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QS" sheetId="131" r:id="rId1"/>
    <sheet name="LR" sheetId="81" r:id="rId2"/>
    <sheet name="emls" sheetId="159" r:id="rId3"/>
    <sheet name="SM" sheetId="140" r:id="rId4"/>
    <sheet name="DLY" sheetId="127" r:id="rId5"/>
    <sheet name="DZ" sheetId="117" r:id="rId6"/>
    <sheet name="MS" sheetId="144" r:id="rId7"/>
    <sheet name="ZS" sheetId="35" r:id="rId8"/>
    <sheet name="SS" sheetId="143" r:id="rId9"/>
    <sheet name="FS" sheetId="91" r:id="rId10"/>
    <sheet name="标准" sheetId="155" r:id="rId11"/>
    <sheet name="狂野" sheetId="148" r:id="rId12"/>
    <sheet name="历史战绩" sheetId="149" r:id="rId13"/>
    <sheet name="冒险" sheetId="152" r:id="rId14"/>
    <sheet name="酒馆" sheetId="162" r:id="rId15"/>
    <sheet name="Sheet1" sheetId="164" r:id="rId16"/>
  </sheets>
  <definedNames>
    <definedName name="_xlnm._FilterDatabase" localSheetId="1" hidden="1">LR!#REF!</definedName>
    <definedName name="_xlnm._FilterDatabase" localSheetId="10" hidden="1">标准!$A$1:$BT$1410</definedName>
    <definedName name="_xlnm._FilterDatabase" localSheetId="11" hidden="1">狂野!$A$13:$W$695</definedName>
  </definedNames>
  <calcPr calcId="124519"/>
</workbook>
</file>

<file path=xl/calcChain.xml><?xml version="1.0" encoding="utf-8"?>
<calcChain xmlns="http://schemas.openxmlformats.org/spreadsheetml/2006/main">
  <c r="W4" i="155"/>
  <c r="V4"/>
  <c r="U4"/>
  <c r="T4"/>
  <c r="S4"/>
  <c r="Q8"/>
  <c r="P8"/>
  <c r="O8"/>
  <c r="N8"/>
  <c r="M8"/>
  <c r="Q7"/>
  <c r="P7"/>
  <c r="O7"/>
  <c r="N7"/>
  <c r="M7"/>
  <c r="Q6"/>
  <c r="P6"/>
  <c r="O6"/>
  <c r="N6"/>
  <c r="M6"/>
  <c r="Q5"/>
  <c r="P5"/>
  <c r="O5"/>
  <c r="N5"/>
  <c r="M5"/>
  <c r="W8"/>
  <c r="W7"/>
  <c r="W6"/>
  <c r="W5"/>
  <c r="V8"/>
  <c r="V7"/>
  <c r="V6"/>
  <c r="V5"/>
  <c r="U8"/>
  <c r="U7"/>
  <c r="U6"/>
  <c r="U5"/>
  <c r="T8"/>
  <c r="T7"/>
  <c r="T6"/>
  <c r="T5"/>
  <c r="S8"/>
  <c r="S7"/>
  <c r="S6"/>
  <c r="S5"/>
  <c r="AO8"/>
  <c r="AC8"/>
  <c r="AO7"/>
  <c r="AC7"/>
  <c r="AO6"/>
  <c r="AC6"/>
  <c r="AO5"/>
  <c r="AC5"/>
  <c r="N4" l="1"/>
  <c r="O4"/>
  <c r="P4"/>
  <c r="Q4"/>
  <c r="M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412" i="155"/>
  <c r="R407"/>
  <c r="R405"/>
  <c r="R399"/>
  <c r="R398"/>
  <c r="R397"/>
  <c r="R393"/>
  <c r="R386"/>
  <c r="R383"/>
  <c r="R380"/>
  <c r="R377"/>
  <c r="R376"/>
  <c r="R370"/>
  <c r="R369"/>
  <c r="R367"/>
  <c r="R363"/>
  <c r="R360"/>
  <c r="R358"/>
  <c r="R355"/>
  <c r="R353"/>
  <c r="R350"/>
  <c r="R346"/>
  <c r="R345"/>
  <c r="R343"/>
  <c r="R341"/>
  <c r="R340"/>
  <c r="R336"/>
  <c r="R335"/>
  <c r="R331"/>
  <c r="R329"/>
  <c r="R325"/>
  <c r="R323"/>
  <c r="R321"/>
  <c r="R320"/>
  <c r="R316"/>
  <c r="R315"/>
  <c r="R311"/>
  <c r="R309"/>
  <c r="R307"/>
  <c r="R305"/>
  <c r="R303"/>
  <c r="R302"/>
  <c r="R297"/>
  <c r="R295"/>
  <c r="R292"/>
  <c r="R290"/>
  <c r="R289"/>
  <c r="R283"/>
  <c r="AC4"/>
  <c r="Y4"/>
  <c r="Z4"/>
  <c r="AA4"/>
  <c r="AB4"/>
  <c r="AN8"/>
  <c r="AM8"/>
  <c r="AL8"/>
  <c r="AK8"/>
  <c r="AN7"/>
  <c r="AM7"/>
  <c r="AL7"/>
  <c r="AK7"/>
  <c r="AN6"/>
  <c r="AM6"/>
  <c r="AL6"/>
  <c r="AK6"/>
  <c r="AN5"/>
  <c r="AM5"/>
  <c r="AL5"/>
  <c r="AK5"/>
  <c r="AB8"/>
  <c r="AA8"/>
  <c r="Z8"/>
  <c r="Y8"/>
  <c r="AB7"/>
  <c r="AA7"/>
  <c r="Z7"/>
  <c r="Y7"/>
  <c r="AB6"/>
  <c r="AA6"/>
  <c r="Z6"/>
  <c r="Y6"/>
  <c r="AB5"/>
  <c r="AA5"/>
  <c r="Z5"/>
  <c r="Y5"/>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027"/>
  <c r="AN4"/>
  <c r="AI8"/>
  <c r="AH8"/>
  <c r="AG8"/>
  <c r="AF8"/>
  <c r="AE8"/>
  <c r="AI7"/>
  <c r="AH7"/>
  <c r="AG7"/>
  <c r="AF7"/>
  <c r="AE7"/>
  <c r="AI6"/>
  <c r="AH6"/>
  <c r="AG6"/>
  <c r="AF6"/>
  <c r="AE6"/>
  <c r="AI5"/>
  <c r="AH5"/>
  <c r="AG5"/>
  <c r="AF5"/>
  <c r="AE5"/>
  <c r="AM4"/>
  <c r="R1105"/>
  <c r="AO4"/>
  <c r="AL4"/>
  <c r="AK4"/>
  <c r="R457"/>
  <c r="R447"/>
  <c r="R439"/>
  <c r="R434"/>
  <c r="R573"/>
  <c r="R570"/>
  <c r="R567"/>
  <c r="R566"/>
  <c r="R559"/>
  <c r="R546"/>
  <c r="R544"/>
  <c r="R536"/>
  <c r="R531"/>
  <c r="R528"/>
  <c r="R523"/>
  <c r="R517"/>
  <c r="R513"/>
  <c r="R507"/>
  <c r="R500"/>
  <c r="R497"/>
  <c r="R492"/>
  <c r="R484"/>
  <c r="R479"/>
  <c r="R477"/>
  <c r="R474"/>
  <c r="R468"/>
  <c r="R460"/>
  <c r="R461"/>
  <c r="R462"/>
  <c r="R463"/>
  <c r="R464"/>
  <c r="R465"/>
  <c r="R466"/>
  <c r="R467"/>
  <c r="R469"/>
  <c r="R470"/>
  <c r="R471"/>
  <c r="R472"/>
  <c r="R473"/>
  <c r="R475"/>
  <c r="R476"/>
  <c r="R478"/>
  <c r="R480"/>
  <c r="R481"/>
  <c r="R482"/>
  <c r="R483"/>
  <c r="R485"/>
  <c r="R486"/>
  <c r="R487"/>
  <c r="R488"/>
  <c r="R489"/>
  <c r="R490"/>
  <c r="R491"/>
  <c r="R493"/>
  <c r="R494"/>
  <c r="R495"/>
  <c r="R496"/>
  <c r="R498"/>
  <c r="R499"/>
  <c r="R501"/>
  <c r="R502"/>
  <c r="R503"/>
  <c r="R504"/>
  <c r="R505"/>
  <c r="R506"/>
  <c r="R508"/>
  <c r="R509"/>
  <c r="R510"/>
  <c r="R511"/>
  <c r="R512"/>
  <c r="R514"/>
  <c r="R515"/>
  <c r="R516"/>
  <c r="R518"/>
  <c r="R519"/>
  <c r="R520"/>
  <c r="R521"/>
  <c r="R522"/>
  <c r="R524"/>
  <c r="R525"/>
  <c r="R526"/>
  <c r="R527"/>
  <c r="R529"/>
  <c r="R530"/>
  <c r="R532"/>
  <c r="R533"/>
  <c r="R534"/>
  <c r="R535"/>
  <c r="R537"/>
  <c r="R538"/>
  <c r="R539"/>
  <c r="R540"/>
  <c r="R541"/>
  <c r="R542"/>
  <c r="R543"/>
  <c r="R545"/>
  <c r="R547"/>
  <c r="R548"/>
  <c r="R549"/>
  <c r="R550"/>
  <c r="R551"/>
  <c r="R552"/>
  <c r="R553"/>
  <c r="R554"/>
  <c r="R555"/>
  <c r="R556"/>
  <c r="R557"/>
  <c r="R558"/>
  <c r="R560"/>
  <c r="R561"/>
  <c r="R562"/>
  <c r="R563"/>
  <c r="R564"/>
  <c r="R565"/>
  <c r="R568"/>
  <c r="R569"/>
  <c r="R571"/>
  <c r="R572"/>
  <c r="R574"/>
  <c r="R575"/>
  <c r="R576"/>
  <c r="R577"/>
  <c r="R578"/>
  <c r="R414"/>
  <c r="R415"/>
  <c r="R416"/>
  <c r="R417"/>
  <c r="R418"/>
  <c r="R419"/>
  <c r="R420"/>
  <c r="R421"/>
  <c r="R422"/>
  <c r="R423"/>
  <c r="R424"/>
  <c r="R425"/>
  <c r="R426"/>
  <c r="R427"/>
  <c r="R428"/>
  <c r="R429"/>
  <c r="R430"/>
  <c r="R431"/>
  <c r="R432"/>
  <c r="R433"/>
  <c r="R435"/>
  <c r="R436"/>
  <c r="R437"/>
  <c r="R438"/>
  <c r="R440"/>
  <c r="R441"/>
  <c r="R442"/>
  <c r="R443"/>
  <c r="R444"/>
  <c r="R445"/>
  <c r="R446"/>
  <c r="R448"/>
  <c r="R449"/>
  <c r="R450"/>
  <c r="R451"/>
  <c r="R452"/>
  <c r="R453"/>
  <c r="R454"/>
  <c r="R455"/>
  <c r="R456"/>
  <c r="R458"/>
  <c r="R459"/>
  <c r="AU8"/>
  <c r="AT8"/>
  <c r="AS8"/>
  <c r="AR8"/>
  <c r="AQ8"/>
  <c r="AU7"/>
  <c r="AT7"/>
  <c r="AS7"/>
  <c r="AR7"/>
  <c r="AQ7"/>
  <c r="AU6"/>
  <c r="AT6"/>
  <c r="AS6"/>
  <c r="AR6"/>
  <c r="AQ6"/>
  <c r="AU5"/>
  <c r="AT5"/>
  <c r="AS5"/>
  <c r="AR5"/>
  <c r="AQ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912" i="155"/>
  <c r="R904"/>
  <c r="R903"/>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732" i="155"/>
  <c r="R731"/>
  <c r="R730"/>
  <c r="R729"/>
  <c r="R728"/>
  <c r="R727"/>
  <c r="R726"/>
  <c r="R725"/>
  <c r="R724"/>
  <c r="R723"/>
  <c r="R722"/>
  <c r="R721"/>
  <c r="R720"/>
  <c r="R719"/>
  <c r="R718"/>
  <c r="R717"/>
  <c r="R716"/>
  <c r="R714"/>
  <c r="R713"/>
  <c r="R712"/>
  <c r="R711"/>
  <c r="R710"/>
  <c r="R709"/>
  <c r="R708"/>
  <c r="R707"/>
  <c r="R706"/>
  <c r="R705"/>
  <c r="R704"/>
  <c r="R703"/>
  <c r="R702"/>
  <c r="R701"/>
  <c r="R700"/>
  <c r="R699"/>
  <c r="R697"/>
  <c r="R696"/>
  <c r="R695"/>
  <c r="R694"/>
  <c r="R693"/>
  <c r="R692"/>
  <c r="R691"/>
  <c r="R689"/>
  <c r="R688"/>
  <c r="R687"/>
  <c r="R685"/>
  <c r="R684"/>
  <c r="R683"/>
  <c r="R682"/>
  <c r="R681"/>
  <c r="R680"/>
  <c r="R679"/>
  <c r="R677"/>
  <c r="R676"/>
  <c r="R675"/>
  <c r="R673"/>
  <c r="R672"/>
  <c r="R671"/>
  <c r="R670"/>
  <c r="R669"/>
  <c r="R668"/>
  <c r="R667"/>
  <c r="R666"/>
  <c r="R664"/>
  <c r="R663"/>
  <c r="R660"/>
  <c r="R659"/>
  <c r="R658"/>
  <c r="R657"/>
  <c r="R656"/>
  <c r="R655"/>
  <c r="R654"/>
  <c r="R653"/>
  <c r="R652"/>
  <c r="R651"/>
  <c r="R649"/>
  <c r="R648"/>
  <c r="R647"/>
  <c r="R645"/>
  <c r="R644"/>
  <c r="R643"/>
  <c r="R642"/>
  <c r="R641"/>
  <c r="R640"/>
  <c r="R639"/>
  <c r="R637"/>
  <c r="R636"/>
  <c r="R635"/>
  <c r="R634"/>
  <c r="R633"/>
  <c r="R632"/>
  <c r="R631"/>
  <c r="R629"/>
  <c r="R628"/>
  <c r="R627"/>
  <c r="R626"/>
  <c r="R625"/>
  <c r="R624"/>
  <c r="R623"/>
  <c r="R622"/>
  <c r="R621"/>
  <c r="R620"/>
  <c r="R619"/>
  <c r="R617"/>
  <c r="R616"/>
  <c r="R615"/>
  <c r="R613"/>
  <c r="R612"/>
  <c r="R611"/>
  <c r="R610"/>
  <c r="R609"/>
  <c r="R608"/>
  <c r="R607"/>
  <c r="R606"/>
  <c r="R605"/>
  <c r="R604"/>
  <c r="R602"/>
  <c r="R580"/>
  <c r="R581"/>
  <c r="R582"/>
  <c r="R585"/>
  <c r="R586"/>
  <c r="R587"/>
  <c r="R588"/>
  <c r="R590"/>
  <c r="R591"/>
  <c r="R592"/>
  <c r="R593"/>
  <c r="R594"/>
  <c r="R596"/>
  <c r="R597"/>
  <c r="R599"/>
  <c r="R600"/>
  <c r="R601"/>
  <c r="R715"/>
  <c r="R579"/>
  <c r="AU4"/>
  <c r="AT4"/>
  <c r="AS4"/>
  <c r="AR4"/>
  <c r="AQ4"/>
  <c r="AW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A4" i="155"/>
  <c r="AZ4"/>
  <c r="AY4"/>
  <c r="AX4"/>
  <c r="BA8"/>
  <c r="AZ8"/>
  <c r="AY8"/>
  <c r="AX8"/>
  <c r="BA7"/>
  <c r="AZ7"/>
  <c r="AY7"/>
  <c r="AX7"/>
  <c r="BA6"/>
  <c r="AZ6"/>
  <c r="AY6"/>
  <c r="AX6"/>
  <c r="AW8"/>
  <c r="AW7"/>
  <c r="AW6"/>
  <c r="BA5"/>
  <c r="AZ5"/>
  <c r="AY5"/>
  <c r="AX5"/>
  <c r="AW5"/>
  <c r="R1092"/>
  <c r="R831"/>
  <c r="BX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U8" i="155"/>
  <c r="BU7"/>
  <c r="BU6"/>
  <c r="BY5"/>
  <c r="BX5"/>
  <c r="BW5"/>
  <c r="BV5"/>
  <c r="BU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735"/>
  <c r="BF6"/>
  <c r="BG4"/>
  <c r="BF4"/>
  <c r="BE4"/>
  <c r="BC6"/>
  <c r="BG8"/>
  <c r="BF8"/>
  <c r="BE8"/>
  <c r="BD8"/>
  <c r="BC8"/>
  <c r="BG7"/>
  <c r="BF7"/>
  <c r="BE7"/>
  <c r="BD7"/>
  <c r="BC7"/>
  <c r="BG6"/>
  <c r="BE6"/>
  <c r="BD6"/>
  <c r="BG5"/>
  <c r="BF5"/>
  <c r="BE5"/>
  <c r="BD5"/>
  <c r="BC5"/>
  <c r="D2" i="131" l="1"/>
  <c r="E2"/>
  <c r="F2"/>
  <c r="C2"/>
  <c r="B2"/>
  <c r="D2" i="81"/>
  <c r="E2"/>
  <c r="F2"/>
  <c r="B2"/>
  <c r="C2"/>
  <c r="B6" i="143"/>
  <c r="D6"/>
  <c r="F6"/>
  <c r="E6"/>
  <c r="C6"/>
  <c r="BD4" i="155"/>
  <c r="BC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K4" i="155"/>
  <c r="BM4"/>
  <c r="BM8"/>
  <c r="BM7"/>
  <c r="BM6"/>
  <c r="BM5"/>
  <c r="BL8"/>
  <c r="BL7"/>
  <c r="BL6"/>
  <c r="BL5"/>
  <c r="BK8"/>
  <c r="BK7"/>
  <c r="BK6"/>
  <c r="BK5"/>
  <c r="BJ8"/>
  <c r="BJ7"/>
  <c r="BJ6"/>
  <c r="BJ5"/>
  <c r="BI8"/>
  <c r="BI7"/>
  <c r="BI6"/>
  <c r="BI5"/>
  <c r="BL4"/>
  <c r="BJ4"/>
  <c r="BI4"/>
  <c r="R1033"/>
  <c r="R1039"/>
  <c r="BO4"/>
  <c r="BO5"/>
  <c r="BO6"/>
  <c r="BO7"/>
  <c r="BO8"/>
  <c r="BS4"/>
  <c r="BR4"/>
  <c r="BQ4"/>
  <c r="BP4"/>
  <c r="BS7"/>
  <c r="BS6"/>
  <c r="BS5"/>
  <c r="BR8"/>
  <c r="BR7"/>
  <c r="BR6"/>
  <c r="BR5"/>
  <c r="BQ8"/>
  <c r="BQ7"/>
  <c r="BQ6"/>
  <c r="BQ5"/>
  <c r="BP8"/>
  <c r="BP7"/>
  <c r="BP6"/>
  <c r="BP5"/>
  <c r="R1080"/>
  <c r="R1185"/>
  <c r="R1186"/>
  <c r="R1187"/>
  <c r="R1188"/>
  <c r="R1189"/>
  <c r="R1190"/>
  <c r="R1191"/>
  <c r="R1081"/>
  <c r="R1192"/>
  <c r="R1193"/>
  <c r="R1194"/>
  <c r="R1195"/>
  <c r="R1196"/>
  <c r="R1197"/>
  <c r="R1198"/>
  <c r="R1082"/>
  <c r="R1199"/>
  <c r="R1200"/>
  <c r="R1201"/>
  <c r="R1202"/>
  <c r="R1203"/>
  <c r="R1204"/>
  <c r="R1205"/>
  <c r="R1206"/>
  <c r="R1083"/>
  <c r="R1207"/>
  <c r="R1208"/>
  <c r="R1209"/>
  <c r="R1084"/>
  <c r="R1210"/>
  <c r="R1085"/>
  <c r="R1211"/>
  <c r="R1212"/>
  <c r="R1213"/>
  <c r="R1214"/>
  <c r="R1215"/>
  <c r="R1216"/>
  <c r="R1217"/>
  <c r="R1218"/>
  <c r="R1219"/>
  <c r="R1220"/>
  <c r="R1221"/>
  <c r="R1222"/>
  <c r="R1087"/>
  <c r="R1223"/>
  <c r="R1224"/>
  <c r="R1088"/>
  <c r="R1089"/>
  <c r="R1225"/>
  <c r="R1226"/>
  <c r="R1227"/>
  <c r="R1228"/>
  <c r="R1090"/>
  <c r="R1091"/>
  <c r="R1229"/>
  <c r="R1230"/>
  <c r="R1231"/>
  <c r="R1232"/>
  <c r="R1233"/>
  <c r="R1234"/>
  <c r="R1235"/>
  <c r="R1236"/>
  <c r="R1237"/>
  <c r="R1238"/>
  <c r="R1239"/>
  <c r="R1240"/>
  <c r="R1241"/>
  <c r="R1242"/>
  <c r="R1243"/>
  <c r="R1244"/>
  <c r="R1245"/>
  <c r="R1246"/>
  <c r="R1247"/>
  <c r="R1248"/>
  <c r="R1249"/>
  <c r="R1093"/>
  <c r="R1250"/>
  <c r="R1251"/>
  <c r="R1252"/>
  <c r="R1253"/>
  <c r="R1254"/>
  <c r="R1255"/>
  <c r="R1256"/>
  <c r="R1094"/>
  <c r="R1257"/>
  <c r="R1258"/>
  <c r="R1095"/>
  <c r="R1259"/>
  <c r="R1096"/>
  <c r="R1260"/>
  <c r="R1261"/>
  <c r="R1097"/>
  <c r="R1262"/>
  <c r="R1263"/>
  <c r="R1264"/>
  <c r="R1098"/>
  <c r="R1265"/>
  <c r="R1099"/>
  <c r="R1266"/>
  <c r="R1103"/>
  <c r="R1104"/>
  <c r="R1267"/>
  <c r="R1106"/>
  <c r="R1107"/>
  <c r="R1108"/>
  <c r="R1109"/>
  <c r="R1110"/>
  <c r="R1268"/>
  <c r="R1269"/>
  <c r="R1270"/>
  <c r="R1111"/>
  <c r="R1171"/>
  <c r="R1072"/>
  <c r="R1172"/>
  <c r="R1073"/>
  <c r="R1074"/>
  <c r="R1076"/>
  <c r="R1077"/>
  <c r="R1173"/>
  <c r="R1174"/>
  <c r="R1175"/>
  <c r="R1176"/>
  <c r="R1177"/>
  <c r="R1178"/>
  <c r="R1179"/>
  <c r="R1180"/>
  <c r="R1078"/>
  <c r="R1181"/>
  <c r="R1182"/>
  <c r="R1183"/>
  <c r="R1184"/>
  <c r="R1079"/>
  <c r="R1150"/>
  <c r="R1151"/>
  <c r="R1152"/>
  <c r="R1153"/>
  <c r="R1154"/>
  <c r="R1155"/>
  <c r="R1156"/>
  <c r="R1157"/>
  <c r="R1158"/>
  <c r="R1066"/>
  <c r="R1159"/>
  <c r="R1160"/>
  <c r="R1161"/>
  <c r="R1067"/>
  <c r="R1069"/>
  <c r="R1070"/>
  <c r="R1162"/>
  <c r="R1163"/>
  <c r="R1164"/>
  <c r="R1165"/>
  <c r="R1166"/>
  <c r="R1167"/>
  <c r="R1168"/>
  <c r="R1169"/>
  <c r="R1170"/>
  <c r="R887"/>
  <c r="R888"/>
  <c r="R889"/>
  <c r="R890"/>
  <c r="R891"/>
  <c r="R892"/>
  <c r="R893"/>
  <c r="R894"/>
  <c r="R895"/>
  <c r="R896"/>
  <c r="R897"/>
  <c r="R898"/>
  <c r="R899"/>
  <c r="R900"/>
  <c r="R901"/>
  <c r="R905"/>
  <c r="R902"/>
  <c r="R906"/>
  <c r="R907"/>
  <c r="R908"/>
  <c r="R909"/>
  <c r="R910"/>
  <c r="R911"/>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13"/>
  <c r="R1014"/>
  <c r="R1015"/>
  <c r="R1016"/>
  <c r="R1017"/>
  <c r="R1018"/>
  <c r="R1019"/>
  <c r="R1007"/>
  <c r="R1020"/>
  <c r="R1021"/>
  <c r="R1022"/>
  <c r="R1008"/>
  <c r="R1009"/>
  <c r="R1010"/>
  <c r="R1012"/>
  <c r="R1023"/>
  <c r="R1024"/>
  <c r="R1025"/>
  <c r="R1026"/>
  <c r="R1035"/>
  <c r="R1028"/>
  <c r="R1029"/>
  <c r="R1036"/>
  <c r="R1030"/>
  <c r="R1031"/>
  <c r="R1037"/>
  <c r="R1032"/>
  <c r="R1038"/>
  <c r="R1040"/>
  <c r="R1112"/>
  <c r="R1113"/>
  <c r="R1114"/>
  <c r="R1115"/>
  <c r="R1116"/>
  <c r="R1117"/>
  <c r="R1118"/>
  <c r="R1119"/>
  <c r="R1120"/>
  <c r="R1121"/>
  <c r="R1122"/>
  <c r="R1123"/>
  <c r="R1041"/>
  <c r="R1042"/>
  <c r="R1043"/>
  <c r="R1044"/>
  <c r="R1045"/>
  <c r="R1047"/>
  <c r="R1049"/>
  <c r="R1050"/>
  <c r="R1051"/>
  <c r="R1052"/>
  <c r="R1055"/>
  <c r="R1053"/>
  <c r="R1054"/>
  <c r="R1057"/>
  <c r="R1058"/>
  <c r="R1059"/>
  <c r="R1060"/>
  <c r="R1124"/>
  <c r="R1125"/>
  <c r="R1126"/>
  <c r="R1127"/>
  <c r="R1128"/>
  <c r="R1063"/>
  <c r="R1129"/>
  <c r="R1064"/>
  <c r="R1130"/>
  <c r="R1131"/>
  <c r="R1132"/>
  <c r="R1133"/>
  <c r="R1134"/>
  <c r="R1135"/>
  <c r="R1136"/>
  <c r="R1137"/>
  <c r="R1138"/>
  <c r="R1139"/>
  <c r="R1140"/>
  <c r="R1141"/>
  <c r="R1142"/>
  <c r="R1143"/>
  <c r="R1144"/>
  <c r="R1145"/>
  <c r="R1146"/>
  <c r="R1147"/>
  <c r="R1148"/>
  <c r="R1149"/>
  <c r="R1065"/>
  <c r="R872"/>
  <c r="R873"/>
  <c r="R874"/>
  <c r="R875"/>
  <c r="R876"/>
  <c r="R877"/>
  <c r="R878"/>
  <c r="R879"/>
  <c r="R880"/>
  <c r="R881"/>
  <c r="R882"/>
  <c r="R883"/>
  <c r="R884"/>
  <c r="R885"/>
  <c r="R886"/>
  <c r="R871"/>
  <c r="BW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Y8" i="155"/>
  <c r="BX8"/>
  <c r="BW8"/>
  <c r="BV8"/>
  <c r="BY7"/>
  <c r="BX7"/>
  <c r="BW7"/>
  <c r="BV7"/>
  <c r="BY6"/>
  <c r="BW6"/>
  <c r="BV6"/>
  <c r="BY4"/>
  <c r="BX4"/>
  <c r="BV4"/>
  <c r="BU4"/>
  <c r="AI4"/>
  <c r="AH4"/>
  <c r="AG4"/>
  <c r="AF4"/>
  <c r="AE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J6" i="155"/>
  <c r="BS8"/>
  <c r="AJ8"/>
  <c r="C4" i="140"/>
  <c r="F4"/>
  <c r="D4"/>
  <c r="AJ7" i="155"/>
  <c r="E4" i="140"/>
  <c r="AJ5" i="155"/>
  <c r="B4" i="140"/>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S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T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U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V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W4" authorId="0">
      <text>
        <r>
          <rPr>
            <b/>
            <sz val="9"/>
            <color indexed="81"/>
            <rFont val="Tahoma"/>
            <family val="2"/>
          </rPr>
          <t>50</t>
        </r>
        <r>
          <rPr>
            <b/>
            <sz val="9"/>
            <color indexed="81"/>
            <rFont val="宋体"/>
            <family val="3"/>
            <charset val="134"/>
          </rPr>
          <t>：</t>
        </r>
        <r>
          <rPr>
            <b/>
            <sz val="9"/>
            <color indexed="81"/>
            <rFont val="Tahoma"/>
            <family val="2"/>
          </rPr>
          <t>3(2)+11+60+---</t>
        </r>
      </text>
    </comment>
    <comment ref="Y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Z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A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B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C4" authorId="0">
      <text>
        <r>
          <rPr>
            <b/>
            <sz val="9"/>
            <color indexed="81"/>
            <rFont val="Tahoma"/>
            <family val="2"/>
          </rPr>
          <t>2008-2011:75/75
2012-2103:4/79</t>
        </r>
      </text>
    </comment>
    <comment ref="AE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F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G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H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I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K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L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M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N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O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Q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R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S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T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U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W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X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Y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Z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A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C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D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E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F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G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I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J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K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L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M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O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P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Q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R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S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U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V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W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X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Y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N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尼尔鲁·火刃</t>
        </r>
      </text>
    </comment>
    <comment ref="O5" authorId="0">
      <text>
        <r>
          <rPr>
            <sz val="11"/>
            <color theme="1"/>
            <rFont val="宋体"/>
            <family val="3"/>
            <charset val="134"/>
            <scheme val="minor"/>
          </rPr>
          <t>210331-4-药剂师赫布瑞姆
210331-39-瓦尔登·晨拥
210331-jl-曼科里克
210403-hc-火焰术士弗洛格尔
210403-jl-尼尔鲁·火刃</t>
        </r>
      </text>
    </comment>
    <comment ref="P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210421-jl-</t>
        </r>
        <r>
          <rPr>
            <b/>
            <sz val="9"/>
            <color indexed="81"/>
            <rFont val="宋体"/>
            <family val="3"/>
            <charset val="134"/>
          </rPr>
          <t>瓦尔登·晨拥</t>
        </r>
      </text>
    </comment>
    <comment ref="Q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洛卡拉</t>
        </r>
      </text>
    </comment>
    <comment ref="S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T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U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V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愚人套牌</t>
        </r>
      </text>
    </comment>
    <comment ref="W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Y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Z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A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AB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C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E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F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G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H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I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K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L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M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N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O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Q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R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S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T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U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W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X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Y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Z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A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C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D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E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F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G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I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J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K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L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M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O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P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Q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R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S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U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V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W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X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Y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S6" authorId="0">
      <text>
        <r>
          <rPr>
            <b/>
            <sz val="9"/>
            <color indexed="81"/>
            <rFont val="Tahoma"/>
            <family val="2"/>
          </rPr>
          <t>210403-hc-</t>
        </r>
        <r>
          <rPr>
            <b/>
            <sz val="9"/>
            <color indexed="81"/>
            <rFont val="宋体"/>
            <family val="3"/>
            <charset val="134"/>
          </rPr>
          <t>猜重量</t>
        </r>
      </text>
    </comment>
    <comment ref="W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Y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衰变飞弹</t>
        </r>
      </text>
    </comment>
    <comment ref="Z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AA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B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C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E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F6" authorId="0">
      <text>
        <r>
          <rPr>
            <b/>
            <sz val="9"/>
            <rFont val="Tahoma"/>
            <family val="2"/>
          </rPr>
          <t>180130-hc-</t>
        </r>
        <r>
          <rPr>
            <b/>
            <sz val="9"/>
            <rFont val="宋体"/>
            <family val="3"/>
            <charset val="134"/>
          </rPr>
          <t>鱼人领军</t>
        </r>
      </text>
    </comment>
    <comment ref="AG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H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I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K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L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M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N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O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Q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R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S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T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U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W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X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Y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Z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A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C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D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E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F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G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I6" authorId="1">
      <text>
        <r>
          <rPr>
            <b/>
            <sz val="9"/>
            <color indexed="81"/>
            <rFont val="宋体"/>
            <family val="3"/>
            <charset val="134"/>
          </rPr>
          <t>190219-hc-燃棘枪兵
190225-hc-主人的召唤
190225-hc-主人的召唤
缺失：
蒙面选手</t>
        </r>
      </text>
    </comment>
    <comment ref="BJ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K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M6" authorId="0">
      <text>
        <r>
          <rPr>
            <b/>
            <sz val="9"/>
            <color indexed="81"/>
            <rFont val="Tahoma"/>
            <family val="2"/>
          </rPr>
          <t>190309-hc-</t>
        </r>
        <r>
          <rPr>
            <b/>
            <sz val="9"/>
            <color indexed="81"/>
            <rFont val="宋体"/>
            <family val="3"/>
            <charset val="134"/>
          </rPr>
          <t>主人的召唤</t>
        </r>
      </text>
    </comment>
    <comment ref="BO6" authorId="0">
      <text>
        <r>
          <rPr>
            <b/>
            <sz val="9"/>
            <color indexed="81"/>
            <rFont val="宋体"/>
            <family val="3"/>
            <charset val="134"/>
          </rPr>
          <t>190816-hc-棱彩透镜
190816-hc-棱彩透镜
缺失：
学术剽窃</t>
        </r>
      </text>
    </comment>
    <comment ref="BP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Q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R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S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U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V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W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X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Y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I7" authorId="1">
      <text>
        <r>
          <rPr>
            <b/>
            <sz val="9"/>
            <color indexed="81"/>
            <rFont val="Tahoma"/>
            <family val="2"/>
          </rPr>
          <t>180719-hc-</t>
        </r>
        <r>
          <rPr>
            <b/>
            <sz val="9"/>
            <color indexed="81"/>
            <rFont val="宋体"/>
            <family val="3"/>
            <charset val="134"/>
          </rPr>
          <t>圣光护卫者</t>
        </r>
      </text>
    </comment>
    <comment ref="AK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L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O7" authorId="0">
      <text>
        <r>
          <rPr>
            <b/>
            <sz val="9"/>
            <color indexed="81"/>
            <rFont val="Tahoma"/>
            <family val="2"/>
          </rPr>
          <t>200501-hc-</t>
        </r>
        <r>
          <rPr>
            <b/>
            <sz val="9"/>
            <color indexed="81"/>
            <rFont val="宋体"/>
            <family val="3"/>
            <charset val="134"/>
          </rPr>
          <t>愤怒的女祭司</t>
        </r>
      </text>
    </comment>
    <comment ref="AQ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R7" authorId="0">
      <text>
        <r>
          <rPr>
            <b/>
            <sz val="9"/>
            <color indexed="81"/>
            <rFont val="宋体"/>
            <family val="3"/>
            <charset val="134"/>
          </rPr>
          <t>191215-hc-堕落的元素师
191229-hc-龙骨荒野邪教徒
191229-hc-空中飞爪
191229-hc-空中飞爪
200101-hc-藏宝匪贼
200101-hc-空中炮艇</t>
        </r>
      </text>
    </comment>
    <comment ref="AS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T7" authorId="0">
      <text>
        <r>
          <rPr>
            <b/>
            <sz val="9"/>
            <color indexed="81"/>
            <rFont val="宋体"/>
            <family val="3"/>
            <charset val="134"/>
          </rPr>
          <t>191221-hc-藏宝匪贼
191221-hc-空中炮艇
200307-hc-空中飞爪</t>
        </r>
      </text>
    </comment>
    <comment ref="AU7" authorId="0">
      <text>
        <r>
          <rPr>
            <b/>
            <sz val="9"/>
            <color indexed="81"/>
            <rFont val="Tahoma"/>
            <family val="2"/>
          </rPr>
          <t>200112-hc-</t>
        </r>
        <r>
          <rPr>
            <b/>
            <sz val="9"/>
            <color indexed="81"/>
            <rFont val="宋体"/>
            <family val="3"/>
            <charset val="134"/>
          </rPr>
          <t>空中炮艇</t>
        </r>
      </text>
    </comment>
    <comment ref="AW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X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Y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Z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C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D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E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F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G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J7" authorId="0">
      <text>
        <r>
          <rPr>
            <b/>
            <sz val="9"/>
            <color indexed="81"/>
            <rFont val="Tahoma"/>
            <family val="2"/>
          </rPr>
          <t>190424-hc-</t>
        </r>
        <r>
          <rPr>
            <b/>
            <sz val="9"/>
            <color indexed="81"/>
            <rFont val="宋体"/>
            <family val="3"/>
            <charset val="134"/>
          </rPr>
          <t>鱼人大厨</t>
        </r>
      </text>
    </comment>
    <comment ref="BK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L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M7" authorId="0">
      <text>
        <r>
          <rPr>
            <b/>
            <sz val="9"/>
            <color indexed="81"/>
            <rFont val="Tahoma"/>
            <family val="2"/>
          </rPr>
          <t>190411-hc-</t>
        </r>
        <r>
          <rPr>
            <b/>
            <sz val="9"/>
            <color indexed="81"/>
            <rFont val="宋体"/>
            <family val="3"/>
            <charset val="134"/>
          </rPr>
          <t>神灵印记</t>
        </r>
      </text>
    </comment>
    <comment ref="BP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Q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S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U7" authorId="0">
      <text>
        <r>
          <rPr>
            <b/>
            <sz val="9"/>
            <rFont val="宋体"/>
            <family val="3"/>
            <charset val="134"/>
          </rPr>
          <t>180611-hc-民兵指挥官
缺失：
疯帽客</t>
        </r>
      </text>
    </comment>
    <comment ref="BV7" authorId="1">
      <text>
        <r>
          <rPr>
            <b/>
            <sz val="9"/>
            <color indexed="81"/>
            <rFont val="Tahoma"/>
            <family val="2"/>
          </rPr>
          <t>180704-hc-</t>
        </r>
        <r>
          <rPr>
            <b/>
            <sz val="9"/>
            <color indexed="81"/>
            <rFont val="宋体"/>
            <family val="3"/>
            <charset val="134"/>
          </rPr>
          <t>大地之力</t>
        </r>
      </text>
    </comment>
    <comment ref="BW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X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S8" authorId="0">
      <text>
        <r>
          <rPr>
            <b/>
            <sz val="9"/>
            <color indexed="81"/>
            <rFont val="Tahoma"/>
            <family val="2"/>
          </rPr>
          <t>191221-67-ok</t>
        </r>
      </text>
    </comment>
    <comment ref="AT8" authorId="0">
      <text>
        <r>
          <rPr>
            <b/>
            <sz val="9"/>
            <color indexed="81"/>
            <rFont val="Tahoma"/>
            <family val="2"/>
          </rPr>
          <t>200307-hc-</t>
        </r>
        <r>
          <rPr>
            <b/>
            <sz val="9"/>
            <color indexed="81"/>
            <rFont val="宋体"/>
            <family val="3"/>
            <charset val="134"/>
          </rPr>
          <t>锐鳞骑士</t>
        </r>
      </text>
    </comment>
    <comment ref="AU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W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Y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Z8" authorId="0">
      <text>
        <r>
          <rPr>
            <b/>
            <sz val="9"/>
            <color indexed="81"/>
            <rFont val="Tahoma"/>
            <family val="2"/>
          </rPr>
          <t>190906-hc-</t>
        </r>
        <r>
          <rPr>
            <b/>
            <sz val="9"/>
            <color indexed="81"/>
            <rFont val="宋体"/>
            <family val="3"/>
            <charset val="134"/>
          </rPr>
          <t>蜂群来袭</t>
        </r>
      </text>
    </comment>
    <comment ref="BA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E8" authorId="0">
      <text>
        <r>
          <rPr>
            <b/>
            <sz val="9"/>
            <color indexed="81"/>
            <rFont val="Tahoma"/>
            <family val="2"/>
          </rPr>
          <t>190511-hc-</t>
        </r>
        <r>
          <rPr>
            <b/>
            <sz val="9"/>
            <color indexed="81"/>
            <rFont val="宋体"/>
            <family val="3"/>
            <charset val="134"/>
          </rPr>
          <t>鱼人之魂</t>
        </r>
      </text>
    </comment>
    <comment ref="BF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G8" authorId="0">
      <text>
        <r>
          <rPr>
            <b/>
            <sz val="9"/>
            <color indexed="81"/>
            <rFont val="Tahoma"/>
            <family val="2"/>
          </rPr>
          <t>190411-hc-</t>
        </r>
        <r>
          <rPr>
            <b/>
            <sz val="9"/>
            <color indexed="81"/>
            <rFont val="宋体"/>
            <family val="3"/>
            <charset val="134"/>
          </rPr>
          <t>橡果人</t>
        </r>
      </text>
    </comment>
    <comment ref="BJ8" authorId="1">
      <text>
        <r>
          <rPr>
            <b/>
            <sz val="9"/>
            <color indexed="81"/>
            <rFont val="Tahoma"/>
            <family val="2"/>
          </rPr>
          <t>190127-79-ok</t>
        </r>
      </text>
    </comment>
    <comment ref="BL8" authorId="0">
      <text>
        <r>
          <rPr>
            <b/>
            <sz val="9"/>
            <color indexed="81"/>
            <rFont val="Tahoma"/>
            <family val="2"/>
          </rPr>
          <t>190228-77-ok</t>
        </r>
      </text>
    </comment>
    <comment ref="BM8" authorId="0">
      <text>
        <r>
          <rPr>
            <b/>
            <sz val="9"/>
            <color indexed="81"/>
            <rFont val="Tahoma"/>
            <family val="2"/>
          </rPr>
          <t>190127-69-ok</t>
        </r>
      </text>
    </comment>
    <comment ref="BO8" authorId="0">
      <text>
        <r>
          <rPr>
            <b/>
            <sz val="9"/>
            <color indexed="81"/>
            <rFont val="Tahoma"/>
            <family val="2"/>
          </rPr>
          <t>181002-105-ok</t>
        </r>
      </text>
    </comment>
    <comment ref="BP8" authorId="0">
      <text>
        <r>
          <rPr>
            <b/>
            <sz val="9"/>
            <color indexed="81"/>
            <rFont val="Tahoma"/>
            <family val="2"/>
          </rPr>
          <t xml:space="preserve">181004-76-ok
</t>
        </r>
      </text>
    </comment>
    <comment ref="BQ8" authorId="1">
      <text>
        <r>
          <rPr>
            <b/>
            <sz val="9"/>
            <color indexed="81"/>
            <rFont val="Tahoma"/>
            <family val="2"/>
          </rPr>
          <t>181011-75-ok</t>
        </r>
      </text>
    </comment>
    <comment ref="BS8" authorId="1">
      <text>
        <r>
          <rPr>
            <b/>
            <sz val="9"/>
            <color indexed="81"/>
            <rFont val="Tahoma"/>
            <family val="2"/>
          </rPr>
          <t>181021-79-ok</t>
        </r>
      </text>
    </comment>
    <comment ref="BU8" authorId="0">
      <text>
        <r>
          <rPr>
            <b/>
            <sz val="9"/>
            <color indexed="81"/>
            <rFont val="Tahoma"/>
            <family val="2"/>
          </rPr>
          <t>180528-79-ok</t>
        </r>
        <r>
          <rPr>
            <sz val="9"/>
            <color indexed="81"/>
            <rFont val="Tahoma"/>
            <family val="2"/>
          </rPr>
          <t xml:space="preserve">
</t>
        </r>
      </text>
    </comment>
    <comment ref="BV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W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3" authorId="0">
      <text>
        <r>
          <rPr>
            <b/>
            <sz val="9"/>
            <color indexed="81"/>
            <rFont val="Tahoma"/>
            <family val="2"/>
          </rPr>
          <t>210331-hc-</t>
        </r>
        <r>
          <rPr>
            <b/>
            <sz val="9"/>
            <color indexed="81"/>
            <rFont val="宋体"/>
            <family val="3"/>
            <charset val="134"/>
          </rPr>
          <t>古夫·符文图腾</t>
        </r>
      </text>
    </comment>
    <comment ref="N13" authorId="0">
      <text>
        <r>
          <rPr>
            <b/>
            <sz val="9"/>
            <color indexed="81"/>
            <rFont val="Tahoma"/>
            <family val="2"/>
          </rPr>
          <t>210331-hc-</t>
        </r>
        <r>
          <rPr>
            <b/>
            <sz val="9"/>
            <color indexed="81"/>
            <rFont val="宋体"/>
            <family val="3"/>
            <charset val="134"/>
          </rPr>
          <t>古夫·符文图腾</t>
        </r>
      </text>
    </comment>
    <comment ref="P13" authorId="0">
      <text>
        <r>
          <rPr>
            <b/>
            <sz val="9"/>
            <color indexed="81"/>
            <rFont val="Tahoma"/>
            <family val="2"/>
          </rPr>
          <t>210331-46-</t>
        </r>
        <r>
          <rPr>
            <b/>
            <sz val="9"/>
            <color indexed="81"/>
            <rFont val="宋体"/>
            <family val="3"/>
            <charset val="134"/>
          </rPr>
          <t>古夫·符文图腾</t>
        </r>
      </text>
    </comment>
    <comment ref="P16" authorId="0">
      <text>
        <r>
          <rPr>
            <b/>
            <sz val="9"/>
            <color indexed="81"/>
            <rFont val="Tahoma"/>
            <family val="2"/>
          </rPr>
          <t>210331-18-</t>
        </r>
        <r>
          <rPr>
            <b/>
            <sz val="9"/>
            <color indexed="81"/>
            <rFont val="宋体"/>
            <family val="3"/>
            <charset val="134"/>
          </rPr>
          <t>腐烂的普雷莫尔</t>
        </r>
      </text>
    </comment>
    <comment ref="N27" authorId="0">
      <text>
        <r>
          <rPr>
            <b/>
            <sz val="9"/>
            <color indexed="81"/>
            <rFont val="Tahoma"/>
            <family val="2"/>
          </rPr>
          <t>210331-17-</t>
        </r>
        <r>
          <rPr>
            <b/>
            <sz val="9"/>
            <color indexed="81"/>
            <rFont val="宋体"/>
            <family val="3"/>
            <charset val="134"/>
          </rPr>
          <t>库尔特鲁斯·陨烬</t>
        </r>
      </text>
    </comment>
    <comment ref="O36" authorId="0">
      <text>
        <r>
          <rPr>
            <b/>
            <sz val="9"/>
            <color indexed="81"/>
            <rFont val="Tahoma"/>
            <family val="2"/>
          </rPr>
          <t>210331-39-</t>
        </r>
        <r>
          <rPr>
            <b/>
            <sz val="9"/>
            <color indexed="81"/>
            <rFont val="宋体"/>
            <family val="3"/>
            <charset val="134"/>
          </rPr>
          <t>瓦尔登·晨拥</t>
        </r>
      </text>
    </comment>
    <comment ref="P36" authorId="0">
      <text>
        <r>
          <rPr>
            <b/>
            <sz val="9"/>
            <color indexed="81"/>
            <rFont val="Tahoma"/>
            <family val="2"/>
          </rPr>
          <t>210421-jl-</t>
        </r>
        <r>
          <rPr>
            <b/>
            <sz val="9"/>
            <color indexed="81"/>
            <rFont val="宋体"/>
            <family val="3"/>
            <charset val="134"/>
          </rPr>
          <t>瓦尔登·晨拥</t>
        </r>
      </text>
    </comment>
    <comment ref="M38" authorId="0">
      <text>
        <r>
          <rPr>
            <b/>
            <sz val="9"/>
            <color indexed="81"/>
            <rFont val="Tahoma"/>
            <family val="2"/>
          </rPr>
          <t>210331-16-</t>
        </r>
        <r>
          <rPr>
            <b/>
            <sz val="9"/>
            <color indexed="81"/>
            <rFont val="宋体"/>
            <family val="3"/>
            <charset val="134"/>
          </rPr>
          <t>火眼莫德雷斯</t>
        </r>
      </text>
    </comment>
    <comment ref="Q45" authorId="0">
      <text>
        <r>
          <rPr>
            <b/>
            <sz val="9"/>
            <color indexed="81"/>
            <rFont val="Tahoma"/>
            <family val="2"/>
          </rPr>
          <t>210331-9-</t>
        </r>
        <r>
          <rPr>
            <b/>
            <sz val="9"/>
            <color indexed="81"/>
            <rFont val="宋体"/>
            <family val="3"/>
            <charset val="134"/>
          </rPr>
          <t>塔维什·雷矛</t>
        </r>
      </text>
    </comment>
    <comment ref="N48" authorId="0">
      <text>
        <r>
          <rPr>
            <b/>
            <sz val="9"/>
            <color indexed="81"/>
            <rFont val="Tahoma"/>
            <family val="2"/>
          </rPr>
          <t>210331-13-</t>
        </r>
        <r>
          <rPr>
            <b/>
            <sz val="9"/>
            <color indexed="81"/>
            <rFont val="宋体"/>
            <family val="3"/>
            <charset val="134"/>
          </rPr>
          <t>巴拉克·科多班恩</t>
        </r>
      </text>
    </comment>
    <comment ref="Q48" authorId="0">
      <text>
        <r>
          <rPr>
            <b/>
            <sz val="9"/>
            <color indexed="81"/>
            <rFont val="Tahoma"/>
            <family val="2"/>
          </rPr>
          <t>210331-38-</t>
        </r>
        <r>
          <rPr>
            <b/>
            <sz val="9"/>
            <color indexed="81"/>
            <rFont val="宋体"/>
            <family val="3"/>
            <charset val="134"/>
          </rPr>
          <t>巴拉克·科多班恩</t>
        </r>
      </text>
    </comment>
    <comment ref="M55" authorId="0">
      <text>
        <r>
          <rPr>
            <b/>
            <sz val="9"/>
            <color indexed="81"/>
            <rFont val="Tahoma"/>
            <family val="2"/>
          </rPr>
          <t>210422-jl-</t>
        </r>
        <r>
          <rPr>
            <b/>
            <sz val="9"/>
            <color indexed="81"/>
            <rFont val="宋体"/>
            <family val="3"/>
            <charset val="134"/>
          </rPr>
          <t>泽瑞拉</t>
        </r>
      </text>
    </comment>
    <comment ref="M66" authorId="0">
      <text>
        <r>
          <rPr>
            <b/>
            <sz val="9"/>
            <color indexed="81"/>
            <rFont val="Tahoma"/>
            <family val="2"/>
          </rPr>
          <t>210331-12-</t>
        </r>
        <r>
          <rPr>
            <b/>
            <sz val="9"/>
            <color indexed="81"/>
            <rFont val="宋体"/>
            <family val="3"/>
            <charset val="134"/>
          </rPr>
          <t>药剂师赫布瑞姆</t>
        </r>
      </text>
    </comment>
    <comment ref="N66" authorId="0">
      <text>
        <r>
          <rPr>
            <b/>
            <sz val="9"/>
            <color indexed="81"/>
            <rFont val="Tahoma"/>
            <family val="2"/>
          </rPr>
          <t>210331-5-</t>
        </r>
        <r>
          <rPr>
            <b/>
            <sz val="9"/>
            <color indexed="81"/>
            <rFont val="宋体"/>
            <family val="3"/>
            <charset val="134"/>
          </rPr>
          <t>药剂师赫布瑞姆</t>
        </r>
      </text>
    </comment>
    <comment ref="O66" authorId="0">
      <text>
        <r>
          <rPr>
            <b/>
            <sz val="9"/>
            <color indexed="81"/>
            <rFont val="Tahoma"/>
            <family val="2"/>
          </rPr>
          <t>210331-4-</t>
        </r>
        <r>
          <rPr>
            <b/>
            <sz val="9"/>
            <color indexed="81"/>
            <rFont val="宋体"/>
            <family val="3"/>
            <charset val="134"/>
          </rPr>
          <t>药剂师赫布瑞姆</t>
        </r>
      </text>
    </comment>
    <comment ref="Q67" authorId="0">
      <text>
        <r>
          <rPr>
            <b/>
            <sz val="9"/>
            <color indexed="81"/>
            <rFont val="Tahoma"/>
            <family val="2"/>
          </rPr>
          <t>210331-9-</t>
        </r>
        <r>
          <rPr>
            <b/>
            <sz val="9"/>
            <color indexed="81"/>
            <rFont val="宋体"/>
            <family val="3"/>
            <charset val="134"/>
          </rPr>
          <t>斯卡布斯·刀油</t>
        </r>
      </text>
    </comment>
    <comment ref="O72" authorId="0">
      <text>
        <r>
          <rPr>
            <b/>
            <sz val="9"/>
            <color indexed="81"/>
            <rFont val="Tahoma"/>
            <family val="2"/>
          </rPr>
          <t>210403-hc-</t>
        </r>
        <r>
          <rPr>
            <b/>
            <sz val="9"/>
            <color indexed="81"/>
            <rFont val="宋体"/>
            <family val="3"/>
            <charset val="134"/>
          </rPr>
          <t>火焰术士弗洛格尔</t>
        </r>
      </text>
    </comment>
    <comment ref="Q72" authorId="0">
      <text>
        <r>
          <rPr>
            <b/>
            <sz val="9"/>
            <color indexed="81"/>
            <rFont val="Tahoma"/>
            <family val="2"/>
          </rPr>
          <t>210403-hc-</t>
        </r>
        <r>
          <rPr>
            <b/>
            <sz val="9"/>
            <color indexed="81"/>
            <rFont val="宋体"/>
            <family val="3"/>
            <charset val="134"/>
          </rPr>
          <t>火焰术士弗洛格尔</t>
        </r>
      </text>
    </comment>
    <comment ref="P77" authorId="0">
      <text>
        <r>
          <rPr>
            <b/>
            <sz val="9"/>
            <color indexed="81"/>
            <rFont val="Tahoma"/>
            <family val="2"/>
          </rPr>
          <t>210331-25-</t>
        </r>
        <r>
          <rPr>
            <b/>
            <sz val="9"/>
            <color indexed="81"/>
            <rFont val="宋体"/>
            <family val="3"/>
            <charset val="134"/>
          </rPr>
          <t>布鲁坎</t>
        </r>
      </text>
    </comment>
    <comment ref="Q77" authorId="0">
      <text>
        <r>
          <rPr>
            <b/>
            <sz val="9"/>
            <color indexed="81"/>
            <rFont val="Tahoma"/>
            <family val="2"/>
          </rPr>
          <t>210331-53-</t>
        </r>
        <r>
          <rPr>
            <b/>
            <sz val="9"/>
            <color indexed="81"/>
            <rFont val="宋体"/>
            <family val="3"/>
            <charset val="134"/>
          </rPr>
          <t>布鲁坎</t>
        </r>
      </text>
    </comment>
    <comment ref="M86" authorId="0">
      <text>
        <r>
          <rPr>
            <b/>
            <sz val="9"/>
            <color indexed="81"/>
            <rFont val="Tahoma"/>
            <family val="2"/>
          </rPr>
          <t>210331-42-</t>
        </r>
        <r>
          <rPr>
            <b/>
            <sz val="9"/>
            <color indexed="81"/>
            <rFont val="宋体"/>
            <family val="3"/>
            <charset val="134"/>
          </rPr>
          <t>凯瑞尔·罗姆</t>
        </r>
      </text>
    </comment>
    <comment ref="Q86" authorId="0">
      <text>
        <r>
          <rPr>
            <b/>
            <sz val="9"/>
            <color indexed="81"/>
            <rFont val="Tahoma"/>
            <family val="2"/>
          </rPr>
          <t>210331-38-</t>
        </r>
        <r>
          <rPr>
            <b/>
            <sz val="9"/>
            <color indexed="81"/>
            <rFont val="宋体"/>
            <family val="3"/>
            <charset val="134"/>
          </rPr>
          <t>凯瑞尔·罗姆</t>
        </r>
      </text>
    </comment>
    <comment ref="P88" authorId="0">
      <text>
        <r>
          <rPr>
            <b/>
            <sz val="9"/>
            <color indexed="81"/>
            <rFont val="Tahoma"/>
            <family val="2"/>
          </rPr>
          <t>210331-35-</t>
        </r>
        <r>
          <rPr>
            <b/>
            <sz val="9"/>
            <color indexed="81"/>
            <rFont val="宋体"/>
            <family val="3"/>
            <charset val="134"/>
          </rPr>
          <t>火炮长斯密瑟</t>
        </r>
      </text>
    </comment>
    <comment ref="Q88" authorId="0">
      <text>
        <r>
          <rPr>
            <b/>
            <sz val="9"/>
            <color indexed="81"/>
            <rFont val="Tahoma"/>
            <family val="2"/>
          </rPr>
          <t>210331-40-</t>
        </r>
        <r>
          <rPr>
            <b/>
            <sz val="9"/>
            <color indexed="81"/>
            <rFont val="宋体"/>
            <family val="3"/>
            <charset val="134"/>
          </rPr>
          <t>火炮长斯密瑟</t>
        </r>
      </text>
    </comment>
    <comment ref="M97" authorId="0">
      <text>
        <r>
          <rPr>
            <b/>
            <sz val="9"/>
            <color indexed="81"/>
            <rFont val="Tahoma"/>
            <family val="2"/>
          </rPr>
          <t>210403-jl-</t>
        </r>
        <r>
          <rPr>
            <b/>
            <sz val="9"/>
            <color indexed="81"/>
            <rFont val="宋体"/>
            <family val="3"/>
            <charset val="134"/>
          </rPr>
          <t>尼尔鲁·火刃</t>
        </r>
      </text>
    </comment>
    <comment ref="N97" authorId="0">
      <text>
        <r>
          <rPr>
            <b/>
            <sz val="9"/>
            <color indexed="81"/>
            <rFont val="Tahoma"/>
            <family val="2"/>
          </rPr>
          <t>210403-jl-</t>
        </r>
        <r>
          <rPr>
            <b/>
            <sz val="9"/>
            <color indexed="81"/>
            <rFont val="宋体"/>
            <family val="3"/>
            <charset val="134"/>
          </rPr>
          <t>尼尔鲁·火刃</t>
        </r>
      </text>
    </comment>
    <comment ref="O97" authorId="0">
      <text>
        <r>
          <rPr>
            <b/>
            <sz val="9"/>
            <color indexed="81"/>
            <rFont val="Tahoma"/>
            <family val="2"/>
          </rPr>
          <t>210403-jl-</t>
        </r>
        <r>
          <rPr>
            <b/>
            <sz val="9"/>
            <color indexed="81"/>
            <rFont val="宋体"/>
            <family val="3"/>
            <charset val="134"/>
          </rPr>
          <t>尼尔鲁·火刃</t>
        </r>
      </text>
    </comment>
    <comment ref="P97" authorId="0">
      <text>
        <r>
          <rPr>
            <b/>
            <sz val="9"/>
            <color indexed="81"/>
            <rFont val="Tahoma"/>
            <family val="2"/>
          </rPr>
          <t>210331-2-</t>
        </r>
        <r>
          <rPr>
            <b/>
            <sz val="9"/>
            <color indexed="81"/>
            <rFont val="宋体"/>
            <family val="3"/>
            <charset val="134"/>
          </rPr>
          <t>尼尔鲁·火刃</t>
        </r>
      </text>
    </comment>
    <comment ref="M102" authorId="0">
      <text>
        <r>
          <rPr>
            <b/>
            <sz val="9"/>
            <color indexed="81"/>
            <rFont val="Tahoma"/>
            <family val="2"/>
          </rPr>
          <t>210331-5-</t>
        </r>
        <r>
          <rPr>
            <b/>
            <sz val="9"/>
            <color indexed="81"/>
            <rFont val="宋体"/>
            <family val="3"/>
            <charset val="134"/>
          </rPr>
          <t>洛卡拉</t>
        </r>
      </text>
    </comment>
    <comment ref="Q102" authorId="0">
      <text>
        <r>
          <rPr>
            <b/>
            <sz val="9"/>
            <color indexed="81"/>
            <rFont val="Tahoma"/>
            <family val="2"/>
          </rPr>
          <t>210404-jl-</t>
        </r>
        <r>
          <rPr>
            <b/>
            <sz val="9"/>
            <color indexed="81"/>
            <rFont val="宋体"/>
            <family val="3"/>
            <charset val="134"/>
          </rPr>
          <t>洛卡拉</t>
        </r>
      </text>
    </comment>
    <comment ref="N108" authorId="0">
      <text>
        <r>
          <rPr>
            <b/>
            <sz val="9"/>
            <color indexed="81"/>
            <rFont val="Tahoma"/>
            <family val="2"/>
          </rPr>
          <t>210331-34-</t>
        </r>
        <r>
          <rPr>
            <b/>
            <sz val="9"/>
            <color indexed="81"/>
            <rFont val="宋体"/>
            <family val="3"/>
            <charset val="134"/>
          </rPr>
          <t>萨鲁法尔大王</t>
        </r>
      </text>
    </comment>
    <comment ref="P108" authorId="0">
      <text>
        <r>
          <rPr>
            <b/>
            <sz val="9"/>
            <color indexed="81"/>
            <rFont val="Tahoma"/>
            <family val="2"/>
          </rPr>
          <t>210331-53-</t>
        </r>
        <r>
          <rPr>
            <b/>
            <sz val="9"/>
            <color indexed="81"/>
            <rFont val="宋体"/>
            <family val="3"/>
            <charset val="134"/>
          </rPr>
          <t>萨鲁法尔大王</t>
        </r>
      </text>
    </comment>
    <comment ref="M127" authorId="0">
      <text>
        <r>
          <rPr>
            <b/>
            <sz val="9"/>
            <color indexed="81"/>
            <rFont val="Tahoma"/>
            <family val="2"/>
          </rPr>
          <t>210331-jl-</t>
        </r>
        <r>
          <rPr>
            <b/>
            <sz val="9"/>
            <color indexed="81"/>
            <rFont val="宋体"/>
            <family val="3"/>
            <charset val="134"/>
          </rPr>
          <t>曼科里克</t>
        </r>
      </text>
    </comment>
    <comment ref="N127" authorId="0">
      <text>
        <r>
          <rPr>
            <b/>
            <sz val="9"/>
            <color indexed="81"/>
            <rFont val="Tahoma"/>
            <family val="2"/>
          </rPr>
          <t>210331-jl-</t>
        </r>
        <r>
          <rPr>
            <b/>
            <sz val="9"/>
            <color indexed="81"/>
            <rFont val="宋体"/>
            <family val="3"/>
            <charset val="134"/>
          </rPr>
          <t>曼科里克</t>
        </r>
      </text>
    </comment>
    <comment ref="O127" authorId="0">
      <text>
        <r>
          <rPr>
            <b/>
            <sz val="9"/>
            <color indexed="81"/>
            <rFont val="Tahoma"/>
            <family val="2"/>
          </rPr>
          <t>210331-jl-</t>
        </r>
        <r>
          <rPr>
            <b/>
            <sz val="9"/>
            <color indexed="81"/>
            <rFont val="宋体"/>
            <family val="3"/>
            <charset val="134"/>
          </rPr>
          <t>曼科里克</t>
        </r>
      </text>
    </comment>
    <comment ref="P127" authorId="0">
      <text>
        <r>
          <rPr>
            <b/>
            <sz val="9"/>
            <color indexed="81"/>
            <rFont val="Tahoma"/>
            <family val="2"/>
          </rPr>
          <t>210331-jl-</t>
        </r>
        <r>
          <rPr>
            <b/>
            <sz val="9"/>
            <color indexed="81"/>
            <rFont val="宋体"/>
            <family val="3"/>
            <charset val="134"/>
          </rPr>
          <t>曼科里克</t>
        </r>
      </text>
    </comment>
    <comment ref="Q127" authorId="0">
      <text>
        <r>
          <rPr>
            <b/>
            <sz val="9"/>
            <color indexed="81"/>
            <rFont val="Tahoma"/>
            <family val="2"/>
          </rPr>
          <t>210331-jl-</t>
        </r>
        <r>
          <rPr>
            <b/>
            <sz val="9"/>
            <color indexed="81"/>
            <rFont val="宋体"/>
            <family val="3"/>
            <charset val="134"/>
          </rPr>
          <t>曼科里克</t>
        </r>
      </text>
    </comment>
    <comment ref="N133" authorId="0">
      <text>
        <r>
          <rPr>
            <b/>
            <sz val="9"/>
            <color indexed="81"/>
            <rFont val="Tahoma"/>
            <family val="2"/>
          </rPr>
          <t>210331-44-</t>
        </r>
        <r>
          <rPr>
            <b/>
            <sz val="9"/>
            <color indexed="81"/>
            <rFont val="宋体"/>
            <family val="3"/>
            <charset val="134"/>
          </rPr>
          <t>魔像师卡扎库斯</t>
        </r>
      </text>
    </comment>
    <comment ref="Q133" authorId="0">
      <text>
        <r>
          <rPr>
            <b/>
            <sz val="9"/>
            <color indexed="81"/>
            <rFont val="Tahoma"/>
            <family val="2"/>
          </rPr>
          <t>210331-27-</t>
        </r>
        <r>
          <rPr>
            <b/>
            <sz val="9"/>
            <color indexed="81"/>
            <rFont val="宋体"/>
            <family val="3"/>
            <charset val="134"/>
          </rPr>
          <t>魔像师卡扎库斯</t>
        </r>
      </text>
    </comment>
    <comment ref="P135" authorId="0">
      <text>
        <r>
          <rPr>
            <b/>
            <sz val="9"/>
            <color indexed="81"/>
            <rFont val="Tahoma"/>
            <family val="2"/>
          </rPr>
          <t>210331-21-</t>
        </r>
        <r>
          <rPr>
            <b/>
            <sz val="9"/>
            <color indexed="81"/>
            <rFont val="宋体"/>
            <family val="3"/>
            <charset val="134"/>
          </rPr>
          <t>剑圣萨穆罗</t>
        </r>
      </text>
    </comment>
    <comment ref="M144" authorId="0">
      <text>
        <r>
          <rPr>
            <b/>
            <sz val="9"/>
            <color indexed="81"/>
            <rFont val="Tahoma"/>
            <family val="2"/>
          </rPr>
          <t>210403-hc-</t>
        </r>
        <r>
          <rPr>
            <b/>
            <sz val="9"/>
            <color indexed="81"/>
            <rFont val="宋体"/>
            <family val="3"/>
            <charset val="134"/>
          </rPr>
          <t>猜重量</t>
        </r>
      </text>
    </comment>
    <comment ref="M149" authorId="0">
      <text>
        <r>
          <rPr>
            <b/>
            <sz val="9"/>
            <color indexed="81"/>
            <rFont val="Tahoma"/>
            <family val="2"/>
          </rPr>
          <t>201206-jl-</t>
        </r>
        <r>
          <rPr>
            <b/>
            <sz val="9"/>
            <color indexed="81"/>
            <rFont val="宋体"/>
            <family val="3"/>
            <charset val="134"/>
          </rPr>
          <t>基利，艾露恩之眷</t>
        </r>
      </text>
    </comment>
    <comment ref="N149" authorId="0">
      <text>
        <r>
          <rPr>
            <b/>
            <sz val="9"/>
            <color indexed="81"/>
            <rFont val="Tahoma"/>
            <family val="2"/>
          </rPr>
          <t>210228-80-</t>
        </r>
        <r>
          <rPr>
            <b/>
            <sz val="9"/>
            <color indexed="81"/>
            <rFont val="宋体"/>
            <family val="3"/>
            <charset val="134"/>
          </rPr>
          <t>基利，艾露恩之眷</t>
        </r>
      </text>
    </comment>
    <comment ref="Q150" authorId="0">
      <text>
        <r>
          <rPr>
            <b/>
            <sz val="9"/>
            <color indexed="81"/>
            <rFont val="Tahoma"/>
            <family val="2"/>
          </rPr>
          <t>201118-8-</t>
        </r>
        <r>
          <rPr>
            <b/>
            <sz val="9"/>
            <color indexed="81"/>
            <rFont val="宋体"/>
            <family val="3"/>
            <charset val="134"/>
          </rPr>
          <t>格雷布</t>
        </r>
      </text>
    </comment>
    <comment ref="Q157"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165" authorId="0">
      <text>
        <r>
          <rPr>
            <b/>
            <sz val="9"/>
            <color indexed="81"/>
            <rFont val="Tahoma"/>
            <family val="2"/>
          </rPr>
          <t>201118-40-</t>
        </r>
        <r>
          <rPr>
            <b/>
            <sz val="9"/>
            <color indexed="81"/>
            <rFont val="宋体"/>
            <family val="3"/>
            <charset val="134"/>
          </rPr>
          <t>伊格诺斯</t>
        </r>
      </text>
    </comment>
    <comment ref="N166" authorId="0">
      <text>
        <r>
          <rPr>
            <b/>
            <sz val="9"/>
            <color indexed="81"/>
            <rFont val="Tahoma"/>
            <family val="2"/>
          </rPr>
          <t>201118-47-</t>
        </r>
        <r>
          <rPr>
            <b/>
            <sz val="9"/>
            <color indexed="81"/>
            <rFont val="宋体"/>
            <family val="3"/>
            <charset val="134"/>
          </rPr>
          <t>扎依，出彩艺人</t>
        </r>
      </text>
    </comment>
    <comment ref="M171" authorId="0">
      <text>
        <r>
          <rPr>
            <b/>
            <sz val="9"/>
            <color indexed="81"/>
            <rFont val="Tahoma"/>
            <family val="2"/>
          </rPr>
          <t>210403-hc-</t>
        </r>
        <r>
          <rPr>
            <b/>
            <sz val="9"/>
            <color indexed="81"/>
            <rFont val="宋体"/>
            <family val="3"/>
            <charset val="134"/>
          </rPr>
          <t>愚人套牌</t>
        </r>
      </text>
    </comment>
    <comment ref="N171" authorId="0">
      <text>
        <r>
          <rPr>
            <b/>
            <sz val="9"/>
            <color indexed="81"/>
            <rFont val="Tahoma"/>
            <family val="2"/>
          </rPr>
          <t>210403-hc-</t>
        </r>
        <r>
          <rPr>
            <b/>
            <sz val="9"/>
            <color indexed="81"/>
            <rFont val="宋体"/>
            <family val="3"/>
            <charset val="134"/>
          </rPr>
          <t>愚人套牌</t>
        </r>
      </text>
    </comment>
    <comment ref="P171" authorId="0">
      <text>
        <r>
          <rPr>
            <b/>
            <sz val="9"/>
            <color indexed="81"/>
            <rFont val="Tahoma"/>
            <family val="2"/>
          </rPr>
          <t>210403-hc-</t>
        </r>
        <r>
          <rPr>
            <b/>
            <sz val="9"/>
            <color indexed="81"/>
            <rFont val="宋体"/>
            <family val="3"/>
            <charset val="134"/>
          </rPr>
          <t>愚人套牌</t>
        </r>
      </text>
    </comment>
    <comment ref="Q171" authorId="0">
      <text>
        <r>
          <rPr>
            <b/>
            <sz val="9"/>
            <color indexed="81"/>
            <rFont val="Tahoma"/>
            <family val="2"/>
          </rPr>
          <t>201118-35-</t>
        </r>
        <r>
          <rPr>
            <b/>
            <sz val="9"/>
            <color indexed="81"/>
            <rFont val="宋体"/>
            <family val="3"/>
            <charset val="134"/>
          </rPr>
          <t>愚人套牌</t>
        </r>
      </text>
    </comment>
    <comment ref="N176" authorId="0">
      <text>
        <r>
          <rPr>
            <b/>
            <sz val="9"/>
            <color indexed="81"/>
            <rFont val="Tahoma"/>
            <family val="2"/>
          </rPr>
          <t>201118-zs-</t>
        </r>
        <r>
          <rPr>
            <b/>
            <sz val="9"/>
            <color indexed="81"/>
            <rFont val="宋体"/>
            <family val="3"/>
            <charset val="134"/>
          </rPr>
          <t>暗月先知赛格</t>
        </r>
      </text>
    </comment>
    <comment ref="Q176" authorId="0">
      <text>
        <r>
          <rPr>
            <b/>
            <sz val="9"/>
            <color indexed="81"/>
            <rFont val="Tahoma"/>
            <family val="2"/>
          </rPr>
          <t>201226-lj-</t>
        </r>
        <r>
          <rPr>
            <b/>
            <sz val="9"/>
            <color indexed="81"/>
            <rFont val="宋体"/>
            <family val="3"/>
            <charset val="134"/>
          </rPr>
          <t>暗月先知赛格</t>
        </r>
      </text>
    </comment>
    <comment ref="O184" authorId="0">
      <text>
        <r>
          <rPr>
            <b/>
            <sz val="9"/>
            <color indexed="81"/>
            <rFont val="Tahoma"/>
            <family val="2"/>
          </rPr>
          <t>201213-jl-</t>
        </r>
        <r>
          <rPr>
            <b/>
            <sz val="9"/>
            <color indexed="81"/>
            <rFont val="宋体"/>
            <family val="3"/>
            <charset val="134"/>
          </rPr>
          <t>瑞林的步枪</t>
        </r>
      </text>
    </comment>
    <comment ref="P184" authorId="0">
      <text>
        <r>
          <rPr>
            <b/>
            <sz val="9"/>
            <color indexed="81"/>
            <rFont val="Tahoma"/>
            <family val="2"/>
          </rPr>
          <t>201213-jl-</t>
        </r>
        <r>
          <rPr>
            <b/>
            <sz val="9"/>
            <color indexed="81"/>
            <rFont val="宋体"/>
            <family val="3"/>
            <charset val="134"/>
          </rPr>
          <t>瑞林的步枪</t>
        </r>
      </text>
    </comment>
    <comment ref="O186" authorId="0">
      <text>
        <r>
          <rPr>
            <b/>
            <sz val="9"/>
            <color indexed="81"/>
            <rFont val="Tahoma"/>
            <family val="2"/>
          </rPr>
          <t>201118-zs-</t>
        </r>
        <r>
          <rPr>
            <b/>
            <sz val="9"/>
            <color indexed="81"/>
            <rFont val="宋体"/>
            <family val="3"/>
            <charset val="134"/>
          </rPr>
          <t>玛克希玛·雷管</t>
        </r>
      </text>
    </comment>
    <comment ref="P186" authorId="0">
      <text>
        <r>
          <rPr>
            <b/>
            <sz val="9"/>
            <color indexed="81"/>
            <rFont val="Tahoma"/>
            <family val="2"/>
          </rPr>
          <t>201118-31-</t>
        </r>
        <r>
          <rPr>
            <b/>
            <sz val="9"/>
            <color indexed="81"/>
            <rFont val="宋体"/>
            <family val="3"/>
            <charset val="134"/>
          </rPr>
          <t>玛克希玛·雷管</t>
        </r>
      </text>
    </comment>
    <comment ref="N193" authorId="0">
      <text>
        <r>
          <rPr>
            <b/>
            <sz val="9"/>
            <color indexed="81"/>
            <rFont val="Tahoma"/>
            <family val="2"/>
          </rPr>
          <t>201226-jl-</t>
        </r>
        <r>
          <rPr>
            <b/>
            <sz val="9"/>
            <color indexed="81"/>
            <rFont val="宋体"/>
            <family val="3"/>
            <charset val="134"/>
          </rPr>
          <t>无名者</t>
        </r>
      </text>
    </comment>
    <comment ref="O193" authorId="0">
      <text>
        <r>
          <rPr>
            <b/>
            <sz val="9"/>
            <color indexed="81"/>
            <rFont val="Tahoma"/>
            <family val="2"/>
          </rPr>
          <t>201118-35-</t>
        </r>
        <r>
          <rPr>
            <b/>
            <sz val="9"/>
            <color indexed="81"/>
            <rFont val="宋体"/>
            <family val="3"/>
            <charset val="134"/>
          </rPr>
          <t>无名者</t>
        </r>
      </text>
    </comment>
    <comment ref="M196" authorId="0">
      <text>
        <r>
          <rPr>
            <b/>
            <sz val="9"/>
            <color indexed="81"/>
            <rFont val="Tahoma"/>
            <family val="2"/>
          </rPr>
          <t>201118-42-</t>
        </r>
        <r>
          <rPr>
            <b/>
            <sz val="9"/>
            <color indexed="81"/>
            <rFont val="宋体"/>
            <family val="3"/>
            <charset val="134"/>
          </rPr>
          <t>戈霍恩，鲜血之神</t>
        </r>
      </text>
    </comment>
    <comment ref="P196" authorId="0">
      <text>
        <r>
          <rPr>
            <b/>
            <sz val="9"/>
            <color indexed="81"/>
            <rFont val="Tahoma"/>
            <family val="2"/>
          </rPr>
          <t>201118-zs-</t>
        </r>
        <r>
          <rPr>
            <b/>
            <sz val="9"/>
            <color indexed="81"/>
            <rFont val="宋体"/>
            <family val="3"/>
            <charset val="134"/>
          </rPr>
          <t>戈霍恩，鲜血之神</t>
        </r>
      </text>
    </comment>
    <comment ref="P208" authorId="0">
      <text>
        <r>
          <rPr>
            <b/>
            <sz val="9"/>
            <color indexed="81"/>
            <rFont val="Tahoma"/>
            <family val="2"/>
          </rPr>
          <t>210421-75-</t>
        </r>
        <r>
          <rPr>
            <b/>
            <sz val="9"/>
            <color indexed="81"/>
            <rFont val="宋体"/>
            <family val="3"/>
            <charset val="134"/>
          </rPr>
          <t>大女皇夏柯扎拉</t>
        </r>
      </text>
    </comment>
    <comment ref="M214" authorId="0">
      <text>
        <r>
          <rPr>
            <b/>
            <sz val="9"/>
            <color indexed="81"/>
            <rFont val="Tahoma"/>
            <family val="2"/>
          </rPr>
          <t>210324-74-</t>
        </r>
        <r>
          <rPr>
            <b/>
            <sz val="9"/>
            <color indexed="81"/>
            <rFont val="宋体"/>
            <family val="3"/>
            <charset val="134"/>
          </rPr>
          <t>巨型图腾埃索尔</t>
        </r>
      </text>
    </comment>
    <comment ref="N214" authorId="0">
      <text>
        <r>
          <rPr>
            <b/>
            <sz val="9"/>
            <color indexed="81"/>
            <rFont val="Tahoma"/>
            <family val="2"/>
          </rPr>
          <t>201118-22-</t>
        </r>
        <r>
          <rPr>
            <b/>
            <sz val="9"/>
            <color indexed="81"/>
            <rFont val="宋体"/>
            <family val="3"/>
            <charset val="134"/>
          </rPr>
          <t>巨型图腾埃索尔</t>
        </r>
      </text>
    </comment>
    <comment ref="O214" authorId="0">
      <text>
        <r>
          <rPr>
            <b/>
            <sz val="9"/>
            <color indexed="81"/>
            <rFont val="Tahoma"/>
            <family val="2"/>
          </rPr>
          <t>201118-24-</t>
        </r>
        <r>
          <rPr>
            <b/>
            <sz val="9"/>
            <color indexed="81"/>
            <rFont val="宋体"/>
            <family val="3"/>
            <charset val="134"/>
          </rPr>
          <t>巨型图腾埃索尔</t>
        </r>
      </text>
    </comment>
    <comment ref="M218"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218"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228" authorId="0">
      <text>
        <r>
          <rPr>
            <b/>
            <sz val="9"/>
            <color indexed="81"/>
            <rFont val="Tahoma"/>
            <family val="2"/>
          </rPr>
          <t>201118-8-</t>
        </r>
        <r>
          <rPr>
            <b/>
            <sz val="9"/>
            <color indexed="81"/>
            <rFont val="宋体"/>
            <family val="3"/>
            <charset val="134"/>
          </rPr>
          <t>大主教伊瑞尔</t>
        </r>
      </text>
    </comment>
    <comment ref="O228" authorId="0">
      <text>
        <r>
          <rPr>
            <b/>
            <sz val="9"/>
            <color indexed="81"/>
            <rFont val="Tahoma"/>
            <family val="2"/>
          </rPr>
          <t>210324-72-</t>
        </r>
        <r>
          <rPr>
            <b/>
            <sz val="9"/>
            <color indexed="81"/>
            <rFont val="宋体"/>
            <family val="3"/>
            <charset val="134"/>
          </rPr>
          <t>大主教伊瑞尔</t>
        </r>
      </text>
    </comment>
    <comment ref="Q228" authorId="0">
      <text>
        <r>
          <rPr>
            <b/>
            <sz val="9"/>
            <color indexed="81"/>
            <rFont val="Tahoma"/>
            <family val="2"/>
          </rPr>
          <t>201118-33-</t>
        </r>
        <r>
          <rPr>
            <b/>
            <sz val="9"/>
            <color indexed="81"/>
            <rFont val="宋体"/>
            <family val="3"/>
            <charset val="134"/>
          </rPr>
          <t>大主教伊瑞尔</t>
        </r>
      </text>
    </comment>
    <comment ref="O237" authorId="0">
      <text>
        <r>
          <rPr>
            <b/>
            <sz val="9"/>
            <color indexed="81"/>
            <rFont val="Tahoma"/>
            <family val="2"/>
          </rPr>
          <t>201118-40-</t>
        </r>
        <r>
          <rPr>
            <b/>
            <sz val="9"/>
            <color indexed="81"/>
            <rFont val="宋体"/>
            <family val="3"/>
            <charset val="134"/>
          </rPr>
          <t>提克特斯</t>
        </r>
      </text>
    </comment>
    <comment ref="Q237" authorId="0">
      <text>
        <r>
          <rPr>
            <b/>
            <sz val="9"/>
            <color indexed="81"/>
            <rFont val="Tahoma"/>
            <family val="2"/>
          </rPr>
          <t>201226-59-</t>
        </r>
        <r>
          <rPr>
            <b/>
            <sz val="9"/>
            <color indexed="81"/>
            <rFont val="宋体"/>
            <family val="3"/>
            <charset val="134"/>
          </rPr>
          <t>提克特斯</t>
        </r>
      </text>
    </comment>
    <comment ref="Q238" authorId="0">
      <text>
        <r>
          <rPr>
            <b/>
            <sz val="9"/>
            <color indexed="81"/>
            <rFont val="Tahoma"/>
            <family val="2"/>
          </rPr>
          <t>201118-zs-</t>
        </r>
        <r>
          <rPr>
            <b/>
            <sz val="9"/>
            <color indexed="81"/>
            <rFont val="宋体"/>
            <family val="3"/>
            <charset val="134"/>
          </rPr>
          <t>混乱套牌</t>
        </r>
      </text>
    </comment>
    <comment ref="O248" authorId="0">
      <text>
        <r>
          <rPr>
            <b/>
            <sz val="9"/>
            <color indexed="81"/>
            <rFont val="Tahoma"/>
            <family val="2"/>
          </rPr>
          <t>201118-45-</t>
        </r>
        <r>
          <rPr>
            <b/>
            <sz val="9"/>
            <color indexed="81"/>
            <rFont val="宋体"/>
            <family val="3"/>
            <charset val="134"/>
          </rPr>
          <t>马戏领班威特利</t>
        </r>
      </text>
    </comment>
    <comment ref="M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275"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276" authorId="0">
      <text>
        <r>
          <rPr>
            <b/>
            <sz val="9"/>
            <color indexed="81"/>
            <rFont val="Tahoma"/>
            <family val="2"/>
          </rPr>
          <t>210403-hc-</t>
        </r>
        <r>
          <rPr>
            <b/>
            <sz val="9"/>
            <color indexed="81"/>
            <rFont val="宋体"/>
            <family val="3"/>
            <charset val="134"/>
          </rPr>
          <t>克苏恩，破碎之劫</t>
        </r>
      </text>
    </comment>
    <comment ref="N276" authorId="0">
      <text>
        <r>
          <rPr>
            <b/>
            <sz val="9"/>
            <color indexed="81"/>
            <rFont val="Tahoma"/>
            <family val="2"/>
          </rPr>
          <t>210403-hc-</t>
        </r>
        <r>
          <rPr>
            <b/>
            <sz val="9"/>
            <color indexed="81"/>
            <rFont val="宋体"/>
            <family val="3"/>
            <charset val="134"/>
          </rPr>
          <t>克苏恩，破碎之劫</t>
        </r>
      </text>
    </comment>
    <comment ref="Q276" authorId="0">
      <text>
        <r>
          <rPr>
            <b/>
            <sz val="9"/>
            <color indexed="81"/>
            <rFont val="Tahoma"/>
            <family val="2"/>
          </rPr>
          <t>210403-hc-</t>
        </r>
        <r>
          <rPr>
            <b/>
            <sz val="9"/>
            <color indexed="81"/>
            <rFont val="宋体"/>
            <family val="3"/>
            <charset val="134"/>
          </rPr>
          <t>克苏恩，破碎之劫</t>
        </r>
      </text>
    </comment>
    <comment ref="M277" authorId="0">
      <text>
        <r>
          <rPr>
            <b/>
            <sz val="9"/>
            <color indexed="81"/>
            <rFont val="Tahoma"/>
            <family val="2"/>
          </rPr>
          <t>201216-58-</t>
        </r>
        <r>
          <rPr>
            <b/>
            <sz val="9"/>
            <color indexed="81"/>
            <rFont val="宋体"/>
            <family val="3"/>
            <charset val="134"/>
          </rPr>
          <t>恩佐斯，深渊之神</t>
        </r>
      </text>
    </comment>
    <comment ref="O277" authorId="0">
      <text>
        <r>
          <rPr>
            <b/>
            <sz val="9"/>
            <color indexed="81"/>
            <rFont val="Tahoma"/>
            <family val="2"/>
          </rPr>
          <t>201118-7-</t>
        </r>
        <r>
          <rPr>
            <b/>
            <sz val="9"/>
            <color indexed="81"/>
            <rFont val="宋体"/>
            <family val="3"/>
            <charset val="134"/>
          </rPr>
          <t>恩佐斯，深渊之神</t>
        </r>
      </text>
    </comment>
    <comment ref="N290" authorId="0">
      <text>
        <r>
          <rPr>
            <b/>
            <sz val="9"/>
            <color indexed="81"/>
            <rFont val="Tahoma"/>
            <family val="2"/>
          </rPr>
          <t>200808-hc-</t>
        </r>
        <r>
          <rPr>
            <b/>
            <sz val="9"/>
            <color indexed="81"/>
            <rFont val="宋体"/>
            <family val="3"/>
            <charset val="134"/>
          </rPr>
          <t>引月长弓</t>
        </r>
      </text>
    </comment>
    <comment ref="O29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292" authorId="0">
      <text>
        <r>
          <rPr>
            <b/>
            <sz val="9"/>
            <color indexed="81"/>
            <rFont val="Tahoma"/>
            <family val="2"/>
          </rPr>
          <t>20200807-31-</t>
        </r>
        <r>
          <rPr>
            <b/>
            <sz val="9"/>
            <color indexed="81"/>
            <rFont val="宋体"/>
            <family val="3"/>
            <charset val="134"/>
          </rPr>
          <t>金牌猎手克里</t>
        </r>
      </text>
    </comment>
    <comment ref="N292" authorId="0">
      <text>
        <r>
          <rPr>
            <b/>
            <sz val="9"/>
            <color indexed="81"/>
            <rFont val="Tahoma"/>
            <family val="2"/>
          </rPr>
          <t>200807-hc-</t>
        </r>
        <r>
          <rPr>
            <b/>
            <sz val="9"/>
            <color indexed="81"/>
            <rFont val="宋体"/>
            <family val="3"/>
            <charset val="134"/>
          </rPr>
          <t>金牌猎手克里</t>
        </r>
      </text>
    </comment>
    <comment ref="O292" authorId="0">
      <text>
        <r>
          <rPr>
            <b/>
            <sz val="9"/>
            <color indexed="81"/>
            <rFont val="Tahoma"/>
            <family val="2"/>
          </rPr>
          <t>200807-zs-</t>
        </r>
        <r>
          <rPr>
            <b/>
            <sz val="9"/>
            <color indexed="81"/>
            <rFont val="宋体"/>
            <family val="3"/>
            <charset val="134"/>
          </rPr>
          <t>金牌猎手克里</t>
        </r>
      </text>
    </comment>
    <comment ref="P292" authorId="0">
      <text>
        <r>
          <rPr>
            <b/>
            <sz val="9"/>
            <color indexed="81"/>
            <rFont val="Tahoma"/>
            <family val="2"/>
          </rPr>
          <t>200807-2-</t>
        </r>
        <r>
          <rPr>
            <b/>
            <sz val="9"/>
            <color indexed="81"/>
            <rFont val="宋体"/>
            <family val="3"/>
            <charset val="134"/>
          </rPr>
          <t>金牌猎手克里</t>
        </r>
      </text>
    </comment>
    <comment ref="P295" authorId="0">
      <text>
        <r>
          <rPr>
            <b/>
            <sz val="9"/>
            <color indexed="81"/>
            <rFont val="Tahoma"/>
            <family val="2"/>
          </rPr>
          <t>201119-hc-</t>
        </r>
        <r>
          <rPr>
            <b/>
            <sz val="9"/>
            <color indexed="81"/>
            <rFont val="宋体"/>
            <family val="3"/>
            <charset val="134"/>
          </rPr>
          <t>邪能学说</t>
        </r>
      </text>
    </comment>
    <comment ref="M297" authorId="0">
      <text>
        <r>
          <rPr>
            <b/>
            <sz val="9"/>
            <color indexed="81"/>
            <rFont val="Tahoma"/>
            <family val="2"/>
          </rPr>
          <t>201021-hc-</t>
        </r>
        <r>
          <rPr>
            <b/>
            <sz val="9"/>
            <color indexed="81"/>
            <rFont val="宋体"/>
            <family val="3"/>
            <charset val="134"/>
          </rPr>
          <t>灵魂学家玛丽希亚</t>
        </r>
      </text>
    </comment>
    <comment ref="P297" authorId="0">
      <text>
        <r>
          <rPr>
            <b/>
            <sz val="9"/>
            <color indexed="81"/>
            <rFont val="Tahoma"/>
            <family val="2"/>
          </rPr>
          <t>201119-hc-</t>
        </r>
        <r>
          <rPr>
            <b/>
            <sz val="9"/>
            <color indexed="81"/>
            <rFont val="宋体"/>
            <family val="3"/>
            <charset val="134"/>
          </rPr>
          <t>灵魂学家玛丽希亚</t>
        </r>
      </text>
    </comment>
    <comment ref="M303" authorId="0">
      <text>
        <r>
          <rPr>
            <b/>
            <sz val="9"/>
            <color indexed="81"/>
            <rFont val="Tahoma"/>
            <family val="2"/>
          </rPr>
          <t>200919-hc-</t>
        </r>
        <r>
          <rPr>
            <b/>
            <sz val="9"/>
            <color indexed="81"/>
            <rFont val="宋体"/>
            <family val="3"/>
            <charset val="134"/>
          </rPr>
          <t>优胜劣汰</t>
        </r>
      </text>
    </comment>
    <comment ref="N303"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305" authorId="0">
      <text>
        <r>
          <rPr>
            <b/>
            <sz val="9"/>
            <color indexed="81"/>
            <rFont val="Tahoma"/>
            <family val="2"/>
          </rPr>
          <t>200807-37-</t>
        </r>
        <r>
          <rPr>
            <b/>
            <sz val="9"/>
            <color indexed="81"/>
            <rFont val="宋体"/>
            <family val="3"/>
            <charset val="134"/>
          </rPr>
          <t>大导师野爪</t>
        </r>
      </text>
    </comment>
    <comment ref="M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311"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315"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316" authorId="0">
      <text>
        <r>
          <rPr>
            <b/>
            <sz val="9"/>
            <color indexed="81"/>
            <rFont val="Tahoma"/>
            <family val="2"/>
          </rPr>
          <t>210124-hc-</t>
        </r>
        <r>
          <rPr>
            <b/>
            <sz val="9"/>
            <color indexed="81"/>
            <rFont val="宋体"/>
            <family val="3"/>
            <charset val="134"/>
          </rPr>
          <t>决斗大师莫扎奇</t>
        </r>
      </text>
    </comment>
    <comment ref="M321" authorId="0">
      <text>
        <r>
          <rPr>
            <b/>
            <sz val="9"/>
            <color indexed="81"/>
            <rFont val="Tahoma"/>
            <family val="2"/>
          </rPr>
          <t>201212-hc-</t>
        </r>
        <r>
          <rPr>
            <b/>
            <sz val="9"/>
            <color indexed="81"/>
            <rFont val="宋体"/>
            <family val="3"/>
            <charset val="134"/>
          </rPr>
          <t>詹迪斯·巴罗夫</t>
        </r>
      </text>
    </comment>
    <comment ref="O321" authorId="0">
      <text>
        <r>
          <rPr>
            <b/>
            <sz val="9"/>
            <color indexed="81"/>
            <rFont val="Tahoma"/>
            <family val="2"/>
          </rPr>
          <t>200807-8-</t>
        </r>
        <r>
          <rPr>
            <b/>
            <sz val="9"/>
            <color indexed="81"/>
            <rFont val="宋体"/>
            <family val="3"/>
            <charset val="134"/>
          </rPr>
          <t>詹迪斯·巴罗夫</t>
        </r>
      </text>
    </comment>
    <comment ref="P321" authorId="0">
      <text>
        <r>
          <rPr>
            <b/>
            <sz val="9"/>
            <color indexed="81"/>
            <rFont val="Tahoma"/>
            <family val="2"/>
          </rPr>
          <t>20200807-zs-</t>
        </r>
        <r>
          <rPr>
            <b/>
            <sz val="9"/>
            <color indexed="81"/>
            <rFont val="宋体"/>
            <family val="3"/>
            <charset val="134"/>
          </rPr>
          <t>詹迪斯·巴罗夫</t>
        </r>
      </text>
    </comment>
    <comment ref="M323" authorId="0">
      <text>
        <r>
          <rPr>
            <b/>
            <sz val="9"/>
            <color indexed="81"/>
            <rFont val="Tahoma"/>
            <family val="2"/>
          </rPr>
          <t>210124-hc-</t>
        </r>
        <r>
          <rPr>
            <b/>
            <sz val="9"/>
            <color indexed="81"/>
            <rFont val="宋体"/>
            <family val="3"/>
            <charset val="134"/>
          </rPr>
          <t>衰变飞弹</t>
        </r>
      </text>
    </comment>
    <comment ref="P323"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32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325" authorId="0">
      <text>
        <r>
          <rPr>
            <b/>
            <sz val="9"/>
            <color indexed="81"/>
            <rFont val="Tahoma"/>
            <family val="2"/>
          </rPr>
          <t>200807-4-</t>
        </r>
        <r>
          <rPr>
            <b/>
            <sz val="9"/>
            <color indexed="81"/>
            <rFont val="宋体"/>
            <family val="3"/>
            <charset val="134"/>
          </rPr>
          <t>莱斯·霜语</t>
        </r>
      </text>
    </comment>
    <comment ref="O329" authorId="0">
      <text>
        <r>
          <rPr>
            <b/>
            <sz val="9"/>
            <color indexed="81"/>
            <rFont val="Tahoma"/>
            <family val="2"/>
          </rPr>
          <t>200807-34-</t>
        </r>
        <r>
          <rPr>
            <b/>
            <sz val="9"/>
            <color indexed="81"/>
            <rFont val="宋体"/>
            <family val="3"/>
            <charset val="134"/>
          </rPr>
          <t>斯雷特教授</t>
        </r>
      </text>
    </comment>
    <comment ref="Q329" authorId="0">
      <text>
        <r>
          <rPr>
            <b/>
            <sz val="9"/>
            <color indexed="81"/>
            <rFont val="Tahoma"/>
            <family val="2"/>
          </rPr>
          <t>20200807-43-</t>
        </r>
        <r>
          <rPr>
            <b/>
            <sz val="9"/>
            <color indexed="81"/>
            <rFont val="宋体"/>
            <family val="3"/>
            <charset val="134"/>
          </rPr>
          <t>斯雷特教授</t>
        </r>
      </text>
    </comment>
    <comment ref="M340" authorId="0">
      <text>
        <r>
          <rPr>
            <b/>
            <sz val="9"/>
            <color indexed="81"/>
            <rFont val="Tahoma"/>
            <family val="2"/>
          </rPr>
          <t>200807-zs-</t>
        </r>
        <r>
          <rPr>
            <b/>
            <sz val="9"/>
            <color indexed="81"/>
            <rFont val="宋体"/>
            <family val="3"/>
            <charset val="134"/>
          </rPr>
          <t>高阶修士奥露拉</t>
        </r>
      </text>
    </comment>
    <comment ref="O340" authorId="0">
      <text>
        <r>
          <rPr>
            <b/>
            <sz val="9"/>
            <color indexed="81"/>
            <rFont val="Tahoma"/>
            <family val="2"/>
          </rPr>
          <t>201003-73-</t>
        </r>
        <r>
          <rPr>
            <b/>
            <sz val="9"/>
            <color indexed="81"/>
            <rFont val="宋体"/>
            <family val="3"/>
            <charset val="134"/>
          </rPr>
          <t>高阶修士奥露拉</t>
        </r>
      </text>
    </comment>
    <comment ref="Q340" authorId="0">
      <text>
        <r>
          <rPr>
            <b/>
            <sz val="9"/>
            <color indexed="81"/>
            <rFont val="Tahoma"/>
            <family val="2"/>
          </rPr>
          <t>200901-hc-</t>
        </r>
        <r>
          <rPr>
            <b/>
            <sz val="9"/>
            <color indexed="81"/>
            <rFont val="宋体"/>
            <family val="3"/>
            <charset val="134"/>
          </rPr>
          <t>高阶修士奥露拉</t>
        </r>
      </text>
    </comment>
    <comment ref="M341" authorId="0">
      <text>
        <r>
          <rPr>
            <b/>
            <sz val="9"/>
            <color indexed="81"/>
            <rFont val="Tahoma"/>
            <family val="2"/>
          </rPr>
          <t>200816-hc-</t>
        </r>
        <r>
          <rPr>
            <b/>
            <sz val="9"/>
            <color indexed="81"/>
            <rFont val="宋体"/>
            <family val="3"/>
            <charset val="134"/>
          </rPr>
          <t>虔诚的学徒</t>
        </r>
      </text>
    </comment>
    <comment ref="N34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341" authorId="0">
      <text>
        <r>
          <rPr>
            <b/>
            <sz val="9"/>
            <color indexed="81"/>
            <rFont val="Tahoma"/>
            <family val="2"/>
          </rPr>
          <t>200901-hc-</t>
        </r>
        <r>
          <rPr>
            <b/>
            <sz val="9"/>
            <color indexed="81"/>
            <rFont val="宋体"/>
            <family val="3"/>
            <charset val="134"/>
          </rPr>
          <t>虔诚的学徒</t>
        </r>
      </text>
    </comment>
    <comment ref="N343" authorId="0">
      <text>
        <r>
          <rPr>
            <b/>
            <sz val="9"/>
            <color indexed="81"/>
            <rFont val="Tahoma"/>
            <family val="2"/>
          </rPr>
          <t>20200807-zs-</t>
        </r>
        <r>
          <rPr>
            <b/>
            <sz val="9"/>
            <color indexed="81"/>
            <rFont val="宋体"/>
            <family val="3"/>
            <charset val="134"/>
          </rPr>
          <t>教导主任加丁</t>
        </r>
      </text>
    </comment>
    <comment ref="P343" authorId="0">
      <text>
        <r>
          <rPr>
            <b/>
            <sz val="9"/>
            <color indexed="81"/>
            <rFont val="Tahoma"/>
            <family val="2"/>
          </rPr>
          <t>20200807-1-</t>
        </r>
        <r>
          <rPr>
            <b/>
            <sz val="9"/>
            <color indexed="81"/>
            <rFont val="宋体"/>
            <family val="3"/>
            <charset val="134"/>
          </rPr>
          <t>教导主任加丁</t>
        </r>
      </text>
    </comment>
    <comment ref="P346" authorId="0">
      <text>
        <r>
          <rPr>
            <b/>
            <sz val="9"/>
            <color indexed="81"/>
            <rFont val="Tahoma"/>
            <family val="2"/>
          </rPr>
          <t>200828-hc-</t>
        </r>
        <r>
          <rPr>
            <b/>
            <sz val="9"/>
            <color indexed="81"/>
            <rFont val="宋体"/>
            <family val="3"/>
            <charset val="134"/>
          </rPr>
          <t>秘密通道</t>
        </r>
      </text>
    </comment>
    <comment ref="Q34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350" authorId="0">
      <text>
        <r>
          <rPr>
            <b/>
            <sz val="9"/>
            <color indexed="81"/>
            <rFont val="Tahoma"/>
            <family val="2"/>
          </rPr>
          <t>200807-28-</t>
        </r>
        <r>
          <rPr>
            <b/>
            <sz val="9"/>
            <color indexed="81"/>
            <rFont val="宋体"/>
            <family val="3"/>
            <charset val="134"/>
          </rPr>
          <t>渗透者莉莉安</t>
        </r>
      </text>
    </comment>
    <comment ref="Q350" authorId="0">
      <text>
        <r>
          <rPr>
            <b/>
            <sz val="9"/>
            <color indexed="81"/>
            <rFont val="Tahoma"/>
            <family val="2"/>
          </rPr>
          <t>20200807-5-</t>
        </r>
        <r>
          <rPr>
            <b/>
            <sz val="9"/>
            <color indexed="81"/>
            <rFont val="宋体"/>
            <family val="3"/>
            <charset val="134"/>
          </rPr>
          <t>渗透者莉莉安</t>
        </r>
      </text>
    </comment>
    <comment ref="M35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358" authorId="0">
      <text>
        <r>
          <rPr>
            <b/>
            <sz val="9"/>
            <color indexed="81"/>
            <rFont val="Tahoma"/>
            <family val="2"/>
          </rPr>
          <t>201002-57-</t>
        </r>
        <r>
          <rPr>
            <b/>
            <sz val="9"/>
            <color indexed="81"/>
            <rFont val="宋体"/>
            <family val="3"/>
            <charset val="134"/>
          </rPr>
          <t>导师火心</t>
        </r>
      </text>
    </comment>
    <comment ref="O358" authorId="0">
      <text>
        <r>
          <rPr>
            <b/>
            <sz val="9"/>
            <color indexed="81"/>
            <rFont val="Tahoma"/>
            <family val="2"/>
          </rPr>
          <t>201226-XX-</t>
        </r>
        <r>
          <rPr>
            <b/>
            <sz val="9"/>
            <color indexed="81"/>
            <rFont val="宋体"/>
            <family val="3"/>
            <charset val="134"/>
          </rPr>
          <t>导师火心</t>
        </r>
      </text>
    </comment>
    <comment ref="P358" authorId="0">
      <text>
        <r>
          <rPr>
            <b/>
            <sz val="9"/>
            <color indexed="81"/>
            <rFont val="Tahoma"/>
            <family val="2"/>
          </rPr>
          <t>200807-30-</t>
        </r>
        <r>
          <rPr>
            <b/>
            <sz val="9"/>
            <color indexed="81"/>
            <rFont val="宋体"/>
            <family val="3"/>
            <charset val="134"/>
          </rPr>
          <t>导师火心</t>
        </r>
      </text>
    </comment>
    <comment ref="M360" authorId="0">
      <text>
        <r>
          <rPr>
            <b/>
            <sz val="9"/>
            <color indexed="81"/>
            <rFont val="Tahoma"/>
            <family val="2"/>
          </rPr>
          <t>200809-hc-</t>
        </r>
        <r>
          <rPr>
            <b/>
            <sz val="9"/>
            <color indexed="81"/>
            <rFont val="宋体"/>
            <family val="3"/>
            <charset val="134"/>
          </rPr>
          <t>图腾巨怪</t>
        </r>
      </text>
    </comment>
    <comment ref="M36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363" authorId="0">
      <text>
        <r>
          <rPr>
            <b/>
            <sz val="9"/>
            <color indexed="81"/>
            <rFont val="Tahoma"/>
            <family val="2"/>
          </rPr>
          <t>200816-hc-</t>
        </r>
        <r>
          <rPr>
            <b/>
            <sz val="9"/>
            <color indexed="81"/>
            <rFont val="宋体"/>
            <family val="3"/>
            <charset val="134"/>
          </rPr>
          <t>银色自大狂</t>
        </r>
      </text>
    </comment>
    <comment ref="Q367" authorId="0">
      <text>
        <r>
          <rPr>
            <b/>
            <sz val="9"/>
            <color indexed="81"/>
            <rFont val="Tahoma"/>
            <family val="2"/>
          </rPr>
          <t>20200807-zs-</t>
        </r>
        <r>
          <rPr>
            <b/>
            <sz val="9"/>
            <color indexed="81"/>
            <rFont val="宋体"/>
            <family val="3"/>
            <charset val="134"/>
          </rPr>
          <t>教导主任加丁</t>
        </r>
      </text>
    </comment>
    <comment ref="N377" authorId="0">
      <text>
        <r>
          <rPr>
            <b/>
            <sz val="9"/>
            <color indexed="81"/>
            <rFont val="Tahoma"/>
            <family val="2"/>
          </rPr>
          <t>200807-38-</t>
        </r>
        <r>
          <rPr>
            <b/>
            <sz val="9"/>
            <color indexed="81"/>
            <rFont val="宋体"/>
            <family val="3"/>
            <charset val="134"/>
          </rPr>
          <t>高阶女巫维洛</t>
        </r>
      </text>
    </comment>
    <comment ref="P377" authorId="0">
      <text>
        <r>
          <rPr>
            <b/>
            <sz val="9"/>
            <color indexed="81"/>
            <rFont val="Tahoma"/>
            <family val="2"/>
          </rPr>
          <t>200807-57-</t>
        </r>
        <r>
          <rPr>
            <b/>
            <sz val="9"/>
            <color indexed="81"/>
            <rFont val="宋体"/>
            <family val="3"/>
            <charset val="134"/>
          </rPr>
          <t>高阶女巫维洛</t>
        </r>
      </text>
    </comment>
    <comment ref="M386" authorId="0">
      <text>
        <r>
          <rPr>
            <b/>
            <sz val="9"/>
            <color indexed="81"/>
            <rFont val="Tahoma"/>
            <family val="2"/>
          </rPr>
          <t>20200807-08-</t>
        </r>
        <r>
          <rPr>
            <b/>
            <sz val="9"/>
            <color indexed="81"/>
            <rFont val="宋体"/>
            <family val="3"/>
            <charset val="134"/>
          </rPr>
          <t>感知宝珠</t>
        </r>
      </text>
    </comment>
    <comment ref="N399" authorId="0">
      <text>
        <r>
          <rPr>
            <b/>
            <sz val="9"/>
            <color indexed="81"/>
            <rFont val="Tahoma"/>
            <family val="2"/>
          </rPr>
          <t>201206-hc-</t>
        </r>
        <r>
          <rPr>
            <b/>
            <sz val="9"/>
            <color indexed="81"/>
            <rFont val="宋体"/>
            <family val="3"/>
            <charset val="134"/>
          </rPr>
          <t>博学者普克尔特</t>
        </r>
      </text>
    </comment>
    <comment ref="Q399" authorId="0">
      <text>
        <r>
          <rPr>
            <b/>
            <sz val="9"/>
            <color indexed="81"/>
            <rFont val="Tahoma"/>
            <family val="2"/>
          </rPr>
          <t>201206-hc-</t>
        </r>
        <r>
          <rPr>
            <b/>
            <sz val="9"/>
            <color indexed="81"/>
            <rFont val="宋体"/>
            <family val="3"/>
            <charset val="134"/>
          </rPr>
          <t>博学者普克尔特</t>
        </r>
      </text>
    </comment>
    <comment ref="P405" authorId="0">
      <text>
        <r>
          <rPr>
            <b/>
            <sz val="9"/>
            <color indexed="81"/>
            <rFont val="Tahoma"/>
            <family val="2"/>
          </rPr>
          <t>200815-63-</t>
        </r>
        <r>
          <rPr>
            <b/>
            <sz val="9"/>
            <color indexed="81"/>
            <rFont val="宋体"/>
            <family val="3"/>
            <charset val="134"/>
          </rPr>
          <t>校长克尔苏加德</t>
        </r>
      </text>
    </comment>
    <comment ref="N407" authorId="0">
      <text>
        <r>
          <rPr>
            <b/>
            <sz val="9"/>
            <color indexed="81"/>
            <rFont val="Tahoma"/>
            <family val="2"/>
          </rPr>
          <t>200815-64-</t>
        </r>
        <r>
          <rPr>
            <b/>
            <sz val="9"/>
            <color indexed="81"/>
            <rFont val="宋体"/>
            <family val="3"/>
            <charset val="134"/>
          </rPr>
          <t>维克图斯</t>
        </r>
      </text>
    </comment>
    <comment ref="M439" authorId="0">
      <text>
        <r>
          <rPr>
            <b/>
            <sz val="9"/>
            <color indexed="81"/>
            <rFont val="Tahoma"/>
            <family val="2"/>
          </rPr>
          <t>200426-hc-</t>
        </r>
        <r>
          <rPr>
            <b/>
            <sz val="9"/>
            <color indexed="81"/>
            <rFont val="宋体"/>
            <family val="3"/>
            <charset val="134"/>
          </rPr>
          <t>凯恩·日怒</t>
        </r>
      </text>
    </comment>
    <comment ref="N439" authorId="0">
      <text>
        <r>
          <rPr>
            <b/>
            <sz val="9"/>
            <color indexed="81"/>
            <rFont val="Tahoma"/>
            <family val="2"/>
          </rPr>
          <t>200501-hc-</t>
        </r>
        <r>
          <rPr>
            <b/>
            <sz val="9"/>
            <color indexed="81"/>
            <rFont val="宋体"/>
            <family val="3"/>
            <charset val="134"/>
          </rPr>
          <t>凯恩·日怒</t>
        </r>
      </text>
    </comment>
    <comment ref="O439" authorId="0">
      <text>
        <r>
          <rPr>
            <b/>
            <sz val="9"/>
            <color indexed="81"/>
            <rFont val="Tahoma"/>
            <family val="2"/>
          </rPr>
          <t>20040411-hc-</t>
        </r>
        <r>
          <rPr>
            <b/>
            <sz val="9"/>
            <color indexed="81"/>
            <rFont val="宋体"/>
            <family val="3"/>
            <charset val="134"/>
          </rPr>
          <t>凯恩·日怒</t>
        </r>
      </text>
    </comment>
    <comment ref="Q439" authorId="0">
      <text>
        <r>
          <rPr>
            <b/>
            <sz val="9"/>
            <color indexed="81"/>
            <rFont val="Tahoma"/>
            <family val="2"/>
          </rPr>
          <t>200501-hc-</t>
        </r>
        <r>
          <rPr>
            <b/>
            <sz val="9"/>
            <color indexed="81"/>
            <rFont val="宋体"/>
            <family val="3"/>
            <charset val="134"/>
          </rPr>
          <t>凯恩·日怒</t>
        </r>
      </text>
    </comment>
    <comment ref="M444" authorId="0">
      <text>
        <r>
          <rPr>
            <b/>
            <sz val="9"/>
            <color indexed="81"/>
            <rFont val="Tahoma"/>
            <family val="2"/>
          </rPr>
          <t>200426-hc-</t>
        </r>
        <r>
          <rPr>
            <b/>
            <sz val="9"/>
            <color indexed="81"/>
            <rFont val="宋体"/>
            <family val="3"/>
            <charset val="134"/>
          </rPr>
          <t>古尔丹之颅</t>
        </r>
      </text>
    </comment>
    <comment ref="M445" authorId="0">
      <text>
        <r>
          <rPr>
            <b/>
            <sz val="9"/>
            <color indexed="81"/>
            <rFont val="Tahoma"/>
            <family val="2"/>
          </rPr>
          <t>200426-hc-</t>
        </r>
        <r>
          <rPr>
            <b/>
            <sz val="9"/>
            <color indexed="81"/>
            <rFont val="宋体"/>
            <family val="3"/>
            <charset val="134"/>
          </rPr>
          <t>埃辛诺斯战刃</t>
        </r>
      </text>
    </comment>
    <comment ref="N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447" authorId="0">
      <text>
        <r>
          <rPr>
            <b/>
            <sz val="9"/>
            <color indexed="81"/>
            <rFont val="Tahoma"/>
            <family val="2"/>
          </rPr>
          <t>200426-hc-</t>
        </r>
        <r>
          <rPr>
            <b/>
            <sz val="9"/>
            <color indexed="81"/>
            <rFont val="宋体"/>
            <family val="3"/>
            <charset val="134"/>
          </rPr>
          <t>恶魔变形</t>
        </r>
      </text>
    </comment>
    <comment ref="N447" authorId="0">
      <text>
        <r>
          <rPr>
            <b/>
            <sz val="9"/>
            <color indexed="81"/>
            <rFont val="Tahoma"/>
            <family val="2"/>
          </rPr>
          <t>20040412-18-</t>
        </r>
        <r>
          <rPr>
            <b/>
            <sz val="9"/>
            <color indexed="81"/>
            <rFont val="宋体"/>
            <family val="3"/>
            <charset val="134"/>
          </rPr>
          <t>恶魔变形</t>
        </r>
      </text>
    </comment>
    <comment ref="O447" authorId="0">
      <text>
        <r>
          <rPr>
            <b/>
            <sz val="9"/>
            <color indexed="81"/>
            <rFont val="Tahoma"/>
            <family val="2"/>
          </rPr>
          <t>20040411-hc-</t>
        </r>
        <r>
          <rPr>
            <b/>
            <sz val="9"/>
            <color indexed="81"/>
            <rFont val="宋体"/>
            <family val="3"/>
            <charset val="134"/>
          </rPr>
          <t>恶魔变形</t>
        </r>
      </text>
    </comment>
    <comment ref="Q447" authorId="0">
      <text>
        <r>
          <rPr>
            <b/>
            <sz val="9"/>
            <color indexed="81"/>
            <rFont val="Tahoma"/>
            <family val="2"/>
          </rPr>
          <t>200501-hc-</t>
        </r>
        <r>
          <rPr>
            <b/>
            <sz val="9"/>
            <color indexed="81"/>
            <rFont val="宋体"/>
            <family val="3"/>
            <charset val="134"/>
          </rPr>
          <t>恶魔变形</t>
        </r>
      </text>
    </comment>
    <comment ref="M452" authorId="0">
      <text>
        <r>
          <rPr>
            <b/>
            <sz val="9"/>
            <color indexed="81"/>
            <rFont val="Tahoma"/>
            <family val="2"/>
          </rPr>
          <t>200426-hc-</t>
        </r>
        <r>
          <rPr>
            <b/>
            <sz val="9"/>
            <color indexed="81"/>
            <rFont val="宋体"/>
            <family val="3"/>
            <charset val="134"/>
          </rPr>
          <t>愤怒的女祭司</t>
        </r>
      </text>
    </comment>
    <comment ref="Q452" authorId="0">
      <text>
        <r>
          <rPr>
            <b/>
            <sz val="9"/>
            <color indexed="81"/>
            <rFont val="Tahoma"/>
            <family val="2"/>
          </rPr>
          <t>200501-hc-</t>
        </r>
        <r>
          <rPr>
            <b/>
            <sz val="9"/>
            <color indexed="81"/>
            <rFont val="宋体"/>
            <family val="3"/>
            <charset val="134"/>
          </rPr>
          <t>愤怒的女祭司</t>
        </r>
      </text>
    </comment>
    <comment ref="N460" authorId="0">
      <text>
        <r>
          <rPr>
            <b/>
            <sz val="9"/>
            <color indexed="81"/>
            <rFont val="Tahoma"/>
            <family val="2"/>
          </rPr>
          <t>200412-hc-</t>
        </r>
        <r>
          <rPr>
            <b/>
            <sz val="9"/>
            <color indexed="81"/>
            <rFont val="宋体"/>
            <family val="3"/>
            <charset val="134"/>
          </rPr>
          <t>铁木树皮</t>
        </r>
      </text>
    </comment>
    <comment ref="O461" authorId="0">
      <text>
        <r>
          <rPr>
            <b/>
            <sz val="9"/>
            <color indexed="81"/>
            <rFont val="Tahoma"/>
            <family val="2"/>
          </rPr>
          <t>20040408-3-</t>
        </r>
        <r>
          <rPr>
            <b/>
            <sz val="9"/>
            <color indexed="81"/>
            <rFont val="宋体"/>
            <family val="3"/>
            <charset val="134"/>
          </rPr>
          <t>孢子首领姆希菲</t>
        </r>
      </text>
    </comment>
    <comment ref="Q461" authorId="0">
      <text>
        <r>
          <rPr>
            <b/>
            <sz val="9"/>
            <color indexed="81"/>
            <rFont val="Tahoma"/>
            <family val="2"/>
          </rPr>
          <t>20040408-4-</t>
        </r>
        <r>
          <rPr>
            <b/>
            <sz val="9"/>
            <color indexed="81"/>
            <rFont val="宋体"/>
            <family val="3"/>
            <charset val="134"/>
          </rPr>
          <t>孢子首领姆希菲</t>
        </r>
      </text>
    </comment>
    <comment ref="N46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46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479" authorId="0">
      <text>
        <r>
          <rPr>
            <b/>
            <sz val="9"/>
            <color indexed="81"/>
            <rFont val="Tahoma"/>
            <family val="2"/>
          </rPr>
          <t>210124-hc-</t>
        </r>
        <r>
          <rPr>
            <b/>
            <sz val="9"/>
            <color indexed="81"/>
            <rFont val="宋体"/>
            <family val="3"/>
            <charset val="134"/>
          </rPr>
          <t>唤醒</t>
        </r>
      </text>
    </comment>
    <comment ref="N479" authorId="0">
      <text>
        <r>
          <rPr>
            <b/>
            <sz val="9"/>
            <color indexed="81"/>
            <rFont val="Tahoma"/>
            <family val="2"/>
          </rPr>
          <t>20040412-46-</t>
        </r>
        <r>
          <rPr>
            <b/>
            <sz val="9"/>
            <color indexed="81"/>
            <rFont val="宋体"/>
            <family val="3"/>
            <charset val="134"/>
          </rPr>
          <t>唤醒</t>
        </r>
      </text>
    </comment>
    <comment ref="P484" authorId="0">
      <text>
        <r>
          <rPr>
            <b/>
            <sz val="9"/>
            <color indexed="81"/>
            <rFont val="Tahoma"/>
            <family val="2"/>
          </rPr>
          <t>20040408-8-</t>
        </r>
        <r>
          <rPr>
            <b/>
            <sz val="9"/>
            <color indexed="81"/>
            <rFont val="宋体"/>
            <family val="3"/>
            <charset val="134"/>
          </rPr>
          <t>星术师索兰萨安</t>
        </r>
      </text>
    </comment>
    <comment ref="M487" authorId="0">
      <text>
        <r>
          <rPr>
            <b/>
            <sz val="9"/>
            <color indexed="81"/>
            <rFont val="Tahoma"/>
            <family val="2"/>
          </rPr>
          <t>210403-hc-</t>
        </r>
        <r>
          <rPr>
            <b/>
            <sz val="9"/>
            <color indexed="81"/>
            <rFont val="宋体"/>
            <family val="3"/>
            <charset val="134"/>
          </rPr>
          <t>埃匹希斯冲击</t>
        </r>
      </text>
    </comment>
    <comment ref="N48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492" authorId="0">
      <text>
        <r>
          <rPr>
            <b/>
            <sz val="9"/>
            <color indexed="81"/>
            <rFont val="Tahoma"/>
            <family val="2"/>
          </rPr>
          <t>200524-hc-</t>
        </r>
        <r>
          <rPr>
            <b/>
            <sz val="9"/>
            <color indexed="81"/>
            <rFont val="宋体"/>
            <family val="3"/>
            <charset val="134"/>
          </rPr>
          <t>莫戈尔·莫戈尔格</t>
        </r>
      </text>
    </comment>
    <comment ref="N492" authorId="0">
      <text>
        <r>
          <rPr>
            <b/>
            <sz val="9"/>
            <color indexed="81"/>
            <rFont val="Tahoma"/>
            <family val="2"/>
          </rPr>
          <t>200808-hc-</t>
        </r>
        <r>
          <rPr>
            <b/>
            <sz val="9"/>
            <color indexed="81"/>
            <rFont val="宋体"/>
            <family val="3"/>
            <charset val="134"/>
          </rPr>
          <t>莫戈尔·莫戈尔格</t>
        </r>
      </text>
    </comment>
    <comment ref="O492" authorId="0">
      <text>
        <r>
          <rPr>
            <b/>
            <sz val="9"/>
            <color indexed="81"/>
            <rFont val="Tahoma"/>
            <family val="2"/>
          </rPr>
          <t>200503-hc-</t>
        </r>
        <r>
          <rPr>
            <b/>
            <sz val="9"/>
            <color indexed="81"/>
            <rFont val="宋体"/>
            <family val="3"/>
            <charset val="134"/>
          </rPr>
          <t>莫戈尔·莫戈尔格</t>
        </r>
      </text>
    </comment>
    <comment ref="P492" authorId="0">
      <text>
        <r>
          <rPr>
            <b/>
            <sz val="9"/>
            <color indexed="81"/>
            <rFont val="Tahoma"/>
            <family val="2"/>
          </rPr>
          <t>200503-hc-</t>
        </r>
        <r>
          <rPr>
            <b/>
            <sz val="9"/>
            <color indexed="81"/>
            <rFont val="宋体"/>
            <family val="3"/>
            <charset val="134"/>
          </rPr>
          <t>莫戈尔·莫戈尔格</t>
        </r>
      </text>
    </comment>
    <comment ref="M49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49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49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497" authorId="0">
      <text>
        <r>
          <rPr>
            <b/>
            <sz val="9"/>
            <color indexed="81"/>
            <rFont val="Tahoma"/>
            <family val="2"/>
          </rPr>
          <t>200816-hc-</t>
        </r>
        <r>
          <rPr>
            <b/>
            <sz val="9"/>
            <color indexed="81"/>
            <rFont val="宋体"/>
            <family val="3"/>
            <charset val="134"/>
          </rPr>
          <t>女伯爵莉亚德琳</t>
        </r>
      </text>
    </comment>
    <comment ref="N497" authorId="0">
      <text>
        <r>
          <rPr>
            <b/>
            <sz val="9"/>
            <color indexed="81"/>
            <rFont val="Tahoma"/>
            <family val="2"/>
          </rPr>
          <t>200816-hc-</t>
        </r>
        <r>
          <rPr>
            <b/>
            <sz val="9"/>
            <color indexed="81"/>
            <rFont val="宋体"/>
            <family val="3"/>
            <charset val="134"/>
          </rPr>
          <t>女伯爵莉亚德琳</t>
        </r>
      </text>
    </comment>
    <comment ref="Q497" authorId="0">
      <text>
        <r>
          <rPr>
            <b/>
            <sz val="9"/>
            <color indexed="81"/>
            <rFont val="Tahoma"/>
            <family val="2"/>
          </rPr>
          <t>200606-57-</t>
        </r>
        <r>
          <rPr>
            <b/>
            <sz val="9"/>
            <color indexed="81"/>
            <rFont val="宋体"/>
            <family val="3"/>
            <charset val="134"/>
          </rPr>
          <t>女伯爵莉亚德琳</t>
        </r>
      </text>
    </comment>
    <comment ref="M498" authorId="0">
      <text>
        <r>
          <rPr>
            <b/>
            <sz val="9"/>
            <color indexed="81"/>
            <rFont val="Tahoma"/>
            <family val="2"/>
          </rPr>
          <t>200816-hc-</t>
        </r>
        <r>
          <rPr>
            <b/>
            <sz val="9"/>
            <color indexed="81"/>
            <rFont val="宋体"/>
            <family val="3"/>
            <charset val="134"/>
          </rPr>
          <t>希望圣契</t>
        </r>
      </text>
    </comment>
    <comment ref="N498" authorId="0">
      <text>
        <r>
          <rPr>
            <b/>
            <sz val="9"/>
            <color indexed="81"/>
            <rFont val="Tahoma"/>
            <family val="2"/>
          </rPr>
          <t>200818-hc-</t>
        </r>
        <r>
          <rPr>
            <b/>
            <sz val="9"/>
            <color indexed="81"/>
            <rFont val="宋体"/>
            <family val="3"/>
            <charset val="134"/>
          </rPr>
          <t>希望圣契</t>
        </r>
      </text>
    </comment>
    <comment ref="Q49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500" authorId="0">
      <text>
        <r>
          <rPr>
            <b/>
            <sz val="9"/>
            <color indexed="81"/>
            <rFont val="Tahoma"/>
            <family val="2"/>
          </rPr>
          <t>20040408-49-</t>
        </r>
        <r>
          <rPr>
            <b/>
            <sz val="9"/>
            <color indexed="81"/>
            <rFont val="宋体"/>
            <family val="3"/>
            <charset val="134"/>
          </rPr>
          <t>灵魂之匣</t>
        </r>
      </text>
    </comment>
    <comment ref="M502" authorId="0">
      <text>
        <r>
          <rPr>
            <b/>
            <sz val="9"/>
            <color indexed="81"/>
            <rFont val="Tahoma"/>
            <family val="2"/>
          </rPr>
          <t>200710-hc-</t>
        </r>
        <r>
          <rPr>
            <b/>
            <sz val="9"/>
            <color indexed="81"/>
            <rFont val="宋体"/>
            <family val="3"/>
            <charset val="134"/>
          </rPr>
          <t>赛泰克织巢者</t>
        </r>
      </text>
    </comment>
    <comment ref="Q50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50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51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51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513" authorId="0">
      <text>
        <r>
          <rPr>
            <b/>
            <sz val="9"/>
            <color indexed="81"/>
            <rFont val="Tahoma"/>
            <family val="2"/>
          </rPr>
          <t>210331-63-</t>
        </r>
        <r>
          <rPr>
            <b/>
            <sz val="9"/>
            <color indexed="81"/>
            <rFont val="宋体"/>
            <family val="3"/>
            <charset val="134"/>
          </rPr>
          <t>暗影珠宝师汉纳尔</t>
        </r>
      </text>
    </comment>
    <comment ref="N513" authorId="0">
      <text>
        <r>
          <rPr>
            <b/>
            <sz val="9"/>
            <color indexed="81"/>
            <rFont val="Tahoma"/>
            <family val="2"/>
          </rPr>
          <t>20040422-hc-</t>
        </r>
        <r>
          <rPr>
            <b/>
            <sz val="9"/>
            <color indexed="81"/>
            <rFont val="宋体"/>
            <family val="3"/>
            <charset val="134"/>
          </rPr>
          <t>暗影珠宝师汉纳尔</t>
        </r>
      </text>
    </comment>
    <comment ref="O513" authorId="0">
      <text>
        <r>
          <rPr>
            <b/>
            <sz val="9"/>
            <color indexed="81"/>
            <rFont val="Tahoma"/>
            <family val="2"/>
          </rPr>
          <t>20040412-52-</t>
        </r>
        <r>
          <rPr>
            <b/>
            <sz val="9"/>
            <color indexed="81"/>
            <rFont val="宋体"/>
            <family val="3"/>
            <charset val="134"/>
          </rPr>
          <t>暗影珠宝师汉纳尔</t>
        </r>
      </text>
    </comment>
    <comment ref="P513" authorId="0">
      <text>
        <r>
          <rPr>
            <b/>
            <sz val="9"/>
            <color indexed="81"/>
            <rFont val="Tahoma"/>
            <family val="2"/>
          </rPr>
          <t>20040412-hc-</t>
        </r>
        <r>
          <rPr>
            <b/>
            <sz val="9"/>
            <color indexed="81"/>
            <rFont val="宋体"/>
            <family val="3"/>
            <charset val="134"/>
          </rPr>
          <t>暗影珠宝师汉纳尔</t>
        </r>
      </text>
    </comment>
    <comment ref="O52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528" authorId="0">
      <text>
        <r>
          <rPr>
            <b/>
            <sz val="9"/>
            <color indexed="81"/>
            <rFont val="Tahoma"/>
            <family val="2"/>
          </rPr>
          <t>20040408-3-</t>
        </r>
        <r>
          <rPr>
            <b/>
            <sz val="9"/>
            <color indexed="81"/>
            <rFont val="宋体"/>
            <family val="3"/>
            <charset val="134"/>
          </rPr>
          <t>鱼斯拉</t>
        </r>
      </text>
    </comment>
    <comment ref="O536" authorId="0">
      <text>
        <r>
          <rPr>
            <b/>
            <sz val="9"/>
            <color indexed="81"/>
            <rFont val="Tahoma"/>
            <family val="2"/>
          </rPr>
          <t>20040408-34-</t>
        </r>
        <r>
          <rPr>
            <b/>
            <sz val="9"/>
            <color indexed="81"/>
            <rFont val="宋体"/>
            <family val="3"/>
            <charset val="134"/>
          </rPr>
          <t>击碎者克里丹</t>
        </r>
      </text>
    </comment>
    <comment ref="Q536" authorId="0">
      <text>
        <r>
          <rPr>
            <b/>
            <sz val="9"/>
            <color indexed="81"/>
            <rFont val="Tahoma"/>
            <family val="2"/>
          </rPr>
          <t>20040408-38-</t>
        </r>
        <r>
          <rPr>
            <b/>
            <sz val="9"/>
            <color indexed="81"/>
            <rFont val="宋体"/>
            <family val="3"/>
            <charset val="134"/>
          </rPr>
          <t>击碎者克里丹</t>
        </r>
      </text>
    </comment>
    <comment ref="M544" authorId="0">
      <text>
        <r>
          <rPr>
            <b/>
            <sz val="9"/>
            <color indexed="81"/>
            <rFont val="Tahoma"/>
            <family val="2"/>
          </rPr>
          <t>20040408-31-</t>
        </r>
        <r>
          <rPr>
            <b/>
            <sz val="9"/>
            <color indexed="81"/>
            <rFont val="宋体"/>
            <family val="3"/>
            <charset val="134"/>
          </rPr>
          <t>埃辛诺斯壁垒</t>
        </r>
      </text>
    </comment>
    <comment ref="P544" authorId="0">
      <text>
        <r>
          <rPr>
            <b/>
            <sz val="9"/>
            <color indexed="81"/>
            <rFont val="Tahoma"/>
            <family val="2"/>
          </rPr>
          <t>20040408-47-</t>
        </r>
        <r>
          <rPr>
            <b/>
            <sz val="9"/>
            <color indexed="81"/>
            <rFont val="宋体"/>
            <family val="3"/>
            <charset val="134"/>
          </rPr>
          <t>埃辛诺斯壁垒</t>
        </r>
      </text>
    </comment>
    <comment ref="M54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546" authorId="0">
      <text>
        <r>
          <rPr>
            <b/>
            <sz val="9"/>
            <color indexed="81"/>
            <rFont val="Tahoma"/>
            <family val="2"/>
          </rPr>
          <t>200606-56-</t>
        </r>
        <r>
          <rPr>
            <b/>
            <sz val="9"/>
            <color indexed="81"/>
            <rFont val="宋体"/>
            <family val="3"/>
            <charset val="134"/>
          </rPr>
          <t>卡加斯·刃拳</t>
        </r>
      </text>
    </comment>
    <comment ref="M559" authorId="0">
      <text>
        <r>
          <rPr>
            <b/>
            <sz val="9"/>
            <color indexed="81"/>
            <rFont val="Tahoma"/>
            <family val="2"/>
          </rPr>
          <t>200502-hc-</t>
        </r>
        <r>
          <rPr>
            <b/>
            <sz val="9"/>
            <color indexed="81"/>
            <rFont val="宋体"/>
            <family val="3"/>
            <charset val="134"/>
          </rPr>
          <t>塔隆·血魔</t>
        </r>
      </text>
    </comment>
    <comment ref="N566" authorId="0">
      <text>
        <r>
          <rPr>
            <b/>
            <sz val="9"/>
            <color indexed="81"/>
            <rFont val="Tahoma"/>
            <family val="2"/>
          </rPr>
          <t>20040412-7-</t>
        </r>
        <r>
          <rPr>
            <b/>
            <sz val="9"/>
            <color indexed="81"/>
            <rFont val="宋体"/>
            <family val="3"/>
            <charset val="134"/>
          </rPr>
          <t>玛瑟里顿</t>
        </r>
      </text>
    </comment>
    <comment ref="M567" authorId="0">
      <text>
        <r>
          <rPr>
            <b/>
            <sz val="9"/>
            <color indexed="81"/>
            <rFont val="Tahoma"/>
            <family val="2"/>
          </rPr>
          <t>20040408-42-</t>
        </r>
        <r>
          <rPr>
            <b/>
            <sz val="9"/>
            <color indexed="81"/>
            <rFont val="宋体"/>
            <family val="3"/>
            <charset val="134"/>
          </rPr>
          <t>玛维·影歌</t>
        </r>
      </text>
    </comment>
    <comment ref="O567" authorId="0">
      <text>
        <r>
          <rPr>
            <b/>
            <sz val="9"/>
            <color indexed="81"/>
            <rFont val="Tahoma"/>
            <family val="2"/>
          </rPr>
          <t>20040408-hc-</t>
        </r>
        <r>
          <rPr>
            <b/>
            <sz val="9"/>
            <color indexed="81"/>
            <rFont val="宋体"/>
            <family val="3"/>
            <charset val="134"/>
          </rPr>
          <t>玛维·影歌</t>
        </r>
      </text>
    </comment>
    <comment ref="P567" authorId="0">
      <text>
        <r>
          <rPr>
            <b/>
            <sz val="9"/>
            <color indexed="81"/>
            <rFont val="Tahoma"/>
            <family val="2"/>
          </rPr>
          <t>20040412-hc-</t>
        </r>
        <r>
          <rPr>
            <b/>
            <sz val="9"/>
            <color indexed="81"/>
            <rFont val="宋体"/>
            <family val="3"/>
            <charset val="134"/>
          </rPr>
          <t>玛维·影歌</t>
        </r>
      </text>
    </comment>
    <comment ref="M570" authorId="0">
      <text>
        <r>
          <rPr>
            <b/>
            <sz val="9"/>
            <color indexed="81"/>
            <rFont val="Tahoma"/>
            <family val="2"/>
          </rPr>
          <t>20040408-31-</t>
        </r>
        <r>
          <rPr>
            <b/>
            <sz val="9"/>
            <color indexed="81"/>
            <rFont val="宋体"/>
            <family val="3"/>
            <charset val="134"/>
          </rPr>
          <t>奥</t>
        </r>
      </text>
    </comment>
    <comment ref="M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57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58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60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602" authorId="0">
      <text>
        <r>
          <rPr>
            <b/>
            <sz val="9"/>
            <color indexed="81"/>
            <rFont val="Tahoma"/>
            <family val="2"/>
          </rPr>
          <t>200416-hc-</t>
        </r>
        <r>
          <rPr>
            <b/>
            <sz val="9"/>
            <color indexed="81"/>
            <rFont val="宋体"/>
            <family val="3"/>
            <charset val="134"/>
          </rPr>
          <t>灭龙弩炮</t>
        </r>
      </text>
    </comment>
    <comment ref="N60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602" authorId="0">
      <text>
        <r>
          <rPr>
            <b/>
            <sz val="9"/>
            <color indexed="81"/>
            <rFont val="Tahoma"/>
            <family val="2"/>
          </rPr>
          <t>200907-hc-</t>
        </r>
        <r>
          <rPr>
            <b/>
            <sz val="9"/>
            <color indexed="81"/>
            <rFont val="宋体"/>
            <family val="3"/>
            <charset val="134"/>
          </rPr>
          <t>灭龙弩炮</t>
        </r>
      </text>
    </comment>
    <comment ref="N60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60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61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61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62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62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62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62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62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624" authorId="0">
      <text>
        <r>
          <rPr>
            <b/>
            <sz val="9"/>
            <color indexed="81"/>
            <rFont val="Tahoma"/>
            <family val="2"/>
          </rPr>
          <t>200627-72-</t>
        </r>
        <r>
          <rPr>
            <b/>
            <sz val="9"/>
            <color indexed="81"/>
            <rFont val="宋体"/>
            <family val="3"/>
            <charset val="134"/>
          </rPr>
          <t>时光巨龙诺兹多姆</t>
        </r>
      </text>
    </comment>
    <comment ref="M626" authorId="0">
      <text>
        <r>
          <rPr>
            <b/>
            <sz val="9"/>
            <color indexed="81"/>
            <rFont val="Tahoma"/>
            <family val="2"/>
          </rPr>
          <t>200816-hc-</t>
        </r>
        <r>
          <rPr>
            <b/>
            <sz val="9"/>
            <color indexed="81"/>
            <rFont val="宋体"/>
            <family val="3"/>
            <charset val="134"/>
          </rPr>
          <t>光铸远征军</t>
        </r>
      </text>
    </comment>
    <comment ref="O631" authorId="1">
      <text>
        <r>
          <rPr>
            <b/>
            <sz val="9"/>
            <color indexed="81"/>
            <rFont val="宋体"/>
            <family val="3"/>
            <charset val="134"/>
          </rPr>
          <t>191211-23-夺心者卡什</t>
        </r>
      </text>
    </comment>
    <comment ref="M63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63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637" authorId="1">
      <text>
        <r>
          <rPr>
            <b/>
            <sz val="9"/>
            <color indexed="81"/>
            <rFont val="宋体"/>
            <family val="3"/>
            <charset val="134"/>
          </rPr>
          <t>191211-27-永恒巨龙姆诺兹多</t>
        </r>
      </text>
    </comment>
    <comment ref="M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44" authorId="1">
      <text>
        <r>
          <rPr>
            <b/>
            <sz val="9"/>
            <color indexed="81"/>
            <rFont val="Tahoma"/>
            <family val="2"/>
          </rPr>
          <t>200112-hc</t>
        </r>
        <r>
          <rPr>
            <b/>
            <sz val="9"/>
            <color indexed="81"/>
            <rFont val="宋体"/>
            <family val="3"/>
            <charset val="134"/>
          </rPr>
          <t>-死金药剂师</t>
        </r>
      </text>
    </comment>
    <comment ref="Q644" authorId="1">
      <text>
        <r>
          <rPr>
            <b/>
            <sz val="9"/>
            <color indexed="81"/>
            <rFont val="Tahoma"/>
            <family val="2"/>
          </rPr>
          <t>200112-hc</t>
        </r>
        <r>
          <rPr>
            <b/>
            <sz val="9"/>
            <color indexed="81"/>
            <rFont val="宋体"/>
            <family val="3"/>
            <charset val="134"/>
          </rPr>
          <t>-死金药剂师</t>
        </r>
      </text>
    </comment>
    <comment ref="M64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649" authorId="1">
      <text>
        <r>
          <rPr>
            <b/>
            <sz val="9"/>
            <color indexed="81"/>
            <rFont val="Tahoma"/>
            <family val="2"/>
          </rPr>
          <t>200226-hc</t>
        </r>
        <r>
          <rPr>
            <b/>
            <sz val="9"/>
            <color indexed="81"/>
            <rFont val="宋体"/>
            <family val="3"/>
            <charset val="134"/>
          </rPr>
          <t>-菲里克·飞刺</t>
        </r>
      </text>
    </comment>
    <comment ref="P64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64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66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66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667" authorId="1">
      <text>
        <r>
          <rPr>
            <b/>
            <sz val="9"/>
            <color indexed="81"/>
            <rFont val="宋体"/>
            <family val="3"/>
            <charset val="134"/>
          </rPr>
          <t>200415-hc-黑暗天际
200415-hc-黑暗天际</t>
        </r>
      </text>
    </comment>
    <comment ref="Q66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66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669" authorId="1">
      <text>
        <r>
          <rPr>
            <b/>
            <sz val="9"/>
            <color indexed="81"/>
            <rFont val="宋体"/>
            <family val="3"/>
            <charset val="134"/>
          </rPr>
          <t>200412-hc-暗藏的信徒</t>
        </r>
      </text>
    </comment>
    <comment ref="N669" authorId="1">
      <text>
        <r>
          <rPr>
            <b/>
            <sz val="9"/>
            <color indexed="81"/>
            <rFont val="宋体"/>
            <family val="3"/>
            <charset val="134"/>
          </rPr>
          <t>200415-hc-暗藏的信徒</t>
        </r>
      </text>
    </comment>
    <comment ref="O669" authorId="1">
      <text>
        <r>
          <rPr>
            <b/>
            <sz val="9"/>
            <color indexed="81"/>
            <rFont val="宋体"/>
            <family val="3"/>
            <charset val="134"/>
          </rPr>
          <t>200412-hc-暗藏的信徒</t>
        </r>
      </text>
    </comment>
    <comment ref="Q66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67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672" authorId="1">
      <text>
        <r>
          <rPr>
            <sz val="9"/>
            <color indexed="81"/>
            <rFont val="Tahoma"/>
            <family val="2"/>
          </rPr>
          <t>200627-73</t>
        </r>
        <r>
          <rPr>
            <sz val="9"/>
            <color indexed="81"/>
            <rFont val="宋体"/>
            <family val="3"/>
            <charset val="134"/>
          </rPr>
          <t>-瓦迪瑞斯·邪噬</t>
        </r>
      </text>
    </comment>
    <comment ref="P67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68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68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68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68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9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69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705" authorId="1">
      <text>
        <r>
          <rPr>
            <b/>
            <sz val="9"/>
            <color indexed="81"/>
            <rFont val="Tahoma"/>
            <family val="2"/>
          </rPr>
          <t>200307-hc</t>
        </r>
        <r>
          <rPr>
            <b/>
            <sz val="9"/>
            <color indexed="81"/>
            <rFont val="宋体"/>
            <family val="3"/>
            <charset val="134"/>
          </rPr>
          <t>-锐鳞骑士</t>
        </r>
      </text>
    </comment>
    <comment ref="M707" authorId="1">
      <text>
        <r>
          <rPr>
            <b/>
            <sz val="9"/>
            <color indexed="81"/>
            <rFont val="Tahoma"/>
            <family val="2"/>
          </rPr>
          <t>200129-hc</t>
        </r>
        <r>
          <rPr>
            <b/>
            <sz val="9"/>
            <color indexed="81"/>
            <rFont val="宋体"/>
            <family val="3"/>
            <charset val="134"/>
          </rPr>
          <t xml:space="preserve">-弗瑞兹·光巢
</t>
        </r>
      </text>
    </comment>
    <comment ref="N707" authorId="1">
      <text>
        <r>
          <rPr>
            <b/>
            <sz val="9"/>
            <color indexed="81"/>
            <rFont val="Tahoma"/>
            <family val="2"/>
          </rPr>
          <t>200412-hc</t>
        </r>
        <r>
          <rPr>
            <b/>
            <sz val="9"/>
            <color indexed="81"/>
            <rFont val="宋体"/>
            <family val="3"/>
            <charset val="134"/>
          </rPr>
          <t xml:space="preserve">-弗瑞兹·光巢
</t>
        </r>
      </text>
    </comment>
    <comment ref="O707" authorId="1">
      <text>
        <r>
          <rPr>
            <b/>
            <sz val="9"/>
            <color indexed="81"/>
            <rFont val="Tahoma"/>
            <family val="2"/>
          </rPr>
          <t>200408-hc</t>
        </r>
        <r>
          <rPr>
            <b/>
            <sz val="9"/>
            <color indexed="81"/>
            <rFont val="宋体"/>
            <family val="3"/>
            <charset val="134"/>
          </rPr>
          <t xml:space="preserve">-弗瑞兹·光巢
</t>
        </r>
      </text>
    </comment>
    <comment ref="M71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710" authorId="1">
      <text>
        <r>
          <rPr>
            <b/>
            <sz val="9"/>
            <color indexed="81"/>
            <rFont val="Tahoma"/>
            <family val="2"/>
          </rPr>
          <t>200101-hc</t>
        </r>
        <r>
          <rPr>
            <b/>
            <sz val="9"/>
            <color indexed="81"/>
            <rFont val="宋体"/>
            <family val="3"/>
            <charset val="134"/>
          </rPr>
          <t xml:space="preserve">-藏宝匪贼
</t>
        </r>
      </text>
    </comment>
    <comment ref="Q713" authorId="1">
      <text>
        <r>
          <rPr>
            <b/>
            <sz val="9"/>
            <color indexed="81"/>
            <rFont val="Tahoma"/>
            <family val="2"/>
          </rPr>
          <t>200207-hc</t>
        </r>
        <r>
          <rPr>
            <b/>
            <sz val="9"/>
            <color indexed="81"/>
            <rFont val="宋体"/>
            <family val="3"/>
            <charset val="134"/>
          </rPr>
          <t xml:space="preserve">-辟法灵龙
</t>
        </r>
      </text>
    </comment>
    <comment ref="M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725" authorId="1">
      <text>
        <r>
          <rPr>
            <b/>
            <sz val="9"/>
            <color indexed="81"/>
            <rFont val="Tahoma"/>
            <family val="2"/>
          </rPr>
          <t>200102-hc</t>
        </r>
        <r>
          <rPr>
            <b/>
            <sz val="9"/>
            <color indexed="81"/>
            <rFont val="宋体"/>
            <family val="3"/>
            <charset val="134"/>
          </rPr>
          <t>-克罗斯·龙蹄</t>
        </r>
      </text>
    </comment>
    <comment ref="O72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72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730" authorId="1">
      <text>
        <r>
          <rPr>
            <b/>
            <sz val="9"/>
            <color indexed="81"/>
            <rFont val="宋体"/>
            <family val="3"/>
            <charset val="134"/>
          </rPr>
          <t>200412-hc-红龙女王阿莱克丝塔萨</t>
        </r>
      </text>
    </comment>
    <comment ref="N73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730" authorId="1">
      <text>
        <r>
          <rPr>
            <b/>
            <sz val="9"/>
            <color indexed="81"/>
            <rFont val="宋体"/>
            <family val="3"/>
            <charset val="134"/>
          </rPr>
          <t>200412-hc-红龙女王阿莱克丝塔萨</t>
        </r>
      </text>
    </comment>
    <comment ref="P730" authorId="1">
      <text>
        <r>
          <rPr>
            <b/>
            <sz val="9"/>
            <color indexed="81"/>
            <rFont val="宋体"/>
            <family val="3"/>
            <charset val="134"/>
          </rPr>
          <t>200412-hc-红龙女王阿莱克丝塔萨</t>
        </r>
      </text>
    </comment>
    <comment ref="Q73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73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73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73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73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74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74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74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74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74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748" authorId="0">
      <text>
        <r>
          <rPr>
            <b/>
            <sz val="9"/>
            <color indexed="81"/>
            <rFont val="Tahoma"/>
            <family val="2"/>
          </rPr>
          <t>190428-hc-</t>
        </r>
        <r>
          <rPr>
            <b/>
            <sz val="9"/>
            <color indexed="81"/>
            <rFont val="宋体"/>
            <family val="3"/>
            <charset val="134"/>
          </rPr>
          <t>九命兽魂</t>
        </r>
      </text>
    </comment>
    <comment ref="O74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75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75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75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75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756" authorId="1">
      <text>
        <r>
          <rPr>
            <b/>
            <sz val="9"/>
            <color indexed="81"/>
            <rFont val="宋体"/>
            <family val="3"/>
            <charset val="134"/>
          </rPr>
          <t>191102-hc-魔术戏法
191102-hc-魔术戏法</t>
        </r>
      </text>
    </comment>
    <comment ref="N757" authorId="1">
      <text>
        <r>
          <rPr>
            <b/>
            <sz val="9"/>
            <color indexed="81"/>
            <rFont val="宋体"/>
            <family val="3"/>
            <charset val="134"/>
          </rPr>
          <t>190611-hc-卡德加</t>
        </r>
      </text>
    </comment>
    <comment ref="M758" authorId="1">
      <text>
        <r>
          <rPr>
            <b/>
            <sz val="9"/>
            <color indexed="81"/>
            <rFont val="宋体"/>
            <family val="3"/>
            <charset val="134"/>
          </rPr>
          <t>191102-hc-法力飓风
191102-hc-法力飓风</t>
        </r>
      </text>
    </comment>
    <comment ref="O758" authorId="1">
      <text>
        <r>
          <rPr>
            <b/>
            <sz val="9"/>
            <color indexed="81"/>
            <rFont val="宋体"/>
            <family val="3"/>
            <charset val="134"/>
          </rPr>
          <t>191102-hc-法力飓风
191102-hc-法力飓风</t>
        </r>
      </text>
    </comment>
    <comment ref="Q763" authorId="0">
      <text>
        <r>
          <rPr>
            <b/>
            <sz val="9"/>
            <color indexed="81"/>
            <rFont val="Tahoma"/>
            <family val="2"/>
          </rPr>
          <t>191102-hc-</t>
        </r>
        <r>
          <rPr>
            <b/>
            <sz val="9"/>
            <color indexed="81"/>
            <rFont val="宋体"/>
            <family val="3"/>
            <charset val="134"/>
          </rPr>
          <t>创世之力</t>
        </r>
      </text>
    </comment>
    <comment ref="N76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76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76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76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77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77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77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779" authorId="1">
      <text>
        <r>
          <rPr>
            <b/>
            <sz val="9"/>
            <color indexed="81"/>
            <rFont val="宋体"/>
            <family val="3"/>
            <charset val="134"/>
          </rPr>
          <t>191120-114-拉祖尔女士</t>
        </r>
      </text>
    </comment>
    <comment ref="P77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77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78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78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78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78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78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78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78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78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78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79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79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79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79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79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792" authorId="1">
      <text>
        <r>
          <rPr>
            <b/>
            <sz val="9"/>
            <color indexed="81"/>
            <rFont val="Tahoma"/>
            <family val="2"/>
          </rPr>
          <t>200226-hc</t>
        </r>
        <r>
          <rPr>
            <b/>
            <sz val="9"/>
            <color indexed="81"/>
            <rFont val="宋体"/>
            <family val="3"/>
            <charset val="134"/>
          </rPr>
          <t>-劫匪之王托瓦格尔</t>
        </r>
      </text>
    </comment>
    <comment ref="O79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79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792" authorId="1">
      <text>
        <r>
          <rPr>
            <b/>
            <sz val="9"/>
            <color indexed="81"/>
            <rFont val="Tahoma"/>
            <family val="2"/>
          </rPr>
          <t>200803-hc</t>
        </r>
        <r>
          <rPr>
            <b/>
            <sz val="9"/>
            <color indexed="81"/>
            <rFont val="宋体"/>
            <family val="3"/>
            <charset val="134"/>
          </rPr>
          <t>-劫匪之王托瓦格尔</t>
        </r>
      </text>
    </comment>
    <comment ref="N794" authorId="1">
      <text>
        <r>
          <rPr>
            <b/>
            <sz val="9"/>
            <color indexed="81"/>
            <rFont val="Tahoma"/>
            <family val="2"/>
          </rPr>
          <t>200625-101</t>
        </r>
        <r>
          <rPr>
            <b/>
            <sz val="9"/>
            <color indexed="81"/>
            <rFont val="宋体"/>
            <family val="3"/>
            <charset val="134"/>
          </rPr>
          <t>-塔克·诺兹维克</t>
        </r>
      </text>
    </comment>
    <comment ref="Q794" authorId="1">
      <text>
        <r>
          <rPr>
            <b/>
            <sz val="9"/>
            <color indexed="81"/>
            <rFont val="Tahoma"/>
            <family val="2"/>
          </rPr>
          <t>200627-91</t>
        </r>
        <r>
          <rPr>
            <b/>
            <sz val="9"/>
            <color indexed="81"/>
            <rFont val="宋体"/>
            <family val="3"/>
            <charset val="134"/>
          </rPr>
          <t>-塔克·诺兹维克</t>
        </r>
      </text>
    </comment>
    <comment ref="N79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79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79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79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80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80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80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80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80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80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80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80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80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81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81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81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81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81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81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81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81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81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81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81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81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820" authorId="0">
      <text>
        <r>
          <rPr>
            <b/>
            <sz val="9"/>
            <color indexed="81"/>
            <rFont val="Tahoma"/>
            <family val="2"/>
          </rPr>
          <t>190517-hc-</t>
        </r>
        <r>
          <rPr>
            <b/>
            <sz val="9"/>
            <color indexed="81"/>
            <rFont val="宋体"/>
            <family val="3"/>
            <charset val="134"/>
          </rPr>
          <t>欧米茄毁灭者</t>
        </r>
      </text>
    </comment>
    <comment ref="O820" authorId="0">
      <text>
        <r>
          <rPr>
            <b/>
            <sz val="9"/>
            <color indexed="81"/>
            <rFont val="Tahoma"/>
            <family val="2"/>
          </rPr>
          <t>190526-hc-</t>
        </r>
        <r>
          <rPr>
            <b/>
            <sz val="9"/>
            <color indexed="81"/>
            <rFont val="宋体"/>
            <family val="3"/>
            <charset val="134"/>
          </rPr>
          <t>欧米茄毁灭者</t>
        </r>
      </text>
    </comment>
    <comment ref="P82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82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82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7" authorId="1">
      <text>
        <r>
          <rPr>
            <b/>
            <sz val="9"/>
            <color indexed="81"/>
            <rFont val="宋体"/>
            <family val="3"/>
            <charset val="134"/>
          </rPr>
          <t>190412-hc-夺日者间谍</t>
        </r>
      </text>
    </comment>
    <comment ref="P82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840" authorId="1">
      <text>
        <r>
          <rPr>
            <b/>
            <sz val="9"/>
            <color indexed="81"/>
            <rFont val="宋体"/>
            <family val="3"/>
            <charset val="134"/>
          </rPr>
          <t>190520-hc-魔法飞毯</t>
        </r>
      </text>
    </comment>
    <comment ref="N840" authorId="1">
      <text>
        <r>
          <rPr>
            <b/>
            <sz val="9"/>
            <color indexed="81"/>
            <rFont val="宋体"/>
            <family val="3"/>
            <charset val="134"/>
          </rPr>
          <t>190410-hc-魔法飞毯
190410-hc-魔法飞毯</t>
        </r>
      </text>
    </comment>
    <comment ref="O840" authorId="1">
      <text>
        <r>
          <rPr>
            <b/>
            <sz val="9"/>
            <color indexed="81"/>
            <rFont val="宋体"/>
            <family val="3"/>
            <charset val="134"/>
          </rPr>
          <t>190412-hc-魔法飞毯</t>
        </r>
      </text>
    </comment>
    <comment ref="P840" authorId="1">
      <text>
        <r>
          <rPr>
            <b/>
            <sz val="9"/>
            <color indexed="81"/>
            <rFont val="宋体"/>
            <family val="3"/>
            <charset val="134"/>
          </rPr>
          <t>190410-hc-魔法飞毯
190410-hc-魔法飞毯</t>
        </r>
      </text>
    </comment>
    <comment ref="Q840" authorId="1">
      <text>
        <r>
          <rPr>
            <b/>
            <sz val="9"/>
            <color indexed="81"/>
            <rFont val="宋体"/>
            <family val="3"/>
            <charset val="134"/>
          </rPr>
          <t>190505-hc-魔法飞毯
190511-hc-魔法飞毯</t>
        </r>
      </text>
    </comment>
    <comment ref="M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85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85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86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86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86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863" authorId="0">
      <text>
        <r>
          <rPr>
            <b/>
            <sz val="9"/>
            <color indexed="81"/>
            <rFont val="Tahoma"/>
            <family val="2"/>
          </rPr>
          <t>200412-hc-</t>
        </r>
        <r>
          <rPr>
            <b/>
            <sz val="9"/>
            <color indexed="81"/>
            <rFont val="宋体"/>
            <family val="3"/>
            <charset val="134"/>
          </rPr>
          <t>特殊坐骑商人</t>
        </r>
      </text>
    </comment>
    <comment ref="O86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012" authorId="0">
      <text>
        <r>
          <rPr>
            <b/>
            <sz val="9"/>
            <color indexed="81"/>
            <rFont val="Tahoma"/>
            <family val="2"/>
          </rPr>
          <t>191009-x121-</t>
        </r>
        <r>
          <rPr>
            <b/>
            <sz val="9"/>
            <color indexed="81"/>
            <rFont val="宋体"/>
            <family val="3"/>
            <charset val="134"/>
          </rPr>
          <t>塞纳留斯</t>
        </r>
      </text>
    </comment>
    <comment ref="Q1012" authorId="0">
      <text>
        <r>
          <rPr>
            <b/>
            <sz val="9"/>
            <color indexed="81"/>
            <rFont val="Tahoma"/>
            <family val="2"/>
          </rPr>
          <t>210324-x217-</t>
        </r>
        <r>
          <rPr>
            <b/>
            <sz val="9"/>
            <color indexed="81"/>
            <rFont val="宋体"/>
            <family val="3"/>
            <charset val="134"/>
          </rPr>
          <t>塞纳留斯</t>
        </r>
      </text>
    </comment>
    <comment ref="Q1022" authorId="0">
      <text>
        <r>
          <rPr>
            <b/>
            <sz val="9"/>
            <rFont val="Tahoma"/>
            <family val="2"/>
          </rPr>
          <t>170827-</t>
        </r>
        <r>
          <rPr>
            <b/>
            <sz val="9"/>
            <rFont val="宋体"/>
            <family val="3"/>
            <charset val="134"/>
          </rPr>
          <t>合</t>
        </r>
        <r>
          <rPr>
            <b/>
            <sz val="9"/>
            <rFont val="Tahoma"/>
            <family val="2"/>
          </rPr>
          <t>-2</t>
        </r>
      </text>
    </comment>
    <comment ref="P1038" authorId="0">
      <text>
        <r>
          <rPr>
            <b/>
            <sz val="9"/>
            <rFont val="Tahoma"/>
            <family val="2"/>
          </rPr>
          <t>200726-195-</t>
        </r>
        <r>
          <rPr>
            <b/>
            <sz val="9"/>
            <rFont val="宋体"/>
            <family val="3"/>
            <charset val="134"/>
          </rPr>
          <t>大法师安东尼达斯</t>
        </r>
      </text>
    </comment>
    <comment ref="Q1039" authorId="0">
      <text>
        <r>
          <rPr>
            <b/>
            <sz val="9"/>
            <rFont val="Tahoma"/>
            <family val="2"/>
          </rPr>
          <t>180222-hc-</t>
        </r>
        <r>
          <rPr>
            <b/>
            <sz val="9"/>
            <rFont val="宋体"/>
            <family val="3"/>
            <charset val="134"/>
          </rPr>
          <t>炎爆术</t>
        </r>
      </text>
    </comment>
    <comment ref="O1042" authorId="0">
      <text>
        <r>
          <rPr>
            <b/>
            <sz val="9"/>
            <color indexed="81"/>
            <rFont val="Tahoma"/>
            <family val="2"/>
          </rPr>
          <t>184021-x79-</t>
        </r>
        <r>
          <rPr>
            <b/>
            <sz val="9"/>
            <color indexed="81"/>
            <rFont val="宋体"/>
            <family val="3"/>
            <charset val="134"/>
          </rPr>
          <t>暴龙王克鲁什</t>
        </r>
      </text>
    </comment>
    <comment ref="P1042" authorId="0">
      <text>
        <r>
          <rPr>
            <b/>
            <sz val="9"/>
            <color indexed="81"/>
            <rFont val="Tahoma"/>
            <family val="2"/>
          </rPr>
          <t>180804-x66-</t>
        </r>
        <r>
          <rPr>
            <b/>
            <sz val="9"/>
            <color indexed="81"/>
            <rFont val="宋体"/>
            <family val="3"/>
            <charset val="134"/>
          </rPr>
          <t>暴龙王克鲁什</t>
        </r>
      </text>
    </comment>
    <comment ref="N1060" authorId="0">
      <text>
        <r>
          <rPr>
            <b/>
            <sz val="9"/>
            <rFont val="Tahoma"/>
            <family val="2"/>
          </rPr>
          <t>170930-hc-</t>
        </r>
        <r>
          <rPr>
            <b/>
            <sz val="9"/>
            <rFont val="宋体"/>
            <family val="3"/>
            <charset val="134"/>
          </rPr>
          <t>先知维伦</t>
        </r>
      </text>
    </comment>
    <comment ref="M1061" authorId="0">
      <text>
        <r>
          <rPr>
            <b/>
            <sz val="9"/>
            <color indexed="81"/>
            <rFont val="Tahoma"/>
            <family val="2"/>
          </rPr>
          <t>200705-178-</t>
        </r>
        <r>
          <rPr>
            <b/>
            <sz val="9"/>
            <color indexed="81"/>
            <rFont val="宋体"/>
            <family val="3"/>
            <charset val="134"/>
          </rPr>
          <t>娜塔莉·塞林</t>
        </r>
      </text>
    </comment>
    <comment ref="N1061" authorId="0">
      <text>
        <r>
          <rPr>
            <b/>
            <sz val="9"/>
            <color indexed="81"/>
            <rFont val="Tahoma"/>
            <family val="2"/>
          </rPr>
          <t>200808-189-</t>
        </r>
        <r>
          <rPr>
            <b/>
            <sz val="9"/>
            <color indexed="81"/>
            <rFont val="宋体"/>
            <family val="3"/>
            <charset val="134"/>
          </rPr>
          <t>娜塔莉·塞林</t>
        </r>
      </text>
    </comment>
    <comment ref="O1061" authorId="0">
      <text>
        <r>
          <rPr>
            <b/>
            <sz val="9"/>
            <color indexed="81"/>
            <rFont val="Tahoma"/>
            <family val="2"/>
          </rPr>
          <t>210324-210-</t>
        </r>
        <r>
          <rPr>
            <b/>
            <sz val="9"/>
            <color indexed="81"/>
            <rFont val="宋体"/>
            <family val="3"/>
            <charset val="134"/>
          </rPr>
          <t>娜塔莉·塞林</t>
        </r>
      </text>
    </comment>
    <comment ref="O1069" authorId="0">
      <text>
        <r>
          <rPr>
            <b/>
            <sz val="9"/>
            <color indexed="81"/>
            <rFont val="Tahoma"/>
            <family val="2"/>
          </rPr>
          <t>180513-hc-</t>
        </r>
        <r>
          <rPr>
            <b/>
            <sz val="9"/>
            <color indexed="81"/>
            <rFont val="宋体"/>
            <family val="3"/>
            <charset val="134"/>
          </rPr>
          <t>复仇之怒</t>
        </r>
      </text>
    </comment>
    <comment ref="O1077" authorId="0">
      <text>
        <r>
          <rPr>
            <b/>
            <sz val="9"/>
            <rFont val="Tahoma"/>
            <family val="2"/>
          </rPr>
          <t>180310-35-</t>
        </r>
        <r>
          <rPr>
            <b/>
            <sz val="9"/>
            <rFont val="宋体"/>
            <family val="3"/>
            <charset val="134"/>
          </rPr>
          <t>加拉克苏斯大王</t>
        </r>
      </text>
    </comment>
    <comment ref="M1083" authorId="0">
      <text>
        <r>
          <rPr>
            <b/>
            <sz val="9"/>
            <rFont val="Tahoma"/>
            <family val="2"/>
          </rPr>
          <t>190705-121-</t>
        </r>
        <r>
          <rPr>
            <b/>
            <sz val="9"/>
            <rFont val="宋体"/>
            <family val="3"/>
            <charset val="134"/>
          </rPr>
          <t>游学者周卓</t>
        </r>
      </text>
    </comment>
    <comment ref="P1083" authorId="0">
      <text>
        <r>
          <rPr>
            <b/>
            <sz val="9"/>
            <rFont val="Tahoma"/>
            <family val="2"/>
          </rPr>
          <t>180621-X60-</t>
        </r>
        <r>
          <rPr>
            <b/>
            <sz val="9"/>
            <rFont val="宋体"/>
            <family val="3"/>
            <charset val="134"/>
          </rPr>
          <t>游学者周卓</t>
        </r>
      </text>
    </comment>
    <comment ref="P1084" authorId="0">
      <text>
        <r>
          <rPr>
            <b/>
            <sz val="9"/>
            <rFont val="Tahoma"/>
            <family val="2"/>
          </rPr>
          <t>191201-147-</t>
        </r>
        <r>
          <rPr>
            <b/>
            <sz val="9"/>
            <rFont val="宋体"/>
            <family val="3"/>
            <charset val="134"/>
          </rPr>
          <t>米尔豪斯·法力风暴</t>
        </r>
      </text>
    </comment>
    <comment ref="Q1084" authorId="0">
      <text>
        <r>
          <rPr>
            <b/>
            <sz val="9"/>
            <rFont val="Tahoma"/>
            <family val="2"/>
          </rPr>
          <t>191102-134-</t>
        </r>
        <r>
          <rPr>
            <b/>
            <sz val="9"/>
            <rFont val="宋体"/>
            <family val="3"/>
            <charset val="134"/>
          </rPr>
          <t>米尔豪斯·法力风暴</t>
        </r>
      </text>
    </comment>
    <comment ref="N1085" authorId="0">
      <text>
        <r>
          <rPr>
            <b/>
            <sz val="9"/>
            <rFont val="Tahoma"/>
            <family val="2"/>
          </rPr>
          <t>170921</t>
        </r>
        <r>
          <rPr>
            <b/>
            <sz val="9"/>
            <rFont val="Tahoma"/>
            <family val="2"/>
          </rPr>
          <t>-12</t>
        </r>
      </text>
    </comment>
    <comment ref="O108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08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085" authorId="0">
      <text>
        <r>
          <rPr>
            <b/>
            <sz val="9"/>
            <rFont val="Tahoma"/>
            <family val="2"/>
          </rPr>
          <t>191102-131-</t>
        </r>
        <r>
          <rPr>
            <b/>
            <sz val="9"/>
            <rFont val="宋体"/>
            <family val="3"/>
            <charset val="134"/>
          </rPr>
          <t>纳特·帕格</t>
        </r>
      </text>
    </comment>
    <comment ref="N1086" authorId="0">
      <text>
        <r>
          <rPr>
            <b/>
            <sz val="9"/>
            <rFont val="Tahoma"/>
            <family val="2"/>
          </rPr>
          <t>190807-119-</t>
        </r>
        <r>
          <rPr>
            <b/>
            <sz val="9"/>
            <rFont val="宋体"/>
            <family val="3"/>
            <charset val="134"/>
          </rPr>
          <t>光明之翼</t>
        </r>
      </text>
    </comment>
    <comment ref="O1086" authorId="0">
      <text>
        <r>
          <rPr>
            <b/>
            <sz val="9"/>
            <color indexed="81"/>
            <rFont val="Tahoma"/>
            <family val="2"/>
          </rPr>
          <t>210206-105-</t>
        </r>
        <r>
          <rPr>
            <b/>
            <sz val="9"/>
            <color indexed="81"/>
            <rFont val="宋体"/>
            <family val="3"/>
            <charset val="134"/>
          </rPr>
          <t>光明之翼</t>
        </r>
      </text>
    </comment>
    <comment ref="P1086" authorId="0">
      <text>
        <r>
          <rPr>
            <b/>
            <sz val="9"/>
            <rFont val="Tahoma"/>
            <family val="2"/>
          </rPr>
          <t>210324-229-</t>
        </r>
        <r>
          <rPr>
            <b/>
            <sz val="9"/>
            <rFont val="宋体"/>
            <family val="3"/>
            <charset val="134"/>
          </rPr>
          <t>光明之翼</t>
        </r>
      </text>
    </comment>
    <comment ref="Q1086" authorId="0">
      <text>
        <r>
          <rPr>
            <b/>
            <sz val="9"/>
            <rFont val="Tahoma"/>
            <family val="2"/>
          </rPr>
          <t>191102-135-</t>
        </r>
        <r>
          <rPr>
            <b/>
            <sz val="9"/>
            <rFont val="宋体"/>
            <family val="3"/>
            <charset val="134"/>
          </rPr>
          <t>光明之翼</t>
        </r>
      </text>
    </comment>
    <comment ref="O1088" authorId="0">
      <text>
        <r>
          <rPr>
            <b/>
            <sz val="9"/>
            <rFont val="Tahoma"/>
            <family val="2"/>
          </rPr>
          <t>171101-16-</t>
        </r>
        <r>
          <rPr>
            <b/>
            <sz val="9"/>
            <rFont val="宋体"/>
            <family val="3"/>
            <charset val="134"/>
          </rPr>
          <t>工匠大师欧沃斯巴克</t>
        </r>
      </text>
    </comment>
    <comment ref="P1088" authorId="0">
      <text>
        <r>
          <rPr>
            <b/>
            <sz val="9"/>
            <rFont val="Tahoma"/>
            <family val="2"/>
          </rPr>
          <t>200606-187-</t>
        </r>
        <r>
          <rPr>
            <b/>
            <sz val="9"/>
            <rFont val="宋体"/>
            <family val="3"/>
            <charset val="134"/>
          </rPr>
          <t>工匠大师欧沃斯巴克</t>
        </r>
      </text>
    </comment>
    <comment ref="Q1088" authorId="0">
      <text>
        <r>
          <rPr>
            <b/>
            <sz val="9"/>
            <rFont val="Tahoma"/>
            <family val="2"/>
          </rPr>
          <t>190902-132-</t>
        </r>
        <r>
          <rPr>
            <b/>
            <sz val="9"/>
            <rFont val="宋体"/>
            <family val="3"/>
            <charset val="134"/>
          </rPr>
          <t>工匠大师欧沃斯巴克</t>
        </r>
      </text>
    </comment>
    <comment ref="M1091" authorId="0">
      <text>
        <r>
          <rPr>
            <b/>
            <sz val="9"/>
            <rFont val="Tahoma"/>
            <family val="2"/>
          </rPr>
          <t>200913-200-</t>
        </r>
        <r>
          <rPr>
            <b/>
            <sz val="9"/>
            <rFont val="宋体"/>
            <family val="3"/>
            <charset val="134"/>
          </rPr>
          <t>穆克拉</t>
        </r>
      </text>
    </comment>
    <comment ref="N1091" authorId="0">
      <text>
        <r>
          <rPr>
            <b/>
            <sz val="9"/>
            <rFont val="Tahoma"/>
            <family val="2"/>
          </rPr>
          <t>171007-13-</t>
        </r>
        <r>
          <rPr>
            <b/>
            <sz val="9"/>
            <rFont val="宋体"/>
            <family val="3"/>
            <charset val="134"/>
          </rPr>
          <t>穆克拉</t>
        </r>
      </text>
    </comment>
    <comment ref="P1091" authorId="0">
      <text>
        <r>
          <rPr>
            <b/>
            <sz val="9"/>
            <rFont val="Tahoma"/>
            <family val="2"/>
          </rPr>
          <t>200408-166-</t>
        </r>
        <r>
          <rPr>
            <b/>
            <sz val="9"/>
            <rFont val="宋体"/>
            <family val="3"/>
            <charset val="134"/>
          </rPr>
          <t>穆克拉</t>
        </r>
      </text>
    </comment>
    <comment ref="Q1091" authorId="0">
      <text>
        <r>
          <rPr>
            <b/>
            <sz val="9"/>
            <rFont val="Tahoma"/>
            <family val="2"/>
          </rPr>
          <t>200517-171-</t>
        </r>
        <r>
          <rPr>
            <b/>
            <sz val="9"/>
            <rFont val="宋体"/>
            <family val="3"/>
            <charset val="134"/>
          </rPr>
          <t>穆克拉</t>
        </r>
      </text>
    </comment>
    <comment ref="O1093" authorId="0">
      <text>
        <r>
          <rPr>
            <b/>
            <sz val="9"/>
            <rFont val="Tahoma"/>
            <family val="2"/>
          </rPr>
          <t>171101-16-</t>
        </r>
        <r>
          <rPr>
            <b/>
            <sz val="9"/>
            <rFont val="宋体"/>
            <family val="3"/>
            <charset val="134"/>
          </rPr>
          <t>哈里森·琼斯</t>
        </r>
      </text>
    </comment>
    <comment ref="O1094" authorId="0">
      <text>
        <r>
          <rPr>
            <b/>
            <sz val="9"/>
            <rFont val="Tahoma"/>
            <family val="2"/>
          </rPr>
          <t>201025-188-</t>
        </r>
        <r>
          <rPr>
            <b/>
            <sz val="9"/>
            <rFont val="宋体"/>
            <family val="3"/>
            <charset val="134"/>
          </rPr>
          <t>绿皮船长</t>
        </r>
      </text>
    </comment>
    <comment ref="P1094" authorId="0">
      <text>
        <r>
          <rPr>
            <b/>
            <sz val="9"/>
            <rFont val="Tahoma"/>
            <family val="2"/>
          </rPr>
          <t>190430-hc-</t>
        </r>
        <r>
          <rPr>
            <b/>
            <sz val="9"/>
            <rFont val="宋体"/>
            <family val="3"/>
            <charset val="134"/>
          </rPr>
          <t>绿皮船长</t>
        </r>
      </text>
    </comment>
    <comment ref="Q1094" authorId="0">
      <text>
        <r>
          <rPr>
            <b/>
            <sz val="9"/>
            <rFont val="Tahoma"/>
            <family val="2"/>
          </rPr>
          <t>20170827-</t>
        </r>
        <r>
          <rPr>
            <b/>
            <sz val="9"/>
            <rFont val="宋体"/>
            <family val="3"/>
            <charset val="134"/>
          </rPr>
          <t>开</t>
        </r>
      </text>
    </comment>
    <comment ref="M1095" authorId="0">
      <text>
        <r>
          <rPr>
            <b/>
            <sz val="9"/>
            <rFont val="Tahoma"/>
            <family val="2"/>
          </rPr>
          <t>190526-122-</t>
        </r>
        <r>
          <rPr>
            <b/>
            <sz val="9"/>
            <rFont val="宋体"/>
            <family val="3"/>
            <charset val="134"/>
          </rPr>
          <t>伊利丹·怒风</t>
        </r>
      </text>
    </comment>
    <comment ref="M109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09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09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097" authorId="0">
      <text>
        <r>
          <rPr>
            <b/>
            <sz val="9"/>
            <rFont val="Tahoma"/>
            <family val="2"/>
          </rPr>
          <t xml:space="preserve">170901-XX-比斯巨兽
</t>
        </r>
      </text>
    </comment>
    <comment ref="O1097" authorId="0">
      <text>
        <r>
          <rPr>
            <b/>
            <sz val="9"/>
            <rFont val="Tahoma"/>
            <family val="2"/>
          </rPr>
          <t>191208-128-</t>
        </r>
        <r>
          <rPr>
            <b/>
            <sz val="9"/>
            <rFont val="宋体"/>
            <family val="3"/>
            <charset val="134"/>
          </rPr>
          <t xml:space="preserve">比斯巨兽
</t>
        </r>
      </text>
    </comment>
    <comment ref="P1098" authorId="0">
      <text>
        <r>
          <rPr>
            <b/>
            <sz val="9"/>
            <rFont val="Tahoma"/>
            <family val="2"/>
          </rPr>
          <t>180525-X54-</t>
        </r>
        <r>
          <rPr>
            <b/>
            <sz val="9"/>
            <rFont val="宋体"/>
            <family val="3"/>
            <charset val="134"/>
          </rPr>
          <t>霍格</t>
        </r>
        <r>
          <rPr>
            <b/>
            <sz val="9"/>
            <rFont val="Tahoma"/>
            <family val="2"/>
          </rPr>
          <t xml:space="preserve">
</t>
        </r>
      </text>
    </comment>
    <comment ref="Q1098" authorId="0">
      <text>
        <r>
          <rPr>
            <b/>
            <sz val="9"/>
            <rFont val="Tahoma"/>
            <family val="2"/>
          </rPr>
          <t>180410-0401-39-</t>
        </r>
        <r>
          <rPr>
            <b/>
            <sz val="9"/>
            <rFont val="宋体"/>
            <family val="3"/>
            <charset val="134"/>
          </rPr>
          <t>霍格</t>
        </r>
        <r>
          <rPr>
            <b/>
            <sz val="9"/>
            <rFont val="Tahoma"/>
            <family val="2"/>
          </rPr>
          <t xml:space="preserve">
</t>
        </r>
      </text>
    </comment>
    <comment ref="O1099" authorId="0">
      <text>
        <r>
          <rPr>
            <b/>
            <sz val="9"/>
            <rFont val="Tahoma"/>
            <family val="2"/>
          </rPr>
          <t>191208-131-</t>
        </r>
        <r>
          <rPr>
            <b/>
            <sz val="9"/>
            <rFont val="宋体"/>
            <family val="3"/>
            <charset val="134"/>
          </rPr>
          <t>黑骑士</t>
        </r>
        <r>
          <rPr>
            <b/>
            <sz val="9"/>
            <rFont val="Tahoma"/>
            <family val="2"/>
          </rPr>
          <t xml:space="preserve">
</t>
        </r>
      </text>
    </comment>
    <comment ref="Q1099" authorId="0">
      <text>
        <r>
          <rPr>
            <b/>
            <sz val="9"/>
            <rFont val="Tahoma"/>
            <family val="2"/>
          </rPr>
          <t>171216-25-</t>
        </r>
        <r>
          <rPr>
            <b/>
            <sz val="9"/>
            <rFont val="宋体"/>
            <family val="3"/>
            <charset val="134"/>
          </rPr>
          <t>黑骑士</t>
        </r>
        <r>
          <rPr>
            <b/>
            <sz val="9"/>
            <rFont val="Tahoma"/>
            <family val="2"/>
          </rPr>
          <t xml:space="preserve">
</t>
        </r>
      </text>
    </comment>
    <comment ref="Q1100" authorId="0">
      <text>
        <r>
          <rPr>
            <b/>
            <sz val="9"/>
            <rFont val="Tahoma"/>
            <family val="2"/>
          </rPr>
          <t>201003-191-</t>
        </r>
        <r>
          <rPr>
            <b/>
            <sz val="9"/>
            <rFont val="宋体"/>
            <family val="3"/>
            <charset val="134"/>
          </rPr>
          <t>萨维斯</t>
        </r>
        <r>
          <rPr>
            <b/>
            <sz val="9"/>
            <rFont val="Tahoma"/>
            <family val="2"/>
          </rPr>
          <t xml:space="preserve">
</t>
        </r>
      </text>
    </comment>
    <comment ref="M1101" authorId="0">
      <text>
        <r>
          <rPr>
            <b/>
            <sz val="9"/>
            <rFont val="Tahoma"/>
            <family val="2"/>
          </rPr>
          <t>200107-154-</t>
        </r>
        <r>
          <rPr>
            <b/>
            <sz val="9"/>
            <rFont val="宋体"/>
            <family val="3"/>
            <charset val="134"/>
          </rPr>
          <t>大检察官怀特迈恩</t>
        </r>
      </text>
    </comment>
    <comment ref="N1101" authorId="0">
      <text>
        <r>
          <rPr>
            <b/>
            <sz val="9"/>
            <rFont val="Tahoma"/>
            <family val="2"/>
          </rPr>
          <t>200309-157-</t>
        </r>
        <r>
          <rPr>
            <b/>
            <sz val="9"/>
            <rFont val="宋体"/>
            <family val="3"/>
            <charset val="134"/>
          </rPr>
          <t>大检察官怀特迈恩</t>
        </r>
      </text>
    </comment>
    <comment ref="M1104" authorId="0">
      <text>
        <r>
          <rPr>
            <b/>
            <sz val="9"/>
            <rFont val="Tahoma"/>
            <family val="2"/>
          </rPr>
          <t>190222-98-</t>
        </r>
        <r>
          <rPr>
            <b/>
            <sz val="9"/>
            <rFont val="宋体"/>
            <family val="3"/>
            <charset val="134"/>
          </rPr>
          <t>格鲁尔</t>
        </r>
      </text>
    </comment>
    <comment ref="Q1104" authorId="0">
      <text>
        <r>
          <rPr>
            <b/>
            <sz val="9"/>
            <color indexed="81"/>
            <rFont val="Tahoma"/>
            <family val="2"/>
          </rPr>
          <t>210324-x218-</t>
        </r>
        <r>
          <rPr>
            <b/>
            <sz val="9"/>
            <color indexed="81"/>
            <rFont val="宋体"/>
            <family val="3"/>
            <charset val="134"/>
          </rPr>
          <t>格鲁尔</t>
        </r>
      </text>
    </comment>
    <comment ref="M1106" authorId="0">
      <text>
        <r>
          <rPr>
            <b/>
            <sz val="9"/>
            <rFont val="Tahoma"/>
            <family val="2"/>
          </rPr>
          <t>190115-89-</t>
        </r>
        <r>
          <rPr>
            <b/>
            <sz val="9"/>
            <rFont val="宋体"/>
            <family val="3"/>
            <charset val="134"/>
          </rPr>
          <t>伊瑟拉</t>
        </r>
      </text>
    </comment>
    <comment ref="M1107" authorId="0">
      <text>
        <r>
          <rPr>
            <b/>
            <sz val="9"/>
            <rFont val="Tahoma"/>
            <family val="2"/>
          </rPr>
          <t>180329-40-</t>
        </r>
        <r>
          <rPr>
            <b/>
            <sz val="9"/>
            <rFont val="宋体"/>
            <family val="3"/>
            <charset val="134"/>
          </rPr>
          <t>奥妮克希亚</t>
        </r>
      </text>
    </comment>
    <comment ref="N1107" authorId="0">
      <text>
        <r>
          <rPr>
            <b/>
            <sz val="9"/>
            <rFont val="Tahoma"/>
            <family val="2"/>
          </rPr>
          <t>180201-31-</t>
        </r>
        <r>
          <rPr>
            <b/>
            <sz val="9"/>
            <rFont val="宋体"/>
            <family val="3"/>
            <charset val="134"/>
          </rPr>
          <t>奥妮克希亚</t>
        </r>
      </text>
    </comment>
    <comment ref="O1107" authorId="0">
      <text>
        <r>
          <rPr>
            <b/>
            <sz val="9"/>
            <rFont val="Tahoma"/>
            <family val="2"/>
          </rPr>
          <t>180716-x55-</t>
        </r>
        <r>
          <rPr>
            <b/>
            <sz val="9"/>
            <rFont val="宋体"/>
            <family val="3"/>
            <charset val="134"/>
          </rPr>
          <t>奥妮克希亚</t>
        </r>
      </text>
    </comment>
    <comment ref="P1107" authorId="0">
      <text>
        <r>
          <rPr>
            <b/>
            <sz val="9"/>
            <rFont val="Tahoma"/>
            <family val="2"/>
          </rPr>
          <t>171127-26-</t>
        </r>
        <r>
          <rPr>
            <b/>
            <sz val="9"/>
            <rFont val="宋体"/>
            <family val="3"/>
            <charset val="134"/>
          </rPr>
          <t>奥妮克希亚</t>
        </r>
      </text>
    </comment>
    <comment ref="M1108" authorId="0">
      <text>
        <r>
          <rPr>
            <b/>
            <sz val="9"/>
            <rFont val="Tahoma"/>
            <family val="2"/>
          </rPr>
          <t>1806151-56-</t>
        </r>
        <r>
          <rPr>
            <b/>
            <sz val="9"/>
            <rFont val="宋体"/>
            <family val="3"/>
            <charset val="134"/>
          </rPr>
          <t>玛里苟斯</t>
        </r>
      </text>
    </comment>
    <comment ref="O1108"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109" authorId="0">
      <text>
        <r>
          <rPr>
            <b/>
            <sz val="9"/>
            <rFont val="Tahoma"/>
            <family val="2"/>
          </rPr>
          <t>201003-183-</t>
        </r>
        <r>
          <rPr>
            <b/>
            <sz val="9"/>
            <rFont val="宋体"/>
            <family val="3"/>
            <charset val="134"/>
          </rPr>
          <t>诺兹多姆</t>
        </r>
      </text>
    </comment>
    <comment ref="Q1109" authorId="0">
      <text>
        <r>
          <rPr>
            <b/>
            <sz val="9"/>
            <rFont val="Tahoma"/>
            <family val="2"/>
          </rPr>
          <t>180331-38-</t>
        </r>
        <r>
          <rPr>
            <b/>
            <sz val="9"/>
            <rFont val="宋体"/>
            <family val="3"/>
            <charset val="134"/>
          </rPr>
          <t>诺兹多姆</t>
        </r>
      </text>
    </comment>
    <comment ref="O1110" authorId="0">
      <text>
        <r>
          <rPr>
            <b/>
            <sz val="9"/>
            <rFont val="Tahoma"/>
            <family val="2"/>
          </rPr>
          <t>190307-hc-</t>
        </r>
        <r>
          <rPr>
            <b/>
            <sz val="9"/>
            <rFont val="宋体"/>
            <family val="3"/>
            <charset val="134"/>
          </rPr>
          <t>阿莱克丝塔萨</t>
        </r>
      </text>
    </comment>
    <comment ref="P1110" authorId="0">
      <text>
        <r>
          <rPr>
            <b/>
            <sz val="9"/>
            <rFont val="Tahoma"/>
            <family val="2"/>
          </rPr>
          <t>181228-x91-</t>
        </r>
        <r>
          <rPr>
            <b/>
            <sz val="9"/>
            <rFont val="宋体"/>
            <family val="3"/>
            <charset val="134"/>
          </rPr>
          <t>阿莱克丝塔萨</t>
        </r>
      </text>
    </comment>
    <comment ref="Q1110" authorId="0">
      <text>
        <r>
          <rPr>
            <b/>
            <sz val="9"/>
            <rFont val="Tahoma"/>
            <family val="2"/>
          </rPr>
          <t>191102-136-</t>
        </r>
        <r>
          <rPr>
            <b/>
            <sz val="9"/>
            <rFont val="宋体"/>
            <family val="3"/>
            <charset val="134"/>
          </rPr>
          <t>阿莱克丝塔萨</t>
        </r>
      </text>
    </comment>
    <comment ref="Q1134"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151" authorId="0">
      <text>
        <r>
          <rPr>
            <b/>
            <sz val="9"/>
            <rFont val="Tahoma"/>
            <family val="2"/>
          </rPr>
          <t>20170827-</t>
        </r>
        <r>
          <rPr>
            <b/>
            <sz val="9"/>
            <rFont val="宋体"/>
            <family val="3"/>
            <charset val="134"/>
          </rPr>
          <t>开</t>
        </r>
        <r>
          <rPr>
            <b/>
            <sz val="9"/>
            <rFont val="Tahoma"/>
            <family val="2"/>
          </rPr>
          <t>-1</t>
        </r>
      </text>
    </comment>
    <comment ref="M1162"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188" authorId="3">
      <text>
        <r>
          <rPr>
            <b/>
            <sz val="9"/>
            <rFont val="Tahoma"/>
            <family val="2"/>
          </rPr>
          <t>180719-hc-</t>
        </r>
        <r>
          <rPr>
            <b/>
            <sz val="9"/>
            <rFont val="宋体"/>
            <family val="3"/>
            <charset val="134"/>
          </rPr>
          <t>圣光护卫者</t>
        </r>
      </text>
    </comment>
    <comment ref="Q1194" authorId="3">
      <text>
        <r>
          <rPr>
            <b/>
            <sz val="9"/>
            <rFont val="Tahoma"/>
            <family val="2"/>
          </rPr>
          <t>170705</t>
        </r>
        <r>
          <rPr>
            <b/>
            <sz val="9"/>
            <rFont val="宋体"/>
            <family val="3"/>
            <charset val="134"/>
          </rPr>
          <t>合</t>
        </r>
        <r>
          <rPr>
            <b/>
            <sz val="9"/>
            <rFont val="Tahoma"/>
            <family val="2"/>
          </rPr>
          <t>1
170805-2</t>
        </r>
      </text>
    </comment>
    <comment ref="N1197" authorId="0">
      <text>
        <r>
          <rPr>
            <b/>
            <sz val="9"/>
            <rFont val="Tahoma"/>
            <family val="2"/>
          </rPr>
          <t>170702</t>
        </r>
        <r>
          <rPr>
            <b/>
            <sz val="9"/>
            <rFont val="宋体"/>
            <family val="3"/>
            <charset val="134"/>
          </rPr>
          <t>合</t>
        </r>
        <r>
          <rPr>
            <b/>
            <sz val="9"/>
            <rFont val="Tahoma"/>
            <family val="2"/>
          </rPr>
          <t>1</t>
        </r>
      </text>
    </comment>
    <comment ref="Q1197" authorId="3">
      <text>
        <r>
          <rPr>
            <b/>
            <sz val="9"/>
            <rFont val="Tahoma"/>
            <family val="2"/>
          </rPr>
          <t xml:space="preserve">170604-1
</t>
        </r>
      </text>
    </comment>
    <comment ref="Q1205"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212" authorId="0">
      <text>
        <r>
          <rPr>
            <b/>
            <sz val="9"/>
            <rFont val="Tahoma"/>
            <family val="2"/>
          </rPr>
          <t>180613-50-</t>
        </r>
        <r>
          <rPr>
            <b/>
            <sz val="9"/>
            <rFont val="宋体"/>
            <family val="3"/>
            <charset val="134"/>
          </rPr>
          <t>血法师萨尔诺斯斯</t>
        </r>
      </text>
    </comment>
    <comment ref="Q1221" authorId="0">
      <text>
        <r>
          <rPr>
            <b/>
            <sz val="9"/>
            <rFont val="Tahoma"/>
            <family val="2"/>
          </rPr>
          <t>170828-</t>
        </r>
        <r>
          <rPr>
            <b/>
            <sz val="9"/>
            <rFont val="宋体"/>
            <family val="3"/>
            <charset val="134"/>
          </rPr>
          <t>合</t>
        </r>
        <r>
          <rPr>
            <b/>
            <sz val="9"/>
            <rFont val="Tahoma"/>
            <family val="2"/>
          </rPr>
          <t>-2</t>
        </r>
      </text>
    </comment>
    <comment ref="M1234"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234" authorId="3">
      <text>
        <r>
          <rPr>
            <b/>
            <sz val="9"/>
            <rFont val="Tahoma"/>
            <family val="2"/>
          </rPr>
          <t>180903-hc-</t>
        </r>
        <r>
          <rPr>
            <b/>
            <sz val="9"/>
            <rFont val="宋体"/>
            <family val="3"/>
            <charset val="134"/>
          </rPr>
          <t xml:space="preserve">血骑士
</t>
        </r>
      </text>
    </comment>
    <comment ref="Q1234" authorId="3">
      <text>
        <r>
          <rPr>
            <b/>
            <sz val="9"/>
            <rFont val="Tahoma"/>
            <family val="2"/>
          </rPr>
          <t>180823-hc-</t>
        </r>
        <r>
          <rPr>
            <b/>
            <sz val="9"/>
            <rFont val="宋体"/>
            <family val="3"/>
            <charset val="134"/>
          </rPr>
          <t xml:space="preserve">血骑士
</t>
        </r>
      </text>
    </comment>
    <comment ref="M123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236" authorId="3">
      <text>
        <r>
          <rPr>
            <b/>
            <sz val="9"/>
            <rFont val="Tahoma"/>
            <family val="2"/>
          </rPr>
          <t>180130-hc-</t>
        </r>
        <r>
          <rPr>
            <b/>
            <sz val="9"/>
            <rFont val="宋体"/>
            <family val="3"/>
            <charset val="134"/>
          </rPr>
          <t xml:space="preserve">鱼人领军
</t>
        </r>
      </text>
    </comment>
    <comment ref="O1236"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236"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236"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254"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268" authorId="0">
      <text>
        <r>
          <rPr>
            <b/>
            <sz val="9"/>
            <rFont val="Tahoma"/>
            <family val="2"/>
          </rPr>
          <t>171127-hc-</t>
        </r>
        <r>
          <rPr>
            <b/>
            <sz val="9"/>
            <rFont val="宋体"/>
            <family val="3"/>
            <charset val="134"/>
          </rPr>
          <t>死亡之翼</t>
        </r>
      </text>
    </comment>
    <comment ref="Q1270"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273" authorId="0">
      <text>
        <r>
          <rPr>
            <b/>
            <sz val="9"/>
            <color indexed="81"/>
            <rFont val="Tahoma"/>
            <family val="2"/>
          </rPr>
          <t>190807-zs-</t>
        </r>
        <r>
          <rPr>
            <b/>
            <sz val="9"/>
            <color indexed="81"/>
            <rFont val="宋体"/>
            <family val="3"/>
            <charset val="134"/>
          </rPr>
          <t>发掘潜力</t>
        </r>
      </text>
    </comment>
    <comment ref="O1273" authorId="0">
      <text>
        <r>
          <rPr>
            <b/>
            <sz val="9"/>
            <color indexed="81"/>
            <rFont val="Tahoma"/>
            <family val="2"/>
          </rPr>
          <t>190807-zs-</t>
        </r>
        <r>
          <rPr>
            <b/>
            <sz val="9"/>
            <color indexed="81"/>
            <rFont val="宋体"/>
            <family val="3"/>
            <charset val="134"/>
          </rPr>
          <t>发掘潜力</t>
        </r>
      </text>
    </comment>
    <comment ref="N1275"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275" authorId="0">
      <text>
        <r>
          <rPr>
            <b/>
            <sz val="9"/>
            <color indexed="81"/>
            <rFont val="Tahoma"/>
            <family val="2"/>
          </rPr>
          <t>190906-hc-</t>
        </r>
        <r>
          <rPr>
            <b/>
            <sz val="9"/>
            <color indexed="81"/>
            <rFont val="宋体"/>
            <family val="3"/>
            <charset val="134"/>
          </rPr>
          <t>蜂群来袭</t>
        </r>
      </text>
    </comment>
    <comment ref="N1277" authorId="0">
      <text>
        <r>
          <rPr>
            <b/>
            <sz val="9"/>
            <color indexed="81"/>
            <rFont val="Tahoma"/>
            <family val="2"/>
          </rPr>
          <t>191120-67-</t>
        </r>
        <r>
          <rPr>
            <b/>
            <sz val="9"/>
            <color indexed="81"/>
            <rFont val="宋体"/>
            <family val="3"/>
            <charset val="134"/>
          </rPr>
          <t>启迪者伊莉斯</t>
        </r>
      </text>
    </comment>
    <comment ref="O1277" authorId="0">
      <text>
        <r>
          <rPr>
            <b/>
            <sz val="9"/>
            <color indexed="81"/>
            <rFont val="Tahoma"/>
            <family val="2"/>
          </rPr>
          <t>190807-7-</t>
        </r>
        <r>
          <rPr>
            <b/>
            <sz val="9"/>
            <color indexed="81"/>
            <rFont val="宋体"/>
            <family val="3"/>
            <charset val="134"/>
          </rPr>
          <t>启迪者伊莉斯</t>
        </r>
      </text>
    </comment>
    <comment ref="Q1277" authorId="0">
      <text>
        <r>
          <rPr>
            <b/>
            <sz val="9"/>
            <color indexed="81"/>
            <rFont val="Tahoma"/>
            <family val="2"/>
          </rPr>
          <t>190807-28-</t>
        </r>
        <r>
          <rPr>
            <b/>
            <sz val="9"/>
            <color indexed="81"/>
            <rFont val="宋体"/>
            <family val="3"/>
            <charset val="134"/>
          </rPr>
          <t>启迪者伊莉斯</t>
        </r>
      </text>
    </comment>
    <comment ref="N1278" authorId="0">
      <text>
        <r>
          <rPr>
            <b/>
            <sz val="9"/>
            <color indexed="81"/>
            <rFont val="Tahoma"/>
            <family val="2"/>
          </rPr>
          <t>200131-hc-</t>
        </r>
        <r>
          <rPr>
            <b/>
            <sz val="9"/>
            <color indexed="81"/>
            <rFont val="宋体"/>
            <family val="3"/>
            <charset val="134"/>
          </rPr>
          <t>绿洲涌动者</t>
        </r>
      </text>
    </comment>
    <comment ref="O1281"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282" authorId="0">
      <text>
        <r>
          <rPr>
            <b/>
            <sz val="9"/>
            <color indexed="81"/>
            <rFont val="Tahoma"/>
            <family val="2"/>
          </rPr>
          <t>190807-41-</t>
        </r>
        <r>
          <rPr>
            <b/>
            <sz val="9"/>
            <color indexed="81"/>
            <rFont val="宋体"/>
            <family val="3"/>
            <charset val="134"/>
          </rPr>
          <t>打开宝库</t>
        </r>
      </text>
    </comment>
    <comment ref="M1287" authorId="0">
      <text>
        <r>
          <rPr>
            <b/>
            <sz val="9"/>
            <color indexed="81"/>
            <rFont val="Tahoma"/>
            <family val="2"/>
          </rPr>
          <t>190901-hc-</t>
        </r>
        <r>
          <rPr>
            <b/>
            <sz val="9"/>
            <color indexed="81"/>
            <rFont val="宋体"/>
            <family val="3"/>
            <charset val="134"/>
          </rPr>
          <t>土狼头领</t>
        </r>
      </text>
    </comment>
    <comment ref="N1291" authorId="0">
      <text>
        <r>
          <rPr>
            <b/>
            <sz val="9"/>
            <color indexed="81"/>
            <rFont val="Tahoma"/>
            <family val="2"/>
          </rPr>
          <t>190920-hc-</t>
        </r>
        <r>
          <rPr>
            <b/>
            <sz val="9"/>
            <color indexed="81"/>
            <rFont val="宋体"/>
            <family val="3"/>
            <charset val="134"/>
          </rPr>
          <t>恐龙大师布莱恩</t>
        </r>
      </text>
    </comment>
    <comment ref="O1291" authorId="0">
      <text>
        <r>
          <rPr>
            <b/>
            <sz val="9"/>
            <color indexed="81"/>
            <rFont val="Tahoma"/>
            <family val="2"/>
          </rPr>
          <t>191016-hc-</t>
        </r>
        <r>
          <rPr>
            <b/>
            <sz val="9"/>
            <color indexed="81"/>
            <rFont val="宋体"/>
            <family val="3"/>
            <charset val="134"/>
          </rPr>
          <t>恐龙大师布莱恩</t>
        </r>
      </text>
    </comment>
    <comment ref="P1291" authorId="0">
      <text>
        <r>
          <rPr>
            <b/>
            <sz val="9"/>
            <color indexed="81"/>
            <rFont val="Tahoma"/>
            <family val="2"/>
          </rPr>
          <t>191007-hc-</t>
        </r>
        <r>
          <rPr>
            <b/>
            <sz val="9"/>
            <color indexed="81"/>
            <rFont val="宋体"/>
            <family val="3"/>
            <charset val="134"/>
          </rPr>
          <t>恐龙大师布莱恩</t>
        </r>
      </text>
    </comment>
    <comment ref="Q1291" authorId="0">
      <text>
        <r>
          <rPr>
            <b/>
            <sz val="9"/>
            <color indexed="81"/>
            <rFont val="Tahoma"/>
            <family val="2"/>
          </rPr>
          <t>191016-hc-</t>
        </r>
        <r>
          <rPr>
            <b/>
            <sz val="9"/>
            <color indexed="81"/>
            <rFont val="宋体"/>
            <family val="3"/>
            <charset val="134"/>
          </rPr>
          <t>恐龙大师布莱恩</t>
        </r>
      </text>
    </comment>
    <comment ref="N1292" authorId="0">
      <text>
        <r>
          <rPr>
            <b/>
            <sz val="9"/>
            <color indexed="81"/>
            <rFont val="Tahoma"/>
            <family val="2"/>
          </rPr>
          <t>190807-zs-</t>
        </r>
        <r>
          <rPr>
            <b/>
            <sz val="9"/>
            <color indexed="81"/>
            <rFont val="宋体"/>
            <family val="3"/>
            <charset val="134"/>
          </rPr>
          <t>洗劫天空殿</t>
        </r>
      </text>
    </comment>
    <comment ref="O1292" authorId="0">
      <text>
        <r>
          <rPr>
            <b/>
            <sz val="9"/>
            <color indexed="81"/>
            <rFont val="Tahoma"/>
            <family val="2"/>
          </rPr>
          <t>191221-61-</t>
        </r>
        <r>
          <rPr>
            <b/>
            <sz val="9"/>
            <color indexed="81"/>
            <rFont val="宋体"/>
            <family val="3"/>
            <charset val="134"/>
          </rPr>
          <t>洗劫天空殿</t>
        </r>
      </text>
    </comment>
    <comment ref="Q1292" authorId="0">
      <text>
        <r>
          <rPr>
            <b/>
            <sz val="9"/>
            <color indexed="81"/>
            <rFont val="Tahoma"/>
            <family val="2"/>
          </rPr>
          <t>190807-3-</t>
        </r>
        <r>
          <rPr>
            <b/>
            <sz val="9"/>
            <color indexed="81"/>
            <rFont val="宋体"/>
            <family val="3"/>
            <charset val="134"/>
          </rPr>
          <t>洗劫天空殿</t>
        </r>
      </text>
    </comment>
    <comment ref="P1293"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299" authorId="0">
      <text>
        <r>
          <rPr>
            <b/>
            <sz val="9"/>
            <color indexed="81"/>
            <rFont val="Tahoma"/>
            <family val="2"/>
          </rPr>
          <t>190807-22-</t>
        </r>
        <r>
          <rPr>
            <b/>
            <sz val="9"/>
            <color indexed="81"/>
            <rFont val="宋体"/>
            <family val="3"/>
            <charset val="134"/>
          </rPr>
          <t>考古专家雷诺</t>
        </r>
      </text>
    </comment>
    <comment ref="Q1299" authorId="0">
      <text>
        <r>
          <rPr>
            <b/>
            <sz val="9"/>
            <color indexed="81"/>
            <rFont val="Tahoma"/>
            <family val="2"/>
          </rPr>
          <t>190902-59-</t>
        </r>
        <r>
          <rPr>
            <b/>
            <sz val="9"/>
            <color indexed="81"/>
            <rFont val="宋体"/>
            <family val="3"/>
            <charset val="134"/>
          </rPr>
          <t>考古专家雷诺</t>
        </r>
      </text>
    </comment>
    <comment ref="M1302" authorId="0">
      <text>
        <r>
          <rPr>
            <b/>
            <sz val="9"/>
            <color indexed="81"/>
            <rFont val="Tahoma"/>
            <family val="2"/>
          </rPr>
          <t>191120-78-</t>
        </r>
        <r>
          <rPr>
            <b/>
            <sz val="9"/>
            <color indexed="81"/>
            <rFont val="宋体"/>
            <family val="3"/>
            <charset val="134"/>
          </rPr>
          <t>制作木乃伊</t>
        </r>
      </text>
    </comment>
    <comment ref="P1302" authorId="0">
      <text>
        <r>
          <rPr>
            <b/>
            <sz val="9"/>
            <color indexed="81"/>
            <rFont val="Tahoma"/>
            <family val="2"/>
          </rPr>
          <t>190915-44-</t>
        </r>
        <r>
          <rPr>
            <b/>
            <sz val="9"/>
            <color indexed="81"/>
            <rFont val="宋体"/>
            <family val="3"/>
            <charset val="134"/>
          </rPr>
          <t>制作木乃伊</t>
        </r>
      </text>
    </comment>
    <comment ref="N1305" authorId="0">
      <text>
        <r>
          <rPr>
            <b/>
            <sz val="9"/>
            <color indexed="81"/>
            <rFont val="Tahoma"/>
            <family val="2"/>
          </rPr>
          <t>191229-hc-</t>
        </r>
        <r>
          <rPr>
            <b/>
            <sz val="9"/>
            <color indexed="81"/>
            <rFont val="宋体"/>
            <family val="3"/>
            <charset val="134"/>
          </rPr>
          <t>微型木乃伊</t>
        </r>
      </text>
    </comment>
    <comment ref="O1305" authorId="0">
      <text>
        <r>
          <rPr>
            <b/>
            <sz val="9"/>
            <color indexed="81"/>
            <rFont val="Tahoma"/>
            <family val="2"/>
          </rPr>
          <t>200112-hc-</t>
        </r>
        <r>
          <rPr>
            <b/>
            <sz val="9"/>
            <color indexed="81"/>
            <rFont val="宋体"/>
            <family val="3"/>
            <charset val="134"/>
          </rPr>
          <t>微型木乃伊</t>
        </r>
      </text>
    </comment>
    <comment ref="P1305"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305" authorId="0">
      <text>
        <r>
          <rPr>
            <b/>
            <sz val="9"/>
            <color indexed="81"/>
            <rFont val="Tahoma"/>
            <family val="2"/>
          </rPr>
          <t>200112-hc-</t>
        </r>
        <r>
          <rPr>
            <b/>
            <sz val="9"/>
            <color indexed="81"/>
            <rFont val="宋体"/>
            <family val="3"/>
            <charset val="134"/>
          </rPr>
          <t>微型木乃伊</t>
        </r>
      </text>
    </comment>
    <comment ref="M1306" authorId="0">
      <text>
        <r>
          <rPr>
            <b/>
            <sz val="9"/>
            <color indexed="81"/>
            <rFont val="Tahoma"/>
            <family val="2"/>
          </rPr>
          <t>191102-hc-</t>
        </r>
        <r>
          <rPr>
            <b/>
            <sz val="9"/>
            <color indexed="81"/>
            <rFont val="宋体"/>
            <family val="3"/>
            <charset val="134"/>
          </rPr>
          <t>沙漠爵士芬利</t>
        </r>
      </text>
    </comment>
    <comment ref="N1306" authorId="0">
      <text>
        <r>
          <rPr>
            <b/>
            <sz val="9"/>
            <color indexed="81"/>
            <rFont val="Tahoma"/>
            <family val="2"/>
          </rPr>
          <t>190807-3-</t>
        </r>
        <r>
          <rPr>
            <b/>
            <sz val="9"/>
            <color indexed="81"/>
            <rFont val="宋体"/>
            <family val="3"/>
            <charset val="134"/>
          </rPr>
          <t>沙漠爵士芬利</t>
        </r>
      </text>
    </comment>
    <comment ref="N1311" authorId="0">
      <text>
        <r>
          <rPr>
            <b/>
            <sz val="9"/>
            <color indexed="81"/>
            <rFont val="Tahoma"/>
            <family val="2"/>
          </rPr>
          <t>190830-hc-</t>
        </r>
        <r>
          <rPr>
            <b/>
            <sz val="9"/>
            <color indexed="81"/>
            <rFont val="宋体"/>
            <family val="3"/>
            <charset val="134"/>
          </rPr>
          <t>鱼人为王</t>
        </r>
      </text>
    </comment>
    <comment ref="O1311"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312" authorId="0">
      <text>
        <r>
          <rPr>
            <b/>
            <sz val="9"/>
            <color indexed="81"/>
            <rFont val="Tahoma"/>
            <family val="2"/>
          </rPr>
          <t>190807-zs-</t>
        </r>
        <r>
          <rPr>
            <b/>
            <sz val="9"/>
            <color indexed="81"/>
            <rFont val="宋体"/>
            <family val="3"/>
            <charset val="134"/>
          </rPr>
          <t>激活方尖碑</t>
        </r>
      </text>
    </comment>
    <comment ref="O1318" authorId="0">
      <text>
        <r>
          <rPr>
            <b/>
            <sz val="9"/>
            <color indexed="81"/>
            <rFont val="Tahoma"/>
            <family val="2"/>
          </rPr>
          <t>191023-hc-</t>
        </r>
        <r>
          <rPr>
            <b/>
            <sz val="9"/>
            <color indexed="81"/>
            <rFont val="宋体"/>
            <family val="3"/>
            <charset val="134"/>
          </rPr>
          <t>接引冥神</t>
        </r>
      </text>
    </comment>
    <comment ref="P1318"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318" authorId="0">
      <text>
        <r>
          <rPr>
            <b/>
            <sz val="9"/>
            <color indexed="81"/>
            <rFont val="Tahoma"/>
            <family val="2"/>
          </rPr>
          <t>191102-hc-</t>
        </r>
        <r>
          <rPr>
            <b/>
            <sz val="9"/>
            <color indexed="81"/>
            <rFont val="宋体"/>
            <family val="3"/>
            <charset val="134"/>
          </rPr>
          <t>接引冥神</t>
        </r>
      </text>
    </comment>
    <comment ref="P1319" authorId="0">
      <text>
        <r>
          <rPr>
            <b/>
            <sz val="9"/>
            <color indexed="81"/>
            <rFont val="Tahoma"/>
            <family val="2"/>
          </rPr>
          <t>190915-hc-</t>
        </r>
        <r>
          <rPr>
            <b/>
            <sz val="9"/>
            <color indexed="81"/>
            <rFont val="宋体"/>
            <family val="3"/>
            <charset val="134"/>
          </rPr>
          <t>高阶祭司阿门特</t>
        </r>
      </text>
    </comment>
    <comment ref="O1322" authorId="0">
      <text>
        <r>
          <rPr>
            <b/>
            <sz val="9"/>
            <color indexed="81"/>
            <rFont val="Tahoma"/>
            <family val="2"/>
          </rPr>
          <t>191221-88-</t>
        </r>
        <r>
          <rPr>
            <b/>
            <sz val="9"/>
            <color indexed="81"/>
            <rFont val="宋体"/>
            <family val="3"/>
            <charset val="134"/>
          </rPr>
          <t>劫掠集市</t>
        </r>
      </text>
    </comment>
    <comment ref="M1326" authorId="0">
      <text>
        <r>
          <rPr>
            <b/>
            <sz val="9"/>
            <color indexed="81"/>
            <rFont val="Tahoma"/>
            <family val="2"/>
          </rPr>
          <t>201212-hc-</t>
        </r>
        <r>
          <rPr>
            <b/>
            <sz val="9"/>
            <color indexed="81"/>
            <rFont val="宋体"/>
            <family val="3"/>
            <charset val="134"/>
          </rPr>
          <t>连环腿大师</t>
        </r>
      </text>
    </comment>
    <comment ref="O1326" authorId="0">
      <text>
        <r>
          <rPr>
            <b/>
            <sz val="9"/>
            <color indexed="81"/>
            <rFont val="Tahoma"/>
            <family val="2"/>
          </rPr>
          <t>201212-hc-</t>
        </r>
        <r>
          <rPr>
            <b/>
            <sz val="9"/>
            <color indexed="81"/>
            <rFont val="宋体"/>
            <family val="3"/>
            <charset val="134"/>
          </rPr>
          <t>连环腿大师</t>
        </r>
      </text>
    </comment>
    <comment ref="P1330" authorId="0">
      <text>
        <r>
          <rPr>
            <b/>
            <sz val="9"/>
            <color indexed="81"/>
            <rFont val="Tahoma"/>
            <family val="2"/>
          </rPr>
          <t>190807-1-</t>
        </r>
        <r>
          <rPr>
            <b/>
            <sz val="9"/>
            <color indexed="81"/>
            <rFont val="宋体"/>
            <family val="3"/>
            <charset val="134"/>
          </rPr>
          <t>被埋葬的安卡</t>
        </r>
      </text>
    </comment>
    <comment ref="M1333" authorId="0">
      <text>
        <r>
          <rPr>
            <b/>
            <sz val="9"/>
            <color indexed="81"/>
            <rFont val="Tahoma"/>
            <family val="2"/>
          </rPr>
          <t>190911-hc-</t>
        </r>
        <r>
          <rPr>
            <b/>
            <sz val="9"/>
            <color indexed="81"/>
            <rFont val="宋体"/>
            <family val="3"/>
            <charset val="134"/>
          </rPr>
          <t>腐化水源</t>
        </r>
      </text>
    </comment>
    <comment ref="N1333" authorId="0">
      <text>
        <r>
          <rPr>
            <b/>
            <sz val="9"/>
            <color indexed="81"/>
            <rFont val="Tahoma"/>
            <family val="2"/>
          </rPr>
          <t>190811-38-</t>
        </r>
        <r>
          <rPr>
            <b/>
            <sz val="9"/>
            <color indexed="81"/>
            <rFont val="宋体"/>
            <family val="3"/>
            <charset val="134"/>
          </rPr>
          <t>腐化水源</t>
        </r>
      </text>
    </comment>
    <comment ref="O1333" authorId="0">
      <text>
        <r>
          <rPr>
            <b/>
            <sz val="9"/>
            <color indexed="81"/>
            <rFont val="Tahoma"/>
            <family val="2"/>
          </rPr>
          <t>190807-2-</t>
        </r>
        <r>
          <rPr>
            <b/>
            <sz val="9"/>
            <color indexed="81"/>
            <rFont val="宋体"/>
            <family val="3"/>
            <charset val="134"/>
          </rPr>
          <t>腐化水源</t>
        </r>
      </text>
    </comment>
    <comment ref="P1333" authorId="0">
      <text>
        <r>
          <rPr>
            <b/>
            <sz val="9"/>
            <color indexed="81"/>
            <rFont val="Tahoma"/>
            <family val="2"/>
          </rPr>
          <t>190807-zs-</t>
        </r>
        <r>
          <rPr>
            <b/>
            <sz val="9"/>
            <color indexed="81"/>
            <rFont val="宋体"/>
            <family val="3"/>
            <charset val="134"/>
          </rPr>
          <t>腐化水源</t>
        </r>
      </text>
    </comment>
    <comment ref="Q1333" authorId="0">
      <text>
        <r>
          <rPr>
            <b/>
            <sz val="9"/>
            <color indexed="81"/>
            <rFont val="Tahoma"/>
            <family val="2"/>
          </rPr>
          <t>190807-14-</t>
        </r>
        <r>
          <rPr>
            <b/>
            <sz val="9"/>
            <color indexed="81"/>
            <rFont val="宋体"/>
            <family val="3"/>
            <charset val="134"/>
          </rPr>
          <t>腐化水源</t>
        </r>
      </text>
    </comment>
    <comment ref="N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336" authorId="0">
      <text>
        <r>
          <rPr>
            <b/>
            <sz val="9"/>
            <color indexed="81"/>
            <rFont val="Tahoma"/>
            <family val="2"/>
          </rPr>
          <t>190913-hc-</t>
        </r>
        <r>
          <rPr>
            <b/>
            <sz val="9"/>
            <color indexed="81"/>
            <rFont val="宋体"/>
            <family val="3"/>
            <charset val="134"/>
          </rPr>
          <t>武装胡蜂</t>
        </r>
      </text>
    </comment>
    <comment ref="O1338" authorId="0">
      <text>
        <r>
          <rPr>
            <b/>
            <sz val="9"/>
            <color indexed="81"/>
            <rFont val="Tahoma"/>
            <family val="2"/>
          </rPr>
          <t>200810-hc-</t>
        </r>
        <r>
          <rPr>
            <b/>
            <sz val="9"/>
            <color indexed="81"/>
            <rFont val="宋体"/>
            <family val="3"/>
            <charset val="134"/>
          </rPr>
          <t>分裂战斧</t>
        </r>
      </text>
    </comment>
    <comment ref="N1339" authorId="0">
      <text>
        <r>
          <rPr>
            <b/>
            <sz val="9"/>
            <color indexed="81"/>
            <rFont val="Tahoma"/>
            <family val="2"/>
          </rPr>
          <t>191120-67-</t>
        </r>
        <r>
          <rPr>
            <b/>
            <sz val="9"/>
            <color indexed="81"/>
            <rFont val="宋体"/>
            <family val="3"/>
            <charset val="134"/>
          </rPr>
          <t>维西纳</t>
        </r>
      </text>
    </comment>
    <comment ref="P1339" authorId="0">
      <text>
        <r>
          <rPr>
            <b/>
            <sz val="9"/>
            <color indexed="81"/>
            <rFont val="Tahoma"/>
            <family val="2"/>
          </rPr>
          <t>190826-37-</t>
        </r>
        <r>
          <rPr>
            <b/>
            <sz val="9"/>
            <color indexed="81"/>
            <rFont val="宋体"/>
            <family val="3"/>
            <charset val="134"/>
          </rPr>
          <t>维西纳</t>
        </r>
      </text>
    </comment>
    <comment ref="M1341" authorId="0">
      <text>
        <r>
          <rPr>
            <b/>
            <sz val="9"/>
            <color indexed="81"/>
            <rFont val="Tahoma"/>
            <family val="2"/>
          </rPr>
          <t>190911-hc-</t>
        </r>
        <r>
          <rPr>
            <b/>
            <sz val="9"/>
            <color indexed="81"/>
            <rFont val="宋体"/>
            <family val="3"/>
            <charset val="134"/>
          </rPr>
          <t>魔古血肉塑造者</t>
        </r>
      </text>
    </comment>
    <comment ref="N1341"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341" authorId="0">
      <text>
        <r>
          <rPr>
            <b/>
            <sz val="9"/>
            <color indexed="81"/>
            <rFont val="Tahoma"/>
            <family val="2"/>
          </rPr>
          <t>190913-hc-</t>
        </r>
        <r>
          <rPr>
            <b/>
            <sz val="9"/>
            <color indexed="81"/>
            <rFont val="宋体"/>
            <family val="3"/>
            <charset val="134"/>
          </rPr>
          <t>魔古血肉塑造者</t>
        </r>
      </text>
    </comment>
    <comment ref="P1341" authorId="0">
      <text>
        <r>
          <rPr>
            <b/>
            <sz val="9"/>
            <color indexed="81"/>
            <rFont val="Tahoma"/>
            <family val="2"/>
          </rPr>
          <t>191102-hc-</t>
        </r>
        <r>
          <rPr>
            <b/>
            <sz val="9"/>
            <color indexed="81"/>
            <rFont val="宋体"/>
            <family val="3"/>
            <charset val="134"/>
          </rPr>
          <t>魔古血肉塑造者</t>
        </r>
      </text>
    </comment>
    <comment ref="O1344"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349"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350" authorId="0">
      <text>
        <r>
          <rPr>
            <b/>
            <sz val="9"/>
            <color indexed="81"/>
            <rFont val="Tahoma"/>
            <family val="2"/>
          </rPr>
          <t>191102-hc-</t>
        </r>
        <r>
          <rPr>
            <b/>
            <sz val="9"/>
            <color indexed="81"/>
            <rFont val="宋体"/>
            <family val="3"/>
            <charset val="134"/>
          </rPr>
          <t>黑暗法老塔卡恒</t>
        </r>
      </text>
    </comment>
    <comment ref="M1355" authorId="0">
      <text>
        <r>
          <rPr>
            <b/>
            <sz val="9"/>
            <color indexed="81"/>
            <rFont val="Tahoma"/>
            <family val="2"/>
          </rPr>
          <t>191228-hc-</t>
        </r>
        <r>
          <rPr>
            <b/>
            <sz val="9"/>
            <color indexed="81"/>
            <rFont val="宋体"/>
            <family val="3"/>
            <charset val="134"/>
          </rPr>
          <t>电缆长枪</t>
        </r>
      </text>
    </comment>
    <comment ref="N1355" authorId="0">
      <text>
        <r>
          <rPr>
            <b/>
            <sz val="9"/>
            <color indexed="81"/>
            <rFont val="Tahoma"/>
            <family val="2"/>
          </rPr>
          <t>200101-hc-</t>
        </r>
        <r>
          <rPr>
            <b/>
            <sz val="9"/>
            <color indexed="81"/>
            <rFont val="宋体"/>
            <family val="3"/>
            <charset val="134"/>
          </rPr>
          <t>电缆长枪</t>
        </r>
      </text>
    </comment>
    <comment ref="O1355"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355" authorId="0">
      <text>
        <r>
          <rPr>
            <b/>
            <sz val="9"/>
            <color indexed="81"/>
            <rFont val="Tahoma"/>
            <family val="2"/>
          </rPr>
          <t>200112-hc-</t>
        </r>
        <r>
          <rPr>
            <b/>
            <sz val="9"/>
            <color indexed="81"/>
            <rFont val="宋体"/>
            <family val="3"/>
            <charset val="134"/>
          </rPr>
          <t>电缆长枪</t>
        </r>
      </text>
    </comment>
    <comment ref="Q1355" authorId="0">
      <text>
        <r>
          <rPr>
            <b/>
            <sz val="9"/>
            <color indexed="81"/>
            <rFont val="Tahoma"/>
            <family val="2"/>
          </rPr>
          <t>200112-hc-</t>
        </r>
        <r>
          <rPr>
            <b/>
            <sz val="9"/>
            <color indexed="81"/>
            <rFont val="宋体"/>
            <family val="3"/>
            <charset val="134"/>
          </rPr>
          <t>电缆长枪</t>
        </r>
      </text>
    </comment>
    <comment ref="P1359" authorId="0">
      <text>
        <r>
          <rPr>
            <b/>
            <sz val="9"/>
            <color indexed="81"/>
            <rFont val="Tahoma"/>
            <family val="2"/>
          </rPr>
          <t>191208-65-</t>
        </r>
        <r>
          <rPr>
            <b/>
            <sz val="9"/>
            <color indexed="81"/>
            <rFont val="宋体"/>
            <family val="3"/>
            <charset val="134"/>
          </rPr>
          <t>硕铠鼠</t>
        </r>
      </text>
    </comment>
    <comment ref="M1367" authorId="0">
      <text>
        <r>
          <rPr>
            <b/>
            <sz val="9"/>
            <color indexed="81"/>
            <rFont val="Tahoma"/>
            <family val="2"/>
          </rPr>
          <t>190816-hc-</t>
        </r>
        <r>
          <rPr>
            <b/>
            <sz val="9"/>
            <color indexed="81"/>
            <rFont val="宋体"/>
            <family val="3"/>
            <charset val="134"/>
          </rPr>
          <t>了不起的杰弗里斯</t>
        </r>
      </text>
    </comment>
    <comment ref="N1367" authorId="0">
      <text>
        <r>
          <rPr>
            <b/>
            <sz val="9"/>
            <color indexed="81"/>
            <rFont val="Tahoma"/>
            <family val="2"/>
          </rPr>
          <t>190830-hc-</t>
        </r>
        <r>
          <rPr>
            <b/>
            <sz val="9"/>
            <color indexed="81"/>
            <rFont val="宋体"/>
            <family val="3"/>
            <charset val="134"/>
          </rPr>
          <t>了不起的杰弗里斯</t>
        </r>
      </text>
    </comment>
    <comment ref="O1367" authorId="0">
      <text>
        <r>
          <rPr>
            <b/>
            <sz val="9"/>
            <color indexed="81"/>
            <rFont val="Tahoma"/>
            <family val="2"/>
          </rPr>
          <t>190831-hc-</t>
        </r>
        <r>
          <rPr>
            <b/>
            <sz val="9"/>
            <color indexed="81"/>
            <rFont val="宋体"/>
            <family val="3"/>
            <charset val="134"/>
          </rPr>
          <t>了不起的杰弗里斯</t>
        </r>
      </text>
    </comment>
    <comment ref="P1367" authorId="0">
      <text>
        <r>
          <rPr>
            <b/>
            <sz val="9"/>
            <color indexed="81"/>
            <rFont val="Tahoma"/>
            <family val="2"/>
          </rPr>
          <t>190817-hc-</t>
        </r>
        <r>
          <rPr>
            <b/>
            <sz val="9"/>
            <color indexed="81"/>
            <rFont val="宋体"/>
            <family val="3"/>
            <charset val="134"/>
          </rPr>
          <t>了不起的杰弗里斯</t>
        </r>
      </text>
    </comment>
    <comment ref="Q1367" authorId="0">
      <text>
        <r>
          <rPr>
            <b/>
            <sz val="9"/>
            <color indexed="81"/>
            <rFont val="Tahoma"/>
            <family val="2"/>
          </rPr>
          <t>190817-hc-</t>
        </r>
        <r>
          <rPr>
            <b/>
            <sz val="9"/>
            <color indexed="81"/>
            <rFont val="宋体"/>
            <family val="3"/>
            <charset val="134"/>
          </rPr>
          <t>了不起的杰弗里斯</t>
        </r>
      </text>
    </comment>
    <comment ref="O1368" authorId="0">
      <text>
        <r>
          <rPr>
            <b/>
            <sz val="9"/>
            <color indexed="81"/>
            <rFont val="Tahoma"/>
            <family val="2"/>
          </rPr>
          <t>190913-hc-</t>
        </r>
        <r>
          <rPr>
            <b/>
            <sz val="9"/>
            <color indexed="81"/>
            <rFont val="宋体"/>
            <family val="3"/>
            <charset val="134"/>
          </rPr>
          <t>奋进的探险者</t>
        </r>
      </text>
    </comment>
    <comment ref="M1369" authorId="0">
      <text>
        <r>
          <rPr>
            <b/>
            <sz val="9"/>
            <color indexed="81"/>
            <rFont val="Tahoma"/>
            <family val="2"/>
          </rPr>
          <t>190911-hc-</t>
        </r>
        <r>
          <rPr>
            <b/>
            <sz val="9"/>
            <color indexed="81"/>
            <rFont val="宋体"/>
            <family val="3"/>
            <charset val="134"/>
          </rPr>
          <t>奋进的探险者</t>
        </r>
      </text>
    </comment>
    <comment ref="N1369"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369" authorId="0">
      <text>
        <r>
          <rPr>
            <b/>
            <sz val="9"/>
            <color indexed="81"/>
            <rFont val="Tahoma"/>
            <family val="2"/>
          </rPr>
          <t>191023-hc-</t>
        </r>
        <r>
          <rPr>
            <b/>
            <sz val="9"/>
            <color indexed="81"/>
            <rFont val="宋体"/>
            <family val="3"/>
            <charset val="134"/>
          </rPr>
          <t>受伤的托维尔人</t>
        </r>
      </text>
    </comment>
    <comment ref="O1370"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378"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398" authorId="0">
      <text>
        <r>
          <rPr>
            <b/>
            <sz val="9"/>
            <color indexed="81"/>
            <rFont val="Tahoma"/>
            <family val="2"/>
          </rPr>
          <t>190807-42-</t>
        </r>
        <r>
          <rPr>
            <b/>
            <sz val="9"/>
            <color indexed="81"/>
            <rFont val="宋体"/>
            <family val="3"/>
            <charset val="134"/>
          </rPr>
          <t>希亚玛特</t>
        </r>
      </text>
    </comment>
    <comment ref="N1398" authorId="0">
      <text>
        <r>
          <rPr>
            <b/>
            <sz val="9"/>
            <color indexed="81"/>
            <rFont val="Tahoma"/>
            <family val="2"/>
          </rPr>
          <t>190920-hc-</t>
        </r>
        <r>
          <rPr>
            <b/>
            <sz val="9"/>
            <color indexed="81"/>
            <rFont val="宋体"/>
            <family val="3"/>
            <charset val="134"/>
          </rPr>
          <t>希亚玛特</t>
        </r>
      </text>
    </comment>
    <comment ref="O1398" authorId="0">
      <text>
        <r>
          <rPr>
            <b/>
            <sz val="9"/>
            <color indexed="81"/>
            <rFont val="Tahoma"/>
            <family val="2"/>
          </rPr>
          <t>191016-hc-</t>
        </r>
        <r>
          <rPr>
            <b/>
            <sz val="9"/>
            <color indexed="81"/>
            <rFont val="宋体"/>
            <family val="3"/>
            <charset val="134"/>
          </rPr>
          <t>希亚玛特</t>
        </r>
      </text>
    </comment>
    <comment ref="P1398" authorId="0">
      <text>
        <r>
          <rPr>
            <b/>
            <sz val="9"/>
            <color indexed="81"/>
            <rFont val="Tahoma"/>
            <family val="2"/>
          </rPr>
          <t>200308-73-</t>
        </r>
        <r>
          <rPr>
            <b/>
            <sz val="9"/>
            <color indexed="81"/>
            <rFont val="宋体"/>
            <family val="3"/>
            <charset val="134"/>
          </rPr>
          <t>希亚玛特</t>
        </r>
      </text>
    </comment>
    <comment ref="Q1398" authorId="0">
      <text>
        <r>
          <rPr>
            <b/>
            <sz val="9"/>
            <color indexed="81"/>
            <rFont val="Tahoma"/>
            <family val="2"/>
          </rPr>
          <t>191102-hc-</t>
        </r>
        <r>
          <rPr>
            <b/>
            <sz val="9"/>
            <color indexed="81"/>
            <rFont val="宋体"/>
            <family val="3"/>
            <charset val="134"/>
          </rPr>
          <t>希亚玛特</t>
        </r>
      </text>
    </comment>
    <comment ref="M1401" authorId="0">
      <text>
        <r>
          <rPr>
            <b/>
            <sz val="9"/>
            <color indexed="81"/>
            <rFont val="Tahoma"/>
            <family val="2"/>
          </rPr>
          <t>190807-4-</t>
        </r>
        <r>
          <rPr>
            <b/>
            <sz val="9"/>
            <color indexed="81"/>
            <rFont val="宋体"/>
            <family val="3"/>
            <charset val="134"/>
          </rPr>
          <t>八爪巨怪</t>
        </r>
      </text>
    </comment>
    <comment ref="O1405"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<sst xmlns="http://schemas.openxmlformats.org/spreadsheetml/2006/main" count="18458" uniqueCount="6705">
  <si>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</si>
  <si>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</si>
  <si>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</si>
  <si>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</si>
  <si>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</si>
  <si>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</si>
  <si>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</si>
  <si>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</si>
  <si>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</si>
  <si>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</si>
  <si>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</si>
  <si>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</si>
  <si>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</si>
  <si>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</si>
  <si>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</si>
  <si>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</si>
  <si>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</si>
  <si>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</si>
  <si>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</si>
  <si>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</si>
  <si>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</si>
  <si>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</si>
  <si>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</si>
  <si>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</si>
  <si>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</si>
  <si>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</si>
  <si>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</si>
  <si>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</si>
  <si>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</si>
  <si>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</si>
  <si>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</si>
  <si>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</si>
  <si>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</si>
  <si>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</si>
  <si>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</si>
  <si>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</si>
  <si>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</si>
  <si>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</si>
  <si>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</si>
  <si>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</si>
  <si>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</si>
  <si>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</si>
  <si>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</si>
  <si>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</si>
  <si>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</si>
  <si>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</si>
  <si>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</si>
  <si>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</si>
  <si>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</si>
  <si>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</si>
  <si>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</si>
  <si>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</si>
  <si>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</si>
  <si>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</si>
  <si>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</si>
  <si>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</si>
  <si>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</si>
  <si>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</si>
  <si>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</si>
  <si>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</si>
  <si>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</si>
  <si>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</si>
  <si>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</si>
  <si>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</si>
  <si>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</si>
  <si>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</si>
  <si>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</si>
  <si>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</si>
  <si>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</si>
  <si>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</si>
  <si>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</si>
  <si>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</si>
  <si>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</si>
  <si>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</si>
  <si>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</si>
  <si>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</si>
  <si>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</si>
  <si>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</si>
  <si>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</si>
  <si>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</si>
  <si>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</si>
  <si>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</si>
  <si>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</si>
  <si>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</si>
  <si>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</si>
  <si>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</si>
  <si>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</si>
  <si>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</si>
  <si>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</si>
  <si>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</si>
  <si>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</si>
  <si>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</si>
  <si>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</si>
  <si>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</si>
  <si>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</si>
  <si>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</si>
  <si>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</si>
  <si>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</si>
  <si>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</si>
  <si>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</si>
  <si>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</si>
  <si>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</si>
  <si>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</si>
  <si>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</si>
  <si>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</si>
  <si>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</si>
  <si>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</si>
  <si>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</si>
  <si>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</si>
  <si>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</si>
  <si>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</si>
  <si>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</si>
  <si>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</si>
  <si>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</si>
  <si>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</si>
  <si>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</si>
  <si>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</si>
  <si>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</si>
  <si>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</si>
  <si>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</si>
  <si>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</si>
  <si>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</si>
  <si>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</si>
  <si>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</si>
  <si>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</si>
  <si>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</si>
  <si>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</si>
  <si>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</si>
  <si>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</si>
  <si>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</si>
  <si>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</si>
  <si>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</si>
  <si>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</si>
  <si>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</si>
  <si>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</si>
  <si>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</si>
  <si>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</si>
  <si>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</si>
  <si>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</si>
  <si>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</si>
  <si>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</si>
  <si>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</si>
  <si>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</si>
  <si>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</si>
  <si>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</si>
  <si>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</si>
  <si>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</si>
  <si>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</si>
  <si>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</si>
  <si>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</si>
  <si>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</si>
  <si>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</si>
  <si>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</si>
  <si>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</si>
  <si>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</si>
  <si>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</si>
  <si>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</si>
  <si>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</si>
  <si>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</si>
  <si>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</si>
  <si>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</si>
  <si>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</si>
  <si>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</si>
  <si>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</si>
  <si>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</si>
  <si>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</si>
  <si>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</si>
  <si>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</si>
  <si>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</si>
  <si>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</si>
  <si>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</si>
  <si>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</si>
  <si>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</si>
  <si>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</si>
  <si>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</si>
  <si>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</si>
  <si>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</si>
  <si>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</si>
  <si>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</si>
  <si>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</si>
  <si>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</si>
  <si>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</si>
  <si>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</si>
  <si>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</si>
  <si>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</si>
  <si>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</si>
  <si>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</si>
  <si>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</si>
  <si>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</si>
  <si>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</si>
  <si>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</si>
  <si>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</si>
  <si>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</si>
  <si>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</si>
  <si>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</si>
  <si>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</si>
  <si>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</si>
  <si>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</si>
  <si>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</si>
  <si>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</si>
  <si>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</si>
  <si>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</si>
  <si>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</si>
  <si>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</si>
  <si>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</si>
  <si>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</si>
  <si>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</si>
  <si>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</si>
  <si>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</si>
  <si>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</si>
  <si>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</si>
  <si>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</si>
  <si>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</si>
  <si>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</si>
  <si>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</si>
  <si>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</si>
  <si>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</si>
  <si>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</si>
  <si>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</si>
  <si>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</si>
  <si>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</si>
  <si>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</si>
  <si>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</si>
  <si>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</si>
  <si>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</si>
  <si>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</si>
  <si>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</si>
  <si>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</si>
  <si>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</si>
  <si>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</si>
  <si>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</si>
  <si>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</si>
  <si>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</si>
  <si>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</si>
  <si>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</si>
  <si>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</si>
  <si>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</si>
  <si>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</si>
  <si>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</si>
  <si>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</si>
  <si>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</si>
  <si>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</si>
  <si>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</si>
  <si>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</si>
  <si>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</si>
  <si>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</si>
  <si>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</si>
  <si>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</si>
  <si>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</si>
  <si>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</si>
  <si>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</si>
  <si>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</si>
  <si>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</si>
  <si>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</si>
  <si>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</si>
  <si>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</si>
  <si>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</si>
  <si>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</si>
  <si>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</si>
  <si>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</si>
  <si>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</si>
  <si>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</si>
  <si>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</si>
  <si>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</si>
  <si>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</si>
  <si>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</si>
  <si>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</si>
  <si>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</si>
  <si>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</si>
  <si>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</si>
  <si>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</si>
  <si>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</si>
  <si>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</si>
  <si>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</si>
  <si>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</si>
  <si>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</si>
  <si>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</si>
  <si>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</si>
  <si>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</si>
  <si>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</si>
  <si>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</si>
  <si>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</si>
  <si>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</si>
  <si>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</si>
  <si>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</si>
  <si>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</si>
  <si>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</si>
  <si>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</si>
  <si>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</si>
  <si>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</si>
  <si>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</si>
  <si>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</si>
  <si>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</si>
  <si>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</si>
  <si>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</si>
  <si>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</si>
  <si>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</si>
  <si>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</si>
  <si>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</si>
  <si>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</si>
  <si>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</si>
  <si>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</si>
  <si>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</si>
  <si>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</si>
  <si>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</si>
  <si>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</si>
  <si>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</si>
  <si>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</si>
  <si>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</si>
  <si>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</si>
  <si>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</si>
  <si>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</si>
  <si>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</si>
  <si>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</si>
  <si>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</si>
  <si>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</si>
  <si>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</si>
  <si>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</si>
  <si>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</si>
  <si>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</si>
  <si>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</si>
  <si>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</si>
  <si>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</si>
  <si>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</si>
  <si>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</si>
  <si>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</si>
  <si>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</si>
  <si>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</si>
  <si>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</si>
  <si>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</si>
  <si>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</si>
  <si>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</si>
  <si>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</si>
  <si>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</si>
  <si>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</si>
  <si>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</si>
  <si>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</si>
  <si>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</si>
  <si>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</si>
  <si>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</si>
  <si>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</si>
  <si>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</si>
  <si>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</si>
  <si>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</si>
  <si>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</si>
  <si>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</si>
  <si>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</si>
  <si>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</si>
  <si>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</si>
  <si>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</si>
  <si>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</si>
  <si>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</si>
  <si>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</si>
  <si>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</si>
  <si>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</si>
  <si>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</si>
  <si>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</si>
  <si>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</si>
  <si>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</si>
  <si>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</si>
  <si>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</si>
  <si>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</si>
  <si>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</si>
  <si>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</si>
  <si>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</si>
  <si>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</si>
  <si>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</si>
  <si>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</si>
  <si>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</si>
  <si>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</si>
  <si>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</si>
  <si>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</si>
  <si>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</si>
  <si>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</si>
  <si>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</si>
  <si>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</si>
  <si>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</si>
  <si>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</si>
  <si>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</si>
  <si>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</si>
  <si>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</si>
  <si>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</si>
  <si>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</si>
  <si>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</si>
  <si>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</si>
  <si>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</si>
  <si>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</si>
  <si>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</si>
  <si>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</si>
  <si>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</si>
  <si>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</si>
  <si>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</si>
  <si>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</si>
  <si>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</si>
  <si>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</si>
  <si>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</si>
  <si>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</si>
  <si>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</si>
  <si>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</si>
  <si>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</si>
  <si>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</si>
  <si>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</si>
  <si>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</si>
  <si>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</si>
  <si>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</si>
  <si>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</si>
  <si>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</si>
  <si>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</si>
  <si>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</si>
  <si>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</si>
  <si>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</si>
  <si>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</si>
  <si>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</si>
  <si>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</si>
  <si>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</si>
  <si>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</si>
  <si>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</si>
  <si>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</si>
  <si>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</si>
  <si>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</si>
  <si>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</si>
  <si>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</si>
  <si>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</si>
  <si>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</si>
  <si>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</si>
  <si>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</si>
  <si>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</si>
  <si>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</si>
  <si>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</si>
  <si>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</si>
  <si>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</si>
  <si>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</si>
  <si>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</si>
  <si>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</si>
  <si>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</si>
  <si>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</si>
  <si>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</si>
  <si>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</si>
  <si>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</si>
  <si>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</si>
  <si>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</si>
  <si>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</si>
  <si>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</si>
  <si>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</si>
  <si>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</si>
  <si>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</si>
  <si>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</si>
  <si>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</si>
  <si>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</si>
  <si>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</si>
  <si>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</si>
  <si>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</si>
  <si>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</si>
  <si>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</si>
  <si>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</si>
  <si>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</si>
  <si>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</si>
  <si>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</si>
  <si>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</si>
  <si>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</si>
  <si>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</si>
  <si>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</si>
  <si>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</si>
  <si>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</si>
  <si>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</si>
  <si>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</si>
  <si>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</si>
  <si>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</si>
  <si>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</si>
  <si>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</si>
  <si>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</si>
  <si>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</si>
  <si>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</si>
  <si>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</si>
  <si>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</si>
  <si>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</si>
  <si>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</si>
  <si>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</si>
  <si>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</si>
  <si>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</si>
  <si>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</si>
  <si>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</si>
  <si>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</si>
  <si>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</si>
  <si>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</si>
  <si>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</si>
  <si>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</si>
  <si>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</si>
  <si>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</si>
  <si>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</si>
  <si>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</si>
  <si>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</si>
  <si>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</si>
  <si>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</si>
  <si>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</si>
  <si>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</si>
  <si>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</si>
  <si>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</si>
  <si>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</si>
  <si>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</si>
  <si>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</si>
  <si>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</si>
  <si>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</si>
  <si>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</si>
  <si>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</si>
  <si>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</si>
  <si>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</si>
  <si>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</si>
  <si>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</si>
  <si>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</si>
  <si>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</si>
  <si>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</si>
  <si>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</si>
  <si>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</si>
  <si>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</si>
  <si>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</si>
  <si>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</si>
  <si>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</si>
  <si>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</si>
  <si>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</si>
  <si>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</si>
  <si>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</si>
  <si>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</si>
  <si>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</si>
  <si>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</si>
  <si>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</si>
  <si>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</si>
  <si>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</si>
  <si>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</si>
  <si>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</si>
  <si>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</si>
  <si>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</si>
  <si>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</si>
  <si>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</si>
  <si>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</si>
  <si>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</si>
  <si>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</si>
  <si>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</si>
  <si>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</si>
  <si>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</si>
  <si>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</si>
  <si>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</si>
  <si>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</si>
  <si>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</si>
  <si>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</si>
  <si>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</si>
  <si>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</si>
  <si>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</si>
  <si>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</si>
  <si>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</si>
  <si>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</si>
  <si>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</si>
  <si>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</si>
  <si>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</si>
  <si>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</si>
  <si>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</si>
  <si>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</si>
  <si>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</si>
  <si>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</si>
  <si>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</si>
  <si>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</si>
  <si>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</si>
  <si>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</si>
  <si>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</si>
  <si>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</si>
  <si>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</si>
  <si>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</si>
  <si>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</si>
  <si>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</si>
  <si>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</si>
  <si>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</si>
  <si>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</si>
  <si>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</si>
  <si>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</si>
  <si>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</si>
  <si>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</si>
  <si>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</si>
  <si>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</si>
  <si>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</si>
  <si>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</si>
  <si>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</si>
  <si>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</si>
  <si>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</si>
  <si>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</si>
  <si>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</si>
  <si>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</si>
  <si>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</si>
  <si>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</si>
  <si>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</si>
  <si>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</si>
  <si>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</si>
  <si>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</si>
  <si>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</si>
  <si>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</si>
  <si>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</si>
  <si>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</si>
  <si>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</si>
  <si>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</si>
  <si>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</si>
  <si>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</si>
  <si>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</si>
  <si>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</si>
  <si>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</si>
  <si>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</si>
  <si>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</si>
  <si>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</si>
  <si>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</si>
  <si>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</si>
  <si>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</si>
  <si>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</si>
  <si>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</si>
  <si>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</si>
  <si>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</si>
  <si>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</si>
  <si>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</si>
  <si>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</si>
  <si>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</si>
  <si>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</si>
  <si>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</si>
  <si>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</si>
  <si>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</si>
  <si>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</si>
  <si>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</si>
  <si>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</si>
  <si>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</si>
  <si>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</si>
  <si>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</si>
  <si>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</si>
  <si>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</si>
  <si>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</si>
  <si>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</si>
  <si>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</si>
  <si>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</si>
  <si>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</si>
  <si>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</si>
  <si>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</si>
  <si>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</si>
  <si>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</si>
  <si>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</si>
  <si>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</si>
  <si>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</si>
  <si>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</si>
  <si>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</si>
  <si>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</si>
  <si>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</si>
  <si>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</si>
  <si>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</si>
  <si>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</si>
  <si>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</si>
  <si>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</si>
  <si>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</si>
  <si>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</si>
  <si>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</si>
  <si>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</si>
  <si>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</si>
  <si>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</si>
  <si>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</si>
  <si>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</si>
  <si>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</si>
  <si>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</si>
  <si>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</si>
  <si>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</si>
  <si>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</si>
  <si>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</si>
  <si>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</si>
  <si>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</si>
  <si>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</si>
  <si>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</si>
  <si>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</si>
  <si>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</si>
  <si>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</si>
  <si>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</si>
  <si>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</si>
  <si>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</si>
  <si>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</si>
  <si>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</si>
  <si>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</si>
  <si>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</si>
  <si>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</si>
  <si>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</si>
  <si>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</si>
  <si>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</si>
  <si>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</si>
  <si>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</si>
  <si>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</si>
  <si>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</si>
  <si>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</si>
  <si>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</si>
  <si>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</si>
  <si>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</si>
  <si>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</si>
  <si>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</si>
  <si>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</si>
  <si>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</si>
  <si>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</si>
  <si>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</si>
  <si>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</si>
  <si>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</si>
  <si>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</si>
  <si>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</si>
  <si>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</si>
  <si>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</si>
  <si>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</si>
  <si>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</si>
  <si>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</si>
  <si>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</si>
  <si>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</si>
  <si>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</si>
  <si>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</si>
  <si>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</si>
  <si>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</si>
  <si>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</si>
  <si>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</si>
  <si>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</si>
  <si>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</si>
  <si>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</si>
  <si>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</si>
  <si>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</si>
  <si>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</si>
  <si>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</si>
  <si>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</si>
  <si>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</si>
  <si>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</si>
  <si>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</si>
  <si>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</si>
  <si>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</si>
  <si>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</si>
  <si>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</si>
  <si>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</si>
  <si>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</si>
  <si>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</si>
  <si>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</si>
  <si>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</si>
  <si>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</si>
  <si>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</si>
  <si>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</si>
  <si>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</si>
  <si>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</si>
  <si>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</si>
  <si>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</si>
  <si>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</si>
  <si>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</si>
  <si>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</si>
  <si>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</si>
  <si>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</si>
  <si>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</si>
  <si>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</si>
  <si>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</si>
  <si>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</si>
  <si>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</si>
  <si>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</si>
  <si>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</si>
  <si>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</si>
  <si>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</si>
  <si>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</si>
  <si>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</si>
  <si>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</si>
  <si>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</si>
  <si>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</si>
  <si>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</si>
  <si>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</si>
  <si>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</si>
  <si>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</si>
  <si>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</si>
  <si>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</si>
  <si>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</si>
  <si>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</si>
  <si>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</si>
  <si>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</si>
  <si>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</si>
  <si>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</si>
  <si>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</si>
  <si>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</si>
  <si>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</si>
  <si>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</si>
  <si>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</si>
  <si>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</si>
  <si>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</si>
  <si>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</si>
  <si>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</si>
  <si>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</si>
  <si>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</si>
  <si>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</si>
  <si>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</si>
  <si>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</si>
  <si>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</si>
  <si>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</si>
  <si>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</si>
  <si>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</si>
  <si>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</si>
  <si>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</si>
  <si>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</si>
  <si>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</si>
  <si>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</si>
  <si>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</si>
  <si>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</si>
  <si>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</si>
  <si>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</si>
  <si>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</si>
  <si>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</si>
  <si>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</si>
  <si>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</si>
  <si>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</si>
  <si>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</si>
  <si>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</si>
  <si>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</si>
  <si>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</si>
  <si>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</si>
  <si>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</si>
  <si>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</si>
  <si>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</si>
  <si>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</si>
  <si>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</si>
  <si>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</si>
  <si>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</si>
  <si>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</si>
  <si>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</si>
  <si>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</si>
  <si>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</si>
  <si>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</si>
  <si>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</si>
  <si>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</si>
  <si>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</si>
  <si>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</si>
  <si>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</si>
  <si>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</si>
  <si>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</si>
  <si>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</si>
  <si>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</si>
  <si>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</si>
  <si>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</si>
  <si>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</si>
  <si>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</si>
  <si>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</si>
  <si>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</si>
  <si>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</si>
  <si>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</si>
  <si>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</si>
  <si>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</si>
  <si>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</si>
  <si>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</si>
  <si>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</si>
  <si>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</si>
  <si>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</si>
  <si>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</si>
  <si>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</si>
  <si>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</si>
  <si>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</si>
  <si>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</si>
  <si>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</si>
  <si>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</si>
  <si>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</si>
  <si>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</si>
  <si>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</si>
  <si>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</si>
  <si>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</si>
  <si>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</si>
  <si>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</si>
  <si>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</si>
  <si>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</si>
  <si>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</si>
  <si>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</si>
  <si>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</si>
  <si>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</si>
  <si>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</si>
  <si>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</si>
  <si>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</si>
  <si>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</si>
  <si>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</si>
  <si>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</si>
  <si>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</si>
  <si>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</si>
  <si>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</si>
  <si>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</si>
  <si>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</si>
  <si>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</si>
  <si>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</si>
  <si>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</si>
  <si>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</si>
  <si>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</si>
  <si>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</si>
  <si>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</si>
  <si>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</si>
  <si>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</si>
  <si>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</si>
  <si>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</si>
  <si>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</si>
  <si>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</si>
  <si>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</si>
  <si>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</si>
  <si>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</si>
  <si>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</si>
  <si>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</si>
  <si>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</si>
  <si>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</si>
  <si>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</si>
  <si>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</si>
  <si>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</si>
  <si>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</si>
  <si>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</si>
  <si>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</si>
  <si>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</si>
  <si>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</si>
  <si>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</si>
  <si>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</si>
  <si>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</si>
  <si>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</si>
  <si>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</si>
  <si>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</si>
  <si>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</si>
  <si>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</si>
  <si>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</si>
  <si>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</si>
  <si>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</si>
  <si>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</si>
  <si>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</si>
  <si>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</si>
  <si>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</si>
  <si>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</si>
  <si>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</si>
  <si>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</si>
  <si>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</si>
  <si>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</si>
  <si>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</si>
  <si>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</si>
  <si>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</si>
  <si>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</si>
  <si>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</si>
  <si>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</si>
  <si>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</si>
  <si>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</si>
  <si>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</si>
  <si>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</si>
  <si>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</si>
  <si>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</si>
  <si>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</si>
  <si>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</si>
  <si>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</si>
  <si>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</si>
  <si>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</si>
  <si>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</si>
  <si>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</si>
  <si>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</si>
  <si>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</si>
  <si>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</si>
  <si>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</si>
  <si>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</si>
  <si>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</si>
  <si>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</si>
  <si>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</si>
  <si>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</si>
  <si>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</si>
  <si>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</si>
  <si>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</si>
  <si>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</si>
  <si>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</si>
  <si>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</si>
  <si>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</si>
  <si>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</si>
  <si>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</si>
  <si>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</si>
  <si>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</si>
  <si>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</si>
  <si>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</si>
  <si>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</si>
  <si>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</si>
  <si>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</si>
  <si>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</si>
  <si>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</si>
  <si>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</si>
  <si>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</si>
  <si>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</si>
  <si>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</si>
  <si>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</si>
  <si>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</si>
  <si>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</si>
  <si>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</si>
  <si>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</si>
  <si>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</si>
  <si>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</si>
  <si>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</si>
  <si>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</si>
  <si>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</si>
  <si>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</si>
  <si>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</si>
  <si>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</si>
  <si>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</si>
  <si>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</si>
  <si>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</si>
  <si>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</si>
  <si>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</si>
  <si>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</si>
  <si>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</si>
  <si>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</si>
  <si>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</si>
  <si>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</si>
  <si>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</si>
  <si>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</si>
  <si>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</si>
  <si>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</si>
  <si>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</si>
  <si>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</si>
  <si>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</si>
  <si>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</si>
  <si>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</si>
  <si>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</si>
  <si>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</si>
  <si>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</si>
  <si>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</si>
  <si>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</si>
  <si>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</si>
  <si>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</si>
  <si>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</si>
  <si>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</si>
  <si>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</si>
  <si>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</si>
  <si>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</si>
  <si>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</si>
  <si>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</si>
  <si>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</si>
  <si>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</si>
  <si>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</si>
  <si>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</si>
  <si>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</si>
  <si>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</si>
  <si>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</si>
  <si>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</si>
  <si>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</si>
  <si>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</si>
  <si>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</si>
  <si>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</si>
  <si>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</si>
  <si>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</si>
  <si>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</si>
  <si>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</si>
  <si>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</si>
  <si>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</si>
  <si>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</si>
  <si>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</si>
  <si>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</si>
  <si>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</si>
  <si>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</si>
  <si>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</si>
  <si>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</si>
  <si>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</si>
  <si>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</si>
  <si>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</si>
  <si>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</si>
  <si>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</si>
  <si>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</si>
  <si>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</si>
  <si>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</si>
  <si>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</si>
  <si>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</si>
  <si>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</si>
  <si>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</si>
  <si>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</si>
  <si>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</si>
  <si>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</si>
  <si>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</si>
  <si>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</si>
  <si>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</si>
  <si>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</si>
  <si>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</si>
  <si>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</si>
  <si>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</si>
  <si>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</si>
  <si>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</si>
  <si>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</si>
  <si>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</si>
  <si>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</si>
  <si>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</si>
  <si>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</si>
  <si>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</si>
  <si>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</si>
  <si>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</si>
  <si>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</si>
  <si>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</si>
  <si>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</si>
  <si>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</si>
  <si>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</si>
  <si>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</si>
  <si>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</si>
  <si>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</si>
  <si>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</si>
  <si>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</si>
  <si>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</si>
  <si>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</si>
  <si>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</si>
  <si>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</si>
  <si>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</si>
  <si>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</si>
  <si>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</si>
  <si>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</si>
  <si>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</si>
  <si>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</si>
  <si>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</si>
  <si>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</si>
  <si>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</si>
  <si>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</si>
  <si>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</si>
  <si>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</si>
  <si>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</si>
  <si>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</si>
  <si>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</si>
  <si>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</si>
  <si>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</si>
  <si>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</si>
  <si>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</si>
  <si>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</si>
  <si>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</si>
  <si>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</si>
  <si>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</si>
  <si>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</si>
  <si>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</si>
  <si>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</si>
  <si>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</si>
  <si>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</si>
  <si>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</si>
  <si>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</si>
  <si>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</si>
  <si>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</si>
  <si>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</si>
  <si>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</si>
  <si>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</si>
  <si>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</si>
  <si>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</si>
  <si>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</si>
  <si>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</si>
  <si>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</si>
  <si>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</si>
  <si>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</si>
  <si>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</si>
  <si>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</si>
  <si>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</si>
  <si>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</si>
  <si>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</si>
  <si>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</si>
  <si>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</si>
  <si>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</si>
  <si>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</si>
  <si>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</si>
  <si>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</si>
  <si>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</si>
  <si>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</si>
  <si>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</si>
  <si>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</si>
  <si>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</si>
  <si>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</si>
  <si>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</si>
  <si>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</si>
  <si>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</si>
  <si>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</si>
  <si>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</si>
  <si>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</si>
  <si>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</si>
  <si>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</si>
  <si>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</si>
  <si>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</si>
  <si>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</si>
  <si>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</si>
  <si>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</si>
  <si>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</si>
  <si>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</si>
  <si>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</si>
  <si>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</si>
  <si>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</si>
  <si>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</si>
  <si>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</si>
  <si>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</si>
  <si>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</si>
  <si>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</si>
  <si>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</si>
  <si>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</si>
  <si>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</si>
  <si>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</si>
  <si>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</si>
  <si>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</si>
  <si>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</si>
  <si>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</si>
  <si>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</si>
  <si>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</si>
  <si>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</si>
  <si>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</si>
  <si>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</si>
  <si>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</si>
  <si>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</si>
  <si>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</si>
  <si>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</si>
  <si>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</si>
  <si>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</si>
  <si>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</si>
  <si>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</si>
  <si>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</si>
  <si>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</si>
  <si>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</si>
  <si>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</si>
  <si>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</si>
  <si>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</si>
  <si>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</si>
  <si>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</si>
  <si>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</si>
  <si>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</si>
  <si>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</si>
  <si>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</si>
  <si>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</si>
  <si>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</si>
  <si>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</si>
  <si>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</si>
  <si>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</si>
  <si>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</si>
  <si>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</si>
  <si>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</si>
  <si>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</si>
  <si>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</si>
  <si>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</si>
  <si>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</si>
  <si>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</si>
  <si>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</si>
  <si>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</si>
  <si>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</si>
  <si>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</si>
  <si>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</si>
  <si>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</si>
  <si>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</si>
  <si>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</si>
  <si>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</si>
  <si>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</si>
  <si>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</si>
  <si>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</si>
  <si>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</si>
  <si>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</si>
  <si>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</si>
  <si>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</si>
  <si>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</si>
  <si>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</si>
  <si>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</si>
  <si>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</si>
  <si>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</si>
  <si>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</si>
  <si>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</si>
  <si>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</si>
  <si>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</si>
  <si>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</si>
  <si>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</si>
  <si>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</si>
  <si>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</si>
  <si>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</si>
  <si>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</si>
  <si>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</si>
  <si>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</si>
  <si>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</si>
  <si>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</si>
  <si>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</si>
  <si>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</si>
  <si>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</si>
  <si>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</si>
  <si>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</si>
  <si>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</si>
  <si>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</si>
  <si>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</si>
  <si>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</si>
  <si>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</si>
  <si>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</si>
  <si>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</si>
  <si>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</si>
  <si>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</si>
  <si>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</si>
  <si>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</si>
  <si>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</si>
  <si>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</si>
  <si>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</si>
  <si>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</si>
  <si>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</si>
  <si>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</si>
  <si>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</si>
  <si>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</si>
  <si>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</si>
  <si>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</si>
  <si>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</si>
  <si>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</si>
  <si>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</si>
  <si>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</si>
  <si>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</si>
  <si>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</si>
  <si>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</si>
  <si>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</si>
  <si>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</si>
  <si>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</si>
  <si>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</si>
  <si>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</si>
  <si>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</si>
  <si>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</si>
  <si>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</si>
  <si>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</si>
  <si>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</si>
  <si>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</si>
  <si>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</si>
  <si>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</si>
  <si>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</si>
  <si>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</si>
  <si>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</si>
  <si>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</si>
  <si>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</si>
  <si>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</si>
  <si>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</si>
  <si>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</si>
  <si>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</si>
  <si>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</si>
  <si>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</si>
  <si>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</si>
  <si>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</si>
  <si>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</si>
  <si>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</si>
  <si>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</si>
  <si>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</si>
  <si>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</si>
  <si>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</si>
  <si>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</si>
  <si>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</si>
  <si>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</si>
  <si>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</si>
  <si>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</si>
  <si>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</si>
  <si>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</si>
  <si>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</si>
  <si>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</si>
  <si>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</si>
  <si>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</si>
  <si>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</si>
  <si>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</si>
  <si>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</si>
  <si>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</si>
  <si>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</si>
  <si>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</si>
  <si>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</si>
  <si>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</si>
  <si>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</si>
  <si>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</si>
  <si>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</si>
  <si>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</si>
  <si>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</si>
  <si>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</si>
  <si>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</si>
  <si>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</si>
  <si>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</si>
  <si>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</si>
  <si>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</si>
  <si>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</si>
  <si>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</si>
  <si>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</si>
  <si>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</si>
  <si>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</si>
  <si>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</si>
  <si>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</si>
  <si>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</si>
  <si>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</si>
  <si>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</si>
  <si>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</si>
  <si>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</si>
  <si>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</si>
  <si>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</si>
  <si>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</si>
  <si>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</si>
  <si>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</si>
  <si>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</si>
  <si>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</si>
  <si>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</si>
  <si>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</si>
  <si>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</si>
  <si>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</si>
  <si>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</si>
  <si>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</si>
  <si>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</si>
  <si>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</si>
  <si>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</si>
  <si>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</si>
  <si>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</si>
  <si>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</si>
  <si>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</si>
  <si>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</si>
  <si>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</si>
  <si>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</si>
  <si>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</si>
  <si>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</si>
  <si>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</si>
  <si>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</si>
  <si>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</si>
  <si>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</si>
  <si>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</si>
  <si>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</si>
  <si>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</si>
  <si>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</si>
  <si>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</si>
  <si>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</si>
  <si>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</si>
  <si>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</si>
  <si>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</si>
  <si>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</si>
  <si>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</si>
  <si>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</si>
  <si>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</si>
  <si>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</si>
  <si>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</si>
  <si>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</si>
  <si>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</si>
  <si>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</si>
  <si>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</si>
  <si>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</si>
  <si>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</si>
  <si>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</si>
  <si>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</si>
  <si>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</si>
  <si>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</si>
  <si>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</si>
  <si>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</si>
  <si>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</si>
  <si>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</si>
  <si>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</si>
  <si>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</si>
  <si>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</si>
  <si>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</si>
  <si>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</si>
  <si>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</si>
  <si>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</si>
  <si>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</si>
  <si>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</si>
  <si>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</si>
  <si>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</si>
  <si>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</si>
  <si>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</si>
  <si>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</si>
  <si>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</si>
  <si>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</si>
  <si>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</si>
  <si>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</si>
  <si>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</si>
  <si>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</si>
  <si>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</si>
  <si>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</si>
  <si>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</si>
  <si>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</si>
  <si>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</si>
  <si>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</si>
  <si>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</si>
  <si>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</si>
  <si>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</si>
  <si>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</si>
  <si>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</si>
  <si>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</si>
  <si>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</si>
  <si>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</si>
  <si>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</si>
  <si>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</si>
  <si>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</si>
  <si>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</si>
  <si>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</si>
  <si>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</si>
  <si>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</si>
  <si>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</si>
  <si>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</si>
  <si>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</si>
  <si>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</si>
  <si>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</si>
  <si>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</si>
  <si>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</si>
  <si>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</si>
  <si>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</si>
  <si>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</si>
  <si>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</si>
  <si>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</si>
  <si>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</si>
  <si>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</si>
  <si>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</si>
  <si>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</si>
  <si>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</si>
  <si>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</si>
  <si>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</si>
  <si>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</si>
  <si>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</si>
  <si>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</si>
  <si>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</si>
  <si>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</si>
  <si>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</si>
  <si>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</si>
  <si>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</si>
  <si>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</si>
  <si>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</si>
  <si>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</si>
  <si>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</si>
  <si>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</si>
  <si>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</si>
  <si>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</si>
  <si>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</si>
  <si>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</si>
  <si>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</si>
  <si>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</si>
  <si>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</si>
  <si>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</si>
  <si>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</si>
  <si>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</si>
  <si>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</si>
  <si>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</si>
  <si>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</si>
  <si>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</si>
  <si>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</si>
  <si>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</si>
  <si>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</si>
  <si>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</si>
  <si>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</si>
  <si>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</si>
  <si>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</si>
  <si>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</si>
  <si>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</si>
  <si>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</si>
  <si>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</si>
  <si>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</si>
  <si>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</si>
  <si>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</si>
  <si>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</si>
  <si>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</si>
  <si>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</si>
  <si>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</si>
  <si>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</si>
  <si>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</si>
  <si>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</si>
  <si>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</si>
  <si>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</si>
  <si>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</si>
  <si>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</si>
  <si>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</si>
  <si>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</si>
  <si>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</si>
  <si>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</si>
  <si>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</si>
  <si>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</si>
  <si>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</si>
  <si>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</si>
  <si>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</si>
  <si>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</si>
  <si>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</si>
  <si>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</si>
  <si>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</si>
  <si>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</si>
  <si>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</si>
  <si>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</si>
  <si>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</si>
  <si>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</si>
  <si>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</si>
  <si>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</si>
  <si>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</si>
  <si>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</si>
  <si>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</si>
  <si>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</si>
  <si>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</si>
  <si>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</si>
  <si>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</si>
  <si>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</si>
  <si>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</si>
  <si>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</si>
  <si>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</si>
  <si>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</si>
  <si>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</si>
  <si>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</si>
  <si>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</si>
  <si>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</si>
  <si>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</si>
  <si>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</si>
  <si>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</si>
  <si>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</si>
  <si>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</si>
  <si>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</si>
  <si>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</si>
  <si>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</si>
  <si>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</si>
  <si>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</si>
  <si>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</si>
  <si>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</si>
  <si>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</si>
  <si>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</si>
  <si>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</si>
  <si>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</si>
  <si>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</si>
  <si>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</si>
  <si>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</si>
  <si>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</si>
  <si>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</si>
  <si>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</si>
  <si>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</si>
  <si>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</si>
  <si>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</si>
  <si>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</si>
  <si>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</si>
  <si>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</si>
  <si>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</si>
  <si>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</si>
  <si>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</si>
  <si>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</si>
  <si>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</si>
  <si>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</si>
  <si>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</si>
  <si>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</si>
  <si>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</si>
  <si>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</si>
  <si>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</si>
  <si>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</si>
  <si>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</si>
  <si>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</si>
  <si>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</si>
  <si>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</si>
  <si>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</si>
  <si>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</si>
  <si>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</si>
  <si>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</si>
  <si>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</si>
  <si>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</si>
  <si>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</si>
  <si>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</si>
  <si>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</si>
  <si>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</si>
  <si>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</si>
  <si>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</si>
  <si>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</si>
  <si>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</si>
  <si>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</si>
  <si>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</si>
  <si>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</si>
  <si>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</si>
  <si>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</si>
  <si>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</si>
  <si>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</si>
  <si>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</si>
  <si>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</si>
  <si>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</si>
  <si>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</si>
  <si>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</si>
  <si>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</si>
  <si>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</si>
  <si>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</si>
  <si>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</si>
  <si>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</si>
  <si>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</si>
  <si>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</si>
  <si>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</si>
  <si>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</si>
  <si>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</si>
  <si>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</si>
  <si>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</si>
  <si>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</si>
  <si>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</si>
  <si>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</si>
  <si>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</si>
  <si>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</si>
  <si>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</si>
  <si>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</si>
  <si>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</si>
  <si>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</si>
  <si>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</si>
  <si>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</si>
  <si>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</si>
  <si>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</si>
  <si>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</si>
  <si>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</si>
  <si>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</si>
  <si>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</si>
  <si>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</si>
  <si>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</si>
  <si>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</si>
  <si>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</si>
  <si>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</si>
  <si>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</si>
  <si>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</si>
  <si>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</si>
  <si>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</si>
  <si>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</si>
  <si>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</si>
  <si>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</si>
  <si>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</si>
  <si>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</si>
  <si>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</si>
  <si>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</si>
  <si>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</si>
  <si>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</si>
  <si>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</si>
  <si>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</si>
  <si>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</si>
  <si>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</si>
  <si>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</si>
  <si>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</si>
  <si>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</si>
  <si>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</si>
  <si>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</si>
  <si>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</si>
  <si>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</si>
  <si>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</si>
  <si>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</si>
  <si>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</si>
  <si>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</si>
  <si>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</si>
  <si>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</si>
  <si>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</si>
  <si>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</si>
  <si>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</si>
  <si>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</si>
  <si>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</si>
  <si>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</si>
  <si>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</si>
  <si>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</si>
  <si>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</si>
  <si>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</si>
  <si>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</si>
  <si>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</si>
  <si>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</si>
  <si>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</si>
  <si>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</si>
  <si>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</si>
  <si>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</si>
  <si>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</si>
  <si>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</si>
  <si>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</si>
  <si>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</si>
  <si>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</si>
  <si>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</si>
  <si>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</si>
  <si>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</si>
  <si>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</si>
  <si>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</si>
  <si>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</si>
  <si>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</si>
  <si>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</si>
  <si>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</si>
  <si>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</si>
  <si>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</si>
  <si>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</si>
  <si>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</si>
  <si>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</si>
  <si>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</si>
  <si>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</si>
  <si>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</si>
  <si>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</si>
  <si>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</si>
  <si>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</si>
  <si>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</si>
  <si>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</si>
  <si>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</si>
  <si>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</si>
  <si>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</si>
  <si>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</si>
  <si>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</si>
  <si>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</si>
  <si>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</si>
  <si>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</si>
  <si>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</si>
  <si>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</si>
  <si>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</si>
  <si>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</si>
  <si>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</si>
  <si>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</si>
  <si>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</si>
  <si>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</si>
  <si>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</si>
  <si>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</si>
  <si>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</si>
  <si>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</si>
  <si>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</si>
  <si>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</si>
  <si>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</si>
  <si>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</si>
  <si>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</si>
  <si>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</si>
  <si>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</si>
  <si>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</si>
  <si>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</si>
  <si>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</si>
  <si>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</si>
  <si>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</si>
  <si>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</si>
  <si>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</si>
  <si>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</si>
  <si>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</si>
  <si>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</si>
  <si>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</si>
  <si>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</si>
  <si>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</si>
  <si>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</si>
  <si>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</si>
  <si>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</si>
  <si>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</si>
  <si>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</si>
  <si>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</si>
  <si>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</si>
  <si>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</si>
  <si>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</si>
  <si>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</si>
  <si>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</si>
  <si>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</si>
  <si>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</si>
  <si>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</si>
  <si>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</si>
  <si>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</si>
  <si>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</si>
  <si>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</si>
  <si>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</si>
  <si>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</si>
  <si>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</si>
  <si>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</si>
  <si>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</si>
  <si>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</si>
  <si>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</si>
  <si>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</si>
  <si>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</si>
  <si>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</si>
  <si>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</si>
  <si>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</si>
  <si>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</si>
  <si>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</si>
  <si>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</si>
  <si>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</si>
  <si>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</si>
  <si>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</si>
  <si>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</si>
  <si>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</si>
  <si>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</si>
  <si>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</si>
  <si>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</si>
  <si>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</si>
  <si>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</si>
  <si>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</si>
  <si>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</si>
  <si>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</si>
  <si>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</si>
  <si>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</si>
  <si>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</si>
  <si>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</si>
  <si>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</si>
  <si>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</si>
  <si>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</si>
  <si>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</si>
  <si>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</si>
  <si>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</si>
  <si>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</si>
  <si>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</si>
  <si>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</si>
  <si>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</si>
  <si>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</si>
  <si>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</si>
  <si>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</si>
  <si>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</si>
  <si>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</si>
  <si>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</si>
  <si>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</si>
  <si>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</si>
  <si>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</si>
  <si>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</si>
  <si>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</si>
  <si>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</si>
  <si>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</si>
  <si>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</si>
  <si>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</si>
  <si>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</si>
  <si>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</si>
  <si>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</si>
  <si>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</si>
  <si>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</si>
  <si>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</si>
  <si>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</si>
  <si>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</si>
  <si>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</si>
  <si>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</si>
  <si>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</si>
  <si>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</si>
  <si>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</si>
  <si>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</si>
  <si>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</si>
  <si>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</si>
  <si>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</si>
  <si>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</si>
  <si>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</si>
  <si>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</si>
  <si>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</si>
  <si>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</si>
  <si>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</si>
  <si>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</si>
  <si>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</si>
  <si>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</si>
  <si>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</si>
  <si>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</si>
  <si>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</si>
  <si>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</si>
  <si>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</si>
  <si>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</si>
  <si>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</si>
  <si>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</si>
  <si>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</si>
  <si>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</si>
  <si>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</si>
  <si>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</si>
  <si>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</si>
  <si>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</si>
  <si>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</si>
  <si>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</si>
  <si>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</si>
  <si>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</si>
  <si>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</si>
  <si>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</si>
  <si>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</si>
  <si>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</si>
  <si>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</si>
  <si>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</si>
  <si>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</si>
  <si>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</si>
  <si>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</si>
  <si>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</si>
  <si>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</si>
  <si>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</si>
  <si>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</si>
  <si>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</si>
  <si>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</si>
  <si>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</si>
  <si>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</si>
  <si>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</si>
  <si>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</si>
  <si>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</si>
  <si>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</si>
  <si>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</si>
  <si>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</si>
  <si>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</si>
  <si>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</si>
  <si>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</si>
  <si>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</si>
  <si>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</si>
  <si>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</si>
  <si>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</si>
  <si>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</si>
  <si>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</si>
  <si>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</si>
  <si>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</si>
  <si>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</si>
  <si>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</si>
  <si>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</si>
  <si>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</si>
  <si>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</si>
  <si>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</si>
  <si>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</si>
  <si>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</si>
  <si>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</si>
  <si>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</si>
  <si>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</si>
  <si>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</si>
  <si>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</si>
  <si>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</si>
  <si>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</si>
  <si>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</si>
  <si>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</si>
  <si>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</si>
  <si>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</si>
  <si>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</si>
  <si>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</si>
  <si>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</si>
  <si>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</si>
  <si>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</si>
  <si>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</si>
  <si>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</si>
  <si>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</si>
  <si>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</si>
  <si>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</si>
  <si>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</si>
  <si>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</si>
  <si>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</si>
  <si>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</si>
  <si>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</si>
  <si>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</si>
  <si>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</si>
  <si>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</si>
  <si>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</si>
  <si>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</si>
  <si>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</si>
  <si>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</si>
  <si>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</si>
  <si>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</si>
  <si>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</si>
  <si>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</si>
  <si>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</si>
  <si>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</si>
  <si>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</si>
  <si>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</si>
  <si>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</si>
  <si>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</si>
  <si>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</si>
  <si>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</si>
  <si>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</si>
  <si>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</si>
  <si>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</si>
  <si>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</si>
  <si>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</si>
  <si>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</si>
  <si>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</si>
  <si>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</si>
  <si>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</si>
  <si>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</si>
  <si>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</si>
  <si>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</si>
  <si>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</si>
  <si>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</si>
  <si>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</si>
  <si>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</si>
  <si>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</si>
  <si>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</si>
  <si>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</si>
  <si>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</si>
  <si>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</si>
  <si>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</si>
  <si>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</si>
  <si>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</si>
  <si>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</si>
  <si>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</si>
  <si>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</si>
  <si>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</si>
  <si>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</si>
  <si>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</si>
  <si>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</si>
  <si>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</si>
  <si>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</si>
  <si>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</si>
  <si>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</si>
  <si>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</si>
  <si>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</si>
  <si>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</si>
  <si>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</si>
  <si>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</si>
  <si>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</si>
  <si>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</si>
  <si>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</si>
  <si>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</si>
  <si>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</si>
  <si>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</si>
  <si>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</si>
  <si>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</si>
  <si>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</si>
  <si>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</si>
  <si>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</si>
  <si>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</si>
  <si>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</si>
  <si>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</si>
  <si>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</si>
  <si>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</si>
  <si>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</si>
  <si>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</si>
  <si>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</si>
  <si>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</si>
  <si>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</si>
  <si>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</si>
  <si>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</si>
  <si>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</si>
  <si>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</si>
  <si>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</si>
  <si>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</si>
  <si>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</si>
  <si>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</si>
  <si>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</si>
  <si>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</si>
  <si>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</si>
  <si>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</si>
  <si>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</si>
  <si>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</si>
  <si>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</si>
  <si>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</si>
  <si>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</si>
  <si>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</si>
  <si>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</si>
  <si>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</si>
  <si>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</si>
  <si>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</si>
  <si>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</si>
  <si>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</si>
  <si>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</si>
  <si>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</si>
  <si>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</si>
  <si>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</si>
  <si>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</si>
  <si>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</si>
  <si>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</si>
  <si>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</si>
  <si>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</si>
  <si>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</si>
  <si>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</si>
  <si>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</si>
  <si>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</si>
  <si>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</si>
  <si>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</si>
  <si>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</si>
  <si>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</si>
  <si>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</si>
  <si>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</si>
  <si>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</si>
  <si>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</si>
  <si>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</si>
  <si>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</si>
  <si>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</si>
  <si>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</si>
  <si>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</si>
  <si>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</si>
  <si>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</si>
  <si>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</si>
  <si>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</si>
  <si>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</si>
  <si>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</si>
  <si>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</si>
  <si>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</si>
  <si>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</si>
  <si>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</si>
  <si>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</si>
  <si>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</si>
  <si>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</si>
  <si>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</si>
  <si>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</si>
  <si>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</si>
  <si>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</si>
  <si>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</si>
  <si>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</si>
  <si>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</si>
  <si>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</si>
  <si>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</si>
  <si>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</si>
  <si>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</si>
  <si>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</si>
  <si>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</si>
  <si>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</si>
  <si>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</si>
  <si>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</si>
  <si>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</si>
  <si>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</si>
  <si>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</si>
  <si>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</si>
  <si>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</si>
  <si>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</si>
  <si>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</si>
  <si>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</si>
  <si>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</si>
  <si>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</si>
  <si>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</si>
  <si>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</si>
  <si>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</si>
  <si>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</si>
  <si>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</si>
  <si>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</si>
  <si>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</si>
  <si>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</si>
  <si>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</si>
  <si>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</si>
  <si>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</si>
  <si>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</si>
  <si>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</si>
  <si>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</si>
  <si>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</si>
  <si>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</si>
  <si>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</si>
  <si>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</si>
  <si>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</si>
  <si>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</si>
  <si>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</si>
  <si>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</si>
  <si>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</si>
  <si>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</si>
  <si>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</si>
  <si>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</si>
  <si>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</si>
  <si>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</si>
  <si>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</si>
  <si>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</si>
  <si>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</si>
  <si>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</si>
  <si>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</si>
  <si>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</si>
  <si>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</si>
  <si>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</si>
  <si>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</si>
  <si>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</si>
  <si>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</si>
  <si>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</si>
  <si>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</si>
  <si>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</si>
  <si>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</si>
  <si>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</si>
  <si>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</si>
  <si>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</si>
  <si>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</si>
  <si>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</si>
  <si>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</si>
  <si>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</si>
  <si>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</si>
  <si>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</si>
  <si>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</si>
  <si>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</si>
  <si>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</si>
  <si>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</si>
  <si>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</si>
  <si>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</si>
  <si>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</si>
  <si>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</si>
  <si>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</si>
  <si>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</si>
  <si>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</si>
  <si>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</si>
  <si>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</si>
  <si>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</si>
  <si>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</si>
  <si>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</si>
  <si>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</si>
  <si>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</si>
  <si>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</si>
  <si>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</si>
  <si>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</si>
  <si>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</si>
  <si>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</si>
  <si>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</si>
  <si>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</si>
  <si>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</si>
  <si>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</si>
  <si>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</si>
  <si>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</si>
  <si>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</si>
  <si>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</si>
  <si>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</si>
  <si>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</si>
  <si>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</si>
  <si>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</si>
  <si>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</si>
  <si>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</si>
  <si>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</si>
  <si>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</si>
  <si>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</si>
  <si>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</si>
  <si>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</si>
  <si>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</si>
  <si>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</si>
  <si>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</si>
  <si>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</si>
  <si>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</si>
  <si>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</si>
  <si>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</si>
  <si>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</si>
  <si>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</si>
  <si>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</si>
  <si>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</si>
  <si>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</si>
  <si>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</si>
  <si>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</si>
  <si>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</si>
  <si>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</si>
  <si>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</si>
  <si>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</si>
  <si>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</si>
  <si>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</si>
  <si>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</si>
  <si>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</si>
  <si>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</si>
  <si>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</si>
  <si>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</si>
  <si>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</si>
  <si>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</si>
  <si>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</si>
  <si>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</si>
  <si>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</si>
  <si>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</si>
  <si>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</si>
  <si>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</si>
  <si>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</si>
  <si>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</si>
  <si>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</si>
  <si>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</si>
  <si>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</si>
  <si>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</si>
  <si>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</si>
  <si>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</si>
  <si>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</si>
  <si>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</si>
  <si>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</si>
  <si>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</si>
  <si>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</si>
  <si>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</si>
  <si>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</si>
  <si>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</si>
  <si>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</si>
  <si>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</si>
  <si>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</si>
  <si>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</si>
  <si>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</si>
  <si>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</si>
  <si>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</si>
  <si>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</si>
  <si>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</si>
  <si>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</si>
  <si>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</si>
  <si>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</si>
  <si>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</si>
  <si>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</si>
  <si>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</si>
  <si>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</si>
  <si>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</si>
  <si>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</si>
  <si>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</si>
  <si>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</si>
  <si>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</si>
  <si>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</si>
  <si>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</si>
  <si>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</si>
  <si>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</si>
  <si>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</si>
  <si>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</si>
  <si>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</si>
  <si>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</si>
  <si>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</si>
  <si>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</si>
  <si>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</si>
  <si>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</si>
  <si>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</si>
  <si>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</si>
  <si>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</si>
  <si>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</si>
  <si>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</si>
  <si>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</si>
  <si>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</si>
  <si>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</si>
  <si>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</si>
  <si>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</si>
  <si>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</si>
  <si>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</si>
  <si>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</si>
  <si>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</si>
  <si>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</si>
  <si>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</si>
  <si>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</si>
  <si>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</si>
  <si>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</si>
  <si>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</si>
  <si>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</si>
  <si>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</si>
  <si>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</si>
  <si>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</si>
  <si>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</si>
  <si>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</si>
  <si>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</si>
  <si>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</si>
  <si>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</si>
  <si>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</si>
  <si>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</si>
  <si>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</si>
  <si>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</si>
  <si>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</si>
  <si>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</si>
  <si>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</si>
  <si>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</si>
  <si>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</si>
  <si>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</si>
  <si>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</si>
  <si>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</si>
  <si>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</si>
  <si>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</si>
  <si>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</si>
  <si>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</si>
  <si>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</si>
  <si>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</si>
  <si>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</si>
  <si>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</si>
  <si>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</si>
  <si>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</si>
  <si>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</si>
  <si>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</si>
  <si>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</si>
  <si>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</si>
  <si>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</si>
  <si>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</si>
  <si>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</si>
  <si>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</si>
  <si>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</si>
  <si>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</si>
  <si>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</si>
  <si>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</si>
  <si>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</si>
  <si>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</si>
  <si>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</si>
  <si>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</si>
  <si>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</si>
  <si>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</si>
  <si>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</si>
  <si>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</si>
  <si>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</si>
  <si>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</si>
  <si>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</si>
  <si>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</si>
  <si>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</si>
  <si>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</si>
  <si>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</si>
  <si>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</si>
  <si>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</si>
  <si>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</si>
  <si>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</si>
  <si>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</si>
  <si>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</si>
  <si>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</si>
  <si>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</si>
  <si>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</si>
  <si>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</si>
  <si>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</si>
  <si>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</si>
  <si>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</si>
  <si>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</si>
  <si>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</si>
  <si>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</si>
  <si>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</si>
  <si>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</si>
  <si>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</si>
  <si>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</si>
  <si>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</si>
  <si>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</si>
  <si>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</si>
  <si>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</si>
  <si>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</si>
  <si>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</si>
  <si>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</si>
  <si>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</si>
  <si>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</si>
  <si>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</si>
  <si>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</si>
  <si>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</si>
  <si>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</si>
  <si>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</si>
  <si>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</si>
  <si>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</si>
  <si>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</si>
  <si>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</si>
  <si>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</si>
  <si>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</si>
  <si>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</si>
  <si>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</si>
  <si>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</si>
  <si>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</si>
  <si>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</si>
  <si>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</si>
  <si>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</si>
  <si>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</si>
  <si>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</si>
  <si>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</si>
  <si>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</si>
  <si>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</si>
  <si>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</si>
  <si>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</si>
  <si>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</si>
  <si>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</si>
  <si>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</si>
  <si>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</si>
  <si>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</si>
  <si>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</si>
  <si>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</si>
  <si>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</si>
  <si>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</si>
  <si>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</si>
  <si>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</si>
  <si>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</si>
  <si>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</si>
  <si>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</si>
  <si>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</si>
  <si>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</si>
  <si>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</si>
  <si>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</si>
  <si>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</si>
  <si>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</si>
  <si>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</si>
  <si>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</si>
  <si>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</si>
  <si>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</si>
  <si>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</si>
  <si>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</si>
  <si>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</si>
  <si>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</si>
  <si>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</si>
  <si>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</si>
  <si>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</si>
  <si>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</si>
  <si>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</si>
  <si>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</si>
  <si>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</si>
  <si>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</si>
  <si>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</si>
  <si>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</si>
  <si>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</si>
  <si>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</si>
  <si>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</si>
  <si>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</si>
  <si>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</si>
  <si>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</si>
  <si>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</si>
  <si>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</si>
  <si>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</si>
  <si>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</si>
  <si>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</si>
  <si>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</si>
  <si>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</si>
  <si>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</si>
  <si>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</si>
  <si>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</si>
  <si>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</si>
  <si>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</si>
  <si>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</si>
  <si>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</si>
  <si>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</si>
  <si>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</si>
  <si>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</si>
  <si>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</si>
  <si>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</si>
  <si>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</si>
  <si>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</si>
  <si>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</si>
  <si>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</si>
  <si>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</si>
  <si>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</si>
  <si>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</si>
  <si>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</si>
  <si>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</si>
  <si>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</si>
  <si>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</si>
  <si>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</si>
  <si>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</si>
  <si>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</si>
  <si>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</si>
  <si>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</si>
  <si>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</si>
  <si>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</si>
  <si>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</si>
  <si>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</si>
  <si>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</si>
  <si>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</si>
  <si>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</si>
  <si>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</si>
  <si>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</si>
  <si>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</si>
  <si>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</si>
  <si>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</si>
  <si>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</si>
  <si>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</si>
  <si>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</si>
  <si>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</si>
  <si>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</si>
  <si>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</si>
  <si>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</si>
  <si>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</si>
  <si>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</si>
  <si>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</si>
  <si>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</si>
  <si>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</si>
  <si>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</si>
  <si>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</si>
  <si>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</si>
  <si>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</si>
  <si>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</si>
  <si>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</si>
  <si>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</si>
  <si>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</si>
  <si>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</si>
  <si>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</si>
  <si>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</si>
  <si>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</si>
  <si>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</si>
  <si>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</si>
  <si>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</si>
  <si>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</si>
  <si>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</si>
  <si>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</si>
  <si>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</si>
  <si>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</si>
  <si>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</si>
  <si>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</si>
  <si>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</si>
  <si>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</si>
  <si>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</si>
  <si>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</si>
  <si>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</si>
  <si>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</si>
  <si>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</si>
  <si>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</si>
  <si>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</si>
  <si>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</si>
  <si>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</si>
  <si>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</si>
  <si>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</si>
  <si>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</si>
  <si>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</si>
  <si>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</si>
  <si>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</si>
  <si>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</si>
  <si>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</si>
  <si>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</si>
  <si>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</si>
  <si>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</si>
  <si>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</si>
  <si>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</si>
  <si>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</si>
  <si>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</si>
  <si>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</si>
  <si>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</si>
  <si>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</si>
  <si>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</si>
  <si>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</si>
  <si>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</si>
  <si>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</si>
  <si>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</si>
  <si>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</si>
  <si>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</si>
  <si>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</si>
  <si>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</si>
  <si>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</si>
  <si>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</si>
  <si>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</si>
  <si>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</si>
  <si>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</si>
  <si>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</si>
  <si>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</si>
  <si>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</si>
  <si>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</si>
  <si>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</si>
  <si>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</si>
  <si>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</si>
  <si>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</si>
  <si>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</si>
  <si>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</si>
  <si>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</si>
  <si>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</si>
  <si>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</si>
  <si>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</si>
  <si>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</si>
  <si>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</si>
  <si>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</si>
  <si>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</si>
  <si>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</si>
  <si>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</si>
  <si>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</si>
  <si>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</si>
  <si>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</si>
  <si>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</si>
  <si>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</si>
  <si>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</si>
  <si>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</si>
  <si>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</si>
  <si>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</si>
  <si>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</si>
  <si>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</si>
  <si>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</si>
  <si>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</si>
  <si>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</si>
  <si>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</si>
  <si>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</si>
  <si>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</si>
  <si>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</si>
  <si>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</si>
  <si>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</si>
  <si>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</si>
  <si>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</si>
  <si>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</si>
  <si>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</si>
  <si>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</si>
  <si>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</si>
  <si>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</si>
  <si>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</si>
  <si>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</si>
  <si>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</si>
  <si>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</si>
  <si>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</si>
  <si>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</si>
  <si>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</si>
  <si>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</si>
  <si>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</si>
  <si>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</si>
  <si>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</si>
  <si>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</si>
  <si>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</si>
  <si>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</si>
  <si>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</si>
  <si>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</si>
  <si>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</si>
  <si>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</si>
  <si>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</si>
  <si>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</si>
  <si>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</si>
  <si>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</si>
  <si>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</si>
  <si>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</si>
  <si>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</si>
  <si>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</si>
  <si>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</si>
  <si>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</si>
  <si>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</si>
  <si>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</si>
  <si>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</si>
  <si>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</si>
  <si>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</si>
  <si>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</si>
  <si>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</si>
  <si>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</si>
  <si>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</si>
  <si>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</si>
  <si>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</si>
  <si>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</si>
  <si>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</si>
  <si>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</si>
  <si>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</si>
  <si>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</si>
  <si>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</si>
  <si>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</si>
  <si>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</si>
  <si>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</si>
  <si>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</si>
  <si>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</si>
  <si>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</si>
  <si>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</si>
  <si>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</si>
  <si>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</si>
  <si>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</si>
  <si>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</si>
  <si>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</si>
  <si>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</si>
  <si>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</si>
  <si>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</si>
  <si>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</si>
  <si>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</si>
  <si>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</si>
  <si>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</si>
  <si>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</si>
  <si>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</si>
  <si>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</si>
  <si>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</si>
  <si>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</si>
  <si>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</si>
  <si>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</si>
  <si>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</si>
  <si>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</si>
  <si>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</si>
  <si>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</si>
  <si>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</si>
  <si>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</si>
  <si>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</si>
  <si>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</si>
  <si>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</si>
  <si>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</si>
  <si>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</si>
  <si>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</si>
  <si>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</si>
  <si>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</si>
  <si>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</si>
  <si>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</si>
  <si>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</si>
  <si>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</si>
  <si>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</si>
  <si>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</si>
  <si>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</si>
  <si>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</si>
  <si>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</si>
  <si>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</si>
  <si>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</si>
  <si>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</si>
  <si>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</si>
  <si>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</si>
  <si>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</si>
  <si>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</si>
  <si>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</si>
  <si>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</si>
  <si>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</si>
  <si>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</si>
  <si>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</si>
  <si>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</si>
  <si>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</si>
  <si>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</si>
  <si>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</si>
  <si>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</si>
  <si>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</si>
  <si>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</si>
  <si>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</si>
  <si>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</si>
  <si>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</si>
  <si>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</si>
  <si>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</si>
  <si>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</si>
  <si>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</si>
  <si>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</si>
  <si>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</si>
  <si>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</si>
  <si>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</si>
  <si>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</si>
  <si>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</si>
  <si>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</si>
  <si>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</si>
  <si>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</si>
  <si>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</si>
  <si>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</si>
  <si>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</si>
  <si>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</si>
  <si>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</si>
  <si>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</si>
  <si>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</si>
  <si>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</si>
  <si>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</si>
  <si>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</si>
  <si>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</si>
  <si>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</si>
  <si>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</si>
  <si>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</si>
  <si>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</si>
  <si>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</si>
  <si>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</si>
  <si>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</si>
  <si>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</si>
  <si>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</si>
  <si>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</si>
  <si>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</si>
  <si>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</si>
  <si>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</si>
  <si>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</si>
  <si>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</si>
  <si>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</si>
  <si>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</si>
  <si>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</si>
  <si>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</si>
  <si>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</si>
  <si>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</si>
  <si>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</si>
  <si>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</si>
  <si>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</si>
  <si>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</si>
  <si>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</si>
  <si>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</si>
  <si>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</si>
  <si>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</si>
  <si>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</si>
  <si>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</si>
  <si>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</si>
  <si>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</si>
  <si>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</si>
  <si>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</si>
  <si>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</si>
  <si>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</si>
  <si>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</si>
  <si>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</si>
  <si>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</si>
  <si>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</si>
  <si>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</si>
  <si>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</si>
  <si>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</si>
  <si>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</si>
  <si>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</si>
  <si>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</si>
  <si>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</si>
  <si>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</si>
  <si>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</si>
  <si>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</si>
  <si>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</si>
  <si>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</si>
  <si>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</si>
  <si>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</si>
  <si>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</si>
  <si>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</si>
  <si>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</si>
  <si>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</si>
  <si>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</si>
  <si>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</si>
  <si>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</si>
  <si>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</si>
  <si>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</si>
  <si>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</si>
  <si>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</si>
  <si>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</si>
  <si>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</si>
  <si>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</si>
  <si>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</si>
  <si>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</si>
  <si>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</si>
  <si>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</si>
  <si>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</si>
  <si>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</si>
  <si>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</si>
  <si>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</si>
  <si>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</si>
  <si>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</si>
  <si>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</si>
  <si>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</si>
  <si>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</si>
  <si>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</si>
  <si>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</si>
  <si>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</si>
  <si>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</si>
  <si>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</si>
  <si>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</si>
  <si>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</si>
  <si>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</si>
  <si>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</si>
  <si>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</si>
  <si>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</si>
  <si>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</si>
  <si>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</si>
  <si>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</si>
  <si>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</si>
  <si>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</si>
  <si>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</si>
  <si>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</si>
  <si>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</si>
  <si>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</si>
  <si>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</si>
  <si>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</si>
  <si>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</si>
  <si>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</si>
  <si>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</si>
  <si>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</si>
  <si>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</si>
  <si>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</si>
  <si>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</si>
  <si>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</si>
  <si>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</si>
  <si>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</si>
  <si>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</si>
  <si>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</si>
  <si>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</si>
  <si>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</si>
  <si>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</si>
  <si>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</si>
  <si>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</si>
  <si>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</si>
  <si>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</si>
  <si>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</si>
  <si>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</si>
  <si>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</si>
  <si>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</si>
  <si>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47" type="noConversion"/>
  </si>
  <si>
    <t>暮陨者艾维娜</t>
    <phoneticPr fontId="147" type="noConversion"/>
  </si>
  <si>
    <t>苔丝·格雷迈恩</t>
    <phoneticPr fontId="147" type="noConversion"/>
  </si>
  <si>
    <t>复仇之怒</t>
    <phoneticPr fontId="147" type="noConversion"/>
  </si>
  <si>
    <t>N.女巫森林ok</t>
    <phoneticPr fontId="147" type="noConversion"/>
  </si>
  <si>
    <t>N.女巫森林ok</t>
    <phoneticPr fontId="147" type="noConversion"/>
  </si>
  <si>
    <t>N.女巫森林ok</t>
    <phoneticPr fontId="147" type="noConversion"/>
  </si>
  <si>
    <t>444279218@qq.com</t>
  </si>
  <si>
    <t>czl315315@sina.com</t>
  </si>
  <si>
    <t>czl314@163.com</t>
  </si>
  <si>
    <t>czl315@163.com</t>
  </si>
  <si>
    <t>czl201@126.com</t>
  </si>
  <si>
    <t>N.女巫森林ok</t>
    <phoneticPr fontId="147" type="noConversion"/>
  </si>
  <si>
    <t>N.女巫森林ok</t>
    <phoneticPr fontId="147" type="noConversion"/>
  </si>
  <si>
    <t>斩棘刀</t>
    <phoneticPr fontId="147" type="noConversion"/>
  </si>
  <si>
    <t>N.女巫森林ok</t>
    <phoneticPr fontId="147" type="noConversion"/>
  </si>
  <si>
    <t>首席门徒林恩</t>
    <phoneticPr fontId="147" type="noConversion"/>
  </si>
  <si>
    <t>巫毒娃娃</t>
    <phoneticPr fontId="147" type="noConversion"/>
  </si>
  <si>
    <t>高弗雷勋爵</t>
    <phoneticPr fontId="147" type="noConversion"/>
  </si>
  <si>
    <t>女伯爵阿莎摩尔</t>
    <phoneticPr fontId="147" type="noConversion"/>
  </si>
  <si>
    <t>等级提升！</t>
    <phoneticPr fontId="147" type="noConversion"/>
  </si>
  <si>
    <t>N.女巫森林ok</t>
    <phoneticPr fontId="147" type="noConversion"/>
  </si>
  <si>
    <t>阴燃电鳗</t>
    <phoneticPr fontId="147" type="noConversion"/>
  </si>
  <si>
    <t>哈多诺克斯</t>
    <phoneticPr fontId="147" type="noConversion"/>
  </si>
  <si>
    <t>驯龙师</t>
    <phoneticPr fontId="147" type="noConversion"/>
  </si>
  <si>
    <t>吉恩·格雷迈恩</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</si>
  <si>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</si>
  <si>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</si>
  <si>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</si>
  <si>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</si>
  <si>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</si>
  <si>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始生幼龙</t>
    <phoneticPr fontId="147" type="noConversion"/>
  </si>
  <si>
    <t>N.女巫森林ok</t>
    <phoneticPr fontId="147" type="noConversion"/>
  </si>
  <si>
    <t>末日预言者</t>
    <phoneticPr fontId="147" type="noConversion"/>
  </si>
  <si>
    <t>山岭巨人</t>
    <phoneticPr fontId="147" type="noConversion"/>
  </si>
  <si>
    <t>火羽之心</t>
    <phoneticPr fontId="147" type="noConversion"/>
  </si>
  <si>
    <t>身陷绝境的哨卫</t>
    <phoneticPr fontId="147" type="noConversion"/>
  </si>
  <si>
    <t>天灾领主加尔鲁什</t>
    <phoneticPr fontId="147" type="noConversion"/>
  </si>
  <si>
    <t>战路</t>
    <phoneticPr fontId="147" type="noConversion"/>
  </si>
  <si>
    <t>魅影民兵</t>
    <phoneticPr fontId="147" type="noConversion"/>
  </si>
  <si>
    <t>卡瑟娜·冬灵</t>
    <phoneticPr fontId="147" type="noConversion"/>
  </si>
  <si>
    <t>女巫森林灰熊</t>
    <phoneticPr fontId="147" type="noConversion"/>
  </si>
  <si>
    <t>N.女巫森林ok</t>
    <phoneticPr fontId="147" type="noConversion"/>
  </si>
  <si>
    <t>狂奔的魔暴龙</t>
    <phoneticPr fontId="147" type="noConversion"/>
  </si>
  <si>
    <t>血法师萨尔诺斯斯</t>
    <phoneticPr fontId="147" type="noConversion"/>
  </si>
  <si>
    <t>玛里苟斯</t>
    <phoneticPr fontId="147" type="noConversion"/>
  </si>
  <si>
    <t>N.女巫森林ok</t>
    <phoneticPr fontId="147" type="noConversion"/>
  </si>
  <si>
    <t>人偶大师多里安</t>
    <phoneticPr fontId="147" type="noConversion"/>
  </si>
  <si>
    <t>N.女巫森林ok</t>
    <phoneticPr fontId="147" type="noConversion"/>
  </si>
  <si>
    <t>巫术时刻</t>
    <phoneticPr fontId="147" type="noConversion"/>
  </si>
  <si>
    <t>N.女巫森林ok</t>
    <phoneticPr fontId="147" type="noConversion"/>
  </si>
  <si>
    <t>吸血蚊</t>
    <phoneticPr fontId="147" type="noConversion"/>
  </si>
  <si>
    <t>游荡恶鬼</t>
    <phoneticPr fontId="147" type="noConversion"/>
  </si>
  <si>
    <t>游学者周卓</t>
    <phoneticPr fontId="147" type="noConversion"/>
  </si>
  <si>
    <t>N.女巫森林ok</t>
    <phoneticPr fontId="147" type="noConversion"/>
  </si>
  <si>
    <t>N.女巫森林ok</t>
    <phoneticPr fontId="147" type="noConversion"/>
  </si>
  <si>
    <t>N.女巫森林ok</t>
    <phoneticPr fontId="147" type="noConversion"/>
  </si>
  <si>
    <t>碎枝</t>
    <phoneticPr fontId="147" type="noConversion"/>
  </si>
  <si>
    <t>狩猎犬</t>
    <phoneticPr fontId="147" type="noConversion"/>
  </si>
  <si>
    <t>捕鼠陷阱</t>
    <phoneticPr fontId="147" type="noConversion"/>
  </si>
  <si>
    <t>暮湾镇猎手</t>
    <phoneticPr fontId="147" type="noConversion"/>
  </si>
  <si>
    <t>飞翼冲击</t>
    <phoneticPr fontId="147" type="noConversion"/>
  </si>
  <si>
    <t>毒药贩子</t>
    <phoneticPr fontId="147" type="noConversion"/>
  </si>
  <si>
    <t>驯犬大师肖尔</t>
    <phoneticPr fontId="147" type="noConversion"/>
  </si>
  <si>
    <t>邪巢诱捕蛛</t>
    <phoneticPr fontId="147" type="noConversion"/>
  </si>
  <si>
    <t>食腐飞龙</t>
    <phoneticPr fontId="147" type="noConversion"/>
  </si>
  <si>
    <t>艾莫莉丝</t>
    <phoneticPr fontId="147" type="noConversion"/>
  </si>
  <si>
    <t>急速冷冻</t>
    <phoneticPr fontId="147" type="noConversion"/>
  </si>
  <si>
    <t>怨灵之书</t>
    <phoneticPr fontId="147" type="noConversion"/>
  </si>
  <si>
    <t>大法师阿鲁高</t>
    <phoneticPr fontId="147" type="noConversion"/>
  </si>
  <si>
    <t>黑猫</t>
    <phoneticPr fontId="147" type="noConversion"/>
  </si>
  <si>
    <t>燃烬风暴</t>
    <phoneticPr fontId="147" type="noConversion"/>
  </si>
  <si>
    <t>三眼乌鸦</t>
    <phoneticPr fontId="147" type="noConversion"/>
  </si>
  <si>
    <t>奥术锁师</t>
    <phoneticPr fontId="147" type="noConversion"/>
  </si>
  <si>
    <t>篝火元素</t>
    <phoneticPr fontId="147" type="noConversion"/>
  </si>
  <si>
    <t>古董收藏家</t>
    <phoneticPr fontId="147" type="noConversion"/>
  </si>
  <si>
    <t>时光修补匠托奇</t>
    <phoneticPr fontId="147" type="noConversion"/>
  </si>
  <si>
    <t>隐秘的智慧</t>
    <phoneticPr fontId="147" type="noConversion"/>
  </si>
  <si>
    <t>责难</t>
    <phoneticPr fontId="147" type="noConversion"/>
  </si>
  <si>
    <t>敲响警钟</t>
    <phoneticPr fontId="147" type="noConversion"/>
  </si>
  <si>
    <t>教堂石像兽</t>
    <phoneticPr fontId="147" type="noConversion"/>
  </si>
  <si>
    <t>圣光楷模</t>
    <phoneticPr fontId="147" type="noConversion"/>
  </si>
  <si>
    <t>警钟哨卫</t>
    <phoneticPr fontId="147" type="noConversion"/>
  </si>
  <si>
    <t>玻璃骑士</t>
    <phoneticPr fontId="147" type="noConversion"/>
  </si>
  <si>
    <t>幽灵战马</t>
    <phoneticPr fontId="147" type="noConversion"/>
  </si>
  <si>
    <t>利亚姆王子</t>
    <phoneticPr fontId="147" type="noConversion"/>
  </si>
  <si>
    <t>银剑</t>
    <phoneticPr fontId="147" type="noConversion"/>
  </si>
  <si>
    <t>变色龙卡米洛斯</t>
    <phoneticPr fontId="147" type="noConversion"/>
  </si>
  <si>
    <t>南瓜娃娃</t>
    <phoneticPr fontId="147" type="noConversion"/>
  </si>
  <si>
    <t>神圣赞美诗</t>
    <phoneticPr fontId="147" type="noConversion"/>
  </si>
  <si>
    <t>鲜活梦魇</t>
    <phoneticPr fontId="147" type="noConversion"/>
  </si>
  <si>
    <t>石英元素</t>
    <phoneticPr fontId="147" type="noConversion"/>
  </si>
  <si>
    <t>圣水</t>
    <phoneticPr fontId="147" type="noConversion"/>
  </si>
  <si>
    <t>闪光飞蛾</t>
    <phoneticPr fontId="147" type="noConversion"/>
  </si>
  <si>
    <t>破棺者</t>
    <phoneticPr fontId="147" type="noConversion"/>
  </si>
  <si>
    <t>白衣幽魂</t>
    <phoneticPr fontId="147" type="noConversion"/>
  </si>
  <si>
    <t>夜鳞龙后</t>
    <phoneticPr fontId="147" type="noConversion"/>
  </si>
  <si>
    <t>偷袭</t>
    <phoneticPr fontId="147" type="noConversion"/>
  </si>
  <si>
    <t>搜索</t>
    <phoneticPr fontId="147" type="noConversion"/>
  </si>
  <si>
    <t>闪狐</t>
    <phoneticPr fontId="147" type="noConversion"/>
  </si>
  <si>
    <t>刺喉海盗</t>
    <phoneticPr fontId="147" type="noConversion"/>
  </si>
  <si>
    <t>面具收集者</t>
    <phoneticPr fontId="147" type="noConversion"/>
  </si>
  <si>
    <t>迷雾幽灵</t>
    <phoneticPr fontId="147" type="noConversion"/>
  </si>
  <si>
    <t>通缉令</t>
    <phoneticPr fontId="147" type="noConversion"/>
  </si>
  <si>
    <t>幽灵弯刀</t>
    <phoneticPr fontId="147" type="noConversion"/>
  </si>
  <si>
    <t>被诅咒的海盗</t>
    <phoneticPr fontId="147" type="noConversion"/>
  </si>
  <si>
    <t>静电震击</t>
    <phoneticPr fontId="147" type="noConversion"/>
  </si>
  <si>
    <t>女巫的学徒</t>
    <phoneticPr fontId="147" type="noConversion"/>
  </si>
  <si>
    <t>烬燃祈咒</t>
    <phoneticPr fontId="147" type="noConversion"/>
  </si>
  <si>
    <t>冥光鱼人</t>
    <phoneticPr fontId="147" type="noConversion"/>
  </si>
  <si>
    <t>大地之力</t>
    <phoneticPr fontId="147" type="noConversion"/>
  </si>
  <si>
    <t>图腾啃食者</t>
    <phoneticPr fontId="147" type="noConversion"/>
  </si>
  <si>
    <t>塑沼者</t>
    <phoneticPr fontId="147" type="noConversion"/>
  </si>
  <si>
    <t>女巫森林的小鬼</t>
    <phoneticPr fontId="147" type="noConversion"/>
  </si>
  <si>
    <t>黑暗附体</t>
    <phoneticPr fontId="147" type="noConversion"/>
  </si>
  <si>
    <t>虚弱诅咒</t>
    <phoneticPr fontId="147" type="noConversion"/>
  </si>
  <si>
    <t>夜行蝙蝠</t>
    <phoneticPr fontId="147" type="noConversion"/>
  </si>
  <si>
    <t>捕鼠人</t>
    <phoneticPr fontId="147" type="noConversion"/>
  </si>
  <si>
    <t>恶魔法阵</t>
    <phoneticPr fontId="147" type="noConversion"/>
  </si>
  <si>
    <t>鲜血女巫</t>
    <phoneticPr fontId="147" type="noConversion"/>
  </si>
  <si>
    <t>逝网蜘蛛</t>
    <phoneticPr fontId="147" type="noConversion"/>
  </si>
  <si>
    <t>格林达·鸦羽</t>
    <phoneticPr fontId="147" type="noConversion"/>
  </si>
  <si>
    <t>城镇公告员</t>
    <phoneticPr fontId="147" type="noConversion"/>
  </si>
  <si>
    <t>樵夫之斧</t>
    <phoneticPr fontId="147" type="noConversion"/>
  </si>
  <si>
    <t>赤环蜂</t>
    <phoneticPr fontId="147" type="noConversion"/>
  </si>
  <si>
    <t>狂暴的狼人</t>
    <phoneticPr fontId="147" type="noConversion"/>
  </si>
  <si>
    <t>民兵指挥官</t>
    <phoneticPr fontId="147" type="noConversion"/>
  </si>
  <si>
    <t>腐树巨人</t>
    <phoneticPr fontId="147" type="noConversion"/>
  </si>
  <si>
    <t>达利乌斯·克罗雷</t>
    <phoneticPr fontId="147" type="noConversion"/>
  </si>
  <si>
    <t>致命武装</t>
    <phoneticPr fontId="147" type="noConversion"/>
  </si>
  <si>
    <t>黑嚎炮塔</t>
    <phoneticPr fontId="147" type="noConversion"/>
  </si>
  <si>
    <t>沼泽水蛭</t>
    <phoneticPr fontId="147" type="noConversion"/>
  </si>
  <si>
    <t>沼泽龙蛋</t>
    <phoneticPr fontId="147" type="noConversion"/>
  </si>
  <si>
    <t>幻术士</t>
    <phoneticPr fontId="147" type="noConversion"/>
  </si>
  <si>
    <t>恶毒的银行家</t>
    <phoneticPr fontId="147" type="noConversion"/>
  </si>
  <si>
    <t>迷失的幽魂</t>
    <phoneticPr fontId="147" type="noConversion"/>
  </si>
  <si>
    <t>梦魇融合怪</t>
    <phoneticPr fontId="147" type="noConversion"/>
  </si>
  <si>
    <t>女巫的坩埚</t>
    <phoneticPr fontId="147" type="noConversion"/>
  </si>
  <si>
    <t>南瓜农夫</t>
    <phoneticPr fontId="147" type="noConversion"/>
  </si>
  <si>
    <t>唤鸦者</t>
    <phoneticPr fontId="147" type="noConversion"/>
  </si>
  <si>
    <t>杂毛秘术师</t>
    <phoneticPr fontId="147" type="noConversion"/>
  </si>
  <si>
    <t>荆棘帮暴徒</t>
    <phoneticPr fontId="147" type="noConversion"/>
  </si>
  <si>
    <t>胡桃精</t>
    <phoneticPr fontId="147" type="noConversion"/>
  </si>
  <si>
    <t>沼泽飞龙</t>
    <phoneticPr fontId="147" type="noConversion"/>
  </si>
  <si>
    <t>黑樟林树精</t>
    <phoneticPr fontId="147" type="noConversion"/>
  </si>
  <si>
    <t>巨鳞沙虫</t>
    <phoneticPr fontId="147" type="noConversion"/>
  </si>
  <si>
    <t>女巫森林吹笛人</t>
    <phoneticPr fontId="147" type="noConversion"/>
  </si>
  <si>
    <t>疯帽客</t>
    <phoneticPr fontId="147" type="noConversion"/>
  </si>
  <si>
    <t>暗夜徘徊者</t>
    <phoneticPr fontId="147" type="noConversion"/>
  </si>
  <si>
    <t>破铜烂铁机器人</t>
    <phoneticPr fontId="147" type="noConversion"/>
  </si>
  <si>
    <t>迅捷的信使</t>
    <phoneticPr fontId="147" type="noConversion"/>
  </si>
  <si>
    <t>邪魂审判官</t>
    <phoneticPr fontId="147" type="noConversion"/>
  </si>
  <si>
    <t>泥沼狩猎者</t>
    <phoneticPr fontId="147" type="noConversion"/>
  </si>
  <si>
    <t>总督察</t>
    <phoneticPr fontId="147" type="noConversion"/>
  </si>
  <si>
    <t>发条机器人</t>
    <phoneticPr fontId="147" type="noConversion"/>
  </si>
  <si>
    <t>腐烂的苹果树</t>
    <phoneticPr fontId="147" type="noConversion"/>
  </si>
  <si>
    <t>苔藓恐魔</t>
    <phoneticPr fontId="147" type="noConversion"/>
  </si>
  <si>
    <t>在每个玩家的回合中，使用的第一张牌法力值消耗为(0)点。</t>
    <phoneticPr fontId="147" type="noConversion"/>
  </si>
  <si>
    <t>随从</t>
    <phoneticPr fontId="147" type="noConversion"/>
  </si>
  <si>
    <t>传说</t>
    <phoneticPr fontId="147" type="noConversion"/>
  </si>
  <si>
    <t>战吼：选择一个友方随从。将它的一个10/10复制置入你的手牌，其法力值消耗为(10)点。</t>
    <phoneticPr fontId="147" type="noConversion"/>
  </si>
  <si>
    <t>回响，突袭</t>
    <phoneticPr fontId="147" type="noConversion"/>
  </si>
  <si>
    <t>野兽</t>
    <phoneticPr fontId="147" type="noConversion"/>
  </si>
  <si>
    <t>猎人</t>
    <phoneticPr fontId="147" type="noConversion"/>
  </si>
  <si>
    <t>普通</t>
    <phoneticPr fontId="147" type="noConversion"/>
  </si>
  <si>
    <t>奥秘：当你的对手在一回合中使用三张牌后，召唤一只6/6的老鼠。(老鼠，随从，6/6，野兽)</t>
    <phoneticPr fontId="147" type="noConversion"/>
  </si>
  <si>
    <t>法术</t>
    <phoneticPr fontId="147" type="noConversion"/>
  </si>
  <si>
    <t>史诗</t>
    <phoneticPr fontId="147" type="noConversion"/>
  </si>
  <si>
    <t>潜行。如果这张牌在你的手牌中，每个回合使其攻击力和生命值互换。</t>
    <phoneticPr fontId="147" type="noConversion"/>
  </si>
  <si>
    <t>稀有</t>
    <phoneticPr fontId="147" type="noConversion"/>
  </si>
  <si>
    <t>使一个野兽获得+3/+3。将它的三个复制洗入你的牌库，且这些复制都具有+3/+3。</t>
    <phoneticPr fontId="147" type="noConversion"/>
  </si>
  <si>
    <t>对一个随从造成4点伤害。如果在本回合中有一个随从死亡，该牌的法力值消耗为(1)点。</t>
    <phoneticPr fontId="147" type="noConversion"/>
  </si>
  <si>
    <t>每当你使用一张法力值消耗为(1)的随从牌，使其获得剧毒。</t>
    <phoneticPr fontId="147" type="noConversion"/>
  </si>
  <si>
    <t>你的其他随从获得突袭。</t>
    <phoneticPr fontId="147" type="noConversion"/>
  </si>
  <si>
    <t>剧毒，突袭</t>
    <phoneticPr fontId="147" type="noConversion"/>
  </si>
  <si>
    <t>战吼：使你手牌中所有随从牌的攻击力和生命值翻倍</t>
    <phoneticPr fontId="147" type="noConversion"/>
  </si>
  <si>
    <t>龙</t>
    <phoneticPr fontId="147" type="noConversion"/>
  </si>
  <si>
    <t>法师</t>
    <phoneticPr fontId="147" type="noConversion"/>
  </si>
  <si>
    <t>抽三张牌。弃掉抽到的所有法术牌。</t>
    <phoneticPr fontId="147" type="noConversion"/>
  </si>
  <si>
    <t>每当你抽到一张随从牌，将它的复制置入你的手牌。</t>
    <phoneticPr fontId="147" type="noConversion"/>
  </si>
  <si>
    <t>法术伤害+1，战吼：如果你的牌库中只有法力值消耗为奇数的牌，抽一张牌。</t>
    <phoneticPr fontId="147" type="noConversion"/>
  </si>
  <si>
    <t>每当你施放一个法术，召唤一个法术值消耗为(2)的随机随从。</t>
    <phoneticPr fontId="147" type="noConversion"/>
  </si>
  <si>
    <t>战吼：发现一张奥秘牌，并将其置入战场。</t>
    <phoneticPr fontId="147" type="noConversion"/>
  </si>
  <si>
    <t>战吼：如果你在上个回合使用过元素牌，抽一张牌。</t>
    <phoneticPr fontId="147" type="noConversion"/>
  </si>
  <si>
    <t>元素</t>
    <phoneticPr fontId="147" type="noConversion"/>
  </si>
  <si>
    <t>战吼：随机将一张狂野传说随从牌置入你的手牌。</t>
    <phoneticPr fontId="147" type="noConversion"/>
  </si>
  <si>
    <t>圣骑士</t>
    <phoneticPr fontId="147" type="noConversion"/>
  </si>
  <si>
    <t>下个回合敌方法术的法力值消耗增加(5)点。</t>
    <phoneticPr fontId="147" type="noConversion"/>
  </si>
  <si>
    <t>回响。使一个随从获得+1/+2。</t>
    <phoneticPr fontId="147" type="noConversion"/>
  </si>
  <si>
    <t>战吼：如果你的手牌中有龙牌，则获得嘲讽和圣盾。</t>
    <phoneticPr fontId="147" type="noConversion"/>
  </si>
  <si>
    <t>战吼，亡语：将一个奥秘从你的牌库中置入战场。</t>
    <phoneticPr fontId="147" type="noConversion"/>
  </si>
  <si>
    <t>圣盾。每当你恢复生命值时，获得圣盾。</t>
    <phoneticPr fontId="147" type="noConversion"/>
  </si>
  <si>
    <t>武器</t>
    <phoneticPr fontId="147" type="noConversion"/>
  </si>
  <si>
    <t>如果这张牌在你的手牌中，每个回合都会变成你对手手牌中的一张牌。</t>
    <phoneticPr fontId="147" type="noConversion"/>
  </si>
  <si>
    <t>牧师</t>
    <phoneticPr fontId="147" type="noConversion"/>
  </si>
  <si>
    <t>选择一个友方随从，召唤一个该随从的复制，且剩余生命值为1点。</t>
    <phoneticPr fontId="147" type="noConversion"/>
  </si>
  <si>
    <t>对一个随从造成4点伤害。如果“圣水”杀死该随从，将它的复制置入你的手牌。</t>
    <phoneticPr fontId="147" type="noConversion"/>
  </si>
  <si>
    <t>战吼：如果牌库中只有法力值消耗为奇数的牌，使你其他所有随从的生命值翻倍。</t>
    <phoneticPr fontId="147" type="noConversion"/>
  </si>
  <si>
    <t>亡语：从你的手牌中召唤一个亡语随从。</t>
    <phoneticPr fontId="147" type="noConversion"/>
  </si>
  <si>
    <t>战吼：对你牌库中的所有随从施放“心灵之火”(使其攻击力等同于生命值)。</t>
    <phoneticPr fontId="147" type="noConversion"/>
  </si>
  <si>
    <t>回响。对一个随从造成2点伤害。</t>
    <phoneticPr fontId="147" type="noConversion"/>
  </si>
  <si>
    <t>盗贼</t>
    <phoneticPr fontId="147" type="noConversion"/>
  </si>
  <si>
    <t>回响。将一张(你对手职业的)随机职业牌置入你的手牌。</t>
    <phoneticPr fontId="147" type="noConversion"/>
  </si>
  <si>
    <t>战吼：将一张(你对手职业的)随机职业牌置入你的手牌。</t>
    <phoneticPr fontId="147" type="noConversion"/>
  </si>
  <si>
    <t>回响，战吼：将一张随机传说随从牌置入你的手牌。</t>
    <phoneticPr fontId="147" type="noConversion"/>
  </si>
  <si>
    <t>每当你使用一张回响牌时，获得+1/+1。</t>
    <phoneticPr fontId="147" type="noConversion"/>
  </si>
  <si>
    <t>对一个随从造成3点伤害。如果“通缉令”杀死该随从，将一个幸运币置入你的手牌。</t>
    <phoneticPr fontId="147" type="noConversion"/>
  </si>
  <si>
    <t>突袭，亡语：从你的牌库中抽一张连击牌。</t>
    <phoneticPr fontId="147" type="noConversion"/>
  </si>
  <si>
    <t>海盗</t>
    <phoneticPr fontId="147" type="noConversion"/>
  </si>
  <si>
    <t>战吼：重新打出在本局对战中你所使用过的其他职业的卡牌(目标随机而定)。</t>
    <phoneticPr fontId="147" type="noConversion"/>
  </si>
  <si>
    <t>萨满祭司</t>
    <phoneticPr fontId="147" type="noConversion"/>
  </si>
  <si>
    <t>嘲讽，战吼：随机将一张萨满法术牌置入你的手牌。</t>
    <phoneticPr fontId="147" type="noConversion"/>
  </si>
  <si>
    <t>战吼：如果牌库中只有法力值消耗为偶数的牌，造成2点伤害。</t>
    <phoneticPr fontId="147" type="noConversion"/>
  </si>
  <si>
    <t>嘲讽，战吼：摧毁你的所有图腾。每摧毁一个图腾，便获得+2/+2。</t>
    <phoneticPr fontId="147" type="noConversion"/>
  </si>
  <si>
    <t>每当你施放一个法术，从你的牌库中抽一张随从牌。</t>
    <phoneticPr fontId="147" type="noConversion"/>
  </si>
  <si>
    <t>术士</t>
    <phoneticPr fontId="147" type="noConversion"/>
  </si>
  <si>
    <t>战吼：如果你的英雄在本回合受到过伤害，召唤两只1/1的蝙蝠。(蝙蝠，随从，1费1/1，野兽)</t>
    <phoneticPr fontId="147" type="noConversion"/>
  </si>
  <si>
    <t>在你的回合开始时，对你的英雄造成1点伤害。</t>
    <phoneticPr fontId="147" type="noConversion"/>
  </si>
  <si>
    <t>战吼：如果你的英雄在本回合受到过伤害，获得吸血。</t>
    <phoneticPr fontId="147" type="noConversion"/>
  </si>
  <si>
    <t>你的手牌中的所有随从牌获得回响。</t>
    <phoneticPr fontId="147" type="noConversion"/>
  </si>
  <si>
    <t>战吼：对所有其他随从造成2点伤害。如果有随从死亡，则重复些战吼效果。</t>
    <phoneticPr fontId="147" type="noConversion"/>
  </si>
  <si>
    <t>战吼：从你的牌库中抽一张具有突袭的随从牌。</t>
    <phoneticPr fontId="147" type="noConversion"/>
  </si>
  <si>
    <t>战士</t>
    <phoneticPr fontId="147" type="noConversion"/>
  </si>
  <si>
    <t>回响。对所有随从造成1点伤害。</t>
    <phoneticPr fontId="147" type="noConversion"/>
  </si>
  <si>
    <t>亡语：使一个随机友方突袭随从获得+2/+1。</t>
    <phoneticPr fontId="147" type="noConversion"/>
  </si>
  <si>
    <t>突袭。受伤时获得+3攻击力。</t>
    <phoneticPr fontId="147" type="noConversion"/>
  </si>
  <si>
    <t>突袭，战吼：在本回合获得+3攻击力。</t>
    <phoneticPr fontId="147" type="noConversion"/>
  </si>
  <si>
    <t>在一个友方随从攻击后，获得+1攻击力。</t>
    <phoneticPr fontId="147" type="noConversion"/>
  </si>
  <si>
    <t>突袭。在克罗雷攻击并消灭一个随从后，获得+2/+2。</t>
    <phoneticPr fontId="147" type="noConversion"/>
  </si>
  <si>
    <t>揭示你牌库中的一张武器牌。对所有随从造成等同于其攻击力的伤害。</t>
    <phoneticPr fontId="147" type="noConversion"/>
  </si>
  <si>
    <t>无法攻击。每当该随从受到伤害时，对一个随机敌人造成3点伤害。</t>
    <phoneticPr fontId="147" type="noConversion"/>
  </si>
  <si>
    <t>中立</t>
    <phoneticPr fontId="147" type="noConversion"/>
  </si>
  <si>
    <t>法术伤害+1。如果这张牌在你的手牌中，每个回合使其攻击力和生命值互换。</t>
    <phoneticPr fontId="147" type="noConversion"/>
  </si>
  <si>
    <t>这张牌是元素，机械，恶魔，鱼人，龙，野兽，海盗和图腾。</t>
    <phoneticPr fontId="147" type="noConversion"/>
  </si>
  <si>
    <t>全部</t>
    <phoneticPr fontId="147" type="noConversion"/>
  </si>
  <si>
    <t>在一个友方随从死亡后，随机将一张萨满法术牌置入你的手牌。</t>
    <phoneticPr fontId="147" type="noConversion"/>
  </si>
  <si>
    <t>战吼：选择一个随从。亡语：消灭选择的随从。</t>
    <phoneticPr fontId="147" type="noConversion"/>
  </si>
  <si>
    <t>回响，嘲讽。</t>
    <phoneticPr fontId="147" type="noConversion"/>
  </si>
  <si>
    <t>吸血。如果这张牌在你的手牌中，每个回合使其攻击力和生命值互换。</t>
    <phoneticPr fontId="147" type="noConversion"/>
  </si>
  <si>
    <t>战吼：将两张法力值消耗为(1)的随机随从牌置入你的手牌。</t>
    <phoneticPr fontId="147" type="noConversion"/>
  </si>
  <si>
    <t>战吼：复原你的英雄技能。</t>
    <phoneticPr fontId="147" type="noConversion"/>
  </si>
  <si>
    <t>战吼：对敌方英雄造成3点伤害</t>
    <phoneticPr fontId="147" type="noConversion"/>
  </si>
  <si>
    <t>战吼：如果你的手牌中有龙牌，便获得+1攻击力和突袭。</t>
    <phoneticPr fontId="147" type="noConversion"/>
  </si>
  <si>
    <t>战吼：从你的牌库中抽一张法力值消耗最低的随从牌。</t>
    <phoneticPr fontId="147" type="noConversion"/>
  </si>
  <si>
    <t>突袭。如果这张牌在你的手牌中，每个回合使其攻击力和生命值互换。</t>
    <phoneticPr fontId="147" type="noConversion"/>
  </si>
  <si>
    <t>每当你抽到一张随从牌，召唤一个它的1/1的复制。</t>
    <phoneticPr fontId="147" type="noConversion"/>
  </si>
  <si>
    <t>突袭，战吼：为你的对手召唤两个2/1的泥沼怪。(泥沼怪，随从，1费2/1)</t>
    <phoneticPr fontId="147" type="noConversion"/>
  </si>
  <si>
    <t>嘲讽，战吼：你的对手每有一张手牌，该随从便失去1点生命值。</t>
    <phoneticPr fontId="147" type="noConversion"/>
  </si>
  <si>
    <t>使你的英雄技能的伤害和治疗效果翻倍。</t>
    <phoneticPr fontId="147" type="noConversion"/>
  </si>
  <si>
    <t>机械</t>
    <phoneticPr fontId="147" type="noConversion"/>
  </si>
  <si>
    <t>嘲讽，亡语：为你的英雄恢复4点生命值。</t>
    <phoneticPr fontId="147" type="noConversion"/>
  </si>
  <si>
    <t>对战开始时：如果你的套牌中只有法力值消耗为偶数的牌，你的初始英雄技能的法力值消耗变为(1)点。</t>
    <phoneticPr fontId="147" type="noConversion"/>
  </si>
  <si>
    <t>战吼：消灭其他所有攻击力小于或等于2的随从。</t>
    <phoneticPr fontId="147" type="noConversion"/>
  </si>
  <si>
    <t>战吼：从你的牌库中抽一张突袭牌、吸血牌和亡语牌。</t>
    <phoneticPr fontId="147" type="noConversion"/>
  </si>
  <si>
    <t>N.女巫森林</t>
    <phoneticPr fontId="147" type="noConversion"/>
  </si>
  <si>
    <t>森林向导</t>
    <phoneticPr fontId="147" type="noConversion"/>
  </si>
  <si>
    <t>失魂的守卫</t>
    <phoneticPr fontId="147" type="noConversion"/>
  </si>
  <si>
    <t>阴郁的牡鹿</t>
    <phoneticPr fontId="147" type="noConversion"/>
  </si>
  <si>
    <t>在你的回合结束时，双方玩家各抽一张牌。</t>
    <phoneticPr fontId="147" type="noConversion"/>
  </si>
  <si>
    <t>你每有一张手牌，便召唤一个1/1的小精灵。(小精灵，随从，0费1/1)</t>
    <phoneticPr fontId="147" type="noConversion"/>
  </si>
  <si>
    <t>嘲讽。战吼：你每有一张手牌，便获得+1生命值。</t>
    <phoneticPr fontId="147" type="noConversion"/>
  </si>
  <si>
    <t>嘲讽，战吼：如果你的牌库中只有法力值消耗为奇数的牌，则获得+2/+2。</t>
    <phoneticPr fontId="147" type="noConversion"/>
  </si>
  <si>
    <t>品质</t>
    <phoneticPr fontId="147" type="noConversion"/>
  </si>
  <si>
    <t>N.女巫森林ok</t>
    <phoneticPr fontId="147" type="noConversion"/>
  </si>
  <si>
    <t>M.狗头人</t>
    <phoneticPr fontId="147" type="noConversion"/>
  </si>
  <si>
    <t>安古洛</t>
    <phoneticPr fontId="147" type="noConversion"/>
  </si>
  <si>
    <t>经典月</t>
    <phoneticPr fontId="147" type="noConversion"/>
  </si>
  <si>
    <t>经典</t>
    <phoneticPr fontId="147" type="noConversion"/>
  </si>
  <si>
    <t>女巫</t>
    <phoneticPr fontId="147" type="noConversion"/>
  </si>
  <si>
    <t>女巫</t>
    <phoneticPr fontId="147" type="noConversion"/>
  </si>
  <si>
    <t>冰封</t>
    <phoneticPr fontId="147" type="noConversion"/>
  </si>
  <si>
    <t>在你的英雄攻击后，你的所有随从获得+1/+1。</t>
    <phoneticPr fontId="147" type="noConversion"/>
  </si>
  <si>
    <t>窃魂者阿扎莉娜</t>
    <phoneticPr fontId="147" type="noConversion"/>
  </si>
  <si>
    <t>战吼：将你的手牌替换成对手手牌的复制。</t>
    <phoneticPr fontId="147" type="noConversion"/>
  </si>
  <si>
    <t>随从</t>
    <phoneticPr fontId="147" type="noConversion"/>
  </si>
  <si>
    <t>中立</t>
    <phoneticPr fontId="147" type="noConversion"/>
  </si>
  <si>
    <t>狼人憎恶</t>
    <phoneticPr fontId="147" type="noConversion"/>
  </si>
  <si>
    <t>在你的回合结束时，对所有其他受伤的随从造成2点伤害。</t>
    <phoneticPr fontId="147" type="noConversion"/>
  </si>
  <si>
    <t>暴怒的双头巨人</t>
    <phoneticPr fontId="147" type="noConversion"/>
  </si>
  <si>
    <t>黑沼枭兽</t>
    <phoneticPr fontId="147" type="noConversion"/>
  </si>
  <si>
    <t>龙骨卫士</t>
    <phoneticPr fontId="147" type="noConversion"/>
  </si>
  <si>
    <t>吉尔尼斯皇家卫兵</t>
    <phoneticPr fontId="147" type="noConversion"/>
  </si>
  <si>
    <t>圣盾，突袭。如果这张牌在你的手牌中，每个回合使其攻击力和生命值互换。</t>
    <phoneticPr fontId="147" type="noConversion"/>
  </si>
  <si>
    <t>坩埚元素</t>
    <phoneticPr fontId="147" type="noConversion"/>
  </si>
  <si>
    <t>癫狂的医生</t>
    <phoneticPr fontId="147" type="noConversion"/>
  </si>
  <si>
    <t>分裂腐树</t>
    <phoneticPr fontId="147" type="noConversion"/>
  </si>
  <si>
    <t>亡语：召唤两个2/2的分裂树苗。(分裂树苗，随从，3费2/2，亡语：召唤两个1/1的碎木片。碎木片，随从，1费1/1)</t>
    <phoneticPr fontId="147" type="noConversion"/>
  </si>
  <si>
    <t>攻</t>
    <phoneticPr fontId="147" type="noConversion"/>
  </si>
  <si>
    <t>凶猛狂暴</t>
    <phoneticPr fontId="147" type="noConversion"/>
  </si>
  <si>
    <t>工匠大师欧沃斯巴克</t>
    <phoneticPr fontId="147" type="noConversion"/>
  </si>
  <si>
    <t>渗水的软泥怪</t>
    <phoneticPr fontId="147" type="noConversion"/>
  </si>
  <si>
    <t>N.女巫森林ok</t>
    <phoneticPr fontId="147" type="noConversion"/>
  </si>
  <si>
    <t>N.女巫森林ok</t>
    <phoneticPr fontId="147" type="noConversion"/>
  </si>
  <si>
    <t>荒蛮之主卡利莫斯</t>
    <phoneticPr fontId="147" type="noConversion"/>
  </si>
  <si>
    <t>N.女巫森林ok</t>
    <phoneticPr fontId="147" type="noConversion"/>
  </si>
  <si>
    <t>亡语者</t>
    <phoneticPr fontId="147" type="noConversion"/>
  </si>
  <si>
    <t>绿皮船长</t>
    <phoneticPr fontId="147" type="noConversion"/>
  </si>
  <si>
    <t>圣光护卫者</t>
    <phoneticPr fontId="147" type="noConversion"/>
  </si>
  <si>
    <t>虚空撕裂者</t>
    <phoneticPr fontId="147" type="noConversion"/>
  </si>
  <si>
    <t>丛林之魂</t>
    <phoneticPr fontId="147" type="noConversion"/>
  </si>
  <si>
    <t># 2x (3) 野蛮咆哮</t>
  </si>
  <si>
    <t>来我身边！</t>
    <phoneticPr fontId="147" type="noConversion"/>
  </si>
  <si>
    <t>蛇发女妖佐拉</t>
    <phoneticPr fontId="147" type="noConversion"/>
  </si>
  <si>
    <t>沙德沃克</t>
    <phoneticPr fontId="147" type="noConversion"/>
  </si>
  <si>
    <t>“丛林猎人”赫米特</t>
    <phoneticPr fontId="147" type="noConversion"/>
  </si>
  <si>
    <t>精灵之森</t>
    <phoneticPr fontId="147" type="noConversion"/>
  </si>
  <si>
    <t>奥术统御者</t>
    <phoneticPr fontId="147" type="noConversion"/>
  </si>
  <si>
    <t>负伤剑圣</t>
    <phoneticPr fontId="147" type="noConversion"/>
  </si>
  <si>
    <t>暴龙王克鲁什</t>
    <phoneticPr fontId="147" type="noConversion"/>
  </si>
  <si>
    <t>小型法术珍珠</t>
    <phoneticPr fontId="147" type="noConversion"/>
  </si>
  <si>
    <t>弗洛普的神奇黏液</t>
    <phoneticPr fontId="174" type="noConversion"/>
  </si>
  <si>
    <t>Floop's Glorious Gloop</t>
  </si>
  <si>
    <t>在本回合中，每当一个随从死亡，便获得一个仅限本回合可用的法力水晶。</t>
    <phoneticPr fontId="174" type="noConversion"/>
  </si>
  <si>
    <t>德鲁伊</t>
    <phoneticPr fontId="174" type="noConversion"/>
  </si>
  <si>
    <t>法术</t>
    <phoneticPr fontId="174" type="noConversion"/>
  </si>
  <si>
    <t>传说</t>
    <phoneticPr fontId="174" type="noConversion"/>
  </si>
  <si>
    <t>O.砰砰计划</t>
    <phoneticPr fontId="174" type="noConversion"/>
  </si>
  <si>
    <t>生物计划</t>
    <phoneticPr fontId="174" type="noConversion"/>
  </si>
  <si>
    <t>Biology Project</t>
  </si>
  <si>
    <t>每个玩家获得两个法力水晶。</t>
    <phoneticPr fontId="174" type="noConversion"/>
  </si>
  <si>
    <t>普通</t>
    <phoneticPr fontId="174" type="noConversion"/>
  </si>
  <si>
    <t>树木学家</t>
    <phoneticPr fontId="174" type="noConversion"/>
  </si>
  <si>
    <t>Dendrologist</t>
  </si>
  <si>
    <t>战吼：如果你控制一个树人，发现一张法术。</t>
    <phoneticPr fontId="174" type="noConversion"/>
  </si>
  <si>
    <t>随从</t>
    <phoneticPr fontId="174" type="noConversion"/>
  </si>
  <si>
    <t>稀有</t>
    <phoneticPr fontId="174" type="noConversion"/>
  </si>
  <si>
    <t>植树造林</t>
    <phoneticPr fontId="174" type="noConversion"/>
  </si>
  <si>
    <t>Landscaping</t>
  </si>
  <si>
    <t>召唤两个2/2的树人。</t>
    <phoneticPr fontId="174" type="noConversion"/>
  </si>
  <si>
    <t>德鲁伊</t>
    <phoneticPr fontId="174" type="noConversion"/>
  </si>
  <si>
    <t>软泥教授弗洛普</t>
    <phoneticPr fontId="174" type="noConversion"/>
  </si>
  <si>
    <t>Flobbidinous Floop</t>
  </si>
  <si>
    <t>史诗</t>
    <phoneticPr fontId="174" type="noConversion"/>
  </si>
  <si>
    <t>Tending Tauren</t>
  </si>
  <si>
    <t>Dreampetal Florist</t>
  </si>
  <si>
    <t>黏液喷射者</t>
    <phoneticPr fontId="174" type="noConversion"/>
  </si>
  <si>
    <t>Gloop Sprayer</t>
    <phoneticPr fontId="174" type="noConversion"/>
  </si>
  <si>
    <t>战吼：为相邻的随从各召唤一个复制。</t>
    <phoneticPr fontId="174" type="noConversion"/>
  </si>
  <si>
    <t>Mulchmuncher</t>
  </si>
  <si>
    <t>机械</t>
    <phoneticPr fontId="174" type="noConversion"/>
  </si>
  <si>
    <t>迸射流星</t>
    <phoneticPr fontId="174" type="noConversion"/>
  </si>
  <si>
    <t>Shooting Star</t>
  </si>
  <si>
    <t>对一个随从及其相邻的随从造成1点伤害。</t>
    <phoneticPr fontId="174" type="noConversion"/>
  </si>
  <si>
    <t>法师</t>
    <phoneticPr fontId="174" type="noConversion"/>
  </si>
  <si>
    <t>Celestial Emissary</t>
  </si>
  <si>
    <t>元素</t>
    <phoneticPr fontId="174" type="noConversion"/>
  </si>
  <si>
    <t>研发计划</t>
    <phoneticPr fontId="174" type="noConversion"/>
  </si>
  <si>
    <t>Research Project</t>
  </si>
  <si>
    <t>每个玩家抽两张牌。</t>
    <phoneticPr fontId="174" type="noConversion"/>
  </si>
  <si>
    <t>观星者露娜</t>
    <phoneticPr fontId="174" type="noConversion"/>
  </si>
  <si>
    <t>Stargazer Luna</t>
  </si>
  <si>
    <t>Cosmic Anomaly</t>
  </si>
  <si>
    <t>Meteorologist</t>
  </si>
  <si>
    <t>Astromancer</t>
  </si>
  <si>
    <t>露娜的口袋银河</t>
    <phoneticPr fontId="174" type="noConversion"/>
  </si>
  <si>
    <t>Luna's Pocket Galaxy</t>
  </si>
  <si>
    <t>Secret Plan</t>
  </si>
  <si>
    <t>猎人</t>
    <phoneticPr fontId="174" type="noConversion"/>
  </si>
  <si>
    <t>Fireworks Tech</t>
  </si>
  <si>
    <t>Venomizer</t>
  </si>
  <si>
    <t>Goblin Prank</t>
  </si>
  <si>
    <t>Cybertech Chip</t>
  </si>
  <si>
    <t>Bomb Toss</t>
  </si>
  <si>
    <t>Spider Bomb</t>
  </si>
  <si>
    <t>Goblin Necrologist</t>
  </si>
  <si>
    <t>爆破大师弗拉克</t>
    <phoneticPr fontId="174" type="noConversion"/>
  </si>
  <si>
    <t>Boommaster Flark</t>
  </si>
  <si>
    <t>弗拉克的火箭炮</t>
    <phoneticPr fontId="174" type="noConversion"/>
  </si>
  <si>
    <t>Flark's Boom-Zooka</t>
  </si>
  <si>
    <t>Topsy Turvy</t>
  </si>
  <si>
    <t>牧师</t>
    <phoneticPr fontId="174" type="noConversion"/>
  </si>
  <si>
    <t>Test Subject</t>
  </si>
  <si>
    <t>Dead Ringer</t>
  </si>
  <si>
    <t>Cloning Device</t>
  </si>
  <si>
    <t>Omega Medic</t>
  </si>
  <si>
    <t>Extra Arms</t>
  </si>
  <si>
    <t>Reckless Experimenter</t>
  </si>
  <si>
    <t>Power Word: Replicate</t>
  </si>
  <si>
    <t>克隆大师泽里克</t>
    <phoneticPr fontId="174" type="noConversion"/>
  </si>
  <si>
    <t>Clone Master Zerek</t>
  </si>
  <si>
    <t>Zerek's Cloning Gallery</t>
  </si>
  <si>
    <t>Pogo-Hopper</t>
  </si>
  <si>
    <t>潜行者</t>
    <phoneticPr fontId="174" type="noConversion"/>
  </si>
  <si>
    <t>Lab Recruiter</t>
  </si>
  <si>
    <t>死金匕首</t>
    <phoneticPr fontId="174" type="noConversion"/>
  </si>
  <si>
    <t>Necrium Blade</t>
  </si>
  <si>
    <t>武器</t>
    <phoneticPr fontId="174" type="noConversion"/>
  </si>
  <si>
    <t>紫色烟雾</t>
    <phoneticPr fontId="174" type="noConversion"/>
  </si>
  <si>
    <t>Violet Haze</t>
    <phoneticPr fontId="174" type="noConversion"/>
  </si>
  <si>
    <t>随机将两张亡语牌置入你的手牌。</t>
    <phoneticPr fontId="174" type="noConversion"/>
  </si>
  <si>
    <t>Blightnozzle Crawler</t>
  </si>
  <si>
    <t>学术剽窃</t>
    <phoneticPr fontId="174" type="noConversion"/>
  </si>
  <si>
    <t>Academic Espionage</t>
  </si>
  <si>
    <t>Myra Rotspring</t>
  </si>
  <si>
    <t>Crazed Chemist</t>
  </si>
  <si>
    <t>Myra's Unstable Element</t>
  </si>
  <si>
    <t>Necrium Vial</t>
  </si>
  <si>
    <t>瓶装闪电</t>
    <phoneticPr fontId="174" type="noConversion"/>
  </si>
  <si>
    <t>Beakered Lightning</t>
  </si>
  <si>
    <t>对所有随从造成1点伤害。过载：(2)</t>
    <phoneticPr fontId="174" type="noConversion"/>
  </si>
  <si>
    <t>萨满</t>
    <phoneticPr fontId="174" type="noConversion"/>
  </si>
  <si>
    <t>Voltaic Burst</t>
  </si>
  <si>
    <t>凶恶的雨云</t>
    <phoneticPr fontId="174" type="noConversion"/>
  </si>
  <si>
    <t>Menacing Nimbus</t>
  </si>
  <si>
    <t>战吼：将一张随机元素牌置入你的手牌。</t>
    <phoneticPr fontId="174" type="noConversion"/>
  </si>
  <si>
    <t>Omega Mind</t>
  </si>
  <si>
    <t>战吼：如果你有十个法力水晶，在本回合中你的所有法术具有吸血。</t>
    <phoneticPr fontId="174" type="noConversion"/>
  </si>
  <si>
    <t>Elementary Reaction</t>
  </si>
  <si>
    <t>伊莱克特拉·风潮</t>
    <phoneticPr fontId="174" type="noConversion"/>
  </si>
  <si>
    <t>Electra Stormsurge</t>
  </si>
  <si>
    <t>Storm Chaser</t>
  </si>
  <si>
    <t>Thunderhead</t>
  </si>
  <si>
    <t>Eureka!</t>
  </si>
  <si>
    <t>The Storm Bringer</t>
  </si>
  <si>
    <t>Glow-Tron</t>
  </si>
  <si>
    <t>圣骑士</t>
    <phoneticPr fontId="174" type="noConversion"/>
  </si>
  <si>
    <t>Autodefense Matrix</t>
  </si>
  <si>
    <t>水晶工匠坎格尔</t>
    <phoneticPr fontId="174" type="noConversion"/>
  </si>
  <si>
    <t>Crystalsmith Kangor</t>
  </si>
  <si>
    <t>Crystology</t>
  </si>
  <si>
    <t>Annoy-o-Module</t>
  </si>
  <si>
    <t>棱彩透镜</t>
    <phoneticPr fontId="174" type="noConversion"/>
  </si>
  <si>
    <t>Prismatic Lens</t>
  </si>
  <si>
    <t>机械蛋</t>
    <phoneticPr fontId="174" type="noConversion"/>
  </si>
  <si>
    <t>Mechano-Egg</t>
  </si>
  <si>
    <t>Shrink Ray</t>
  </si>
  <si>
    <t>亮石技师</t>
    <phoneticPr fontId="174" type="noConversion"/>
  </si>
  <si>
    <t>Glowstone Technician</t>
  </si>
  <si>
    <t>坎格尔的无尽大军</t>
    <phoneticPr fontId="174" type="noConversion"/>
  </si>
  <si>
    <t>Kangor's Endless Army</t>
  </si>
  <si>
    <t>灵魂灌注</t>
    <phoneticPr fontId="174" type="noConversion"/>
  </si>
  <si>
    <t>Soul Infusion</t>
  </si>
  <si>
    <t>术士</t>
    <phoneticPr fontId="174" type="noConversion"/>
  </si>
  <si>
    <t>莫瑞甘的灵界</t>
    <phoneticPr fontId="174" type="noConversion"/>
  </si>
  <si>
    <t>The Soularium</t>
  </si>
  <si>
    <t>恶魔</t>
    <phoneticPr fontId="174" type="noConversion"/>
  </si>
  <si>
    <t>Demonic Project</t>
  </si>
  <si>
    <t>Spirit Bomb</t>
  </si>
  <si>
    <t>Nethersoul Buster</t>
  </si>
  <si>
    <t>Doubling Imp</t>
  </si>
  <si>
    <t>Omega Agent</t>
  </si>
  <si>
    <t>战吼：如果你有十个法力水晶，召唤该随从的两个复制。</t>
    <phoneticPr fontId="174" type="noConversion"/>
  </si>
  <si>
    <t>Ectomancy</t>
  </si>
  <si>
    <t>召唤你控制的所有恶魔的复制。</t>
    <phoneticPr fontId="174" type="noConversion"/>
  </si>
  <si>
    <t>莫瑞甘博士</t>
    <phoneticPr fontId="174" type="noConversion"/>
  </si>
  <si>
    <t>Dr. Morrigan</t>
  </si>
  <si>
    <t>战士</t>
    <phoneticPr fontId="174" type="noConversion"/>
  </si>
  <si>
    <t>恒金巡游者</t>
    <phoneticPr fontId="174" type="noConversion"/>
  </si>
  <si>
    <t>Eternium Rover</t>
  </si>
  <si>
    <t>Omega Assembly</t>
  </si>
  <si>
    <t>火箭靴</t>
    <phoneticPr fontId="174" type="noConversion"/>
  </si>
  <si>
    <t>Rocket Boots</t>
  </si>
  <si>
    <t>使一个随从获得突袭。抽一张牌。</t>
    <phoneticPr fontId="174" type="noConversion"/>
  </si>
  <si>
    <t>Weapons Project</t>
  </si>
  <si>
    <t>超级对撞机</t>
    <phoneticPr fontId="174" type="noConversion"/>
  </si>
  <si>
    <t>Supercollider</t>
  </si>
  <si>
    <t>掷弹机器人</t>
    <phoneticPr fontId="174" type="noConversion"/>
  </si>
  <si>
    <t>Dyn-o-matic</t>
  </si>
  <si>
    <t>Security Rover</t>
  </si>
  <si>
    <t>Berylium Nullifier</t>
  </si>
  <si>
    <t>“科学狂人”砰砰博士</t>
    <phoneticPr fontId="174" type="noConversion"/>
  </si>
  <si>
    <t>The Boomship</t>
  </si>
  <si>
    <t>Goblin Bomb</t>
  </si>
  <si>
    <t>中立</t>
    <phoneticPr fontId="174" type="noConversion"/>
  </si>
  <si>
    <t>Skaterbot</t>
  </si>
  <si>
    <t>Mecharoo</t>
  </si>
  <si>
    <t>可靠的灯泡</t>
    <phoneticPr fontId="174" type="noConversion"/>
  </si>
  <si>
    <t>Faithful Lumi</t>
  </si>
  <si>
    <t>战吼：使一个友方机械获得+1/+1。</t>
    <phoneticPr fontId="174" type="noConversion"/>
  </si>
  <si>
    <t>晶化师</t>
    <phoneticPr fontId="174" type="noConversion"/>
  </si>
  <si>
    <t>Galvanizer</t>
  </si>
  <si>
    <t>隐鳞药剂师</t>
    <phoneticPr fontId="174" type="noConversion"/>
  </si>
  <si>
    <t>Cloakscale Chemist</t>
  </si>
  <si>
    <t>潜行，圣盾。</t>
    <phoneticPr fontId="174" type="noConversion"/>
  </si>
  <si>
    <t>Upgradeable Framebot</t>
  </si>
  <si>
    <t>Spark Engine</t>
  </si>
  <si>
    <t>Toxicologist</t>
  </si>
  <si>
    <t>Unpowered Mauler</t>
  </si>
  <si>
    <t>Bronze Gatekeeper</t>
  </si>
  <si>
    <t>弹簧火箭犬</t>
    <phoneticPr fontId="174" type="noConversion"/>
  </si>
  <si>
    <t>Spring Rocket</t>
  </si>
  <si>
    <t>战吼：造成2点伤害。</t>
    <phoneticPr fontId="174" type="noConversion"/>
  </si>
  <si>
    <t>Microtech Controller</t>
  </si>
  <si>
    <t>Kaboom Bot</t>
  </si>
  <si>
    <t>强能雷象</t>
    <phoneticPr fontId="174" type="noConversion"/>
  </si>
  <si>
    <t>Augmented Elekk</t>
  </si>
  <si>
    <t>野兽</t>
    <phoneticPr fontId="174" type="noConversion"/>
  </si>
  <si>
    <t>Omega Defender</t>
  </si>
  <si>
    <t>量产型恐吓机</t>
    <phoneticPr fontId="174" type="noConversion"/>
  </si>
  <si>
    <t>Replicating Menace</t>
  </si>
  <si>
    <t>Weaponized Piñata</t>
  </si>
  <si>
    <t>Piloted Reaper</t>
  </si>
  <si>
    <t>Coppertail Imposter</t>
  </si>
  <si>
    <t>神奇的威兹班</t>
    <phoneticPr fontId="174" type="noConversion"/>
  </si>
  <si>
    <t>Steel Rager</t>
  </si>
  <si>
    <t>突袭</t>
    <phoneticPr fontId="174" type="noConversion"/>
  </si>
  <si>
    <t>星界使者塞雷西亚</t>
    <phoneticPr fontId="174" type="noConversion"/>
  </si>
  <si>
    <t>Harbinger Celestia</t>
  </si>
  <si>
    <t>欢乐的发明家</t>
    <phoneticPr fontId="174" type="noConversion"/>
  </si>
  <si>
    <t>Giggling Inventor</t>
  </si>
  <si>
    <t>Zilliax</t>
  </si>
  <si>
    <t>E.M.P. Operative</t>
  </si>
  <si>
    <t>Holomancer</t>
  </si>
  <si>
    <t>在你的对手使用一张随从牌后，召唤一个该随从的1/1复制。</t>
    <phoneticPr fontId="174" type="noConversion"/>
  </si>
  <si>
    <t>实验体9号</t>
    <phoneticPr fontId="174" type="noConversion"/>
  </si>
  <si>
    <t>Subject 9</t>
  </si>
  <si>
    <t>Seaforium Bomber</t>
  </si>
  <si>
    <t>战吼：将一张“炸弹”牌洗入你的对手的牌库。当你的对手抽到该牌，便对其造成5点伤害。</t>
    <phoneticPr fontId="174" type="noConversion"/>
  </si>
  <si>
    <t>Wargear</t>
  </si>
  <si>
    <t>Loose Specimen</t>
  </si>
  <si>
    <t>机械雏龙</t>
    <phoneticPr fontId="174" type="noConversion"/>
  </si>
  <si>
    <t>Mechanical Whelp</t>
  </si>
  <si>
    <t>Arcane Dynamo</t>
  </si>
  <si>
    <t>Missile Launcher</t>
  </si>
  <si>
    <t>Spark Drill</t>
  </si>
  <si>
    <t>Damaged Stegatron</t>
  </si>
  <si>
    <t>Star Aligner</t>
  </si>
  <si>
    <t>Bull Dozer</t>
  </si>
  <si>
    <t>圣盾</t>
    <phoneticPr fontId="174" type="noConversion"/>
  </si>
  <si>
    <t>机械克苏恩</t>
    <phoneticPr fontId="174" type="noConversion"/>
  </si>
  <si>
    <t>Mecha'thun</t>
  </si>
  <si>
    <t>战吼：在本局对战的剩余时间内，你的所有机械获得突袭。</t>
    <phoneticPr fontId="174" type="noConversion"/>
  </si>
  <si>
    <t>你改用威兹班的一副梦幻套牌来开始比赛！</t>
    <phoneticPr fontId="174" type="noConversion"/>
  </si>
  <si>
    <t>英文</t>
    <phoneticPr fontId="147" type="noConversion"/>
  </si>
  <si>
    <t>稀有</t>
    <phoneticPr fontId="174" type="noConversion"/>
  </si>
  <si>
    <t>如果这张牌在你的手牌中，变成你使用的最后一张随从牌的3/4复制。</t>
    <phoneticPr fontId="174" type="noConversion"/>
  </si>
  <si>
    <t>香甜的灵力瓜</t>
    <phoneticPr fontId="174" type="noConversion"/>
  </si>
  <si>
    <t>从你的牌库中抽取法力值消耗为(7)，(8)，(9)和(10)的随从牌各一张。</t>
    <phoneticPr fontId="174" type="noConversion"/>
  </si>
  <si>
    <t>史诗</t>
    <phoneticPr fontId="174" type="noConversion"/>
  </si>
  <si>
    <t>牛头人园丁</t>
    <phoneticPr fontId="174" type="noConversion"/>
  </si>
  <si>
    <t>抉择：使你的所有其他随从获得+1/+1；或者召唤两个2/2的树人。</t>
    <phoneticPr fontId="174" type="noConversion"/>
  </si>
  <si>
    <t>梦境花栽种者</t>
    <phoneticPr fontId="174" type="noConversion"/>
  </si>
  <si>
    <t>在你的回合结束时，使你手牌中一张随机随从牌的法力值消耗减少(7)点。</t>
    <phoneticPr fontId="174" type="noConversion"/>
  </si>
  <si>
    <t>植被破碎机</t>
    <phoneticPr fontId="174" type="noConversion"/>
  </si>
  <si>
    <t>突袭。在本局对战中，每有一个友方树人死亡，该牌的法力值消耗便减少(1)点。</t>
    <phoneticPr fontId="174" type="noConversion"/>
  </si>
  <si>
    <t>机械</t>
    <phoneticPr fontId="174" type="noConversion"/>
  </si>
  <si>
    <t>法师</t>
    <phoneticPr fontId="174" type="noConversion"/>
  </si>
  <si>
    <t>星界密使</t>
    <phoneticPr fontId="174" type="noConversion"/>
  </si>
  <si>
    <t>战吼：在本回合中，你的下一个法术将获得法术伤害+2。</t>
    <phoneticPr fontId="174" type="noConversion"/>
  </si>
  <si>
    <t>元素</t>
    <phoneticPr fontId="174" type="noConversion"/>
  </si>
  <si>
    <t>星界裂隙</t>
    <phoneticPr fontId="174" type="noConversion"/>
  </si>
  <si>
    <t>Astral Rift</t>
    <phoneticPr fontId="174" type="noConversion"/>
  </si>
  <si>
    <t>随从将两张随从牌置入你的手牌。</t>
    <phoneticPr fontId="174" type="noConversion"/>
  </si>
  <si>
    <t>在你使用最右边的一张手牌后，抽一张牌。</t>
    <phoneticPr fontId="174" type="noConversion"/>
  </si>
  <si>
    <t>宇宙异象</t>
    <phoneticPr fontId="174" type="noConversion"/>
  </si>
  <si>
    <t>法术伤害+2</t>
    <phoneticPr fontId="174" type="noConversion"/>
  </si>
  <si>
    <t>鲁莽试验</t>
    <phoneticPr fontId="174" type="noConversion"/>
  </si>
  <si>
    <t>Unexpected Results</t>
    <phoneticPr fontId="174"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</si>
  <si>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74" type="noConversion"/>
  </si>
  <si>
    <t>气象学家</t>
    <phoneticPr fontId="174" type="noConversion"/>
  </si>
  <si>
    <t>战吼：你每有一张手牌，便对一个随机敌人造成1点伤害。</t>
    <phoneticPr fontId="174" type="noConversion"/>
  </si>
  <si>
    <t>星术师</t>
    <phoneticPr fontId="174" type="noConversion"/>
  </si>
  <si>
    <t>战吼：召唤一个法力值消耗等同于你手牌数量的随机随从。</t>
    <phoneticPr fontId="174" type="noConversion"/>
  </si>
  <si>
    <t>使你牌库中所有随从牌的法力值消耗变为(1)。</t>
    <phoneticPr fontId="174" type="noConversion"/>
  </si>
  <si>
    <t>奥秘图纸</t>
    <phoneticPr fontId="174" type="noConversion"/>
  </si>
  <si>
    <t>发现一张奥秘牌。</t>
    <phoneticPr fontId="174" type="noConversion"/>
  </si>
  <si>
    <t>猎人</t>
    <phoneticPr fontId="174" type="noConversion"/>
  </si>
  <si>
    <t>战吼：使一个友方机械获得+1/+1。如果它具有亡语，则将其触发。</t>
    <phoneticPr fontId="174" type="noConversion"/>
  </si>
  <si>
    <t>毒箭机器人</t>
    <phoneticPr fontId="174" type="noConversion"/>
  </si>
  <si>
    <t>磁力，剧毒。</t>
    <phoneticPr fontId="174" type="noConversion"/>
  </si>
  <si>
    <t>地精的把戏</t>
    <phoneticPr fontId="174" type="noConversion"/>
  </si>
  <si>
    <t>使一个友方随从获得+3/+3和突袭，该随从会在回合结束时死亡。</t>
    <phoneticPr fontId="174" type="noConversion"/>
  </si>
  <si>
    <t>机核芯片</t>
    <phoneticPr fontId="174" type="noConversion"/>
  </si>
  <si>
    <t>使你的所有随从获得“亡语：随机将一张机械牌置入你的手牌。”</t>
    <phoneticPr fontId="174" type="noConversion"/>
  </si>
  <si>
    <t>投掷炸弹</t>
    <phoneticPr fontId="174" type="noConversion"/>
  </si>
  <si>
    <t>造成2点伤害。召唤一个0/2的地精炸弹。</t>
    <phoneticPr fontId="174" type="noConversion"/>
  </si>
  <si>
    <t>蜘蛛炸弹</t>
    <phoneticPr fontId="174" type="noConversion"/>
  </si>
  <si>
    <t>磁力，亡语：随机消灭一个敌方随从。</t>
    <phoneticPr fontId="174" type="noConversion"/>
  </si>
  <si>
    <t>死灵机械师</t>
    <phoneticPr fontId="174" type="noConversion"/>
  </si>
  <si>
    <t>你的亡语会触发两次。</t>
    <phoneticPr fontId="174" type="noConversion"/>
  </si>
  <si>
    <t>战吼：召唤四个0/2的地精炸弹。</t>
    <phoneticPr fontId="174" type="noConversion"/>
  </si>
  <si>
    <t>从你的牌库中召唤三个随从。他们会攻击敌方随从，然后死亡。</t>
    <phoneticPr fontId="174" type="noConversion"/>
  </si>
  <si>
    <t>引力翻转</t>
    <phoneticPr fontId="174" type="noConversion"/>
  </si>
  <si>
    <t>使一个随从的攻击力和生命值互换。</t>
    <phoneticPr fontId="174" type="noConversion"/>
  </si>
  <si>
    <t>牧师</t>
    <phoneticPr fontId="174" type="noConversion"/>
  </si>
  <si>
    <t>实验体</t>
    <phoneticPr fontId="174" type="noConversion"/>
  </si>
  <si>
    <t>亡语：将你施放在该随从身上的所有法术移回你的手牌。</t>
    <phoneticPr fontId="174" type="noConversion"/>
  </si>
  <si>
    <t>丧钟机器人</t>
    <phoneticPr fontId="174" type="noConversion"/>
  </si>
  <si>
    <t>亡语：从你的牌库中抽一张具有亡语的随从牌。</t>
    <phoneticPr fontId="174" type="noConversion"/>
  </si>
  <si>
    <t>克隆装置</t>
    <phoneticPr fontId="174" type="noConversion"/>
  </si>
  <si>
    <t>从你对手的牌库中发现一张随从牌，复制该随从牌并置入你的手牌。</t>
    <phoneticPr fontId="174" type="noConversion"/>
  </si>
  <si>
    <t>欧米茄医护兵</t>
    <phoneticPr fontId="174" type="noConversion"/>
  </si>
  <si>
    <t>战吼：如果你有十个法力水晶，为你的英雄恢复10点生命值。</t>
    <phoneticPr fontId="174" type="noConversion"/>
  </si>
  <si>
    <t>增生手臂</t>
    <phoneticPr fontId="174" type="noConversion"/>
  </si>
  <si>
    <t>使一个随从获得+2/+2。将一张可使一个随从获得+2/+2的“更多手臂”置入你的手牌。</t>
    <phoneticPr fontId="174" type="noConversion"/>
  </si>
  <si>
    <t>鲁莽的实验者</t>
    <phoneticPr fontId="174" type="noConversion"/>
  </si>
  <si>
    <t>你使用的亡语随从牌的法力值消耗减少(3)点，但会在回合结束时死亡。</t>
    <phoneticPr fontId="174" type="noConversion"/>
  </si>
  <si>
    <t>真言术·仿</t>
    <phoneticPr fontId="174" type="noConversion"/>
  </si>
  <si>
    <t>选择一个友方随从，召唤一个该随从的5/5复制。</t>
    <phoneticPr fontId="174" type="noConversion"/>
  </si>
  <si>
    <t>亡语：如果你对该随从施放过任意法术，再次召唤该随从。</t>
    <phoneticPr fontId="174" type="noConversion"/>
  </si>
  <si>
    <t>召唤你的牌库中每一个随从的1/1复制。</t>
    <phoneticPr fontId="174" type="noConversion"/>
  </si>
  <si>
    <t>蹦蹦兔</t>
    <phoneticPr fontId="174" type="noConversion"/>
  </si>
  <si>
    <t>战吼：在本局对战中，你每使用一张蹦蹦兔就会使其获得+2/+2。</t>
    <phoneticPr fontId="174" type="noConversion"/>
  </si>
  <si>
    <t>潜行者</t>
    <phoneticPr fontId="174" type="noConversion"/>
  </si>
  <si>
    <t>实验室招募员</t>
    <phoneticPr fontId="174" type="noConversion"/>
  </si>
  <si>
    <t>战吼：将一个友方随从的三个复制洗入你的牌库。</t>
    <phoneticPr fontId="174" type="noConversion"/>
  </si>
  <si>
    <t>亡语：触发一个随机友方随从的亡语。</t>
    <phoneticPr fontId="174" type="noConversion"/>
  </si>
  <si>
    <t>武器</t>
    <phoneticPr fontId="174" type="noConversion"/>
  </si>
  <si>
    <t>荒疫爬行者</t>
    <phoneticPr fontId="174" type="noConversion"/>
  </si>
  <si>
    <t>亡语：召唤1/1并具有剧毒和突袭的软泥怪。</t>
    <phoneticPr fontId="174" type="noConversion"/>
  </si>
  <si>
    <t>将十张你对手的职业牌洗入你的牌库，其法力值消耗为(1)点。</t>
    <phoneticPr fontId="174" type="noConversion"/>
  </si>
  <si>
    <t>战吼：发现一张亡语随从牌，并获得其亡语。</t>
    <phoneticPr fontId="174" type="noConversion"/>
  </si>
  <si>
    <t>疯狂的药剂师</t>
    <phoneticPr fontId="174" type="noConversion"/>
  </si>
  <si>
    <t>连击：使一个友方随从获得+4攻击力。</t>
    <phoneticPr fontId="174" type="noConversion"/>
  </si>
  <si>
    <t>抽取你牌库剩下的牌。</t>
    <phoneticPr fontId="174" type="noConversion"/>
  </si>
  <si>
    <t>死金药剂</t>
    <phoneticPr fontId="174" type="noConversion"/>
  </si>
  <si>
    <t>触发一个友方随从的亡语两次。</t>
    <phoneticPr fontId="174" type="noConversion"/>
  </si>
  <si>
    <t>萨满</t>
    <phoneticPr fontId="174" type="noConversion"/>
  </si>
  <si>
    <t>流电爆裂</t>
    <phoneticPr fontId="174" type="noConversion"/>
  </si>
  <si>
    <t>召唤两个1/1并具有突袭的“火花”。过载：(1)</t>
    <phoneticPr fontId="174" type="noConversion"/>
  </si>
  <si>
    <t>欧米茄灵能者</t>
    <phoneticPr fontId="174" type="noConversion"/>
  </si>
  <si>
    <t>元素反应</t>
    <phoneticPr fontId="174" type="noConversion"/>
  </si>
  <si>
    <t>抽一张牌。如果你在上个回合使用过元素牌，则复制抽到的牌。</t>
    <phoneticPr fontId="174" type="noConversion"/>
  </si>
  <si>
    <t>战吼：在本回合中，你的下一个法术将施放两次。</t>
    <phoneticPr fontId="174" type="noConversion"/>
  </si>
  <si>
    <t>风暴追逐者</t>
    <phoneticPr fontId="174" type="noConversion"/>
  </si>
  <si>
    <t>战吼：从你的牌库中抽一张法力值消耗大于或等于(5)的法术牌。</t>
    <phoneticPr fontId="174" type="noConversion"/>
  </si>
  <si>
    <t>雷云元素</t>
    <phoneticPr fontId="174" type="noConversion"/>
  </si>
  <si>
    <t>在你使用一张过载牌后，召唤两个1/1并具有突袭的“火花”。</t>
    <phoneticPr fontId="174" type="noConversion"/>
  </si>
  <si>
    <t>我找到了！</t>
    <phoneticPr fontId="174" type="noConversion"/>
  </si>
  <si>
    <t>随机挑选你手牌里的一个随从，召唤一个复制。</t>
    <phoneticPr fontId="174" type="noConversion"/>
  </si>
  <si>
    <t>风暴聚合器</t>
    <phoneticPr fontId="174" type="noConversion"/>
  </si>
  <si>
    <t>将你所有的随从随机变形成为传说随从。</t>
    <phoneticPr fontId="174" type="noConversion"/>
  </si>
  <si>
    <t>格洛顿</t>
    <phoneticPr fontId="174" type="noConversion"/>
  </si>
  <si>
    <t>磁力</t>
    <phoneticPr fontId="174" type="noConversion"/>
  </si>
  <si>
    <t>圣骑士</t>
    <phoneticPr fontId="174" type="noConversion"/>
  </si>
  <si>
    <t>自动防御矩阵</t>
    <phoneticPr fontId="174" type="noConversion"/>
  </si>
  <si>
    <t>奥秘：当你的随从受到攻击时，使其获得圣盾。</t>
    <phoneticPr fontId="174" type="noConversion"/>
  </si>
  <si>
    <t>圣盾，吸血。你的治疗效果翻倍。</t>
    <phoneticPr fontId="174" type="noConversion"/>
  </si>
  <si>
    <t>水晶学</t>
    <phoneticPr fontId="174" type="noConversion"/>
  </si>
  <si>
    <t>从你的拍苦中抽两张攻击力为1的随从牌。</t>
    <phoneticPr fontId="174" type="noConversion"/>
  </si>
  <si>
    <t>磁力，圣盾，嘲讽</t>
    <phoneticPr fontId="174" type="noConversion"/>
  </si>
  <si>
    <t>从你的牌库中抽一张随从牌和法术牌，并使其法力值消耗互换。</t>
    <phoneticPr fontId="174" type="noConversion"/>
  </si>
  <si>
    <t>亡语：召唤一个8/8的机械暴龙。</t>
    <phoneticPr fontId="174" type="noConversion"/>
  </si>
  <si>
    <t>萎缩射线</t>
    <phoneticPr fontId="174" type="noConversion"/>
  </si>
  <si>
    <t>将所有随从的攻击力和生命值变为1。</t>
    <phoneticPr fontId="174" type="noConversion"/>
  </si>
  <si>
    <t>战吼：使你手牌中的所有随从牌获得+2/+2。</t>
    <phoneticPr fontId="174" type="noConversion"/>
  </si>
  <si>
    <t>复活三个友方机械，它们会保留所有磁力升级。</t>
    <phoneticPr fontId="174" type="noConversion"/>
  </si>
  <si>
    <t>使你手牌中最左边的随从牌获得+2/+2。</t>
    <phoneticPr fontId="174" type="noConversion"/>
  </si>
  <si>
    <t>术士</t>
    <phoneticPr fontId="174" type="noConversion"/>
  </si>
  <si>
    <t>抽三张牌。在你的回合结束时，弃掉它们。</t>
    <phoneticPr fontId="174" type="noConversion"/>
  </si>
  <si>
    <t>虚空分析师</t>
    <phoneticPr fontId="174" type="noConversion"/>
  </si>
  <si>
    <t>Void Analyst</t>
    <phoneticPr fontId="174" type="noConversion"/>
  </si>
  <si>
    <t>亡语：使你手牌中所有恶魔牌获得+1/+1。</t>
    <phoneticPr fontId="174" type="noConversion"/>
  </si>
  <si>
    <t>恶魔</t>
    <phoneticPr fontId="174" type="noConversion"/>
  </si>
  <si>
    <t>恶魔计划</t>
    <phoneticPr fontId="174" type="noConversion"/>
  </si>
  <si>
    <t>每个玩家将其手牌中的一张随机随从牌变形成为一张恶魔牌。</t>
    <phoneticPr fontId="174" type="noConversion"/>
  </si>
  <si>
    <t>灵魂炸弹</t>
    <phoneticPr fontId="174" type="noConversion"/>
  </si>
  <si>
    <t>对一个随从和你的英雄各造成4点伤害。</t>
    <phoneticPr fontId="174" type="noConversion"/>
  </si>
  <si>
    <t>虚魂破坏者</t>
    <phoneticPr fontId="174" type="noConversion"/>
  </si>
  <si>
    <t>战吼：在本回合中，你的英雄每受到一点伤害，便获得+1攻击力。</t>
    <phoneticPr fontId="174" type="noConversion"/>
  </si>
  <si>
    <t>双生小鬼</t>
    <phoneticPr fontId="174" type="noConversion"/>
  </si>
  <si>
    <t>战吼：召唤该随从的一个复制。</t>
    <phoneticPr fontId="174" type="noConversion"/>
  </si>
  <si>
    <t>欧米茄探员</t>
    <phoneticPr fontId="174" type="noConversion"/>
  </si>
  <si>
    <t>炼魂术</t>
    <phoneticPr fontId="174" type="noConversion"/>
  </si>
  <si>
    <t>亡语：将该随从与你牌库中的一个随从互换。</t>
    <phoneticPr fontId="174" type="noConversion"/>
  </si>
  <si>
    <t>每当该随从抽到伤害，便获得2点护甲值。</t>
    <phoneticPr fontId="174" type="noConversion"/>
  </si>
  <si>
    <t>战士</t>
    <phoneticPr fontId="174" type="noConversion"/>
  </si>
  <si>
    <t>欧米茄装配</t>
    <phoneticPr fontId="174" type="noConversion"/>
  </si>
  <si>
    <t>发现一张机械牌。如果你有十个法力水晶，保留全部三张牌。</t>
    <phoneticPr fontId="174" type="noConversion"/>
  </si>
  <si>
    <t>武器计划</t>
    <phoneticPr fontId="174" type="noConversion"/>
  </si>
  <si>
    <t>每个玩家装备一把2/3的武器，并获得6点护甲值。</t>
    <phoneticPr fontId="174" type="noConversion"/>
  </si>
  <si>
    <t>在你攻击一个随从后，迫使其攻击相邻的一个随从。</t>
    <phoneticPr fontId="174" type="noConversion"/>
  </si>
  <si>
    <t>战吼：造成5点伤害，随机分配到所有非机械随从身上。</t>
    <phoneticPr fontId="174" type="noConversion"/>
  </si>
  <si>
    <t>安保巡游者</t>
    <phoneticPr fontId="174" type="noConversion"/>
  </si>
  <si>
    <t>每当该随从受到伤害，召唤一个2/3并具有嘲讽的机械。</t>
    <phoneticPr fontId="174" type="noConversion"/>
  </si>
  <si>
    <t>铍金毁灭者</t>
    <phoneticPr fontId="174" type="noConversion"/>
  </si>
  <si>
    <t>磁力。无法成为法术或英雄技能的目标。</t>
    <phoneticPr fontId="174" type="noConversion"/>
  </si>
  <si>
    <t>Dr. Boom, Mad Genius</t>
    <phoneticPr fontId="174" type="noConversion"/>
  </si>
  <si>
    <t>英雄</t>
    <phoneticPr fontId="174" type="noConversion"/>
  </si>
  <si>
    <t>从你的手牌中召唤三个随机随从，并使其获得突袭。</t>
    <phoneticPr fontId="174" type="noConversion"/>
  </si>
  <si>
    <t>地精炸弹</t>
    <phoneticPr fontId="174" type="noConversion"/>
  </si>
  <si>
    <t>亡语：对敌方英雄造成2点伤害。</t>
    <phoneticPr fontId="174" type="noConversion"/>
  </si>
  <si>
    <t>中立</t>
    <phoneticPr fontId="174" type="noConversion"/>
  </si>
  <si>
    <t>滑板机器人</t>
    <phoneticPr fontId="174" type="noConversion"/>
  </si>
  <si>
    <t>磁力，突袭。</t>
    <phoneticPr fontId="174" type="noConversion"/>
  </si>
  <si>
    <t>机械袋鼠</t>
    <phoneticPr fontId="174" type="noConversion"/>
  </si>
  <si>
    <t>亡语：召唤一个1/1的机械袋鼠宝宝。</t>
    <phoneticPr fontId="174" type="noConversion"/>
  </si>
  <si>
    <t>Crystallizer</t>
    <phoneticPr fontId="174" type="noConversion"/>
  </si>
  <si>
    <t>战吼：对你的英雄造成5点伤害。获得5点护甲值。</t>
    <phoneticPr fontId="174" type="noConversion"/>
  </si>
  <si>
    <t>通电机器人</t>
    <phoneticPr fontId="174" type="noConversion"/>
  </si>
  <si>
    <t>战吼：使你手牌中所有机械牌的法力值消耗减少(1)点。</t>
    <phoneticPr fontId="174" type="noConversion"/>
  </si>
  <si>
    <t>可升级机器人</t>
    <phoneticPr fontId="174" type="noConversion"/>
  </si>
  <si>
    <t>火花引擎</t>
    <phoneticPr fontId="174" type="noConversion"/>
  </si>
  <si>
    <t>战吼：将一张1/1并具有突袭的火花置入你的手牌。</t>
    <phoneticPr fontId="174" type="noConversion"/>
  </si>
  <si>
    <t>旋翼滑翔者</t>
    <phoneticPr fontId="174" type="noConversion"/>
  </si>
  <si>
    <t>Whirliglider</t>
    <phoneticPr fontId="174" type="noConversion"/>
  </si>
  <si>
    <t>战吼：召唤一个0/2的地精炸弹。</t>
    <phoneticPr fontId="174" type="noConversion"/>
  </si>
  <si>
    <t>毒物学家</t>
    <phoneticPr fontId="174" type="noConversion"/>
  </si>
  <si>
    <t>战吼：使你的武器获得+1攻击力。</t>
    <phoneticPr fontId="174" type="noConversion"/>
  </si>
  <si>
    <t>没电的铁皮人</t>
    <phoneticPr fontId="174" type="noConversion"/>
  </si>
  <si>
    <t>在本回合中，除非你施放过法术，否则无法进行攻击。</t>
    <phoneticPr fontId="174" type="noConversion"/>
  </si>
  <si>
    <t>青铜门卫</t>
    <phoneticPr fontId="174" type="noConversion"/>
  </si>
  <si>
    <t>磁力，嘲讽。</t>
    <phoneticPr fontId="174" type="noConversion"/>
  </si>
  <si>
    <t>微机操控者</t>
    <phoneticPr fontId="174" type="noConversion"/>
  </si>
  <si>
    <t>战吼：召唤两个1/1的微型机器人。</t>
    <phoneticPr fontId="174" type="noConversion"/>
  </si>
  <si>
    <t>爆爆机器人</t>
    <phoneticPr fontId="174" type="noConversion"/>
  </si>
  <si>
    <t>亡语：对一个随机敌方随从造成4点伤害。</t>
    <phoneticPr fontId="174" type="noConversion"/>
  </si>
  <si>
    <t>脑力激荡者</t>
    <phoneticPr fontId="174" type="noConversion"/>
  </si>
  <si>
    <t>Brainstormer</t>
    <phoneticPr fontId="174" type="noConversion"/>
  </si>
  <si>
    <t>战吼：你手牌中每有一张法术牌，便获得+1生命值。</t>
    <phoneticPr fontId="174" type="noConversion"/>
  </si>
  <si>
    <t>电能工匠</t>
    <phoneticPr fontId="174" type="noConversion"/>
  </si>
  <si>
    <t>Cavern Dreamer</t>
    <phoneticPr fontId="174" type="noConversion"/>
  </si>
  <si>
    <t>战吼：如果你的手牌中有法力值消耗大于或等于(5)的法术牌，便获得+1/+1。</t>
    <phoneticPr fontId="174" type="noConversion"/>
  </si>
  <si>
    <t>每当你将一张牌洗入牌库，额外洗入一张相同的牌。</t>
    <phoneticPr fontId="174" type="noConversion"/>
  </si>
  <si>
    <t>野兽</t>
    <phoneticPr fontId="174" type="noConversion"/>
  </si>
  <si>
    <t>欧米茄防御者</t>
    <phoneticPr fontId="174" type="noConversion"/>
  </si>
  <si>
    <t>嘲讽，战吼：如果你有十个法力水晶，获得+10攻击力。</t>
    <phoneticPr fontId="174" type="noConversion"/>
  </si>
  <si>
    <t>磁力，亡语：召唤三个1/1的微型机器人。</t>
    <phoneticPr fontId="174" type="noConversion"/>
  </si>
  <si>
    <t>投弹机器人</t>
    <phoneticPr fontId="174" type="noConversion"/>
  </si>
  <si>
    <t>Explodinator</t>
    <phoneticPr fontId="174" type="noConversion"/>
  </si>
  <si>
    <t>战吼：召唤两个0/2的地精炸弹。</t>
    <phoneticPr fontId="174" type="noConversion"/>
  </si>
  <si>
    <t>武装皮纳塔</t>
    <phoneticPr fontId="174" type="noConversion"/>
  </si>
  <si>
    <t>亡语：随机将一个传说随从置入你的手牌。</t>
    <phoneticPr fontId="174" type="noConversion"/>
  </si>
  <si>
    <t>载人毁灭机</t>
    <phoneticPr fontId="174" type="noConversion"/>
  </si>
  <si>
    <t>亡语：从你的手牌中召唤一个法力值消耗小于或等于(2)的随机随从。</t>
    <phoneticPr fontId="174" type="noConversion"/>
  </si>
  <si>
    <t>伪装机器人</t>
    <phoneticPr fontId="174" type="noConversion"/>
  </si>
  <si>
    <t>战吼：获得潜行直到你的下个回合。</t>
    <phoneticPr fontId="174" type="noConversion"/>
  </si>
  <si>
    <t>Whizbang the Wonderful</t>
    <phoneticPr fontId="174" type="noConversion"/>
  </si>
  <si>
    <t>钢铁暴怒者</t>
    <phoneticPr fontId="174" type="noConversion"/>
  </si>
  <si>
    <t>突袭</t>
    <phoneticPr fontId="174" type="noConversion"/>
  </si>
  <si>
    <t>潜行。在你的对手使用一张随从牌，变成该随从的复制。</t>
    <phoneticPr fontId="174" type="noConversion"/>
  </si>
  <si>
    <t>战吼：召唤两个1/2并具有嘲讽和圣盾的机械。</t>
    <phoneticPr fontId="174" type="noConversion"/>
  </si>
  <si>
    <t>生锈的回收机器人</t>
    <phoneticPr fontId="174" type="noConversion"/>
  </si>
  <si>
    <t>Rusty Recycler</t>
    <phoneticPr fontId="174" type="noConversion"/>
  </si>
  <si>
    <t>嘲讽，吸血。</t>
    <phoneticPr fontId="174" type="noConversion"/>
  </si>
  <si>
    <t>磁力，圣盾，嘲讽，吸血，突袭</t>
    <phoneticPr fontId="174" type="noConversion"/>
  </si>
  <si>
    <t>电磁脉冲特工</t>
    <phoneticPr fontId="174" type="noConversion"/>
  </si>
  <si>
    <t>战吼：消灭一个机械。</t>
    <phoneticPr fontId="174" type="noConversion"/>
  </si>
  <si>
    <t>全息术士</t>
    <phoneticPr fontId="174" type="noConversion"/>
  </si>
  <si>
    <t>战吼：从你的牌库中抽五张不同的奥秘牌。</t>
    <phoneticPr fontId="174" type="noConversion"/>
  </si>
  <si>
    <t>爆盐投弹手</t>
    <phoneticPr fontId="174" type="noConversion"/>
  </si>
  <si>
    <t>战争机兵</t>
    <phoneticPr fontId="174" type="noConversion"/>
  </si>
  <si>
    <t>脱逃的样本</t>
    <phoneticPr fontId="174" type="noConversion"/>
  </si>
  <si>
    <t>战吼：造成6点伤害，随机分配于所有其他友方随从身上。</t>
    <phoneticPr fontId="174" type="noConversion"/>
  </si>
  <si>
    <t>亡语：召唤一个7/7的机械巨龙。</t>
    <phoneticPr fontId="174" type="noConversion"/>
  </si>
  <si>
    <t>奥能水母</t>
    <phoneticPr fontId="174" type="noConversion"/>
  </si>
  <si>
    <t>战吼：发现一张法力值消耗大于或等于(5)的法术牌。</t>
    <phoneticPr fontId="174" type="noConversion"/>
  </si>
  <si>
    <t>飞弹机器人</t>
    <phoneticPr fontId="174" type="noConversion"/>
  </si>
  <si>
    <t>磁力。在你的回合结束时，对所有其他角色造成1点伤害。</t>
    <phoneticPr fontId="174" type="noConversion"/>
  </si>
  <si>
    <t>火花钻机</t>
    <phoneticPr fontId="174" type="noConversion"/>
  </si>
  <si>
    <t>突袭，亡语：将两张1/1并具有突袭的“火花”置入你的手牌。</t>
    <phoneticPr fontId="174" type="noConversion"/>
  </si>
  <si>
    <t>受损的机械剑龙</t>
    <phoneticPr fontId="174" type="noConversion"/>
  </si>
  <si>
    <t>嘲讽，战吼：对该随从造成6点伤害。</t>
    <phoneticPr fontId="174" type="noConversion"/>
  </si>
  <si>
    <t>群星罗列者</t>
    <phoneticPr fontId="174" type="noConversion"/>
  </si>
  <si>
    <t>战吼：如果你控制三个生命值为7的随从，对所有敌人造成7点伤害。</t>
    <phoneticPr fontId="174" type="noConversion"/>
  </si>
  <si>
    <t>机械推土牛</t>
    <phoneticPr fontId="174" type="noConversion"/>
  </si>
  <si>
    <t>圣盾</t>
    <phoneticPr fontId="174" type="noConversion"/>
  </si>
  <si>
    <t>亡语：如果你的牌库、手牌和站场没有任何牌，消灭敌方英雄。</t>
    <phoneticPr fontId="174" type="noConversion"/>
  </si>
  <si>
    <t>砰砰</t>
    <phoneticPr fontId="14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</si>
  <si>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47" type="noConversion"/>
  </si>
  <si>
    <t>战吼：将你牌库中所有法力值消耗为(1)的牌变为传说随从牌。</t>
    <phoneticPr fontId="147" type="noConversion"/>
  </si>
  <si>
    <t>对战开始时：如果你的套牌中只有法力值消耗为奇数的牌，升级你的(初始)英雄技能。</t>
    <phoneticPr fontId="147" type="noConversion"/>
  </si>
  <si>
    <t>女巫哈加莎</t>
    <phoneticPr fontId="147" type="noConversion"/>
  </si>
  <si>
    <t>战吼：对所有随从造成3点伤害。(蛊惑，被动英雄技能，在你使用一张随从牌后，随机将一张萨满法术牌置入你的手牌。)</t>
    <phoneticPr fontId="147" type="noConversion"/>
  </si>
  <si>
    <t>英雄</t>
    <phoneticPr fontId="147" type="noConversion"/>
  </si>
  <si>
    <t>萨满祭司</t>
    <phoneticPr fontId="147" type="noConversion"/>
  </si>
  <si>
    <t>传说</t>
    <phoneticPr fontId="147" type="noConversion"/>
  </si>
  <si>
    <t>N.女巫森林ok</t>
    <phoneticPr fontId="147" type="noConversion"/>
  </si>
  <si>
    <t>撼世者格朗勃尔</t>
    <phoneticPr fontId="14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</si>
  <si>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</si>
  <si>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74" type="noConversion"/>
  </si>
  <si>
    <t>O.砰砰计划ok</t>
    <phoneticPr fontId="174" type="noConversion"/>
  </si>
  <si>
    <t>Juicy Psychmelon</t>
    <phoneticPr fontId="174" type="noConversion"/>
  </si>
  <si>
    <t># 若想使用这副套牌，将它复制到剪贴板然后在炉石中创建新套牌</t>
  </si>
  <si>
    <t># 1x (5) 奇利亚斯</t>
  </si>
  <si>
    <t>砰砰飞艇</t>
    <phoneticPr fontId="174" type="noConversion"/>
  </si>
  <si>
    <t>游荡怪物</t>
    <phoneticPr fontId="174" type="noConversion"/>
  </si>
  <si>
    <t>血骑士</t>
    <phoneticPr fontId="174" type="noConversion"/>
  </si>
  <si>
    <t>小型法术玉石</t>
    <phoneticPr fontId="174" type="noConversion"/>
  </si>
  <si>
    <t>吵吵模组</t>
    <phoneticPr fontId="174" type="noConversion"/>
  </si>
  <si>
    <t>德鲁伊</t>
    <phoneticPr fontId="174" type="noConversion"/>
  </si>
  <si>
    <t>星辰坠落</t>
    <phoneticPr fontId="174" type="noConversion"/>
  </si>
  <si>
    <t># 1x (3) 艾德温·范克里夫</t>
  </si>
  <si>
    <t>恐鳞追猎者</t>
    <phoneticPr fontId="174" type="noConversion"/>
  </si>
  <si>
    <t>奇利亚斯</t>
    <phoneticPr fontId="174" type="noConversion"/>
  </si>
  <si>
    <t>N.女巫森林ok</t>
    <phoneticPr fontId="174" type="noConversion"/>
  </si>
  <si>
    <t>冰锥术</t>
    <phoneticPr fontId="174" type="noConversion"/>
  </si>
  <si>
    <t>虚灵奥术师</t>
    <phoneticPr fontId="174" type="noConversion"/>
  </si>
  <si>
    <t>暴风雪</t>
    <phoneticPr fontId="174" type="noConversion"/>
  </si>
  <si>
    <t>智慧秘典</t>
    <phoneticPr fontId="174" type="noConversion"/>
  </si>
  <si>
    <t>战吼：使一个敌方随从的攻击力变为1。</t>
    <phoneticPr fontId="174" type="noConversion"/>
  </si>
  <si>
    <t>冲锋，战吼：使你的对手获得一个法力水晶。</t>
    <phoneticPr fontId="174" type="noConversion"/>
  </si>
  <si>
    <t>chenzhilong315315@163.com</t>
  </si>
  <si>
    <t>lianglu19840120@163.com</t>
  </si>
  <si>
    <t>444279218@qq.com</t>
    <phoneticPr fontId="147" type="noConversion"/>
  </si>
  <si>
    <t>czl315315@sina.com</t>
    <phoneticPr fontId="147" type="noConversion"/>
  </si>
  <si>
    <t>随机将一张恶魔牌置入你的手牌</t>
    <phoneticPr fontId="174" type="noConversion"/>
  </si>
  <si>
    <t>德鲁伊</t>
    <phoneticPr fontId="174" type="noConversion"/>
  </si>
  <si>
    <t>猎人</t>
    <phoneticPr fontId="174" type="noConversion"/>
  </si>
  <si>
    <t>法师</t>
    <phoneticPr fontId="174" type="noConversion"/>
  </si>
  <si>
    <t>牧师</t>
    <phoneticPr fontId="174" type="noConversion"/>
  </si>
  <si>
    <t>潜行者</t>
    <phoneticPr fontId="174" type="noConversion"/>
  </si>
  <si>
    <t>萨满</t>
    <phoneticPr fontId="174" type="noConversion"/>
  </si>
  <si>
    <t>术士</t>
    <phoneticPr fontId="174" type="noConversion"/>
  </si>
  <si>
    <t>圣骑士</t>
    <phoneticPr fontId="174" type="noConversion"/>
  </si>
  <si>
    <t>战士</t>
    <phoneticPr fontId="174" type="noConversion"/>
  </si>
  <si>
    <t>中立</t>
    <phoneticPr fontId="174" type="noConversion"/>
  </si>
  <si>
    <t>飞扑</t>
    <phoneticPr fontId="174" type="noConversion"/>
  </si>
  <si>
    <t>在本回合中，使你的英雄获得+2攻击力。</t>
    <phoneticPr fontId="174" type="noConversion"/>
  </si>
  <si>
    <t>P.拉斯塔哈的大乱斗</t>
    <phoneticPr fontId="174" type="noConversion"/>
  </si>
  <si>
    <t>迅猛龙之灵</t>
    <phoneticPr fontId="174" type="noConversion"/>
  </si>
  <si>
    <t>潜行一回合。在你的英雄攻击并消灭一个随从后，抽一张牌。</t>
    <phoneticPr fontId="174" type="noConversion"/>
  </si>
  <si>
    <t>野蛮先锋</t>
    <phoneticPr fontId="174" type="noConversion"/>
  </si>
  <si>
    <t>战吼：对一个敌方随从造成等同于你的英雄攻击力的伤害。</t>
    <phoneticPr fontId="174" type="noConversion"/>
  </si>
  <si>
    <t>战争德鲁伊罗缇</t>
    <phoneticPr fontId="174" type="noConversion"/>
  </si>
  <si>
    <t>抉择：将该随从变形成为罗缇的四种恐龙形态之一。</t>
    <phoneticPr fontId="174" type="noConversion"/>
  </si>
  <si>
    <t>掠食本能</t>
    <phoneticPr fontId="174" type="noConversion"/>
  </si>
  <si>
    <t>从你的牌库中抽一张野兽牌。将其生命值翻倍。</t>
    <phoneticPr fontId="174" type="noConversion"/>
  </si>
  <si>
    <t>神灵印记</t>
    <phoneticPr fontId="174" type="noConversion"/>
  </si>
  <si>
    <t>抉择：使一个随从获得+2/+4并具有嘲讽；或者召唤两个3/2的迅猛龙。</t>
    <phoneticPr fontId="174" type="noConversion"/>
  </si>
  <si>
    <t>树语者</t>
    <phoneticPr fontId="174" type="noConversion"/>
  </si>
  <si>
    <t>战吼：将你的所有树人变形成为5/5的古树。</t>
    <phoneticPr fontId="174" type="noConversion"/>
  </si>
  <si>
    <t>狂奔怒吼</t>
    <phoneticPr fontId="174" type="noConversion"/>
  </si>
  <si>
    <t>随机从你的手牌中召唤一个野兽，并使其获得突袭。</t>
    <phoneticPr fontId="174" type="noConversion"/>
  </si>
  <si>
    <t>贡克，迅猛龙之神</t>
    <phoneticPr fontId="174" type="noConversion"/>
  </si>
  <si>
    <t>在你的英雄攻击并消灭一个随从后，便可再次攻击。</t>
    <phoneticPr fontId="174" type="noConversion"/>
  </si>
  <si>
    <t>铁皮恐角龙</t>
    <phoneticPr fontId="174" type="noConversion"/>
  </si>
  <si>
    <t>超杀：召唤一个5/5的铁皮小恐龙。</t>
    <phoneticPr fontId="174" type="noConversion"/>
  </si>
  <si>
    <t>元素唤醒</t>
    <phoneticPr fontId="174" type="noConversion"/>
  </si>
  <si>
    <t>在本回合中，你使用的下一张元素牌的法力值消耗减少(2)点。</t>
    <phoneticPr fontId="174" type="noConversion"/>
  </si>
  <si>
    <t>大胆的吞火者</t>
    <phoneticPr fontId="174" type="noConversion"/>
  </si>
  <si>
    <t>战吼：在本回合中，你的下一个英雄技能会额外造成2点伤害。</t>
    <phoneticPr fontId="174" type="noConversion"/>
  </si>
  <si>
    <t>龙鹰之灵</t>
    <phoneticPr fontId="174" type="noConversion"/>
  </si>
  <si>
    <t>潜行一回合。你的英雄技能会对目标及相邻随从造成伤害。</t>
    <phoneticPr fontId="174" type="noConversion"/>
  </si>
  <si>
    <t>火焰狂人</t>
    <phoneticPr fontId="174" type="noConversion"/>
  </si>
  <si>
    <t>每当你的英雄技能消灭一个随从，抽一张牌。</t>
    <phoneticPr fontId="174" type="noConversion"/>
  </si>
  <si>
    <t>裂魂残像</t>
    <phoneticPr fontId="174" type="noConversion"/>
  </si>
  <si>
    <t>奥秘：当你的随从受到攻击时，召唤一个该随从的复制。</t>
    <phoneticPr fontId="174" type="noConversion"/>
  </si>
  <si>
    <t>灼烧</t>
    <phoneticPr fontId="174" type="noConversion"/>
  </si>
  <si>
    <t>对一个随从造成4点伤害。如果你在上个回合使用过元素牌，则法力值消耗变为(1)点。</t>
    <phoneticPr fontId="174" type="noConversion"/>
  </si>
  <si>
    <t>冲击波</t>
    <phoneticPr fontId="174" type="noConversion"/>
  </si>
  <si>
    <t>对所有随从造成2点伤害。超杀：随机将一张法师法术牌置入你的手牌。</t>
    <phoneticPr fontId="174" type="noConversion"/>
  </si>
  <si>
    <t>奥术暴龙</t>
    <phoneticPr fontId="174" type="noConversion"/>
  </si>
  <si>
    <t>战吼：如果你在上个回合使用过元素牌，则对所有其他随从造成3点伤害。</t>
    <phoneticPr fontId="174" type="noConversion"/>
  </si>
  <si>
    <t>加亚莱，龙鹰之神</t>
    <phoneticPr fontId="174" type="noConversion"/>
  </si>
  <si>
    <t>战吼：在本局对战中，如果你的英雄技能累计造成了8点伤害，则召唤炎魔之王拉格纳罗斯。</t>
    <phoneticPr fontId="174" type="noConversion"/>
  </si>
  <si>
    <t>妖术领主玛拉卡斯</t>
    <phoneticPr fontId="174"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</si>
  <si>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74" type="noConversion"/>
  </si>
  <si>
    <t>魔泉山猫</t>
    <phoneticPr fontId="174" type="noConversion"/>
  </si>
  <si>
    <t>突袭，战吼：将一张1/1并具有突袭的山猫置入你的手牌。</t>
    <phoneticPr fontId="174" type="noConversion"/>
  </si>
  <si>
    <t>猎人</t>
    <phoneticPr fontId="174" type="noConversion"/>
  </si>
  <si>
    <t>随从</t>
    <phoneticPr fontId="174" type="noConversion"/>
  </si>
  <si>
    <t>野兽</t>
    <phoneticPr fontId="174" type="noConversion"/>
  </si>
  <si>
    <t>普通</t>
    <phoneticPr fontId="174" type="noConversion"/>
  </si>
  <si>
    <t>P.拉斯塔哈的大乱斗</t>
    <phoneticPr fontId="174" type="noConversion"/>
  </si>
  <si>
    <t>野兽之心</t>
    <phoneticPr fontId="174" type="noConversion"/>
  </si>
  <si>
    <t>使一个友方野兽获得+1/+1，使其随机攻击一个敌方随从。</t>
    <phoneticPr fontId="174" type="noConversion"/>
  </si>
  <si>
    <t>猎头者之斧</t>
    <phoneticPr fontId="174" type="noConversion"/>
  </si>
  <si>
    <t>战吼：如果你控制一个野兽，便获得+1耐久度。</t>
    <phoneticPr fontId="174" type="noConversion"/>
  </si>
  <si>
    <t>荒野的复仇</t>
    <phoneticPr fontId="174" type="noConversion"/>
  </si>
  <si>
    <t>召唤本回合中死亡的友方野兽。</t>
    <phoneticPr fontId="174" type="noConversion"/>
  </si>
  <si>
    <t>山猫之灵</t>
    <phoneticPr fontId="174" type="noConversion"/>
  </si>
  <si>
    <t>潜行一回合。每当你召唤一个野兽时，使其获得+1/+1。</t>
    <phoneticPr fontId="174" type="noConversion"/>
  </si>
  <si>
    <t>血顶战略家</t>
    <phoneticPr fontId="174" type="noConversion"/>
  </si>
  <si>
    <t>战吼：如果你装备着武器，发现一张法术牌。</t>
    <phoneticPr fontId="174" type="noConversion"/>
  </si>
  <si>
    <t>从你的牌库中发现一张随从牌。如果三张牌都是野兽，则改为抽取全部三张牌。</t>
    <phoneticPr fontId="174" type="noConversion"/>
  </si>
  <si>
    <t>哈尔拉兹，山猫之神</t>
    <phoneticPr fontId="174" type="noConversion"/>
  </si>
  <si>
    <t>战吼：将1/1并具有突袭的山猫置入你的手牌，直到你的手牌数量达到上限。</t>
    <phoneticPr fontId="174" type="noConversion"/>
  </si>
  <si>
    <t>诱饵射击</t>
    <phoneticPr fontId="174" type="noConversion"/>
  </si>
  <si>
    <t>造成3点伤害。超杀：召唤一个5/5的魔暴龙。</t>
    <phoneticPr fontId="174" type="noConversion"/>
  </si>
  <si>
    <t>祖尔金</t>
    <phoneticPr fontId="174"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</si>
  <si>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74" type="noConversion"/>
  </si>
  <si>
    <t>再生</t>
    <phoneticPr fontId="174" type="noConversion"/>
  </si>
  <si>
    <t>恢复3点生命值。</t>
    <phoneticPr fontId="174" type="noConversion"/>
  </si>
  <si>
    <t>亡者之灵</t>
    <phoneticPr fontId="174" type="noConversion"/>
  </si>
  <si>
    <t>潜行一回合。在一个友方随从死亡后，将它的一个复制洗入你的牌库，其法力值消耗为(1)点。</t>
    <phoneticPr fontId="174" type="noConversion"/>
  </si>
  <si>
    <t>奥金尼幻象</t>
    <phoneticPr fontId="174" type="noConversion"/>
  </si>
  <si>
    <t>战吼：在本回合中，你的治疗效果转而造成等量的伤害。</t>
    <phoneticPr fontId="174" type="noConversion"/>
  </si>
  <si>
    <t>灵媒术</t>
    <phoneticPr fontId="174" type="noConversion"/>
  </si>
  <si>
    <t>选择一个随从，将它的复制置入你的手牌。</t>
    <phoneticPr fontId="174" type="noConversion"/>
  </si>
  <si>
    <t>沙地苦工</t>
    <phoneticPr fontId="174" type="noConversion"/>
  </si>
  <si>
    <t>每当你施放一个法术，召唤一个1/1并具有嘲讽的僵尸。</t>
    <phoneticPr fontId="174" type="noConversion"/>
  </si>
  <si>
    <t>疯入膏肓</t>
    <phoneticPr fontId="174" type="noConversion"/>
  </si>
  <si>
    <t>摧毁你的三个法力水晶。使你牌库中的所有随从获得+2/+2。</t>
    <phoneticPr fontId="174" type="noConversion"/>
  </si>
  <si>
    <t>群体狂乱</t>
    <phoneticPr fontId="174" type="noConversion"/>
  </si>
  <si>
    <t>使每个随从随机攻击其他随从。</t>
    <phoneticPr fontId="174" type="noConversion"/>
  </si>
  <si>
    <t>邦桑迪，死亡之神</t>
    <phoneticPr fontId="174" type="noConversion"/>
  </si>
  <si>
    <t>战吼：从你的牌库中抽取法力值消耗为(1)点的随从，直到达到你的手牌上限。</t>
    <phoneticPr fontId="174" type="noConversion"/>
  </si>
  <si>
    <t>塔兰吉公主</t>
    <phoneticPr fontId="174" type="noConversion"/>
  </si>
  <si>
    <t>战吼：召唤你的手牌中所有你的套牌之外的随从。</t>
    <phoneticPr fontId="174" type="noConversion"/>
  </si>
  <si>
    <t>墓园恐魔</t>
    <phoneticPr fontId="174" type="noConversion"/>
  </si>
  <si>
    <t>嘲讽。在本局对战中，你每施放一个法术，该牌的法力值消耗减少(1)点。</t>
    <phoneticPr fontId="174" type="noConversion"/>
  </si>
  <si>
    <t>锯刃齿</t>
    <phoneticPr fontId="174" type="noConversion"/>
  </si>
  <si>
    <t>亡语：使你的随从获得突袭。</t>
    <phoneticPr fontId="174" type="noConversion"/>
  </si>
  <si>
    <t>血帆啸猴</t>
    <phoneticPr fontId="174" type="noConversion"/>
  </si>
  <si>
    <t>突袭，战吼：你每控制一个其他海盗，便获得+1/+1。</t>
    <phoneticPr fontId="174" type="noConversion"/>
  </si>
  <si>
    <t>海盗</t>
    <phoneticPr fontId="174" type="noConversion"/>
  </si>
  <si>
    <t>盗取武器</t>
    <phoneticPr fontId="174" type="noConversion"/>
  </si>
  <si>
    <r>
      <t>发现一张</t>
    </r>
    <r>
      <rPr>
        <i/>
        <sz val="11"/>
        <color theme="1"/>
        <rFont val="宋体"/>
        <family val="3"/>
        <charset val="134"/>
        <scheme val="minor"/>
      </rPr>
      <t>（其他职业的）</t>
    </r>
    <r>
      <rPr>
        <sz val="11"/>
        <color theme="1"/>
        <rFont val="宋体"/>
        <family val="3"/>
        <charset val="134"/>
        <scheme val="minor"/>
      </rPr>
      <t>武器牌。</t>
    </r>
    <phoneticPr fontId="174" type="noConversion"/>
  </si>
  <si>
    <t>团伙劫掠</t>
    <phoneticPr fontId="174" type="noConversion"/>
  </si>
  <si>
    <t>从你的牌库中抽两张海盗牌。连击：并抽一张武器牌。</t>
    <phoneticPr fontId="174" type="noConversion"/>
  </si>
  <si>
    <t>鲨鱼之灵</t>
    <phoneticPr fontId="174" type="noConversion"/>
  </si>
  <si>
    <t>潜行一回合。你的随从的战吼和连击触发两次。</t>
    <phoneticPr fontId="174" type="noConversion"/>
  </si>
  <si>
    <t>走跳板</t>
    <phoneticPr fontId="174" type="noConversion"/>
  </si>
  <si>
    <t>消灭一个未受伤的随从。</t>
    <phoneticPr fontId="174" type="noConversion"/>
  </si>
  <si>
    <t>格罗尔，鲨鱼之神</t>
    <phoneticPr fontId="174" type="noConversion"/>
  </si>
  <si>
    <t>战吼：吞食一个你的牌库中的随从，并获得其属性值。亡语：将吞食的随从置入手牌。</t>
    <phoneticPr fontId="174" type="noConversion"/>
  </si>
  <si>
    <t>火炮弹幕</t>
    <phoneticPr fontId="174" type="noConversion"/>
  </si>
  <si>
    <t>你每控制一个海盗，便随机对一个敌人造成3点伤害。</t>
    <phoneticPr fontId="174" type="noConversion"/>
  </si>
  <si>
    <t>古拉巴什宣传员</t>
    <phoneticPr fontId="174" type="noConversion"/>
  </si>
  <si>
    <t>战吼：发现一个具有战吼的随从的1/1复制，其法力值消耗为(1)点。</t>
    <phoneticPr fontId="174" type="noConversion"/>
  </si>
  <si>
    <t>钩牙船长</t>
    <phoneticPr fontId="174" type="noConversion"/>
  </si>
  <si>
    <t>战吼：从你的牌库中召唤三个海盗，并使其获得突袭。</t>
    <phoneticPr fontId="174" type="noConversion"/>
  </si>
  <si>
    <t>疾疫使者</t>
    <phoneticPr fontId="174" type="noConversion"/>
  </si>
  <si>
    <t>战吼：如果你在本回合施放了两个法术，则造成2点伤害。</t>
    <phoneticPr fontId="174" type="noConversion"/>
  </si>
  <si>
    <t>图腾重击</t>
    <phoneticPr fontId="174" type="noConversion"/>
  </si>
  <si>
    <t>造成2点伤害。超杀：召唤一个基础图腾。</t>
    <phoneticPr fontId="174" type="noConversion"/>
  </si>
  <si>
    <t>舔舔魔杖</t>
    <phoneticPr fontId="174" type="noConversion"/>
  </si>
  <si>
    <t>当你有过载的法力水晶时，获得+2攻击力。</t>
    <phoneticPr fontId="174" type="noConversion"/>
  </si>
  <si>
    <t>终极巫毒</t>
    <phoneticPr fontId="174" type="noConversion"/>
  </si>
  <si>
    <t>使一个友方随从获得“亡语：随机召唤一个法力值消耗增加(1)点的随从。”</t>
    <phoneticPr fontId="174" type="noConversion"/>
  </si>
  <si>
    <t>青蛙之灵</t>
    <phoneticPr fontId="174" type="noConversion"/>
  </si>
  <si>
    <t>潜行一回合。每当你施放一个法术，从你的牌库中抽取一张法力值消耗增加(1)点的法术牌。</t>
    <phoneticPr fontId="174" type="noConversion"/>
  </si>
  <si>
    <t>泽蒂摩</t>
    <phoneticPr fontId="174" type="noConversion"/>
  </si>
  <si>
    <t>每当你以一个随从为目标施放法术时，该随从相邻的随从同时成为法术的目标。</t>
    <phoneticPr fontId="174" type="noConversion"/>
  </si>
  <si>
    <t>沼泽游荡者</t>
    <phoneticPr fontId="174" type="noConversion"/>
  </si>
  <si>
    <t>战吼：将一个友方随从移回你的手牌，并使其获得+2/+2。</t>
    <phoneticPr fontId="174" type="noConversion"/>
  </si>
  <si>
    <t>亡鬼幻象</t>
    <phoneticPr fontId="174" type="noConversion"/>
  </si>
  <si>
    <t>在本回合中，你所施放的下一个法术的法力值消耗减少(3)点。发现一张法术牌。</t>
    <phoneticPr fontId="174" type="noConversion"/>
  </si>
  <si>
    <t>卡格瓦，青蛙之神</t>
    <phoneticPr fontId="174" type="noConversion"/>
  </si>
  <si>
    <t>战吼：将你上回合使用的所有法术牌移回你的手牌。</t>
    <phoneticPr fontId="174" type="noConversion"/>
  </si>
  <si>
    <t>蟾蜍雨</t>
    <phoneticPr fontId="174" type="noConversion"/>
  </si>
  <si>
    <t>召唤三个2/4并具有嘲讽的蟾蜍。过载：(3)</t>
    <phoneticPr fontId="174" type="noConversion"/>
  </si>
  <si>
    <t>血爪</t>
    <phoneticPr fontId="174" type="noConversion"/>
  </si>
  <si>
    <t>战吼：对你的英雄造成5点伤害。</t>
    <phoneticPr fontId="174" type="noConversion"/>
  </si>
  <si>
    <t>永恒祭司</t>
    <phoneticPr fontId="174" type="noConversion"/>
  </si>
  <si>
    <t>亡语：将该随从洗入你的牌库。保留所有强化效果。</t>
    <phoneticPr fontId="174" type="noConversion"/>
  </si>
  <si>
    <t>圣光闪现</t>
    <phoneticPr fontId="174" type="noConversion"/>
  </si>
  <si>
    <t>恢复4点生命值。抽一张牌。</t>
    <phoneticPr fontId="174" type="noConversion"/>
  </si>
  <si>
    <t>高阶祭司赛卡尔</t>
    <phoneticPr fontId="174" type="noConversion"/>
  </si>
  <si>
    <t>战吼：保留英雄的1点生命值，将其余部分转化为护甲值。</t>
    <phoneticPr fontId="174" type="noConversion"/>
  </si>
  <si>
    <t>暂避锋芒</t>
    <phoneticPr fontId="174" type="noConversion"/>
  </si>
  <si>
    <t>你的英雄获得免疫，直到你的下一回合。</t>
    <phoneticPr fontId="174" type="noConversion"/>
  </si>
  <si>
    <t>猛虎之灵</t>
    <phoneticPr fontId="174" type="noConversion"/>
  </si>
  <si>
    <t>潜行一回合。在你施放一个法术后，召唤一只属性值等于其法力值消耗的老虎。</t>
    <phoneticPr fontId="174" type="noConversion"/>
  </si>
  <si>
    <t>赞达拉武士</t>
    <phoneticPr fontId="174" type="noConversion"/>
  </si>
  <si>
    <t>战吼：在本局对战中，如果你累计恢复了10点生命值，则获得+4/+4和嘲讽。</t>
    <phoneticPr fontId="174" type="noConversion"/>
  </si>
  <si>
    <t>法拉基战斧</t>
    <phoneticPr fontId="174" type="noConversion"/>
  </si>
  <si>
    <t>超杀：使你手牌中的一张随从牌获得+2/+2。</t>
    <phoneticPr fontId="174" type="noConversion"/>
  </si>
  <si>
    <t>新人登场</t>
    <phoneticPr fontId="174" type="noConversion"/>
  </si>
  <si>
    <t>发现一个法力值消耗为(6)的随从牌。召唤该随从并使其获得嘲讽和圣盾。</t>
    <phoneticPr fontId="174" type="noConversion"/>
  </si>
  <si>
    <t>圣盾，突袭，吸血。每当你消耗1点法力值用于法术牌上，这张牌的法力值消耗减少(1)点。</t>
    <phoneticPr fontId="174" type="noConversion"/>
  </si>
  <si>
    <t>消灭一个友方随从。使你的随从获得+1/+1。</t>
    <phoneticPr fontId="174" type="noConversion"/>
  </si>
  <si>
    <t>尖啸</t>
    <phoneticPr fontId="174" type="noConversion"/>
  </si>
  <si>
    <t>弃掉你手牌中法力值消耗最低的牌。对所有随从造成2点伤害。</t>
    <phoneticPr fontId="174" type="noConversion"/>
  </si>
  <si>
    <t>蝙蝠之灵</t>
    <phoneticPr fontId="174" type="noConversion"/>
  </si>
  <si>
    <t>潜行一回合。在一个友方随从死亡后，使你的手牌中的一张随从牌获得+1/+1。</t>
    <phoneticPr fontId="174" type="noConversion"/>
  </si>
  <si>
    <t>粗暴的恐怖巨魔</t>
    <phoneticPr fontId="174" type="noConversion"/>
  </si>
  <si>
    <t>嘲讽，战吼：弃掉你手牌中法力值消耗最低的牌。</t>
    <phoneticPr fontId="174" type="noConversion"/>
  </si>
  <si>
    <t>高阶祭司耶克里克</t>
    <phoneticPr fontId="174" type="noConversion"/>
  </si>
  <si>
    <t>嘲讽，吸血。当你弃掉这张牌时，将这张牌的两张复制置入你的手牌。</t>
    <phoneticPr fontId="174" type="noConversion"/>
  </si>
  <si>
    <t>护魂者</t>
    <phoneticPr fontId="174" type="noConversion"/>
  </si>
  <si>
    <t>战吼：随机将三张你在本局对战中弃掉的牌置入你的手牌。</t>
    <phoneticPr fontId="174" type="noConversion"/>
  </si>
  <si>
    <t>鲜血巨魔工兵</t>
    <phoneticPr fontId="174" type="noConversion"/>
  </si>
  <si>
    <t>在一个友方随从死亡后，对敌方英雄造成2点伤害。</t>
    <phoneticPr fontId="174" type="noConversion"/>
  </si>
  <si>
    <t>希里克，蝙蝠之神</t>
    <phoneticPr fontId="174" type="noConversion"/>
  </si>
  <si>
    <t>战吼：召唤此随从的复制，直到你的随从数量达到上限。</t>
    <phoneticPr fontId="174" type="noConversion"/>
  </si>
  <si>
    <t>恶魔之箭</t>
    <phoneticPr fontId="174" type="noConversion"/>
  </si>
  <si>
    <t>消灭一个随从。你每有一个随从，该牌的法力值消耗便减少(1)点。</t>
    <phoneticPr fontId="174" type="noConversion"/>
  </si>
  <si>
    <t>术士</t>
    <phoneticPr fontId="174" type="noConversion"/>
  </si>
  <si>
    <t>法术</t>
    <phoneticPr fontId="174" type="noConversion"/>
  </si>
  <si>
    <t>虚空契约</t>
    <phoneticPr fontId="174" type="noConversion"/>
  </si>
  <si>
    <t>摧毁双方牌库中一半的牌。</t>
    <phoneticPr fontId="174" type="noConversion"/>
  </si>
  <si>
    <t>史诗</t>
    <phoneticPr fontId="174" type="noConversion"/>
  </si>
  <si>
    <t>犀牛之灵</t>
    <phoneticPr fontId="174" type="noConversion"/>
  </si>
  <si>
    <t>潜行一回合。你的具有突袭的随从在它被召唤的回合获得免疫。</t>
    <phoneticPr fontId="174" type="noConversion"/>
  </si>
  <si>
    <t>战士</t>
    <phoneticPr fontId="174" type="noConversion"/>
  </si>
  <si>
    <t>稀有</t>
    <phoneticPr fontId="174" type="noConversion"/>
  </si>
  <si>
    <t>毁灭打击</t>
    <phoneticPr fontId="174" type="noConversion"/>
  </si>
  <si>
    <t>对一个受伤的随从造成4点伤害。</t>
    <phoneticPr fontId="174" type="noConversion"/>
  </si>
  <si>
    <t>巨龙怒吼</t>
    <phoneticPr fontId="174" type="noConversion"/>
  </si>
  <si>
    <t>随机将两张龙牌置入你的手牌。</t>
    <phoneticPr fontId="174" type="noConversion"/>
  </si>
  <si>
    <t>领主之鞭</t>
    <phoneticPr fontId="174" type="noConversion"/>
  </si>
  <si>
    <t>在你使用一张随从牌后，对被召唤的随从造成1点伤害。</t>
    <phoneticPr fontId="174" type="noConversion"/>
  </si>
  <si>
    <t>武器</t>
    <phoneticPr fontId="174" type="noConversion"/>
  </si>
  <si>
    <t>燃棘枪兵</t>
    <phoneticPr fontId="174" type="noConversion"/>
  </si>
  <si>
    <t>战吼：如果你的手牌中有龙牌，则消灭一个受伤的敌方随从。</t>
    <phoneticPr fontId="174" type="noConversion"/>
  </si>
  <si>
    <t>指挥官沃恩</t>
    <phoneticPr fontId="174" type="noConversion"/>
  </si>
  <si>
    <t>战吼：复制你手牌中的所有龙牌。</t>
    <phoneticPr fontId="174" type="noConversion"/>
  </si>
  <si>
    <t>传说</t>
    <phoneticPr fontId="174" type="noConversion"/>
  </si>
  <si>
    <t>烬鳞幼龙</t>
    <phoneticPr fontId="174" type="noConversion"/>
  </si>
  <si>
    <t>战吼：如果你的手牌中有龙牌，便获得5点护甲值。</t>
    <phoneticPr fontId="174" type="noConversion"/>
  </si>
  <si>
    <t>龙</t>
    <phoneticPr fontId="174" type="noConversion"/>
  </si>
  <si>
    <t>鞭笞者苏萨斯</t>
    <phoneticPr fontId="174" type="noConversion"/>
  </si>
  <si>
    <t>超杀：你可以再次攻击。</t>
    <phoneticPr fontId="174"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</si>
  <si>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74" type="noConversion"/>
  </si>
  <si>
    <t>阿卡里，犀牛之神</t>
    <phoneticPr fontId="174" type="noConversion"/>
  </si>
  <si>
    <t>突袭，超杀：从你的牌库中抽一张具有突袭的随从牌，并使其获得+5/+5。</t>
    <phoneticPr fontId="174" type="noConversion"/>
  </si>
  <si>
    <t>古拉巴什贡品</t>
    <phoneticPr fontId="174" type="noConversion"/>
  </si>
  <si>
    <t>在你的回合开始时，消灭该随从，并获得8点护甲值。</t>
    <phoneticPr fontId="174" type="noConversion"/>
  </si>
  <si>
    <t>中立</t>
    <phoneticPr fontId="174" type="noConversion"/>
  </si>
  <si>
    <t>古拉巴什小鸡</t>
    <phoneticPr fontId="174" type="noConversion"/>
  </si>
  <si>
    <t>超杀：获得+5攻击力。</t>
    <phoneticPr fontId="174" type="noConversion"/>
  </si>
  <si>
    <t>无助的幼雏</t>
    <phoneticPr fontId="174" type="noConversion"/>
  </si>
  <si>
    <t>亡语：使你手牌中的一张野兽牌法力值消耗减少(1)点。</t>
    <phoneticPr fontId="174" type="noConversion"/>
  </si>
  <si>
    <t>萨隆铁矿监工</t>
    <phoneticPr fontId="174" type="noConversion"/>
  </si>
  <si>
    <t>亡语：为你的对手召唤一个0/3并具有嘲讽的自由的矿工。</t>
    <phoneticPr fontId="174" type="noConversion"/>
  </si>
  <si>
    <t>毒蛇守卫</t>
    <phoneticPr fontId="174" type="noConversion"/>
  </si>
  <si>
    <t>在你的回合结束时，对敌方英雄造成2点伤害。</t>
    <phoneticPr fontId="174" type="noConversion"/>
  </si>
  <si>
    <t>图腾</t>
    <phoneticPr fontId="174" type="noConversion"/>
  </si>
  <si>
    <t>甲虫卵</t>
    <phoneticPr fontId="174" type="noConversion"/>
  </si>
  <si>
    <t>亡语：召唤三个1/1的甲虫。</t>
    <phoneticPr fontId="174" type="noConversion"/>
  </si>
  <si>
    <t>嗜睡的神枪手</t>
    <phoneticPr fontId="174" type="noConversion"/>
  </si>
  <si>
    <t>受伤时具有+4攻击力。</t>
    <phoneticPr fontId="174" type="noConversion"/>
  </si>
  <si>
    <t>好斗的侏儒</t>
    <phoneticPr fontId="174" type="noConversion"/>
  </si>
  <si>
    <t>嘲讽。战吼：如果你的对手拥有2个或者更多随从，则获得+1攻击力。</t>
    <phoneticPr fontId="174" type="noConversion"/>
  </si>
  <si>
    <t>汤水商贩</t>
    <phoneticPr fontId="174" type="noConversion"/>
  </si>
  <si>
    <t>每当你为你的英雄恢复3点及以上生命值时，抽一张牌。</t>
    <phoneticPr fontId="174" type="noConversion"/>
  </si>
  <si>
    <t>茶水小弟</t>
    <phoneticPr fontId="174" type="noConversion"/>
  </si>
  <si>
    <t>战吼：在本回合中，你的下一个英雄技能的法力值消耗为(0)点。</t>
    <phoneticPr fontId="174" type="noConversion"/>
  </si>
  <si>
    <t>破盾者</t>
    <phoneticPr fontId="174" type="noConversion"/>
  </si>
  <si>
    <t>战吼：沉默一个具有嘲讽的敌方随从。</t>
    <phoneticPr fontId="174" type="noConversion"/>
  </si>
  <si>
    <t>调皮的噬踝者</t>
    <phoneticPr fontId="174" type="noConversion"/>
  </si>
  <si>
    <t>吸血，战吼：造成1点伤害。</t>
    <phoneticPr fontId="174" type="noConversion"/>
  </si>
  <si>
    <t>火树巫医</t>
    <phoneticPr fontId="174" type="noConversion"/>
  </si>
  <si>
    <t>战吼：如果你的手牌中有龙牌，便发现一张法术牌。</t>
    <phoneticPr fontId="174" type="noConversion"/>
  </si>
  <si>
    <t>鲨鳍后援</t>
    <phoneticPr fontId="174" type="noConversion"/>
  </si>
  <si>
    <t>在你的英雄攻击后，召唤一个1/1的海盗。</t>
    <phoneticPr fontId="174" type="noConversion"/>
  </si>
  <si>
    <t>狂暴咒术师</t>
    <phoneticPr fontId="174" type="noConversion"/>
  </si>
  <si>
    <t>受伤时具有法术伤害+2。</t>
    <phoneticPr fontId="174" type="noConversion"/>
  </si>
  <si>
    <t>藏宝海盗荷官</t>
    <phoneticPr fontId="174" type="noConversion"/>
  </si>
  <si>
    <t>战吼：使你的对手获得一个幸运币。</t>
    <phoneticPr fontId="174" type="noConversion"/>
  </si>
  <si>
    <t>香蕉小丑</t>
    <phoneticPr fontId="174" type="noConversion"/>
  </si>
  <si>
    <t>战吼：将两个香蕉置入你的手牌。</t>
    <phoneticPr fontId="174" type="noConversion"/>
  </si>
  <si>
    <t>蒙面选手</t>
    <phoneticPr fontId="174" type="noConversion"/>
  </si>
  <si>
    <t>战吼：如果你控制一个奥秘，则将你牌库中的一张奥秘牌置入战场。</t>
    <phoneticPr fontId="174" type="noConversion"/>
  </si>
  <si>
    <t>达卡莱幻术师</t>
    <phoneticPr fontId="174" type="noConversion"/>
  </si>
  <si>
    <t>战吼：使双方玩家各随机获得一张对方牌库中的卡牌的复制。</t>
    <phoneticPr fontId="174" type="noConversion"/>
  </si>
  <si>
    <t>狂野兽王</t>
    <phoneticPr fontId="174" type="noConversion"/>
  </si>
  <si>
    <t>每当你抽到一张野兽牌时，使其获得+2/+2。</t>
    <phoneticPr fontId="174" type="noConversion"/>
  </si>
  <si>
    <t>暴躁的巨龟</t>
    <phoneticPr fontId="174" type="noConversion"/>
  </si>
  <si>
    <t>竞技场财宝箱</t>
    <phoneticPr fontId="174" type="noConversion"/>
  </si>
  <si>
    <t>亡语：抽两张牌。</t>
    <phoneticPr fontId="174" type="noConversion"/>
  </si>
  <si>
    <t>赛场狂热者</t>
    <phoneticPr fontId="174" type="noConversion"/>
  </si>
  <si>
    <t>战吼：使你手牌中的所有随从牌获得+1/+1。</t>
    <phoneticPr fontId="174" type="noConversion"/>
  </si>
  <si>
    <t>暴牙震颤者</t>
    <phoneticPr fontId="174" type="noConversion"/>
  </si>
  <si>
    <t>亡语：召唤一个3/2的暴牙破坏者。</t>
    <phoneticPr fontId="174" type="noConversion"/>
  </si>
  <si>
    <t>鱼人大厨</t>
    <phoneticPr fontId="174" type="noConversion"/>
  </si>
  <si>
    <t>亡语：从你的牌库中抽两张鱼人牌。</t>
    <phoneticPr fontId="174" type="noConversion"/>
  </si>
  <si>
    <t>鱼人</t>
    <phoneticPr fontId="174" type="noConversion"/>
  </si>
  <si>
    <t>冰淇淋小贩</t>
    <phoneticPr fontId="174" type="noConversion"/>
  </si>
  <si>
    <t>战吼：如果你控制一个被冻结的随从，便获得8点护甲值。</t>
    <phoneticPr fontId="174" type="noConversion"/>
  </si>
  <si>
    <t>再生暴徒</t>
    <phoneticPr fontId="174" type="noConversion"/>
  </si>
  <si>
    <t>在你的回合开始时，为该随从恢复2点生命值。</t>
    <phoneticPr fontId="174" type="noConversion"/>
  </si>
  <si>
    <t>中场拾荒者</t>
    <phoneticPr fontId="174" type="noConversion"/>
  </si>
  <si>
    <t>潜行，超杀：获得3点护甲值。</t>
    <phoneticPr fontId="174" type="noConversion"/>
  </si>
  <si>
    <t>战吼：发现两张牌。随机交给你的对手其中一张。</t>
    <phoneticPr fontId="174" type="noConversion"/>
  </si>
  <si>
    <t>黑心票贩</t>
    <phoneticPr fontId="174" type="noConversion"/>
  </si>
  <si>
    <t>超杀：抽两张牌。</t>
    <phoneticPr fontId="174" type="noConversion"/>
  </si>
  <si>
    <t>退役冠军</t>
    <phoneticPr fontId="174" type="noConversion"/>
  </si>
  <si>
    <t>战吼：召唤一个5/5的赛场新秀。</t>
    <phoneticPr fontId="174" type="noConversion"/>
  </si>
  <si>
    <t>竞技场奴隶主</t>
    <phoneticPr fontId="174" type="noConversion"/>
  </si>
  <si>
    <t>超杀：召唤另一个竞技场奴隶主。</t>
    <phoneticPr fontId="174" type="noConversion"/>
  </si>
  <si>
    <t>盲眼游侠</t>
    <phoneticPr fontId="174" type="noConversion"/>
  </si>
  <si>
    <t>突袭，超杀：召唤两个1/1的蝙蝠。</t>
    <phoneticPr fontId="174" type="noConversion"/>
  </si>
  <si>
    <t>钳嘴龟盾卫</t>
    <phoneticPr fontId="174" type="noConversion"/>
  </si>
  <si>
    <t>每当相邻的随从受到伤害，便会由该随从来承担。</t>
    <phoneticPr fontId="174" type="noConversion"/>
  </si>
  <si>
    <t>龙喉喷火者</t>
    <phoneticPr fontId="174" type="noConversion"/>
  </si>
  <si>
    <t>战吼：对所有其他随从造成1点伤害。</t>
    <phoneticPr fontId="174" type="noConversion"/>
  </si>
  <si>
    <t>莫什奥格播报员</t>
    <phoneticPr fontId="174" type="noConversion"/>
  </si>
  <si>
    <t>攻击该随从的敌人有50%几率攻击其他角色。</t>
    <phoneticPr fontId="174" type="noConversion"/>
  </si>
  <si>
    <t>魔精大师兹伊希</t>
    <phoneticPr fontId="174" type="noConversion"/>
  </si>
  <si>
    <t>战吼：将双方玩家的法力水晶重置为五个。</t>
    <phoneticPr fontId="174" type="noConversion"/>
  </si>
  <si>
    <t>场馆保镖</t>
    <phoneticPr fontId="174" type="noConversion"/>
  </si>
  <si>
    <t>嘲讽。每有一个敌方随从，该牌的法力值消耗减少(1)点。</t>
    <phoneticPr fontId="174" type="noConversion"/>
  </si>
  <si>
    <t>阿曼尼战熊</t>
    <phoneticPr fontId="174" type="noConversion"/>
  </si>
  <si>
    <t>突袭，嘲讽。</t>
    <phoneticPr fontId="174" type="noConversion"/>
  </si>
  <si>
    <t>阵线破坏者</t>
    <phoneticPr fontId="174" type="noConversion"/>
  </si>
  <si>
    <t>超杀：使该随从的攻击力翻倍。</t>
    <phoneticPr fontId="174" type="noConversion"/>
  </si>
  <si>
    <t>看台喷火龙</t>
    <phoneticPr fontId="174" type="noConversion"/>
  </si>
  <si>
    <t>战吼：如果你的手牌中有龙牌，则对一个敌方随从造成7点伤害。</t>
    <phoneticPr fontId="174" type="noConversion"/>
  </si>
  <si>
    <t>中立</t>
    <phoneticPr fontId="174" type="noConversion"/>
  </si>
  <si>
    <t>随从</t>
    <phoneticPr fontId="174" type="noConversion"/>
  </si>
  <si>
    <t>龙</t>
    <phoneticPr fontId="174" type="noConversion"/>
  </si>
  <si>
    <t>史诗</t>
    <phoneticPr fontId="174" type="noConversion"/>
  </si>
  <si>
    <t>P.拉斯塔哈的大乱斗</t>
    <phoneticPr fontId="174" type="noConversion"/>
  </si>
  <si>
    <t>莫什奥格执行者</t>
    <phoneticPr fontId="174" type="noConversion"/>
  </si>
  <si>
    <t>嘲讽，圣盾。</t>
    <phoneticPr fontId="174" type="noConversion"/>
  </si>
  <si>
    <t>普通</t>
    <phoneticPr fontId="174" type="noConversion"/>
  </si>
  <si>
    <t>送葬者安德提卡</t>
    <phoneticPr fontId="174" type="noConversion"/>
  </si>
  <si>
    <t>战吼：获得本局对战中三个死亡的友方随从的亡语。</t>
    <phoneticPr fontId="174" type="noConversion"/>
  </si>
  <si>
    <t>传说</t>
    <phoneticPr fontId="174" type="noConversion"/>
  </si>
  <si>
    <t>乌达斯塔</t>
    <phoneticPr fontId="174" type="noConversion"/>
  </si>
  <si>
    <t>突袭，超杀：从你的手牌中召唤一个野兽。</t>
    <phoneticPr fontId="174" type="noConversion"/>
  </si>
  <si>
    <t>野兽</t>
    <phoneticPr fontId="174" type="noConversion"/>
  </si>
  <si>
    <t>亡语：将一张“堕落之血”分别洗入双方玩家的牌库。</t>
    <phoneticPr fontId="174" type="noConversion"/>
  </si>
  <si>
    <t>中立</t>
    <phoneticPr fontId="174" type="noConversion"/>
  </si>
  <si>
    <t>随从</t>
    <phoneticPr fontId="174" type="noConversion"/>
  </si>
  <si>
    <t>P.拉斯塔哈的大乱斗</t>
    <phoneticPr fontId="174" type="noConversion"/>
  </si>
  <si>
    <t>大乱斗</t>
    <phoneticPr fontId="147" type="noConversion"/>
  </si>
  <si>
    <t>chenzhilong315315@163.com</t>
    <phoneticPr fontId="147" type="noConversion"/>
  </si>
  <si>
    <t>重金属狂潮！</t>
    <phoneticPr fontId="174" type="noConversion"/>
  </si>
  <si>
    <t>残酷集结</t>
    <phoneticPr fontId="174" type="noConversion"/>
  </si>
  <si>
    <t>格里伏塔</t>
    <phoneticPr fontId="174" type="noConversion"/>
  </si>
  <si>
    <t>P.拉斯塔哈的大乱斗ok</t>
    <phoneticPr fontId="174" type="noConversion"/>
  </si>
  <si>
    <t>碾压墙</t>
    <phoneticPr fontId="174" type="noConversion"/>
  </si>
  <si>
    <t>P.拉斯塔哈的大乱斗ok</t>
    <phoneticPr fontId="174" type="noConversion"/>
  </si>
  <si>
    <t>P.拉斯塔哈的大乱斗ok</t>
    <phoneticPr fontId="174" type="noConversion"/>
  </si>
  <si>
    <r>
      <t>P.拉斯塔哈的大乱斗</t>
    </r>
    <r>
      <rPr>
        <sz val="11"/>
        <color theme="1"/>
        <rFont val="宋体"/>
        <family val="3"/>
        <charset val="134"/>
        <scheme val="minor"/>
      </rPr>
      <t>ok</t>
    </r>
    <phoneticPr fontId="174" type="noConversion"/>
  </si>
  <si>
    <t>夺灵者哈卡</t>
    <phoneticPr fontId="174" type="noConversion"/>
  </si>
  <si>
    <t>虚空召唤</t>
    <phoneticPr fontId="174" type="noConversion"/>
  </si>
  <si>
    <t>伊瑟拉</t>
    <phoneticPr fontId="174" type="noConversion"/>
  </si>
  <si>
    <t>西瓦尔拉，猛虎之神</t>
    <phoneticPr fontId="174" type="noConversion"/>
  </si>
  <si>
    <t>P.拉斯塔哈的大乱斗ok</t>
    <phoneticPr fontId="174" type="noConversion"/>
  </si>
  <si>
    <t>泽里克的克隆展</t>
    <phoneticPr fontId="174" type="noConversion"/>
  </si>
  <si>
    <t>鲁莽风暴</t>
    <phoneticPr fontId="174" type="noConversion"/>
  </si>
  <si>
    <t>格鲁尔</t>
    <phoneticPr fontId="174" type="noConversion"/>
  </si>
  <si>
    <t># 职业：战士</t>
  </si>
  <si>
    <t>主人的召唤</t>
    <phoneticPr fontId="174" type="noConversion"/>
  </si>
  <si>
    <t>窃取</t>
    <phoneticPr fontId="174" type="noConversion"/>
  </si>
  <si>
    <t>永恒奴役</t>
    <phoneticPr fontId="174" type="noConversion"/>
  </si>
  <si>
    <t>阿莱克丝塔萨</t>
    <phoneticPr fontId="174" type="noConversion"/>
  </si>
  <si>
    <t>冰刺</t>
    <phoneticPr fontId="174" type="noConversion"/>
  </si>
  <si>
    <t>暗影</t>
    <phoneticPr fontId="147" type="noConversion"/>
  </si>
  <si>
    <t>欧米茄毁灭者</t>
    <phoneticPr fontId="174" type="noConversion"/>
  </si>
  <si>
    <t>砰砰博士的阴谋</t>
    <phoneticPr fontId="174" type="noConversion"/>
  </si>
  <si>
    <r>
      <t>获得1点护甲值。</t>
    </r>
    <r>
      <rPr>
        <i/>
        <sz val="11"/>
        <color theme="1"/>
        <rFont val="宋体"/>
        <family val="3"/>
        <charset val="134"/>
        <scheme val="minor"/>
      </rPr>
      <t>（每回合都会升级！）</t>
    </r>
    <phoneticPr fontId="174" type="noConversion"/>
  </si>
  <si>
    <t>战吼：你对手的牌库中每有一张“炸弹”牌，便召唤两个1/1的砰砰机器人。</t>
  </si>
  <si>
    <t>砰砰机甲</t>
    <phoneticPr fontId="174" type="noConversion"/>
  </si>
  <si>
    <t>战吼：召唤一个你牌库中的随从的复制，并使其获得突袭。</t>
    <phoneticPr fontId="174" type="noConversion"/>
  </si>
  <si>
    <t>空间撕裂器</t>
    <phoneticPr fontId="174" type="noConversion"/>
  </si>
  <si>
    <t>召唤你的牌库中一个随从的两个复制。</t>
    <phoneticPr fontId="174" type="noConversion"/>
  </si>
  <si>
    <t>药水商人</t>
    <phoneticPr fontId="174" type="noConversion"/>
  </si>
  <si>
    <t>战吼：为所有友方角色恢复2点生命值。</t>
    <phoneticPr fontId="174" type="noConversion"/>
  </si>
  <si>
    <t>毒鳍鱼人</t>
    <phoneticPr fontId="174" type="noConversion"/>
  </si>
  <si>
    <t>战吼：使一个友方鱼人获得剧毒。</t>
    <phoneticPr fontId="174" type="noConversion"/>
  </si>
  <si>
    <t>法力之池</t>
    <phoneticPr fontId="174" type="noConversion"/>
  </si>
  <si>
    <t>法术伤害+1</t>
    <phoneticPr fontId="174" type="noConversion"/>
  </si>
  <si>
    <t>怪盗布缆鼠</t>
    <phoneticPr fontId="174" type="noConversion"/>
  </si>
  <si>
    <t>战吼：将一张跟班牌置入你的手牌。</t>
    <phoneticPr fontId="174" type="noConversion"/>
  </si>
  <si>
    <t>荆棘帮斗猪</t>
    <phoneticPr fontId="174" type="noConversion"/>
  </si>
  <si>
    <t>突袭，亡语：召唤一个1/1的鱼人。</t>
    <phoneticPr fontId="174" type="noConversion"/>
  </si>
  <si>
    <t>奥术仆从</t>
    <phoneticPr fontId="174" type="noConversion"/>
  </si>
  <si>
    <t>达拉然图书管理员</t>
    <phoneticPr fontId="174" type="noConversion"/>
  </si>
  <si>
    <t>战吼：沉默相邻的随从。</t>
    <phoneticPr fontId="174" type="noConversion"/>
  </si>
  <si>
    <t>夺日者间谍</t>
    <phoneticPr fontId="174" type="noConversion"/>
  </si>
  <si>
    <t>魔法订书匠</t>
    <phoneticPr fontId="174" type="noConversion"/>
  </si>
  <si>
    <t>战吼：如果你拥有法术伤害，抽一张牌。</t>
    <phoneticPr fontId="174" type="noConversion"/>
  </si>
  <si>
    <t>魔法飞毯</t>
    <phoneticPr fontId="174" type="noConversion"/>
  </si>
  <si>
    <t>在你使用一张法力值消耗为(1)点的随从牌后，使其获得+1攻击力和突袭。</t>
    <phoneticPr fontId="174" type="noConversion"/>
  </si>
  <si>
    <t>荆棘帮小偷</t>
    <phoneticPr fontId="174" type="noConversion"/>
  </si>
  <si>
    <t>潜行</t>
    <phoneticPr fontId="174" type="noConversion"/>
  </si>
  <si>
    <t>飞行管理员</t>
    <phoneticPr fontId="174" type="noConversion"/>
  </si>
  <si>
    <t>战吼：为每个玩家召唤一个2/2的狮鹫。</t>
    <phoneticPr fontId="174" type="noConversion"/>
  </si>
  <si>
    <t>破咒珠宝师</t>
    <phoneticPr fontId="174" type="noConversion"/>
  </si>
  <si>
    <t>战吼：直到你的下个回合，你的英雄无法成为法术或英雄技能的目标。</t>
    <phoneticPr fontId="174" type="noConversion"/>
  </si>
  <si>
    <t>无面暴怒者</t>
    <phoneticPr fontId="174" type="noConversion"/>
  </si>
  <si>
    <t>战吼：复制一个友方随从的生命值。</t>
    <phoneticPr fontId="174" type="noConversion"/>
  </si>
  <si>
    <t>奥术守望者</t>
    <phoneticPr fontId="174" type="noConversion"/>
  </si>
  <si>
    <t>除非你拥有法术伤害，否则无法进行攻击。</t>
    <phoneticPr fontId="174" type="noConversion"/>
  </si>
  <si>
    <t>紫罗兰魔剑士</t>
    <phoneticPr fontId="174" type="noConversion"/>
  </si>
  <si>
    <t>战吼：你手牌中每有一张法术牌，便获得+1攻击力。</t>
    <phoneticPr fontId="174" type="noConversion"/>
  </si>
  <si>
    <t>大法师瓦格斯</t>
    <phoneticPr fontId="174"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</si>
  <si>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74" type="noConversion"/>
  </si>
  <si>
    <t>骄傲的防御者</t>
    <phoneticPr fontId="174" type="noConversion"/>
  </si>
  <si>
    <t>嘲讽。如果你没有其他随从，则具有+2攻击力。</t>
    <phoneticPr fontId="174" type="noConversion"/>
  </si>
  <si>
    <t>旅行医者</t>
    <phoneticPr fontId="174" type="noConversion"/>
  </si>
  <si>
    <t>圣盾，战吼：恢复3点生命值。</t>
    <phoneticPr fontId="174" type="noConversion"/>
  </si>
  <si>
    <t>荆棘帮巫婆</t>
    <phoneticPr fontId="174" type="noConversion"/>
  </si>
  <si>
    <t>战吼：召唤两个具有全部随从种类的1/1的融合怪。</t>
    <phoneticPr fontId="174" type="noConversion"/>
  </si>
  <si>
    <t>机械拷问者</t>
    <phoneticPr fontId="174" type="noConversion"/>
  </si>
  <si>
    <t>嘲讽，战吼：使你的对手从牌库中召唤一个随从。</t>
    <phoneticPr fontId="174" type="noConversion"/>
  </si>
  <si>
    <t>传送门守护者</t>
    <phoneticPr fontId="174" type="noConversion"/>
  </si>
  <si>
    <t>战吼：将三张传送门洗入你的牌库。当抽到传送门时，召唤一个2/2并具有突袭的恶魔。</t>
    <phoneticPr fontId="174" type="noConversion"/>
  </si>
  <si>
    <t>散财军士</t>
    <phoneticPr fontId="174" type="noConversion"/>
  </si>
  <si>
    <t>每当该随从进行攻击，使你的对手获得一个幸运币。</t>
    <phoneticPr fontId="174" type="noConversion"/>
  </si>
  <si>
    <t>艾泽里特元素</t>
    <phoneticPr fontId="174" type="noConversion"/>
  </si>
  <si>
    <t>在你的回合开始时，获得法术伤害+2。</t>
    <phoneticPr fontId="174" type="noConversion"/>
  </si>
  <si>
    <t>复生大盗</t>
    <phoneticPr fontId="174" type="noConversion"/>
  </si>
  <si>
    <t>亡语：如果该随从的攻击力大于或等于4，则再次召唤该随从。</t>
    <phoneticPr fontId="174" type="noConversion"/>
  </si>
  <si>
    <t>夺日者战斗法师</t>
    <phoneticPr fontId="174" type="noConversion"/>
  </si>
  <si>
    <t>战吼：如果你的手牌中有法力值消耗大于或等于(5)的法术牌，则造成4点伤害。</t>
    <phoneticPr fontId="174" type="noConversion"/>
  </si>
  <si>
    <t>咖啡师林彻</t>
    <phoneticPr fontId="174" type="noConversion"/>
  </si>
  <si>
    <t>战吼：将你的所有其他战吼随从的复制置入你的手牌。</t>
    <phoneticPr fontId="174" type="noConversion"/>
  </si>
  <si>
    <t>达拉然圣剑士</t>
    <phoneticPr fontId="174" type="noConversion"/>
  </si>
  <si>
    <t>疯狂召唤师</t>
    <phoneticPr fontId="174" type="noConversion"/>
  </si>
  <si>
    <t>战吼：为双方玩家召唤数个1/1的小鬼，直到随从数量达到上限。</t>
    <phoneticPr fontId="174" type="noConversion"/>
  </si>
  <si>
    <t>机械保险箱</t>
    <phoneticPr fontId="174" type="noConversion"/>
  </si>
  <si>
    <t>嘲讽，亡语：召唤一个0/5并具有嘲讽的保险柜。</t>
    <phoneticPr fontId="174" type="noConversion"/>
  </si>
  <si>
    <t>紫罗兰典狱官</t>
    <phoneticPr fontId="174" type="noConversion"/>
  </si>
  <si>
    <t>嘲讽，法术伤害+1</t>
    <phoneticPr fontId="174" type="noConversion"/>
  </si>
  <si>
    <t>传送门大恶魔</t>
    <phoneticPr fontId="174" type="noConversion"/>
  </si>
  <si>
    <t>隐秘破坏者</t>
    <phoneticPr fontId="174"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</si>
  <si>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74" type="noConversion"/>
  </si>
  <si>
    <t>古怪的铭文师</t>
    <phoneticPr fontId="174" type="noConversion"/>
  </si>
  <si>
    <t>亡语：召唤四个1/1的复仇卷轴。</t>
    <phoneticPr fontId="174" type="noConversion"/>
  </si>
  <si>
    <t>下水道软泥怪</t>
    <phoneticPr fontId="174" type="noConversion"/>
  </si>
  <si>
    <t>在该随从受到伤害并没有死亡后，召唤一个它的复制。</t>
    <phoneticPr fontId="174" type="noConversion"/>
  </si>
  <si>
    <t>坑道爆破师</t>
    <phoneticPr fontId="174" type="noConversion"/>
  </si>
  <si>
    <t>嘲讽，亡语：对所有随从造成3点伤害。</t>
    <phoneticPr fontId="174" type="noConversion"/>
  </si>
  <si>
    <t>特殊坐骑商人</t>
    <phoneticPr fontId="174" type="noConversion"/>
  </si>
  <si>
    <t>每当你施放一个法术，随机召唤一个法力值消耗为(3)的野兽。</t>
    <phoneticPr fontId="174" type="noConversion"/>
  </si>
  <si>
    <t>战吼：如果你的牌库里没有牌，则召唤六个6/6的猛火元素。</t>
    <phoneticPr fontId="174" type="noConversion"/>
  </si>
  <si>
    <t>莽头食人魔</t>
    <phoneticPr fontId="174" type="noConversion"/>
  </si>
  <si>
    <t>突袭。在该随从攻击并消灭一个随从后，可再次攻击。</t>
    <phoneticPr fontId="174" type="noConversion"/>
  </si>
  <si>
    <t>霸气的旅店老板娘</t>
    <phoneticPr fontId="174" type="noConversion"/>
  </si>
  <si>
    <t>嘲讽，战吼：每有一个其他友方随从，便获得+2/+2。</t>
    <phoneticPr fontId="174" type="noConversion"/>
  </si>
  <si>
    <t>暴走旋风</t>
    <phoneticPr fontId="174" type="noConversion"/>
  </si>
  <si>
    <t>使你具有风怒的随从获得超级风怒。</t>
    <phoneticPr fontId="174" type="noConversion"/>
  </si>
  <si>
    <t>耶比托·乔巴斯</t>
    <phoneticPr fontId="174" type="noConversion"/>
  </si>
  <si>
    <t>战吼：从你的牌库中抽两张随从牌。将其攻击力，生命值和法力值消耗变为1。</t>
    <phoneticPr fontId="174" type="noConversion"/>
  </si>
  <si>
    <t>战吼：发现五张卡牌，将你牌库里的所有卡牌替换成每张卡牌的两张复制。</t>
    <phoneticPr fontId="174" type="noConversion"/>
  </si>
  <si>
    <t>推土壮汉</t>
    <phoneticPr fontId="174" type="noConversion"/>
  </si>
  <si>
    <t>恶狼大法师</t>
    <phoneticPr fontId="174" type="noConversion"/>
  </si>
  <si>
    <t>在你的回合结束时，随机召唤一个法力值消耗为(6)点的随从。</t>
    <phoneticPr fontId="174" type="noConversion"/>
  </si>
  <si>
    <t>橡果人</t>
    <phoneticPr fontId="174" type="noConversion"/>
  </si>
  <si>
    <t>亡语：将两张1/1的“松鼠”置入你的手牌。</t>
    <phoneticPr fontId="174" type="noConversion"/>
  </si>
  <si>
    <t>水晶之力</t>
    <phoneticPr fontId="174" type="noConversion"/>
  </si>
  <si>
    <t>守护者斯塔拉蒂斯</t>
    <phoneticPr fontId="174" type="noConversion"/>
  </si>
  <si>
    <t>在你施放了一个抉择法术后，将每个选项的复制置入你的手牌。</t>
    <phoneticPr fontId="174" type="noConversion"/>
  </si>
  <si>
    <t>发现一张德鲁伊随从牌。如果你的手牌中没有随从牌，则保留全部三张牌。</t>
    <phoneticPr fontId="174" type="noConversion"/>
  </si>
  <si>
    <t>守卫梦境之路</t>
    <phoneticPr fontId="174" type="noConversion"/>
  </si>
  <si>
    <t>召唤两个1/1并具有吸血的树妖。</t>
    <phoneticPr fontId="174" type="noConversion"/>
  </si>
  <si>
    <t>织命者</t>
    <phoneticPr fontId="174" type="noConversion"/>
  </si>
  <si>
    <t>每当有角色获得你的治疗时，随机将一张德鲁伊法术牌置入你的手牌。</t>
    <phoneticPr fontId="174" type="noConversion"/>
  </si>
  <si>
    <t>远古祝福</t>
    <phoneticPr fontId="174" type="noConversion"/>
  </si>
  <si>
    <t>双生法术。使你的所有随从获得+1/+1。</t>
    <phoneticPr fontId="174" type="noConversion"/>
  </si>
  <si>
    <t>晶角雄鹿</t>
    <phoneticPr fontId="174" type="noConversion"/>
  </si>
  <si>
    <t>突袭，战吼：在本局对战中，如果你累计恢复了5点生命值，则召唤一个该随从的复制。</t>
    <phoneticPr fontId="174" type="noConversion"/>
  </si>
  <si>
    <t>嘲讽，亡语：进入休眠状态。累计恢复5点生命值可唤醒该随从。</t>
    <phoneticPr fontId="174" type="noConversion"/>
  </si>
  <si>
    <t>森林的援助</t>
    <phoneticPr fontId="174" type="noConversion"/>
  </si>
  <si>
    <t>双生法术。召唤五个2/2的树人。</t>
    <phoneticPr fontId="174" type="noConversion"/>
  </si>
  <si>
    <t>魔术戏法</t>
    <phoneticPr fontId="174" type="noConversion"/>
  </si>
  <si>
    <t>发现一张法力值消耗小于或等于(3)的法术牌。</t>
    <phoneticPr fontId="174" type="noConversion"/>
  </si>
  <si>
    <t>霜冻射线</t>
    <phoneticPr fontId="174" type="noConversion"/>
  </si>
  <si>
    <t>双生法术。冻结一个随从。如果该随从已被冻结，则对其造成2点伤害。</t>
    <phoneticPr fontId="174" type="noConversion"/>
  </si>
  <si>
    <t>魔法蓝蛙</t>
    <phoneticPr fontId="174" type="noConversion"/>
  </si>
  <si>
    <t>在你施放一个法术后，随机对一个敌方随从造成1点伤害。</t>
    <phoneticPr fontId="174" type="noConversion"/>
  </si>
  <si>
    <t>法力飓风</t>
    <phoneticPr fontId="174" type="noConversion"/>
  </si>
  <si>
    <t>战吼：你在本回合中每施放过一个法术，便随机将一张法师法术牌置入你的手牌。</t>
    <phoneticPr fontId="174" type="noConversion"/>
  </si>
  <si>
    <t>你的召唤随从的卡牌召唤数量翻倍。</t>
    <phoneticPr fontId="174" type="noConversion"/>
  </si>
  <si>
    <t>渡鸦信使</t>
    <phoneticPr fontId="174" type="noConversion"/>
  </si>
  <si>
    <t>战吼：发现一张法师随从牌。</t>
    <phoneticPr fontId="174" type="noConversion"/>
  </si>
  <si>
    <t>咒术师的召唤</t>
    <phoneticPr fontId="174" type="noConversion"/>
  </si>
  <si>
    <t>双生法术。消灭一个随从。召唤两个法力值消耗相同的随从来替换它。</t>
    <phoneticPr fontId="174" type="noConversion"/>
  </si>
  <si>
    <t>肯瑞托三修法师</t>
    <phoneticPr fontId="174" type="noConversion"/>
  </si>
  <si>
    <t>法术伤害+3。你的法术牌法力值消耗增加(1)点。</t>
    <phoneticPr fontId="174" type="noConversion"/>
  </si>
  <si>
    <t>创世之力</t>
    <phoneticPr fontId="174" type="noConversion"/>
  </si>
  <si>
    <t>你每个回合使用的第一张法术牌的法力值消耗为(0)点。战吼：发现一张法术牌。</t>
    <phoneticPr fontId="174" type="noConversion"/>
  </si>
  <si>
    <t>闪光蝴蝶</t>
    <phoneticPr fontId="174" type="noConversion"/>
  </si>
  <si>
    <t>亡语：随机将一张猎人法术牌置入你的手牌。</t>
    <phoneticPr fontId="174" type="noConversion"/>
  </si>
  <si>
    <t>急速射击</t>
    <phoneticPr fontId="174" type="noConversion"/>
  </si>
  <si>
    <t>双生法术。造成1点伤害。</t>
    <phoneticPr fontId="174" type="noConversion"/>
  </si>
  <si>
    <t>机械巨熊</t>
    <phoneticPr fontId="174" type="noConversion"/>
  </si>
  <si>
    <t>亡语：从你的牌库中抽一张机械牌。</t>
    <phoneticPr fontId="174" type="noConversion"/>
  </si>
  <si>
    <t>九命兽魂</t>
    <phoneticPr fontId="174" type="noConversion"/>
  </si>
  <si>
    <t>发现一个在本局对战中死亡的友方亡语随从，并触发其亡语。</t>
    <phoneticPr fontId="174" type="noConversion"/>
  </si>
  <si>
    <t>奥术弓箭手</t>
    <phoneticPr fontId="174" type="noConversion"/>
  </si>
  <si>
    <t>每当你使用一张法力值消耗为(1)点的随从牌，从你的牌库中抽一张法术牌。</t>
    <phoneticPr fontId="174" type="noConversion"/>
  </si>
  <si>
    <t>标记射击</t>
    <phoneticPr fontId="174" type="noConversion"/>
  </si>
  <si>
    <t>对一个随从造成4点伤害。发现一张法术牌。</t>
    <phoneticPr fontId="174" type="noConversion"/>
  </si>
  <si>
    <t>狩猎盛宴</t>
    <phoneticPr fontId="174" type="noConversion"/>
  </si>
  <si>
    <t>湮灭战车</t>
    <phoneticPr fontId="174" type="noConversion"/>
  </si>
  <si>
    <t>亡语：从你的手牌中召唤一个机械，并触发其亡语。</t>
    <phoneticPr fontId="174" type="noConversion"/>
  </si>
  <si>
    <t>猛兽出笼</t>
    <phoneticPr fontId="174" type="noConversion"/>
  </si>
  <si>
    <t>双生法术。召唤一个5/5并具有突袭的双足飞龙。</t>
    <phoneticPr fontId="174" type="noConversion"/>
  </si>
  <si>
    <t>战吼：装备索利达尔，群星之怒。</t>
    <phoneticPr fontId="174" type="noConversion"/>
  </si>
  <si>
    <t>禁忌咒文</t>
    <phoneticPr fontId="174" type="noConversion"/>
  </si>
  <si>
    <t>消耗你所有的法力值。消耗一个攻击力小于或等于所消耗法力值的随从。</t>
    <phoneticPr fontId="174" type="noConversion"/>
  </si>
  <si>
    <t>拉祖尔的阴谋</t>
    <phoneticPr fontId="174" type="noConversion"/>
  </si>
  <si>
    <r>
      <t>直到你的下个回合，使一个敌方随从的攻击力降低1点。</t>
    </r>
    <r>
      <rPr>
        <i/>
        <sz val="11"/>
        <color theme="1"/>
        <rFont val="宋体"/>
        <family val="3"/>
        <charset val="134"/>
        <scheme val="minor"/>
      </rPr>
      <t>（每回合都会升级！）</t>
    </r>
    <phoneticPr fontId="174" type="noConversion"/>
  </si>
  <si>
    <t>怪盗征募员</t>
    <phoneticPr fontId="174" type="noConversion"/>
  </si>
  <si>
    <t>亡语：将一张跟班牌置入你的手牌。</t>
    <phoneticPr fontId="174" type="noConversion"/>
  </si>
  <si>
    <t>阴暗的人影</t>
    <phoneticPr fontId="174" type="noConversion"/>
  </si>
  <si>
    <t>战吼：变形成为一个友方亡语随从的2/2复制。</t>
    <phoneticPr fontId="174" type="noConversion"/>
  </si>
  <si>
    <t>战吼：发现一张你的对手手牌的复制。</t>
    <phoneticPr fontId="174" type="noConversion"/>
  </si>
  <si>
    <t>荆棘帮箭猪</t>
    <phoneticPr fontId="174" type="noConversion"/>
  </si>
  <si>
    <t>亡语：为敌方英雄恢复5点生命值。</t>
    <phoneticPr fontId="174" type="noConversion"/>
  </si>
  <si>
    <t>不眠之魂</t>
    <phoneticPr fontId="174" type="noConversion"/>
  </si>
  <si>
    <t>沉默一个友方随从，然后召唤它的一个复制。</t>
    <phoneticPr fontId="174" type="noConversion"/>
  </si>
  <si>
    <t>无面渗透者</t>
    <phoneticPr fontId="174" type="noConversion"/>
  </si>
  <si>
    <t>嘲讽，亡语：随机消灭一个敌方随从。</t>
    <phoneticPr fontId="174" type="noConversion"/>
  </si>
  <si>
    <t>亡者卡特琳娜</t>
    <phoneticPr fontId="174" type="noConversion"/>
  </si>
  <si>
    <t>在你的回合结束时，召唤一个在本局对战中死亡的友方随从。</t>
    <phoneticPr fontId="174" type="noConversion"/>
  </si>
  <si>
    <t>群体复活</t>
    <phoneticPr fontId="174" type="noConversion"/>
  </si>
  <si>
    <t>召唤三个在本局对战中死亡的友方随从。</t>
    <phoneticPr fontId="174" type="noConversion"/>
  </si>
  <si>
    <t>托瓦格尔的阴谋</t>
    <phoneticPr fontId="174" type="noConversion"/>
  </si>
  <si>
    <r>
      <t>选择一个随从，将它的1张复制洗入你的牌库。</t>
    </r>
    <r>
      <rPr>
        <i/>
        <sz val="11"/>
        <color theme="1"/>
        <rFont val="宋体"/>
        <family val="3"/>
        <charset val="134"/>
        <scheme val="minor"/>
      </rPr>
      <t>（每回合都会升级！）</t>
    </r>
    <phoneticPr fontId="174" type="noConversion"/>
  </si>
  <si>
    <t>战略转移</t>
    <phoneticPr fontId="174" type="noConversion"/>
  </si>
  <si>
    <t>将所有友方随从移回你的手牌。</t>
    <phoneticPr fontId="174" type="noConversion"/>
  </si>
  <si>
    <t>下水道销赃人</t>
    <phoneticPr fontId="174" type="noConversion"/>
  </si>
  <si>
    <t>战吼：如果你手牌中有其他职业的卡牌，则获得+1/+1和突袭。</t>
    <phoneticPr fontId="174" type="noConversion"/>
  </si>
  <si>
    <t>连击：随机将两张跟班牌置入你的手牌。</t>
    <phoneticPr fontId="174" type="noConversion"/>
  </si>
  <si>
    <t>摇摆矿锄</t>
    <phoneticPr fontId="174" type="noConversion"/>
  </si>
  <si>
    <t>亡语：随机将一个友方随从移回你的手牌。它的法力值消耗减少(2)点。</t>
    <phoneticPr fontId="174" type="noConversion"/>
  </si>
  <si>
    <t>宿敌</t>
    <phoneticPr fontId="174" type="noConversion"/>
  </si>
  <si>
    <t>对一个随从造成4点伤害。如果你的手牌中有其他职业的卡牌，则法力值消耗为(0)点。</t>
    <phoneticPr fontId="174" type="noConversion"/>
  </si>
  <si>
    <t>战吼：如果你控制一个跟班，就可以选择一份惊人的战利品。</t>
    <phoneticPr fontId="174" type="noConversion"/>
  </si>
  <si>
    <t>未鉴定的合约</t>
    <phoneticPr fontId="174" type="noConversion"/>
  </si>
  <si>
    <t>消灭一个随从。在你手牌中时获得额外效果。</t>
    <phoneticPr fontId="174" type="noConversion"/>
  </si>
  <si>
    <t>每当你将一张牌洗入牌库时，将该牌的一张复制置入你的手牌。</t>
    <phoneticPr fontId="174" type="noConversion"/>
  </si>
  <si>
    <t>突变</t>
    <phoneticPr fontId="174" type="noConversion"/>
  </si>
  <si>
    <t>将一个友方随从随机变形成为一个法力值消耗增加(1)点的随从。</t>
    <phoneticPr fontId="174" type="noConversion"/>
  </si>
  <si>
    <t>淤泥吞食者</t>
    <phoneticPr fontId="174" type="noConversion"/>
  </si>
  <si>
    <t>战吼：将一张跟班牌置入你的手牌。过载：(1)</t>
    <phoneticPr fontId="174" type="noConversion"/>
  </si>
  <si>
    <t>下水道渔人</t>
    <phoneticPr fontId="174" type="noConversion"/>
  </si>
  <si>
    <t>在你使用一张鱼人牌后，随机将一张鱼人牌置入你的手牌。</t>
    <phoneticPr fontId="174" type="noConversion"/>
  </si>
  <si>
    <t>女巫杂酿</t>
    <phoneticPr fontId="174" type="noConversion"/>
  </si>
  <si>
    <t>恢复4点生命值。在本回合可以重复使用。</t>
    <phoneticPr fontId="174" type="noConversion"/>
  </si>
  <si>
    <t>鱼人之魂</t>
    <phoneticPr fontId="174" type="noConversion"/>
  </si>
  <si>
    <t>使你的所有随从获得“亡语：召唤一个1/1的鱼人。”</t>
    <phoneticPr fontId="174" type="noConversion"/>
  </si>
  <si>
    <t>斯卡基尔</t>
    <phoneticPr fontId="174" type="noConversion"/>
  </si>
  <si>
    <t>你的鱼人法力值消耗为(1)点。</t>
    <phoneticPr fontId="174" type="noConversion"/>
  </si>
  <si>
    <t>泥沼变形怪</t>
    <phoneticPr fontId="174" type="noConversion"/>
  </si>
  <si>
    <t>战吼：变形成为你的牌库中一个其他随从的4/4复制。</t>
    <phoneticPr fontId="174" type="noConversion"/>
  </si>
  <si>
    <t>哈加莎的阴谋</t>
    <phoneticPr fontId="174" type="noConversion"/>
  </si>
  <si>
    <r>
      <t>对所有随从造成1点伤害。</t>
    </r>
    <r>
      <rPr>
        <i/>
        <sz val="11"/>
        <color theme="1"/>
        <rFont val="宋体"/>
        <family val="3"/>
        <charset val="134"/>
        <scheme val="minor"/>
      </rPr>
      <t>（每回合都会升级！）</t>
    </r>
    <phoneticPr fontId="174" type="noConversion"/>
  </si>
  <si>
    <t>战吼：将一个5/5的恐魔置入你的手牌，并教会它两个萨满祭司法术。</t>
    <phoneticPr fontId="174" type="noConversion"/>
  </si>
  <si>
    <t>活动喷泉</t>
    <phoneticPr fontId="174" type="noConversion"/>
  </si>
  <si>
    <t>吸血，突袭，风怒。</t>
    <phoneticPr fontId="174" type="noConversion"/>
  </si>
  <si>
    <t>孤注一掷</t>
    <phoneticPr fontId="174" type="noConversion"/>
  </si>
  <si>
    <t>双生法术。随机施放一个圣骑士奥秘。</t>
    <phoneticPr fontId="174" type="noConversion"/>
  </si>
  <si>
    <t>永不屈服</t>
    <phoneticPr fontId="174" type="noConversion"/>
  </si>
  <si>
    <t>奥秘：当你的对手施放一个法术时，使你的所有随从获得+2生命值。</t>
    <phoneticPr fontId="174" type="noConversion"/>
  </si>
  <si>
    <t>神秘之刃</t>
    <phoneticPr fontId="174" type="noConversion"/>
  </si>
  <si>
    <t>战吼：如果你控制一个奥秘，便获得+1攻击力。</t>
    <phoneticPr fontId="174" type="noConversion"/>
  </si>
  <si>
    <t>光铸祝福</t>
    <phoneticPr fontId="174" type="noConversion"/>
  </si>
  <si>
    <t>双生法术。使一个友方随从获得吸血。</t>
    <phoneticPr fontId="174" type="noConversion"/>
  </si>
  <si>
    <t>青铜传令官</t>
    <phoneticPr fontId="174" type="noConversion"/>
  </si>
  <si>
    <t>亡语：将两张4/4的“青铜龙”置入你的手牌。</t>
    <phoneticPr fontId="174" type="noConversion"/>
  </si>
  <si>
    <t>指挥官蕾撒</t>
    <phoneticPr fontId="174" type="noConversion"/>
  </si>
  <si>
    <t>你的奥秘会触发两次。</t>
    <phoneticPr fontId="174" type="noConversion"/>
  </si>
  <si>
    <t>从你的牌库中抽取法力值消耗最低的随从牌，使其获得+2/+2。</t>
    <phoneticPr fontId="174" type="noConversion"/>
  </si>
  <si>
    <t>龙语者</t>
    <phoneticPr fontId="174" type="noConversion"/>
  </si>
  <si>
    <t>战吼：使你手牌中的所有龙牌获得+3/+3。</t>
    <phoneticPr fontId="174" type="noConversion"/>
  </si>
  <si>
    <t>决斗</t>
    <phoneticPr fontId="174" type="noConversion"/>
  </si>
  <si>
    <t>从双方玩家的牌库中各召唤一个随从，并使其相互攻击！</t>
    <phoneticPr fontId="174" type="noConversion"/>
  </si>
  <si>
    <t>诺萨莉</t>
    <phoneticPr fontId="174" type="noConversion"/>
  </si>
  <si>
    <t>战吼：为双方英雄恢复所有生命值。</t>
    <phoneticPr fontId="174" type="noConversion"/>
  </si>
  <si>
    <t>怪盗天才</t>
    <phoneticPr fontId="174" type="noConversion"/>
  </si>
  <si>
    <t>情势反转</t>
    <phoneticPr fontId="174" type="noConversion"/>
  </si>
  <si>
    <t>将你的手牌洗入牌库。抽取同样数量的牌。</t>
    <phoneticPr fontId="174" type="noConversion"/>
  </si>
  <si>
    <t>拉法姆的阴谋</t>
    <phoneticPr fontId="174" type="noConversion"/>
  </si>
  <si>
    <r>
      <t>召唤1个1/1的小鬼。</t>
    </r>
    <r>
      <rPr>
        <i/>
        <sz val="11"/>
        <color theme="1"/>
        <rFont val="宋体"/>
        <family val="3"/>
        <charset val="134"/>
        <scheme val="minor"/>
      </rPr>
      <t>（每回合都会升级！）</t>
    </r>
    <phoneticPr fontId="174" type="noConversion"/>
  </si>
  <si>
    <t>小鬼狱火</t>
    <phoneticPr fontId="174" type="noConversion"/>
  </si>
  <si>
    <t>使你的恶魔获得+1攻击力。对所有敌方随从造成1点伤害。</t>
    <phoneticPr fontId="174" type="noConversion"/>
  </si>
  <si>
    <t>性急的杂兵</t>
    <phoneticPr fontId="174" type="noConversion"/>
  </si>
  <si>
    <t>亡语：随机使两个友方随从获得+2/+2。</t>
    <phoneticPr fontId="174" type="noConversion"/>
  </si>
  <si>
    <t>阿兰纳丝蛛后</t>
    <phoneticPr fontId="174" type="noConversion"/>
  </si>
  <si>
    <t>嘲讽。当你抽到该牌时，为你的英雄恢复4点生命值。</t>
    <phoneticPr fontId="174" type="noConversion"/>
  </si>
  <si>
    <t>至暗时刻</t>
    <phoneticPr fontId="174" type="noConversion"/>
  </si>
  <si>
    <t>嘲讽。战吼：将你的手牌和牌库里的卡牌替换为传说随从。</t>
    <phoneticPr fontId="174" type="noConversion"/>
  </si>
  <si>
    <t>每当你抽到一张随从牌，召唤一个它的复制。该复制具有突袭，并会在回合结束时死亡。</t>
    <phoneticPr fontId="174" type="noConversion"/>
  </si>
  <si>
    <t>巨型小鬼</t>
    <phoneticPr fontId="174" type="noConversion"/>
  </si>
  <si>
    <t>提振士气</t>
    <phoneticPr fontId="174" type="noConversion"/>
  </si>
  <si>
    <t>对一个随从造成1点伤害。如果它依然存活，则将一张跟班牌置入你的手牌。</t>
    <phoneticPr fontId="174" type="noConversion"/>
  </si>
  <si>
    <t>凶恶的废钢猎犬</t>
    <phoneticPr fontId="174" type="noConversion"/>
  </si>
  <si>
    <t>每当该随从造成伤害时，获得等量的护甲值。</t>
    <phoneticPr fontId="174" type="noConversion"/>
  </si>
  <si>
    <t>使一个随从获得“同时对其攻击目标相邻的随从造成伤害。”</t>
    <phoneticPr fontId="174" type="noConversion"/>
  </si>
  <si>
    <t>发条地精</t>
    <phoneticPr fontId="174" type="noConversion"/>
  </si>
  <si>
    <t>2Q.暗影崛起</t>
  </si>
  <si>
    <t>沼泽女王哈加莎</t>
    <phoneticPr fontId="174" type="noConversion"/>
  </si>
  <si>
    <t>拉祖尔女士</t>
    <phoneticPr fontId="174" type="noConversion"/>
  </si>
  <si>
    <t>邪能领主贝图格</t>
    <phoneticPr fontId="174" type="noConversion"/>
  </si>
  <si>
    <t># 2x (1) 城镇公告员</t>
  </si>
  <si>
    <t># 1x (5) 绿皮船长</t>
  </si>
  <si>
    <t>城镇公告员</t>
  </si>
  <si>
    <t>绿皮船长</t>
  </si>
  <si>
    <t>在你的英雄攻击后，将一张“炸弹”牌洗入你对手的牌库。</t>
    <phoneticPr fontId="174" type="noConversion"/>
  </si>
  <si>
    <t># 2x (1) 橡果人</t>
  </si>
  <si>
    <t># 2x (3) 远古祝福</t>
  </si>
  <si>
    <t># 2x (0) 背刺</t>
  </si>
  <si>
    <t># 2x (4) 恐怖海盗</t>
  </si>
  <si>
    <t>战吼：将一张“炸弹”牌洗入你对手的牌库。当玩家抽到炸弹时，便会受到5点伤害。</t>
    <phoneticPr fontId="174" type="noConversion"/>
  </si>
  <si>
    <t>战吼：如果你有十个法力水晶，对一个随从造成10点伤害。</t>
    <phoneticPr fontId="174" type="noConversion"/>
  </si>
  <si>
    <t>2Q.暗影崛起ok</t>
    <phoneticPr fontId="174" type="noConversion"/>
  </si>
  <si>
    <t>荆棘帮蟊贼</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</si>
  <si>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</si>
  <si>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</si>
  <si>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发现一张法力值消耗为(6)的随从牌。召唤它的两个复制。</t>
    <phoneticPr fontId="174" type="noConversion"/>
  </si>
  <si>
    <r>
      <t>2Q.暗影崛起</t>
    </r>
    <r>
      <rPr>
        <sz val="11"/>
        <color theme="1"/>
        <rFont val="宋体"/>
        <family val="3"/>
        <charset val="134"/>
        <scheme val="minor"/>
      </rPr>
      <t>ok</t>
    </r>
    <phoneticPr fontId="174" type="noConversion"/>
  </si>
  <si>
    <t>2Q.暗影崛起</t>
    <phoneticPr fontId="174" type="noConversion"/>
  </si>
  <si>
    <t>2Q.暗影崛起ok</t>
    <phoneticPr fontId="174" type="noConversion"/>
  </si>
  <si>
    <t>温蕾萨·风行者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</si>
  <si>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</si>
  <si>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</si>
  <si>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</si>
  <si>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</si>
  <si>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</si>
  <si>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</si>
  <si>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</si>
  <si>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</si>
  <si>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</si>
  <si>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</si>
  <si>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</si>
  <si>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</si>
  <si>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</si>
  <si>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</si>
  <si>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</si>
  <si>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迈拉的不稳定元素</t>
    <phoneticPr fontId="174" type="noConversion"/>
  </si>
  <si>
    <t>消灭所有友方随从。每消灭一个随从，便随机从你的牌库中召唤一个随从。</t>
    <phoneticPr fontId="174" type="noConversion"/>
  </si>
  <si>
    <t>档案员艾丽西娜</t>
    <phoneticPr fontId="174" type="noConversion"/>
  </si>
  <si>
    <t>吸血。每当你使用一张其他职业的卡牌时，获得+1耐久度。</t>
    <phoneticPr fontId="147" type="noConversion"/>
  </si>
  <si>
    <t># 巨龙年</t>
  </si>
  <si>
    <t># 2x (1) 残酷集结</t>
  </si>
  <si>
    <t># 2x (2) 怪盗天才</t>
  </si>
  <si>
    <t># 2x (2) 甲虫卵</t>
  </si>
  <si>
    <t># 1x (10) 卡雷苟斯</t>
  </si>
  <si>
    <t>卡雷苟斯</t>
    <phoneticPr fontId="174" type="noConversion"/>
  </si>
  <si>
    <t>烟火技师</t>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</si>
  <si>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</si>
  <si>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</si>
  <si>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</si>
  <si>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t>卢森巴克</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</si>
  <si>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</si>
  <si>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</si>
  <si>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</si>
  <si>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</si>
  <si>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晶歌传送门</t>
    <phoneticPr fontId="174" type="noConversion"/>
  </si>
  <si>
    <t>抉择：对一个随从造成2点伤害；或者回复5点生命值。</t>
    <phoneticPr fontId="174" type="noConversion"/>
  </si>
  <si>
    <t>怪盗恶霸</t>
    <phoneticPr fontId="174" type="noConversion"/>
  </si>
  <si>
    <t>战吼：消灭一个友方随从。随机将两张跟班牌置入你的手牌。</t>
    <phoneticPr fontId="174" type="noConversion"/>
  </si>
  <si>
    <t>战吼：如果你控制一个奥秘，便获得+1/+1。</t>
    <phoneticPr fontId="174" type="noConversion"/>
  </si>
  <si>
    <t>复制你手牌中的所有野兽牌。</t>
    <phoneticPr fontId="174" type="noConversion"/>
  </si>
  <si>
    <t>至尊盗王拉法姆</t>
    <phoneticPr fontId="174" type="noConversion"/>
  </si>
  <si>
    <t>爆破之王砰砰</t>
    <phoneticPr fontId="174" type="noConversion"/>
  </si>
  <si>
    <t>圣剑扳手</t>
    <phoneticPr fontId="174" type="noConversion"/>
  </si>
  <si>
    <t># 2x (1) 南海船工</t>
  </si>
  <si>
    <t># 2x (2) 闷棍</t>
  </si>
  <si>
    <t>战吼：发现一张其他职业的法术牌。</t>
    <phoneticPr fontId="174" type="noConversion"/>
  </si>
  <si>
    <t>2Q.暗影崛起ok</t>
    <phoneticPr fontId="174" type="noConversion"/>
  </si>
  <si>
    <t>伊利丹·怒风</t>
    <phoneticPr fontId="174" type="noConversion"/>
  </si>
  <si>
    <r>
      <t>2Q.暗影崛起</t>
    </r>
    <r>
      <rPr>
        <sz val="11"/>
        <color theme="1"/>
        <rFont val="宋体"/>
        <family val="3"/>
        <charset val="134"/>
        <scheme val="minor"/>
      </rPr>
      <t>ok</t>
    </r>
    <phoneticPr fontId="174" type="noConversion"/>
  </si>
  <si>
    <t># 1x (3) 大铡蟹</t>
  </si>
  <si>
    <t>卡德加</t>
    <phoneticPr fontId="174" type="noConversion"/>
  </si>
  <si>
    <t>冒险号角</t>
    <phoneticPr fontId="174" type="noConversion"/>
  </si>
  <si>
    <t>泽尔，暗影斗篷</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</si>
  <si>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</si>
  <si>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</si>
  <si>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野性赐福</t>
    <phoneticPr fontId="174" type="noConversion"/>
  </si>
  <si>
    <t>军情七处渗透者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</si>
  <si>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</si>
  <si>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</si>
  <si>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</si>
  <si>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</si>
  <si>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</si>
  <si>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</si>
  <si>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</si>
  <si>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</si>
  <si>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</si>
  <si>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</si>
  <si>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</si>
  <si>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</si>
  <si>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</si>
  <si>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</si>
  <si>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</si>
  <si>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</si>
  <si>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</si>
  <si>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</si>
  <si>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</si>
  <si>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</si>
  <si>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</si>
  <si>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</si>
  <si>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</si>
  <si>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</si>
  <si>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</si>
  <si>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</si>
  <si>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</si>
  <si>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</si>
  <si>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</si>
  <si>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</si>
  <si>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</si>
  <si>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</si>
  <si>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</si>
  <si>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</si>
  <si>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</si>
  <si>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</si>
  <si>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</si>
  <si>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</si>
  <si>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</si>
  <si>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</si>
  <si>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</si>
  <si>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</si>
  <si>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</si>
  <si>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</si>
  <si>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</si>
  <si>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</si>
  <si>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</si>
  <si>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</si>
  <si>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</si>
  <si>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</si>
  <si>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</si>
  <si>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</si>
  <si>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</si>
  <si>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</si>
  <si>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</si>
  <si>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</si>
  <si>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</si>
  <si>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</si>
  <si>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</si>
  <si>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</si>
  <si>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</si>
  <si>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</si>
  <si>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</si>
  <si>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</si>
  <si>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</si>
  <si>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</si>
  <si>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</si>
  <si>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</si>
  <si>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</si>
  <si>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</si>
  <si>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</si>
  <si>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</si>
  <si>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</si>
  <si>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</si>
  <si>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</si>
  <si>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</si>
  <si>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</si>
  <si>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</si>
  <si>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</si>
  <si>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</si>
  <si>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</si>
  <si>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</si>
  <si>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</si>
  <si>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</si>
  <si>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</si>
  <si>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</si>
  <si>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</si>
  <si>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</si>
  <si>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</si>
  <si>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</si>
  <si>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</si>
  <si>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</si>
  <si>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</si>
  <si>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</si>
  <si>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</si>
  <si>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</si>
  <si>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</si>
  <si>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</si>
  <si>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</si>
  <si>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</si>
  <si>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</si>
  <si>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</si>
  <si>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</si>
  <si>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</si>
  <si>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</si>
  <si>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</si>
  <si>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</si>
  <si>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</si>
  <si>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</si>
  <si>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</si>
  <si>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</si>
  <si>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</si>
  <si>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</si>
  <si>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</si>
  <si>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</si>
  <si>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</si>
  <si>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</si>
  <si>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</si>
  <si>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</si>
  <si>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</si>
  <si>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</si>
  <si>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</si>
  <si>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</si>
  <si>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</si>
  <si>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</si>
  <si>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</si>
  <si>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</si>
  <si>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</si>
  <si>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</si>
  <si>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</si>
  <si>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</si>
  <si>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</si>
  <si>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</si>
  <si>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</si>
  <si>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</si>
  <si>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</si>
  <si>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</si>
  <si>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</si>
  <si>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</si>
  <si>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</si>
  <si>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</si>
  <si>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</si>
  <si>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</si>
  <si>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</si>
  <si>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</si>
  <si>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</si>
  <si>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</si>
  <si>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</si>
  <si>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</si>
  <si>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</si>
  <si>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</si>
  <si>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</si>
  <si>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</si>
  <si>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</si>
  <si>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</si>
  <si>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</si>
  <si>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</si>
  <si>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</si>
  <si>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</si>
  <si>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</si>
  <si>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</si>
  <si>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</si>
  <si>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</si>
  <si>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</si>
  <si>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</si>
  <si>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</si>
  <si>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</si>
  <si>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</si>
  <si>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</si>
  <si>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</si>
  <si>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</si>
  <si>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</si>
  <si>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</si>
  <si>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</si>
  <si>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</si>
  <si>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</si>
  <si>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</si>
  <si>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</si>
  <si>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</si>
  <si>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</si>
  <si>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</si>
  <si>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</si>
  <si>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</si>
  <si>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</si>
  <si>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</si>
  <si>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</si>
  <si>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</si>
  <si>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</si>
  <si>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</si>
  <si>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</si>
  <si>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</si>
  <si>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</si>
  <si>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</si>
  <si>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</si>
  <si>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</si>
  <si>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</si>
  <si>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</si>
  <si>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</si>
  <si>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</si>
  <si>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</si>
  <si>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</si>
  <si>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</si>
  <si>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</si>
  <si>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</si>
  <si>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</si>
  <si>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</si>
  <si>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</si>
  <si>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</si>
  <si>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</si>
  <si>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</si>
  <si>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</si>
  <si>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</si>
  <si>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</si>
  <si>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</si>
  <si>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</si>
  <si>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</si>
  <si>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</si>
  <si>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</si>
  <si>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</si>
  <si>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</si>
  <si>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</si>
  <si>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</si>
  <si>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</si>
  <si>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74" type="noConversion"/>
  </si>
  <si>
    <t>1R.奥丹姆奇兵</t>
  </si>
  <si>
    <t>1R.奥丹姆奇兵</t>
    <phoneticPr fontId="174" type="noConversion"/>
  </si>
  <si>
    <t>奥丹姆</t>
    <phoneticPr fontId="147" type="noConversion"/>
  </si>
  <si>
    <t>发掘潜力</t>
    <phoneticPr fontId="174" type="noConversion"/>
  </si>
  <si>
    <t>八爪巨怪</t>
    <phoneticPr fontId="174" type="noConversion"/>
  </si>
  <si>
    <t>腐化水源</t>
    <phoneticPr fontId="174" type="noConversion"/>
  </si>
  <si>
    <t>启迪者伊莉斯</t>
    <phoneticPr fontId="174" type="noConversion"/>
  </si>
  <si>
    <t>考古专家雷诺</t>
    <phoneticPr fontId="174" type="noConversion"/>
  </si>
  <si>
    <t>攻城恶魔</t>
    <phoneticPr fontId="174" type="noConversion"/>
  </si>
  <si>
    <t>光明之翼</t>
    <phoneticPr fontId="174" type="noConversion"/>
  </si>
  <si>
    <t>贫瘠之地饲养员</t>
    <phoneticPr fontId="174" type="noConversion"/>
  </si>
  <si>
    <t>沙漠爵士芬利</t>
    <phoneticPr fontId="174" type="noConversion"/>
  </si>
  <si>
    <t>洗劫天空殿</t>
    <phoneticPr fontId="174" type="noConversion"/>
  </si>
  <si>
    <t>被埋葬的安卡</t>
    <phoneticPr fontId="174" type="noConversion"/>
  </si>
  <si>
    <t>激活方尖碑</t>
    <phoneticPr fontId="174" type="noConversion"/>
  </si>
  <si>
    <t>集市恶痞</t>
    <phoneticPr fontId="174" type="noConversion"/>
  </si>
  <si>
    <t>打开宝库</t>
    <phoneticPr fontId="174" type="noConversion"/>
  </si>
  <si>
    <r>
      <t>1R.奥丹姆奇兵</t>
    </r>
    <r>
      <rPr>
        <sz val="11"/>
        <color theme="1"/>
        <rFont val="宋体"/>
        <family val="2"/>
        <charset val="134"/>
        <scheme val="minor"/>
      </rPr>
      <t>ok</t>
    </r>
    <phoneticPr fontId="174" type="noConversion"/>
  </si>
  <si>
    <t># 2x (4) 焦躁的木乃伊</t>
  </si>
  <si>
    <t># 1x (2) 了不起的杰弗里斯</t>
  </si>
  <si>
    <r>
      <t>1R.奥丹姆奇兵</t>
    </r>
    <r>
      <rPr>
        <sz val="11"/>
        <color theme="1"/>
        <rFont val="宋体"/>
        <family val="2"/>
        <charset val="134"/>
        <scheme val="minor"/>
      </rPr>
      <t>ok</t>
    </r>
    <phoneticPr fontId="174" type="noConversion"/>
  </si>
  <si>
    <t>战吼：如果你的场上满是魔古信徒，则将其全部献祭，并召唤“莱，至高守护者”。</t>
    <phoneticPr fontId="174" type="noConversion"/>
  </si>
  <si>
    <r>
      <t>1R.奥丹姆奇兵</t>
    </r>
    <r>
      <rPr>
        <sz val="11"/>
        <color theme="1"/>
        <rFont val="宋体"/>
        <family val="2"/>
        <charset val="134"/>
        <scheme val="minor"/>
      </rPr>
      <t>ok</t>
    </r>
    <phoneticPr fontId="174" type="noConversion"/>
  </si>
  <si>
    <t>在你的回合结束时，如果你有未使用的法力水晶，抽一张牌。</t>
    <phoneticPr fontId="174" type="noConversion"/>
  </si>
  <si>
    <t>如果你在你的回合结束时控制3座沙漠方尖碑，随机对一个敌人造成5点伤害。</t>
    <phoneticPr fontId="174" type="noConversion"/>
  </si>
  <si>
    <r>
      <t>1R.奥丹姆奇兵</t>
    </r>
    <r>
      <rPr>
        <sz val="11"/>
        <color theme="1"/>
        <rFont val="宋体"/>
        <family val="2"/>
        <charset val="134"/>
        <scheme val="minor"/>
      </rPr>
      <t>ok</t>
    </r>
    <phoneticPr fontId="174" type="noConversion"/>
  </si>
  <si>
    <t>鱼人木乃伊</t>
    <phoneticPr fontId="174" type="noConversion"/>
  </si>
  <si>
    <t>鱼人为王</t>
    <phoneticPr fontId="174" type="noConversion"/>
  </si>
  <si>
    <t>战吼：如果你的牌库里没有相同的牌，则发现一个升级过的英雄技能。</t>
    <phoneticPr fontId="174" type="noConversion"/>
  </si>
  <si>
    <r>
      <t>1R.奥丹姆奇兵</t>
    </r>
    <r>
      <rPr>
        <sz val="11"/>
        <color theme="1"/>
        <rFont val="宋体"/>
        <family val="2"/>
        <charset val="134"/>
        <scheme val="minor"/>
      </rPr>
      <t>ok</t>
    </r>
    <phoneticPr fontId="174" type="noConversion"/>
  </si>
  <si>
    <t>N.女巫森林ok</t>
    <phoneticPr fontId="174" type="noConversion"/>
  </si>
  <si>
    <r>
      <t>1R.奥丹姆奇兵</t>
    </r>
    <r>
      <rPr>
        <sz val="11"/>
        <color theme="1"/>
        <rFont val="宋体"/>
        <family val="2"/>
        <charset val="134"/>
        <scheme val="minor"/>
      </rPr>
      <t>ok</t>
    </r>
    <phoneticPr fontId="174" type="noConversion"/>
  </si>
  <si>
    <t>邪恶交易</t>
    <phoneticPr fontId="174" type="noConversion"/>
  </si>
  <si>
    <r>
      <t>1R.奥丹姆奇兵</t>
    </r>
    <r>
      <rPr>
        <sz val="11"/>
        <color theme="1"/>
        <rFont val="宋体"/>
        <family val="2"/>
        <charset val="134"/>
        <scheme val="minor"/>
      </rPr>
      <t>ok</t>
    </r>
    <phoneticPr fontId="174" type="noConversion"/>
  </si>
  <si>
    <t>维西纳</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</si>
  <si>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</si>
  <si>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</si>
  <si>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了不起的杰弗里斯</t>
    <phoneticPr fontId="174" type="noConversion"/>
  </si>
  <si>
    <t>鱼人投手</t>
    <phoneticPr fontId="174" type="noConversion"/>
  </si>
  <si>
    <t>土狼头领</t>
    <phoneticPr fontId="174" type="noConversion"/>
  </si>
  <si>
    <r>
      <t>1R.奥丹姆奇兵</t>
    </r>
    <r>
      <rPr>
        <sz val="11"/>
        <color theme="1"/>
        <rFont val="宋体"/>
        <family val="2"/>
        <charset val="134"/>
        <scheme val="minor"/>
      </rPr>
      <t>ok</t>
    </r>
    <phoneticPr fontId="174" type="noConversion"/>
  </si>
  <si>
    <t>大厨诺米</t>
    <phoneticPr fontId="174" type="noConversion"/>
  </si>
  <si>
    <t>染病的兀鹫</t>
    <phoneticPr fontId="174" type="noConversion"/>
  </si>
  <si>
    <t>对空奥术法师</t>
    <phoneticPr fontId="174" type="noConversion"/>
  </si>
  <si>
    <t>蜂群来袭</t>
    <phoneticPr fontId="174" type="noConversion"/>
  </si>
  <si>
    <t>奋进的探险者</t>
    <phoneticPr fontId="174" type="noConversion"/>
  </si>
  <si>
    <r>
      <t>1R.奥丹姆奇兵</t>
    </r>
    <r>
      <rPr>
        <sz val="11"/>
        <color theme="1"/>
        <rFont val="宋体"/>
        <family val="2"/>
        <charset val="134"/>
        <scheme val="minor"/>
      </rPr>
      <t>ok</t>
    </r>
    <phoneticPr fontId="174" type="noConversion"/>
  </si>
  <si>
    <t>魔古血肉塑造者</t>
    <phoneticPr fontId="174" type="noConversion"/>
  </si>
  <si>
    <t>怪盗图腾</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</si>
  <si>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</si>
  <si>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</si>
  <si>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武装胡蜂</t>
    <phoneticPr fontId="174" type="noConversion"/>
  </si>
  <si>
    <t>制作木乃伊</t>
    <phoneticPr fontId="174" type="noConversion"/>
  </si>
  <si>
    <r>
      <t>1R.奥丹姆奇兵</t>
    </r>
    <r>
      <rPr>
        <sz val="11"/>
        <color theme="1"/>
        <rFont val="宋体"/>
        <family val="2"/>
        <charset val="134"/>
        <scheme val="minor"/>
      </rPr>
      <t>ok</t>
    </r>
    <phoneticPr fontId="174" type="noConversion"/>
  </si>
  <si>
    <t>高阶祭司阿门特</t>
    <phoneticPr fontId="174" type="noConversion"/>
  </si>
  <si>
    <t>接引冥神</t>
    <phoneticPr fontId="174" type="noConversion"/>
  </si>
  <si>
    <t>希亚玛特</t>
    <phoneticPr fontId="174" type="noConversion"/>
  </si>
  <si>
    <t>恐龙大师布莱恩</t>
    <phoneticPr fontId="174" type="noConversion"/>
  </si>
  <si>
    <r>
      <t>1R.奥丹姆奇兵</t>
    </r>
    <r>
      <rPr>
        <sz val="11"/>
        <color theme="1"/>
        <rFont val="宋体"/>
        <family val="2"/>
        <charset val="134"/>
        <scheme val="minor"/>
      </rPr>
      <t>ok</t>
    </r>
    <phoneticPr fontId="174" type="noConversion"/>
  </si>
  <si>
    <t>塞纳留斯</t>
    <phoneticPr fontId="174"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</si>
  <si>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</si>
  <si>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</si>
  <si>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</si>
  <si>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</si>
  <si>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</si>
  <si>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</si>
  <si>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</si>
  <si>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</si>
  <si>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</si>
  <si>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</si>
  <si>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</si>
  <si>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</si>
  <si>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</si>
  <si>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</si>
  <si>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</si>
  <si>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</si>
  <si>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</si>
  <si>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</si>
  <si>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174" type="noConversion"/>
  </si>
  <si>
    <t>缚沙者</t>
    <phoneticPr fontId="147" type="noConversion"/>
  </si>
  <si>
    <r>
      <t>1R.奥丹姆奇兵</t>
    </r>
    <r>
      <rPr>
        <sz val="11"/>
        <color theme="1"/>
        <rFont val="宋体"/>
        <family val="2"/>
        <charset val="134"/>
        <scheme val="minor"/>
      </rPr>
      <t>ok</t>
    </r>
    <phoneticPr fontId="174" type="noConversion"/>
  </si>
  <si>
    <t>受伤的托维尔人</t>
    <phoneticPr fontId="174" type="noConversion"/>
  </si>
  <si>
    <t>尼斐赛特仪祭师</t>
    <phoneticPr fontId="174" type="noConversion"/>
  </si>
  <si>
    <t>纳特·帕格</t>
    <phoneticPr fontId="174" type="noConversion"/>
  </si>
  <si>
    <t>米尔豪斯·法力风暴</t>
    <phoneticPr fontId="174" type="noConversion"/>
  </si>
  <si>
    <r>
      <t>2Q.暗影崛起</t>
    </r>
    <r>
      <rPr>
        <sz val="11"/>
        <color theme="1"/>
        <rFont val="宋体"/>
        <family val="3"/>
        <charset val="134"/>
        <scheme val="minor"/>
      </rPr>
      <t>ok</t>
    </r>
    <phoneticPr fontId="174" type="noConversion"/>
  </si>
  <si>
    <t>黑暗法老塔卡恒</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</si>
  <si>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</si>
  <si>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</si>
  <si>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</si>
  <si>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</si>
  <si>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硕铠鼠</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</si>
  <si>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</si>
  <si>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</si>
  <si>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巨龙</t>
    <phoneticPr fontId="147"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</si>
  <si>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</si>
  <si>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</si>
  <si>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</si>
  <si>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</si>
  <si>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</si>
  <si>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</si>
  <si>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</si>
  <si>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</si>
  <si>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</si>
  <si>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</si>
  <si>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</si>
  <si>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</si>
  <si>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</si>
  <si>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</si>
  <si>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</si>
  <si>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</si>
  <si>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</si>
  <si>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</si>
  <si>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</si>
  <si>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</si>
  <si>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</si>
  <si>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</si>
  <si>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</si>
  <si>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</si>
  <si>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</si>
  <si>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</si>
  <si>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</si>
  <si>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</si>
  <si>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</si>
  <si>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</si>
  <si>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</si>
  <si>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</si>
  <si>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</si>
  <si>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</si>
  <si>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</si>
  <si>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</si>
  <si>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</si>
  <si>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</si>
  <si>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</si>
  <si>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</si>
  <si>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</si>
  <si>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</si>
  <si>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</si>
  <si>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</si>
  <si>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</si>
  <si>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</si>
  <si>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</si>
  <si>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</si>
  <si>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</si>
  <si>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</si>
  <si>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</si>
  <si>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</si>
  <si>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</si>
  <si>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</si>
  <si>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</si>
  <si>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</si>
  <si>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</si>
  <si>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</si>
  <si>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</si>
  <si>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</si>
  <si>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</si>
  <si>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</si>
  <si>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</si>
  <si>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</si>
  <si>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</si>
  <si>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</si>
  <si>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</si>
  <si>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</si>
  <si>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</si>
  <si>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</si>
  <si>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</si>
  <si>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</si>
  <si>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</si>
  <si>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</si>
  <si>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</si>
  <si>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</si>
  <si>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</si>
  <si>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</si>
  <si>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</si>
  <si>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</si>
  <si>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</si>
  <si>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</si>
  <si>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</si>
  <si>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47" type="noConversion"/>
  </si>
  <si>
    <t>病毒增援</t>
    <phoneticPr fontId="147" type="noConversion"/>
  </si>
  <si>
    <t>赞美迦拉克隆</t>
    <phoneticPr fontId="147" type="noConversion"/>
  </si>
  <si>
    <t>萨索瓦尔</t>
    <phoneticPr fontId="174" type="noConversion"/>
  </si>
  <si>
    <t>讳言巨龙迦拉克隆</t>
    <phoneticPr fontId="174" type="noConversion"/>
  </si>
  <si>
    <t>梦魇巨龙迦拉克隆</t>
    <phoneticPr fontId="174" type="noConversion"/>
  </si>
  <si>
    <t>风暴巨龙迦拉克隆</t>
    <phoneticPr fontId="174" type="noConversion"/>
  </si>
  <si>
    <t>邪火巨龙迦拉克隆</t>
    <phoneticPr fontId="174" type="noConversion"/>
  </si>
  <si>
    <t>无敌巨龙迦拉克隆</t>
    <phoneticPr fontId="174" type="noConversion"/>
  </si>
  <si>
    <t>灼光战斗法师</t>
    <phoneticPr fontId="174" type="noConversion"/>
  </si>
  <si>
    <t>灰发巫师</t>
    <phoneticPr fontId="174" type="noConversion"/>
  </si>
  <si>
    <t>空降歹徒</t>
    <phoneticPr fontId="174" type="noConversion"/>
  </si>
  <si>
    <t>美味飞鱼</t>
    <phoneticPr fontId="174" type="noConversion"/>
  </si>
  <si>
    <t>辟法奇美拉</t>
    <phoneticPr fontId="174" type="noConversion"/>
  </si>
  <si>
    <t>地精滑翔技师</t>
    <phoneticPr fontId="174" type="noConversion"/>
  </si>
  <si>
    <t>活化龙息</t>
    <phoneticPr fontId="174" type="noConversion"/>
  </si>
  <si>
    <t>火鹰</t>
    <phoneticPr fontId="174" type="noConversion"/>
  </si>
  <si>
    <t>藏宝匪贼</t>
    <phoneticPr fontId="174" type="noConversion"/>
  </si>
  <si>
    <t>角鹰兽</t>
    <phoneticPr fontId="174" type="noConversion"/>
  </si>
  <si>
    <t>飞天鱼人</t>
    <phoneticPr fontId="174" type="noConversion"/>
  </si>
  <si>
    <t>旋翼机</t>
    <phoneticPr fontId="174" type="noConversion"/>
  </si>
  <si>
    <t>织法巨龙玛里苟斯</t>
    <phoneticPr fontId="174" type="noConversion"/>
  </si>
  <si>
    <t>瓦迪瑞斯·邪噬</t>
    <phoneticPr fontId="174" type="noConversion"/>
  </si>
  <si>
    <t>尼索格</t>
    <phoneticPr fontId="174" type="noConversion"/>
  </si>
  <si>
    <t>维拉努斯</t>
    <phoneticPr fontId="174" type="noConversion"/>
  </si>
  <si>
    <t>时光巨龙诺兹多姆</t>
    <phoneticPr fontId="174" type="noConversion"/>
  </si>
  <si>
    <t>灭龙弩炮</t>
    <phoneticPr fontId="174" type="noConversion"/>
  </si>
  <si>
    <t>班德斯莫什</t>
    <phoneticPr fontId="174" type="noConversion"/>
  </si>
  <si>
    <t>舒玛</t>
    <phoneticPr fontId="174" type="noConversion"/>
  </si>
  <si>
    <t>龙骑士塔瑞萨</t>
    <phoneticPr fontId="174" type="noConversion"/>
  </si>
  <si>
    <t>永恒巨龙姆诺兹多</t>
    <phoneticPr fontId="174" type="noConversion"/>
  </si>
  <si>
    <t>菲里克·飞刺</t>
    <phoneticPr fontId="174" type="noConversion"/>
  </si>
  <si>
    <t>夺心者卡什</t>
    <phoneticPr fontId="174" type="noConversion"/>
  </si>
  <si>
    <t>齐恩瓦拉</t>
    <phoneticPr fontId="174" type="noConversion"/>
  </si>
  <si>
    <t>扭曲巨龙泽拉库</t>
    <phoneticPr fontId="174"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</si>
  <si>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</si>
  <si>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</si>
  <si>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</si>
  <si>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</si>
  <si>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</si>
  <si>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</si>
  <si>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174" type="noConversion"/>
  </si>
  <si>
    <t>堕落的元素师</t>
    <phoneticPr fontId="174" type="noConversion"/>
  </si>
  <si>
    <t>巨龙的兽群</t>
    <phoneticPr fontId="174" type="noConversion"/>
  </si>
  <si>
    <t>克罗斯·龙蹄</t>
    <phoneticPr fontId="174" type="noConversion"/>
  </si>
  <si>
    <t>无面腐蚀者</t>
    <phoneticPr fontId="174"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</si>
  <si>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</si>
  <si>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</si>
  <si>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</si>
  <si>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</si>
  <si>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</si>
  <si>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</si>
  <si>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</si>
  <si>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</si>
  <si>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</si>
  <si>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</si>
  <si>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</si>
  <si>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</si>
  <si>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</si>
  <si>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</si>
  <si>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</si>
  <si>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</si>
  <si>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</si>
  <si>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</si>
  <si>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</si>
  <si>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174" type="noConversion"/>
  </si>
  <si>
    <t>海盗之锚</t>
    <phoneticPr fontId="174" type="noConversion"/>
  </si>
  <si>
    <t>奥术吞噬者</t>
    <phoneticPr fontId="174" type="noConversion"/>
  </si>
  <si>
    <t>劫掠集市</t>
    <phoneticPr fontId="174" type="noConversion"/>
  </si>
  <si>
    <r>
      <t>1R.奥丹姆奇兵</t>
    </r>
    <r>
      <rPr>
        <sz val="11"/>
        <color theme="1"/>
        <rFont val="宋体"/>
        <family val="2"/>
        <charset val="134"/>
        <scheme val="minor"/>
      </rPr>
      <t>ok</t>
    </r>
    <phoneticPr fontId="174" type="noConversion"/>
  </si>
  <si>
    <t>劫匪之王托瓦格尔</t>
    <phoneticPr fontId="174" type="noConversion"/>
  </si>
  <si>
    <t>死金药剂师</t>
    <phoneticPr fontId="174"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</si>
  <si>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</si>
  <si>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</si>
  <si>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</si>
  <si>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</si>
  <si>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</si>
  <si>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</si>
  <si>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</si>
  <si>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</si>
  <si>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</si>
  <si>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</si>
  <si>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</si>
  <si>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</si>
  <si>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</si>
  <si>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</si>
  <si>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</si>
  <si>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</si>
  <si>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</si>
  <si>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</si>
  <si>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</si>
  <si>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</si>
  <si>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</si>
  <si>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</si>
  <si>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</si>
  <si>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</si>
  <si>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</si>
  <si>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</si>
  <si>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</si>
  <si>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</si>
  <si>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</si>
  <si>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</si>
  <si>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74" type="noConversion"/>
  </si>
  <si>
    <t>微型木乃伊</t>
    <phoneticPr fontId="174" type="noConversion"/>
  </si>
  <si>
    <t>空中飞爪</t>
    <phoneticPr fontId="174" type="noConversion"/>
  </si>
  <si>
    <t>电缆长枪</t>
    <phoneticPr fontId="174" type="noConversion"/>
  </si>
  <si>
    <t>空中炮艇</t>
    <phoneticPr fontId="174" type="noConversion"/>
  </si>
  <si>
    <t>大检察官怀特迈恩</t>
    <phoneticPr fontId="174" type="noConversion"/>
  </si>
  <si>
    <t>新鲜气息</t>
    <phoneticPr fontId="174" type="noConversion"/>
  </si>
  <si>
    <t>空中战团</t>
    <phoneticPr fontId="174" type="noConversion"/>
  </si>
  <si>
    <t>暗影塑性师</t>
    <phoneticPr fontId="174" type="noConversion"/>
  </si>
  <si>
    <t>风暴之眼</t>
    <phoneticPr fontId="174" type="noConversion"/>
  </si>
  <si>
    <t>扭曲学识</t>
    <phoneticPr fontId="174" type="noConversion"/>
  </si>
  <si>
    <t>炸弹牛仔</t>
    <phoneticPr fontId="174" type="noConversion"/>
  </si>
  <si>
    <t>资深探险者</t>
    <phoneticPr fontId="174" type="noConversion"/>
  </si>
  <si>
    <t>飞翼守护者</t>
    <phoneticPr fontId="174" type="noConversion"/>
  </si>
  <si>
    <t>活化雪崩</t>
    <phoneticPr fontId="174" type="noConversion"/>
  </si>
  <si>
    <t>黑暗预兆</t>
    <phoneticPr fontId="174" type="noConversion"/>
  </si>
  <si>
    <t>伞降教官</t>
    <phoneticPr fontId="174" type="noConversion"/>
  </si>
  <si>
    <t>乘风而起</t>
    <phoneticPr fontId="174" type="noConversion"/>
  </si>
  <si>
    <t>钢铁甲虫</t>
    <phoneticPr fontId="174" type="noConversion"/>
  </si>
  <si>
    <t>拆件旋翼机</t>
    <phoneticPr fontId="174" type="noConversion"/>
  </si>
  <si>
    <t>腐巢幼龙</t>
    <phoneticPr fontId="174" type="noConversion"/>
  </si>
  <si>
    <t>俯冲狮鹫</t>
    <phoneticPr fontId="174" type="noConversion"/>
  </si>
  <si>
    <t>森然巨化</t>
    <phoneticPr fontId="174" type="noConversion"/>
  </si>
  <si>
    <t>梦境吐息</t>
    <phoneticPr fontId="174" type="noConversion"/>
  </si>
  <si>
    <r>
      <t>1R.奥丹姆奇兵</t>
    </r>
    <r>
      <rPr>
        <sz val="11"/>
        <color theme="1"/>
        <rFont val="宋体"/>
        <family val="2"/>
        <charset val="134"/>
        <scheme val="minor"/>
      </rPr>
      <t>ok</t>
    </r>
    <phoneticPr fontId="174" type="noConversion"/>
  </si>
  <si>
    <t>绿洲涌动者</t>
    <phoneticPr fontId="174" type="noConversion"/>
  </si>
  <si>
    <t>辟法灵龙</t>
    <phoneticPr fontId="174" type="noConversion"/>
  </si>
  <si>
    <t>正义</t>
    <phoneticPr fontId="174" type="noConversion"/>
  </si>
  <si>
    <t>锐鳞骑士</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</si>
  <si>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</si>
  <si>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</si>
  <si>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圣骑士</t>
    <phoneticPr fontId="174" type="noConversion"/>
  </si>
  <si>
    <t>萨满</t>
    <phoneticPr fontId="174" type="noConversion"/>
  </si>
  <si>
    <t>荣誉室</t>
    <phoneticPr fontId="174" type="noConversion"/>
  </si>
  <si>
    <t>荣誉室</t>
    <phoneticPr fontId="174" type="noConversion"/>
  </si>
  <si>
    <t>荣誉室</t>
    <phoneticPr fontId="174" type="noConversion"/>
  </si>
  <si>
    <t>圣光闪耀</t>
    <phoneticPr fontId="174"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</si>
  <si>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</si>
  <si>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</si>
  <si>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</si>
  <si>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</si>
  <si>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</si>
  <si>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</si>
  <si>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</si>
  <si>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</si>
  <si>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</si>
  <si>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</si>
  <si>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74" type="noConversion"/>
  </si>
  <si>
    <t>1R.奥丹姆奇兵</t>
    <phoneticPr fontId="174" type="noConversion"/>
  </si>
  <si>
    <r>
      <t>2Q.暗影崛起</t>
    </r>
    <r>
      <rPr>
        <sz val="11"/>
        <color theme="1"/>
        <rFont val="宋体"/>
        <family val="3"/>
        <charset val="134"/>
        <scheme val="minor"/>
      </rPr>
      <t>ok</t>
    </r>
    <phoneticPr fontId="174" type="noConversion"/>
  </si>
  <si>
    <t>21A.巨龙ok</t>
  </si>
  <si>
    <t>21A.巨龙</t>
  </si>
  <si>
    <t>21A.巨龙JK觉醒</t>
  </si>
  <si>
    <t>真菌宝藏</t>
    <phoneticPr fontId="174" type="noConversion"/>
  </si>
  <si>
    <t>铁木树皮</t>
    <phoneticPr fontId="174" type="noConversion"/>
  </si>
  <si>
    <t>孢子首领姆希菲</t>
    <phoneticPr fontId="174" type="noConversion"/>
  </si>
  <si>
    <t>沼泽射线</t>
    <phoneticPr fontId="174" type="noConversion"/>
  </si>
  <si>
    <t>被禁锢的萨特</t>
    <phoneticPr fontId="174" type="noConversion"/>
  </si>
  <si>
    <t>萌芽分裂</t>
    <phoneticPr fontId="174" type="noConversion"/>
  </si>
  <si>
    <t>过度生长</t>
    <phoneticPr fontId="174" type="noConversion"/>
  </si>
  <si>
    <t>萤火成群</t>
    <phoneticPr fontId="174" type="noConversion"/>
  </si>
  <si>
    <t>沼泽多头蛇</t>
    <phoneticPr fontId="174" type="noConversion"/>
  </si>
  <si>
    <t>伊谢尔·风歌</t>
    <phoneticPr fontId="174" type="noConversion"/>
  </si>
  <si>
    <t>地狱野猪</t>
    <phoneticPr fontId="174" type="noConversion"/>
  </si>
  <si>
    <t>拾荒者的智慧</t>
    <phoneticPr fontId="174" type="noConversion"/>
  </si>
  <si>
    <t>被禁锢的魔喉</t>
    <phoneticPr fontId="174" type="noConversion"/>
  </si>
  <si>
    <t>集群战术</t>
    <phoneticPr fontId="174" type="noConversion"/>
  </si>
  <si>
    <t>强能箭猪</t>
    <phoneticPr fontId="174" type="noConversion"/>
  </si>
  <si>
    <t>顶级捕食者兹克索尔</t>
    <phoneticPr fontId="174" type="noConversion"/>
  </si>
  <si>
    <t>废铁射击</t>
    <phoneticPr fontId="174" type="noConversion"/>
  </si>
  <si>
    <t>莫科纳萨将狮</t>
    <phoneticPr fontId="174" type="noConversion"/>
  </si>
  <si>
    <t>兽王莱欧洛克斯</t>
    <phoneticPr fontId="174" type="noConversion"/>
  </si>
  <si>
    <t>纳格兰大冲撞</t>
    <phoneticPr fontId="174" type="noConversion"/>
  </si>
  <si>
    <t>唤醒</t>
    <phoneticPr fontId="174" type="noConversion"/>
  </si>
  <si>
    <t>能量之泉</t>
    <phoneticPr fontId="174" type="noConversion"/>
  </si>
  <si>
    <t>咒术洪流</t>
    <phoneticPr fontId="174" type="noConversion"/>
  </si>
  <si>
    <t>埃匹希斯走私犯</t>
    <phoneticPr fontId="174" type="noConversion"/>
  </si>
  <si>
    <t>星占师</t>
    <phoneticPr fontId="174" type="noConversion"/>
  </si>
  <si>
    <t>星术师索兰萨安</t>
    <phoneticPr fontId="174" type="noConversion"/>
  </si>
  <si>
    <t>虚空之风传送门</t>
    <phoneticPr fontId="174" type="noConversion"/>
  </si>
  <si>
    <t>被禁锢的眼魔</t>
    <phoneticPr fontId="174" type="noConversion"/>
  </si>
  <si>
    <t>埃匹希斯冲击</t>
    <phoneticPr fontId="174" type="noConversion"/>
  </si>
  <si>
    <t>深度冻结</t>
    <phoneticPr fontId="174" type="noConversion"/>
  </si>
  <si>
    <t>被禁锢的阳鳃鱼人</t>
    <phoneticPr fontId="174" type="noConversion"/>
  </si>
  <si>
    <t>奥尔多侍从</t>
    <phoneticPr fontId="174" type="noConversion"/>
  </si>
  <si>
    <t>智慧圣契</t>
    <phoneticPr fontId="174" type="noConversion"/>
  </si>
  <si>
    <t>莫戈尔·莫戈尔格</t>
    <phoneticPr fontId="174" type="noConversion"/>
  </si>
  <si>
    <t>阿达尔之手</t>
    <phoneticPr fontId="174" type="noConversion"/>
  </si>
  <si>
    <t>奥尔多真理追寻者</t>
    <phoneticPr fontId="174" type="noConversion"/>
  </si>
  <si>
    <t>正义圣契</t>
    <phoneticPr fontId="174" type="noConversion"/>
  </si>
  <si>
    <t>女伯爵莉亚德琳</t>
    <phoneticPr fontId="174" type="noConversion"/>
  </si>
  <si>
    <t>希望圣契</t>
    <phoneticPr fontId="174" type="noConversion"/>
  </si>
  <si>
    <t>复苏</t>
    <phoneticPr fontId="174" type="noConversion"/>
  </si>
  <si>
    <t>灵魂之匣</t>
    <phoneticPr fontId="174" type="noConversion"/>
  </si>
  <si>
    <t>被禁锢的矮劣魔</t>
    <phoneticPr fontId="174" type="noConversion"/>
  </si>
  <si>
    <t>赛泰克织巢者</t>
    <phoneticPr fontId="174" type="noConversion"/>
  </si>
  <si>
    <t>龙猴哨兵</t>
    <phoneticPr fontId="174" type="noConversion"/>
  </si>
  <si>
    <t>神圣化身</t>
    <phoneticPr fontId="174" type="noConversion"/>
  </si>
  <si>
    <t>龙喉监工</t>
    <phoneticPr fontId="174" type="noConversion"/>
  </si>
  <si>
    <t>心灵分裂</t>
    <phoneticPr fontId="174" type="noConversion"/>
  </si>
  <si>
    <t>灵魂之境</t>
    <phoneticPr fontId="174" type="noConversion"/>
  </si>
  <si>
    <t>骸骨巨龙</t>
    <phoneticPr fontId="174" type="noConversion"/>
  </si>
  <si>
    <t>钉棍终结者</t>
    <phoneticPr fontId="174" type="noConversion"/>
  </si>
  <si>
    <t>间谍女郎</t>
    <phoneticPr fontId="174" type="noConversion"/>
  </si>
  <si>
    <t>伏击</t>
    <phoneticPr fontId="174" type="noConversion"/>
  </si>
  <si>
    <t>暗影珠宝师汉纳尔</t>
    <phoneticPr fontId="174" type="noConversion"/>
  </si>
  <si>
    <t>灰舌杀手</t>
    <phoneticPr fontId="174" type="noConversion"/>
  </si>
  <si>
    <t>邪恶计划</t>
    <phoneticPr fontId="174" type="noConversion"/>
  </si>
  <si>
    <t>暗心贤者</t>
    <phoneticPr fontId="174" type="noConversion"/>
  </si>
  <si>
    <t>阿卡玛</t>
    <phoneticPr fontId="174" type="noConversion"/>
  </si>
  <si>
    <t>被诅咒的流浪者</t>
    <phoneticPr fontId="174" type="noConversion"/>
  </si>
  <si>
    <t>图腾映像</t>
    <phoneticPr fontId="174" type="noConversion"/>
  </si>
  <si>
    <t>毒蛇神殿传送门</t>
    <phoneticPr fontId="174" type="noConversion"/>
  </si>
  <si>
    <t>沼泽之子</t>
    <phoneticPr fontId="174" type="noConversion"/>
  </si>
  <si>
    <t>泥沼巨钳龙虾人</t>
    <phoneticPr fontId="174" type="noConversion"/>
  </si>
  <si>
    <t>瓦斯琪女士</t>
    <phoneticPr fontId="174" type="noConversion"/>
  </si>
  <si>
    <t>鲜活孢子</t>
    <phoneticPr fontId="174" type="noConversion"/>
  </si>
  <si>
    <t>沼泽拳刺</t>
    <phoneticPr fontId="174" type="noConversion"/>
  </si>
  <si>
    <t>洪流</t>
    <phoneticPr fontId="174" type="noConversion"/>
  </si>
  <si>
    <t>破碎奔行者</t>
    <phoneticPr fontId="174" type="noConversion"/>
  </si>
  <si>
    <t>鱼斯拉</t>
    <phoneticPr fontId="174" type="noConversion"/>
  </si>
  <si>
    <t>不稳定的邪能箭</t>
    <phoneticPr fontId="174" type="noConversion"/>
  </si>
  <si>
    <t>暗影议会</t>
    <phoneticPr fontId="174" type="noConversion"/>
  </si>
  <si>
    <t>坎雷萨德·埃伯洛克</t>
    <phoneticPr fontId="174" type="noConversion"/>
  </si>
  <si>
    <t>被禁锢的拾荒小鬼</t>
    <phoneticPr fontId="174" type="noConversion"/>
  </si>
  <si>
    <t>黑眼</t>
    <phoneticPr fontId="174" type="noConversion"/>
  </si>
  <si>
    <t>暗影主母</t>
    <phoneticPr fontId="174" type="noConversion"/>
  </si>
  <si>
    <t>黑暗之门</t>
    <phoneticPr fontId="174" type="noConversion"/>
  </si>
  <si>
    <t>击碎者克里丹</t>
    <phoneticPr fontId="174" type="noConversion"/>
  </si>
  <si>
    <t>古尔丹之手</t>
    <phoneticPr fontId="174" type="noConversion"/>
  </si>
  <si>
    <t>改进型恐惧魔王</t>
    <phoneticPr fontId="174" type="noConversion"/>
  </si>
  <si>
    <t>剑盾猛攻</t>
    <phoneticPr fontId="174" type="noConversion"/>
  </si>
  <si>
    <t>被禁锢的甘尔葛</t>
    <phoneticPr fontId="174" type="noConversion"/>
  </si>
  <si>
    <t>海盗藏品</t>
    <phoneticPr fontId="174" type="noConversion"/>
  </si>
  <si>
    <t>剑刃风暴</t>
    <phoneticPr fontId="174" type="noConversion"/>
  </si>
  <si>
    <t>蚀骨骑兵</t>
    <phoneticPr fontId="174" type="noConversion"/>
  </si>
  <si>
    <t>卡加斯·刃拳</t>
    <phoneticPr fontId="174" type="noConversion"/>
  </si>
  <si>
    <t>废铁魔像</t>
    <phoneticPr fontId="174" type="noConversion"/>
  </si>
  <si>
    <t>沸雪蛮兵</t>
    <phoneticPr fontId="174" type="noConversion"/>
  </si>
  <si>
    <t>传染孢子</t>
    <phoneticPr fontId="174" type="noConversion"/>
  </si>
  <si>
    <t>火箭改装师</t>
    <phoneticPr fontId="174" type="noConversion"/>
  </si>
  <si>
    <t>虚灵改装师</t>
    <phoneticPr fontId="174" type="noConversion"/>
  </si>
  <si>
    <t>防护改装师</t>
    <phoneticPr fontId="174" type="noConversion"/>
  </si>
  <si>
    <t>魂缚灰舌</t>
    <phoneticPr fontId="174" type="noConversion"/>
  </si>
  <si>
    <t>噬骨殴斗者</t>
    <phoneticPr fontId="174" type="noConversion"/>
  </si>
  <si>
    <t>莫尔葛工匠</t>
    <phoneticPr fontId="174" type="noConversion"/>
  </si>
  <si>
    <t>被禁锢的邪犬</t>
    <phoneticPr fontId="174" type="noConversion"/>
  </si>
  <si>
    <t>锈蚀新兵</t>
    <phoneticPr fontId="174" type="noConversion"/>
  </si>
  <si>
    <t>冰霜织影者</t>
    <phoneticPr fontId="174" type="noConversion"/>
  </si>
  <si>
    <t>塔隆·血魔</t>
    <phoneticPr fontId="174" type="noConversion"/>
  </si>
  <si>
    <t>狂傲的兽人</t>
    <phoneticPr fontId="174" type="noConversion"/>
  </si>
  <si>
    <t>气泡的腐泥怪</t>
    <phoneticPr fontId="174" type="noConversion"/>
  </si>
  <si>
    <t>逃脱的恐惧卫士</t>
    <phoneticPr fontId="174" type="noConversion"/>
  </si>
  <si>
    <t>变装游荡者</t>
    <phoneticPr fontId="174" type="noConversion"/>
  </si>
  <si>
    <t>复制机器人</t>
    <phoneticPr fontId="174" type="noConversion"/>
  </si>
  <si>
    <t>浅地蟹</t>
    <phoneticPr fontId="174" type="noConversion"/>
  </si>
  <si>
    <t>玛瑟里顿</t>
    <phoneticPr fontId="174" type="noConversion"/>
  </si>
  <si>
    <t>玛维·影歌</t>
    <phoneticPr fontId="174" type="noConversion"/>
  </si>
  <si>
    <t>邪鳍导航员</t>
    <phoneticPr fontId="174" type="noConversion"/>
  </si>
  <si>
    <t>锈誓信徒</t>
    <phoneticPr fontId="174" type="noConversion"/>
  </si>
  <si>
    <t>奥</t>
    <phoneticPr fontId="174" type="noConversion"/>
  </si>
  <si>
    <t>废土守望者</t>
    <phoneticPr fontId="174" type="noConversion"/>
  </si>
  <si>
    <t>锈骑劫匪</t>
    <phoneticPr fontId="174" type="noConversion"/>
  </si>
  <si>
    <t>凯尔萨斯·逐日者</t>
    <phoneticPr fontId="174" type="noConversion"/>
  </si>
  <si>
    <t>食腐破坏魔</t>
    <phoneticPr fontId="174" type="noConversion"/>
  </si>
  <si>
    <t>龙喉巡天者</t>
    <phoneticPr fontId="174" type="noConversion"/>
  </si>
  <si>
    <t>噬骨先锋</t>
    <phoneticPr fontId="174" type="noConversion"/>
  </si>
  <si>
    <t>废料场巨像</t>
    <phoneticPr fontId="174" type="noConversion"/>
  </si>
  <si>
    <t>双刃斩击</t>
    <phoneticPr fontId="174" type="noConversion"/>
  </si>
  <si>
    <t>疾影</t>
    <phoneticPr fontId="174" type="noConversion"/>
  </si>
  <si>
    <t>乌祖尔恐魔</t>
    <phoneticPr fontId="174" type="noConversion"/>
  </si>
  <si>
    <t>吞噬魔法</t>
    <phoneticPr fontId="174" type="noConversion"/>
  </si>
  <si>
    <t>影蹄杀手</t>
    <phoneticPr fontId="174" type="noConversion"/>
  </si>
  <si>
    <t>战斗邪犬</t>
    <phoneticPr fontId="174" type="noConversion"/>
  </si>
  <si>
    <t>法力燃烧</t>
    <phoneticPr fontId="174" type="noConversion"/>
  </si>
  <si>
    <t>刃舞</t>
    <phoneticPr fontId="174" type="noConversion"/>
  </si>
  <si>
    <t>幽灵视觉</t>
    <phoneticPr fontId="174" type="noConversion"/>
  </si>
  <si>
    <t>暴怒的邪鳍</t>
    <phoneticPr fontId="174" type="noConversion"/>
  </si>
  <si>
    <t>棕红之翼</t>
    <phoneticPr fontId="174" type="noConversion"/>
  </si>
  <si>
    <t>混乱打击</t>
    <phoneticPr fontId="174" type="noConversion"/>
  </si>
  <si>
    <t>灵魂盛宴</t>
    <phoneticPr fontId="174" type="noConversion"/>
  </si>
  <si>
    <t>献祭光环</t>
    <phoneticPr fontId="174" type="noConversion"/>
  </si>
  <si>
    <t>盲眼监视者</t>
    <phoneticPr fontId="174" type="noConversion"/>
  </si>
  <si>
    <t>虚无行者</t>
    <phoneticPr fontId="174" type="noConversion"/>
  </si>
  <si>
    <t>协同打击</t>
    <phoneticPr fontId="174" type="noConversion"/>
  </si>
  <si>
    <t>奥达奇战刃</t>
    <phoneticPr fontId="174" type="noConversion"/>
  </si>
  <si>
    <t>怒鳞纳迦</t>
    <phoneticPr fontId="174" type="noConversion"/>
  </si>
  <si>
    <t>流放者奥图里斯</t>
    <phoneticPr fontId="174" type="noConversion"/>
  </si>
  <si>
    <t>灵魂裂劈</t>
    <phoneticPr fontId="174" type="noConversion"/>
  </si>
  <si>
    <t>眼棱</t>
    <phoneticPr fontId="174" type="noConversion"/>
  </si>
  <si>
    <t>萨特监工</t>
    <phoneticPr fontId="174" type="noConversion"/>
  </si>
  <si>
    <t>伊利达雷邪刃武士</t>
    <phoneticPr fontId="174" type="noConversion"/>
  </si>
  <si>
    <t>凯恩·日怒</t>
    <phoneticPr fontId="174" type="noConversion"/>
  </si>
  <si>
    <t>暴怒邪吼者</t>
    <phoneticPr fontId="174" type="noConversion"/>
  </si>
  <si>
    <t>灰舌将领</t>
    <phoneticPr fontId="174" type="noConversion"/>
  </si>
  <si>
    <t>灵魂分裂</t>
    <phoneticPr fontId="174" type="noConversion"/>
  </si>
  <si>
    <t>刃缚精锐</t>
    <phoneticPr fontId="174" type="noConversion"/>
  </si>
  <si>
    <t>古尔丹之颅</t>
    <phoneticPr fontId="174" type="noConversion"/>
  </si>
  <si>
    <t>埃辛诺斯战刃</t>
    <phoneticPr fontId="174" type="noConversion"/>
  </si>
  <si>
    <t>怒刺蛮兵</t>
    <phoneticPr fontId="174" type="noConversion"/>
  </si>
  <si>
    <t>恶魔变形</t>
    <phoneticPr fontId="174" type="noConversion"/>
  </si>
  <si>
    <t>混乱新星</t>
    <phoneticPr fontId="174" type="noConversion"/>
  </si>
  <si>
    <t>统率伊利达雷</t>
    <phoneticPr fontId="174" type="noConversion"/>
  </si>
  <si>
    <t>被禁锢的安塔恩</t>
    <phoneticPr fontId="174" type="noConversion"/>
  </si>
  <si>
    <t>邪能召唤师</t>
    <phoneticPr fontId="174" type="noConversion"/>
  </si>
  <si>
    <t>愤怒的女祭司</t>
    <phoneticPr fontId="174" type="noConversion"/>
  </si>
  <si>
    <t>斩炎</t>
    <phoneticPr fontId="174" type="noConversion"/>
  </si>
  <si>
    <t>巨型大恶魔</t>
    <phoneticPr fontId="174" type="noConversion"/>
  </si>
  <si>
    <t>心中的恶魔</t>
    <phoneticPr fontId="174" type="noConversion"/>
  </si>
  <si>
    <t>盘牙督军</t>
    <phoneticPr fontId="174" type="noConversion"/>
  </si>
  <si>
    <t>奈瑟兰达姆斯</t>
    <phoneticPr fontId="174" type="noConversion"/>
  </si>
  <si>
    <t>深渊指挥官</t>
    <phoneticPr fontId="174" type="noConversion"/>
  </si>
  <si>
    <t>恶魔猎手</t>
    <phoneticPr fontId="174" type="noConversion"/>
  </si>
  <si>
    <t>火色魔印奔行者</t>
    <phoneticPr fontId="174" type="noConversion"/>
  </si>
  <si>
    <t>基础</t>
    <phoneticPr fontId="174" type="noConversion"/>
  </si>
  <si>
    <t>渊狱至尊</t>
    <phoneticPr fontId="174" type="noConversion"/>
  </si>
  <si>
    <t>外域</t>
    <phoneticPr fontId="147" type="noConversion"/>
  </si>
  <si>
    <t>21A.巨龙ok</t>
    <phoneticPr fontId="174" type="noConversion"/>
  </si>
  <si>
    <t>基础</t>
    <phoneticPr fontId="174" type="noConversion"/>
  </si>
  <si>
    <t>A基础</t>
    <phoneticPr fontId="174" type="noConversion"/>
  </si>
  <si>
    <t>埃辛诺斯壁垒</t>
    <phoneticPr fontId="174" type="noConversion"/>
  </si>
  <si>
    <t>21A.巨龙ok</t>
    <phoneticPr fontId="174" type="noConversion"/>
  </si>
  <si>
    <t>弗瑞兹·光巢</t>
    <phoneticPr fontId="147" type="noConversion"/>
  </si>
  <si>
    <r>
      <t>2Q.暗影崛起</t>
    </r>
    <r>
      <rPr>
        <sz val="11"/>
        <color theme="1"/>
        <rFont val="宋体"/>
        <family val="3"/>
        <charset val="134"/>
        <scheme val="minor"/>
      </rPr>
      <t>ok</t>
    </r>
    <phoneticPr fontId="174" type="noConversion"/>
  </si>
  <si>
    <t>黑暗天际</t>
    <phoneticPr fontId="174" type="noConversion"/>
  </si>
  <si>
    <t>红龙女王阿莱克丝塔萨</t>
    <phoneticPr fontId="174" type="noConversion"/>
  </si>
  <si>
    <t>1B经典</t>
  </si>
  <si>
    <t>1B经典ok</t>
  </si>
  <si>
    <r>
      <t>1R.奥丹姆奇兵</t>
    </r>
    <r>
      <rPr>
        <sz val="11"/>
        <color theme="1"/>
        <rFont val="宋体"/>
        <family val="2"/>
        <charset val="134"/>
        <scheme val="minor"/>
      </rPr>
      <t>ok</t>
    </r>
    <phoneticPr fontId="174" type="noConversion"/>
  </si>
  <si>
    <t>厄运信天翁</t>
    <phoneticPr fontId="174" type="noConversion"/>
  </si>
  <si>
    <t>21A.巨龙ok</t>
    <phoneticPr fontId="174" type="noConversion"/>
  </si>
  <si>
    <t>21A.巨龙ok</t>
    <phoneticPr fontId="174" type="noConversion"/>
  </si>
  <si>
    <t>21A.巨龙ok</t>
    <phoneticPr fontId="174" type="noConversion"/>
  </si>
  <si>
    <t>21A.巨龙ok</t>
    <phoneticPr fontId="174" type="noConversion"/>
  </si>
  <si>
    <r>
      <t>1R.奥丹姆奇兵</t>
    </r>
    <r>
      <rPr>
        <sz val="11"/>
        <color theme="1"/>
        <rFont val="宋体"/>
        <family val="2"/>
        <charset val="134"/>
        <scheme val="minor"/>
      </rPr>
      <t>ok</t>
    </r>
    <phoneticPr fontId="174" type="noConversion"/>
  </si>
  <si>
    <t>偷天换日</t>
    <phoneticPr fontId="174" type="noConversion"/>
  </si>
  <si>
    <r>
      <t>2Q.暗影崛起</t>
    </r>
    <r>
      <rPr>
        <sz val="11"/>
        <color theme="1"/>
        <rFont val="宋体"/>
        <family val="3"/>
        <charset val="134"/>
        <scheme val="minor"/>
      </rPr>
      <t>ok</t>
    </r>
    <phoneticPr fontId="174" type="noConversion"/>
  </si>
  <si>
    <t>1B经典ok</t>
    <phoneticPr fontId="174" type="noConversion"/>
  </si>
  <si>
    <r>
      <t>1R.奥丹姆奇兵</t>
    </r>
    <r>
      <rPr>
        <sz val="11"/>
        <color theme="1"/>
        <rFont val="宋体"/>
        <family val="2"/>
        <charset val="134"/>
        <scheme val="minor"/>
      </rPr>
      <t>ok</t>
    </r>
    <phoneticPr fontId="174" type="noConversion"/>
  </si>
  <si>
    <t>风暴之锤</t>
    <phoneticPr fontId="174" type="noConversion"/>
  </si>
  <si>
    <t>1B经典ok</t>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</si>
  <si>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</si>
  <si>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</si>
  <si>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</si>
  <si>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战槌挑战者</t>
    <phoneticPr fontId="174" type="noConversion"/>
  </si>
  <si>
    <t>娜塔莉·塞林</t>
    <phoneticPr fontId="174" type="noConversion"/>
  </si>
  <si>
    <t>幽光鱼竿</t>
    <phoneticPr fontId="174" type="noConversion"/>
  </si>
  <si>
    <t>1B经典ok</t>
    <phoneticPr fontId="174" type="noConversion"/>
  </si>
  <si>
    <t>溢流</t>
    <phoneticPr fontId="174" type="noConversion"/>
  </si>
  <si>
    <t>21A.巨龙ok</t>
    <phoneticPr fontId="174" type="noConversion"/>
  </si>
  <si>
    <t>21A.巨龙ok</t>
    <phoneticPr fontId="174" type="noConversion"/>
  </si>
  <si>
    <t>1B经典ok</t>
    <phoneticPr fontId="174" type="noConversion"/>
  </si>
  <si>
    <t>野性赐福</t>
    <phoneticPr fontId="174" type="noConversion"/>
  </si>
  <si>
    <t>1B经典ok</t>
    <phoneticPr fontId="174" type="noConversion"/>
  </si>
  <si>
    <t xml:space="preserve"> </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</si>
  <si>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</si>
  <si>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</si>
  <si>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如果该牌在你的手牌中，每当一个友方恶魔死亡，法力值消耗就减少(1)点。</t>
    <phoneticPr fontId="174" type="noConversion"/>
  </si>
  <si>
    <t>命运编织者</t>
    <phoneticPr fontId="174" type="noConversion"/>
  </si>
  <si>
    <t>塔克·诺兹维克</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</si>
  <si>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</si>
  <si>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</si>
  <si>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1B经典ok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</si>
  <si>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</si>
  <si>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</si>
  <si>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</si>
  <si>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</si>
  <si>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</si>
  <si>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</si>
  <si>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</si>
  <si>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</si>
  <si>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1R.奥丹姆奇兵</t>
    </r>
    <r>
      <rPr>
        <sz val="11"/>
        <color theme="1"/>
        <rFont val="宋体"/>
        <family val="2"/>
        <charset val="134"/>
        <scheme val="minor"/>
      </rPr>
      <t>ok</t>
    </r>
    <phoneticPr fontId="174" type="noConversion"/>
  </si>
  <si>
    <t>21A.巨龙ok</t>
    <phoneticPr fontId="174" type="noConversion"/>
  </si>
  <si>
    <t>大法师安东尼达斯</t>
    <phoneticPr fontId="174" type="noConversion"/>
  </si>
  <si>
    <r>
      <t>1R.奥丹姆奇兵</t>
    </r>
    <r>
      <rPr>
        <sz val="11"/>
        <color theme="1"/>
        <rFont val="宋体"/>
        <family val="2"/>
        <charset val="134"/>
        <scheme val="minor"/>
      </rPr>
      <t>ok</t>
    </r>
    <phoneticPr fontId="174" type="noConversion"/>
  </si>
  <si>
    <t>1B经典ok</t>
    <phoneticPr fontId="174"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</si>
  <si>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</si>
  <si>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</si>
  <si>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</si>
  <si>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</si>
  <si>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</si>
  <si>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</si>
  <si>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</si>
  <si>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</si>
  <si>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</si>
  <si>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</si>
  <si>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</si>
  <si>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</si>
  <si>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</si>
  <si>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</si>
  <si>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</si>
  <si>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</si>
  <si>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</si>
  <si>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</si>
  <si>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</si>
  <si>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</si>
  <si>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</si>
  <si>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</si>
  <si>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</si>
  <si>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</si>
  <si>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</si>
  <si>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</si>
  <si>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</si>
  <si>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</si>
  <si>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</si>
  <si>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</si>
  <si>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</si>
  <si>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</si>
  <si>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</si>
  <si>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</si>
  <si>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</si>
  <si>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</si>
  <si>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</si>
  <si>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</si>
  <si>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</si>
  <si>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</si>
  <si>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</si>
  <si>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</si>
  <si>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</si>
  <si>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</si>
  <si>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</si>
  <si>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</si>
  <si>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</si>
  <si>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</si>
  <si>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</si>
  <si>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</si>
  <si>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</si>
  <si>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</si>
  <si>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</si>
  <si>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</si>
  <si>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</si>
  <si>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</si>
  <si>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</si>
  <si>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</si>
  <si>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</si>
  <si>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</si>
  <si>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</si>
  <si>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</si>
  <si>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</si>
  <si>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</si>
  <si>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</si>
  <si>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</si>
  <si>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</si>
  <si>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</si>
  <si>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</si>
  <si>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</si>
  <si>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</si>
  <si>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</si>
  <si>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</si>
  <si>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</si>
  <si>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</si>
  <si>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</si>
  <si>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</si>
  <si>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</si>
  <si>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</si>
  <si>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</si>
  <si>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</si>
  <si>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</si>
  <si>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</si>
  <si>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</si>
  <si>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</si>
  <si>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</si>
  <si>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</si>
  <si>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</si>
  <si>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</si>
  <si>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</si>
  <si>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</si>
  <si>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</si>
  <si>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</si>
  <si>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</si>
  <si>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</si>
  <si>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</si>
  <si>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</si>
  <si>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</si>
  <si>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</si>
  <si>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</si>
  <si>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</si>
  <si>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</si>
  <si>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</si>
  <si>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</si>
  <si>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</si>
  <si>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</si>
  <si>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</si>
  <si>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</si>
  <si>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</si>
  <si>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</si>
  <si>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</si>
  <si>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</si>
  <si>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</si>
  <si>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</si>
  <si>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</si>
  <si>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</si>
  <si>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</si>
  <si>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</si>
  <si>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</si>
  <si>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</si>
  <si>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</si>
  <si>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</si>
  <si>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</si>
  <si>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</si>
  <si>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</si>
  <si>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</si>
  <si>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</si>
  <si>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</si>
  <si>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</si>
  <si>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</si>
  <si>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</si>
  <si>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</si>
  <si>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</si>
  <si>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</si>
  <si>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</si>
  <si>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</si>
  <si>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</si>
  <si>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</si>
  <si>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</si>
  <si>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</si>
  <si>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</si>
  <si>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</si>
  <si>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</si>
  <si>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</si>
  <si>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</si>
  <si>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</si>
  <si>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</si>
  <si>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</si>
  <si>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</si>
  <si>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</si>
  <si>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</si>
  <si>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</si>
  <si>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</si>
  <si>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</si>
  <si>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</si>
  <si>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</si>
  <si>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</si>
  <si>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</si>
  <si>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</si>
  <si>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</si>
  <si>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</si>
  <si>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</si>
  <si>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</si>
  <si>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</si>
  <si>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</si>
  <si>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</si>
  <si>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</si>
  <si>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</si>
  <si>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</si>
  <si>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</si>
  <si>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</si>
  <si>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</si>
  <si>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</si>
  <si>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</si>
  <si>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</si>
  <si>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</si>
  <si>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</si>
  <si>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</si>
  <si>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</si>
  <si>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</si>
  <si>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</si>
  <si>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</si>
  <si>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</si>
  <si>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</si>
  <si>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</si>
  <si>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</si>
  <si>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</si>
  <si>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</si>
  <si>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</si>
  <si>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</si>
  <si>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</si>
  <si>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</si>
  <si>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</si>
  <si>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</si>
  <si>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</si>
  <si>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</si>
  <si>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</si>
  <si>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</si>
  <si>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</si>
  <si>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</si>
  <si>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</si>
  <si>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</si>
  <si>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</si>
  <si>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</si>
  <si>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</si>
  <si>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</si>
  <si>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</si>
  <si>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</si>
  <si>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</si>
  <si>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</si>
  <si>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</si>
  <si>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</si>
  <si>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</si>
  <si>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</si>
  <si>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</si>
  <si>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</si>
  <si>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</si>
  <si>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</si>
  <si>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</si>
  <si>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</si>
  <si>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</si>
  <si>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</si>
  <si>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</si>
  <si>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</si>
  <si>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</si>
  <si>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</si>
  <si>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</si>
  <si>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</si>
  <si>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</si>
  <si>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</si>
  <si>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</si>
  <si>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</si>
  <si>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</si>
  <si>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</si>
  <si>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</si>
  <si>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</si>
  <si>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</si>
  <si>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</si>
  <si>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</si>
  <si>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</si>
  <si>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</si>
  <si>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</si>
  <si>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</si>
  <si>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</si>
  <si>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</si>
  <si>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</si>
  <si>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</si>
  <si>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</si>
  <si>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</si>
  <si>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</si>
  <si>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</si>
  <si>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</si>
  <si>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</si>
  <si>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</si>
  <si>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</si>
  <si>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</si>
  <si>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</si>
  <si>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</si>
  <si>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</si>
  <si>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</si>
  <si>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</si>
  <si>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</si>
  <si>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</si>
  <si>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</si>
  <si>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</si>
  <si>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</si>
  <si>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</si>
  <si>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</si>
  <si>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</si>
  <si>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</si>
  <si>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</si>
  <si>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</si>
  <si>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</si>
  <si>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</si>
  <si>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</si>
  <si>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</si>
  <si>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</si>
  <si>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</si>
  <si>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</si>
  <si>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</si>
  <si>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</si>
  <si>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</si>
  <si>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</si>
  <si>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</si>
  <si>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</si>
  <si>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</si>
  <si>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</si>
  <si>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</si>
  <si>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</si>
  <si>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</si>
  <si>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</si>
  <si>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</si>
  <si>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</si>
  <si>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</si>
  <si>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</si>
  <si>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</si>
  <si>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</si>
  <si>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</si>
  <si>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</si>
  <si>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</si>
  <si>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</si>
  <si>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</si>
  <si>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</si>
  <si>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</si>
  <si>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</si>
  <si>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</si>
  <si>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</si>
  <si>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</si>
  <si>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</si>
  <si>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</si>
  <si>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</si>
  <si>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</si>
  <si>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</si>
  <si>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</si>
  <si>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</si>
  <si>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</si>
  <si>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</si>
  <si>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</si>
  <si>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</si>
  <si>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</si>
  <si>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</si>
  <si>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</si>
  <si>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</si>
  <si>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</si>
  <si>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</si>
  <si>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</si>
  <si>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</si>
  <si>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</si>
  <si>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</si>
  <si>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</si>
  <si>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</si>
  <si>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</si>
  <si>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</si>
  <si>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</si>
  <si>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</si>
  <si>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</si>
  <si>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</si>
  <si>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</si>
  <si>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</si>
  <si>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</si>
  <si>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</si>
  <si>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</si>
  <si>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</si>
  <si>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</si>
  <si>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</si>
  <si>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</si>
  <si>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</si>
  <si>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</si>
  <si>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</si>
  <si>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</si>
  <si>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</si>
  <si>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</si>
  <si>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</si>
  <si>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</si>
  <si>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</si>
  <si>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</si>
  <si>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</si>
  <si>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</si>
  <si>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</si>
  <si>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</si>
  <si>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</si>
  <si>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</si>
  <si>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</si>
  <si>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</si>
  <si>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</si>
  <si>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</si>
  <si>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</si>
  <si>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</si>
  <si>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</si>
  <si>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</si>
  <si>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</si>
  <si>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</si>
  <si>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</si>
  <si>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</si>
  <si>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</si>
  <si>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</si>
  <si>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</si>
  <si>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</si>
  <si>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</si>
  <si>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</si>
  <si>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</si>
  <si>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</si>
  <si>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</si>
  <si>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</si>
  <si>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</si>
  <si>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</si>
  <si>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</si>
  <si>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74" type="noConversion"/>
  </si>
  <si>
    <t>德鲁伊,萨满,</t>
    <phoneticPr fontId="174" type="noConversion"/>
  </si>
  <si>
    <t>潜行者</t>
    <phoneticPr fontId="174" type="noConversion"/>
  </si>
  <si>
    <t>潜行者</t>
    <phoneticPr fontId="174" type="noConversion"/>
  </si>
  <si>
    <t>潜行者,战士,</t>
    <phoneticPr fontId="174" type="noConversion"/>
  </si>
  <si>
    <t>潜行者,战士,</t>
    <phoneticPr fontId="174" type="noConversion"/>
  </si>
  <si>
    <t>圣骑士,战士,</t>
    <phoneticPr fontId="174" type="noConversion"/>
  </si>
  <si>
    <t>术士</t>
    <phoneticPr fontId="174" type="noConversion"/>
  </si>
  <si>
    <t>战士</t>
    <phoneticPr fontId="174" type="noConversion"/>
  </si>
  <si>
    <t>传说</t>
    <phoneticPr fontId="174" type="noConversion"/>
  </si>
  <si>
    <t>史诗</t>
    <phoneticPr fontId="174" type="noConversion"/>
  </si>
  <si>
    <t>普通</t>
    <phoneticPr fontId="174" type="noConversion"/>
  </si>
  <si>
    <t>稀有</t>
    <phoneticPr fontId="174" type="noConversion"/>
  </si>
  <si>
    <t>牧师,圣骑士,</t>
    <phoneticPr fontId="174" type="noConversion"/>
  </si>
  <si>
    <t>通灵</t>
    <phoneticPr fontId="174" type="noConversion"/>
  </si>
  <si>
    <t>1a通灵学院</t>
  </si>
  <si>
    <t>1C.外域ok</t>
  </si>
  <si>
    <t>1C.外域</t>
  </si>
  <si>
    <t>在你的回合结束时，从所有敌方随从处偷取1点攻击力和生命值。</t>
    <phoneticPr fontId="174" type="noConversion"/>
  </si>
  <si>
    <t>教导主任加丁</t>
    <phoneticPr fontId="174" type="noConversion"/>
  </si>
  <si>
    <t>詹迪斯·巴罗夫</t>
    <phoneticPr fontId="174" type="noConversion"/>
  </si>
  <si>
    <r>
      <t>2Q.暗影崛起</t>
    </r>
    <r>
      <rPr>
        <sz val="11"/>
        <color theme="1"/>
        <rFont val="宋体"/>
        <family val="3"/>
        <charset val="134"/>
        <scheme val="minor"/>
      </rPr>
      <t>ok</t>
    </r>
    <phoneticPr fontId="174" type="noConversion"/>
  </si>
  <si>
    <t>高阶修士奥露拉</t>
    <phoneticPr fontId="174" type="noConversion"/>
  </si>
  <si>
    <t>感知宝珠</t>
    <phoneticPr fontId="174" type="noConversion"/>
  </si>
  <si>
    <t>金牌猎手克里</t>
    <phoneticPr fontId="174" type="noConversion"/>
  </si>
  <si>
    <r>
      <t>1a通灵学院</t>
    </r>
    <r>
      <rPr>
        <sz val="11"/>
        <color theme="1"/>
        <rFont val="宋体"/>
        <family val="3"/>
        <charset val="134"/>
        <scheme val="minor"/>
      </rPr>
      <t>ok</t>
    </r>
    <phoneticPr fontId="174" type="noConversion"/>
  </si>
  <si>
    <t>莱斯·霜语</t>
    <phoneticPr fontId="174" type="noConversion"/>
  </si>
  <si>
    <t>渗透者莉莉安</t>
    <phoneticPr fontId="174" type="noConversion"/>
  </si>
  <si>
    <t>斯雷特教授</t>
    <phoneticPr fontId="174" type="noConversion"/>
  </si>
  <si>
    <t>导师火心</t>
    <phoneticPr fontId="174" type="noConversion"/>
  </si>
  <si>
    <t>法师,潜行者,</t>
    <phoneticPr fontId="174" type="noConversion"/>
  </si>
  <si>
    <t>高阶女巫维洛</t>
    <phoneticPr fontId="174" type="noConversion"/>
  </si>
  <si>
    <t>你的英雄每受到1点伤害，这张牌的法力值消耗便减少（1）点。</t>
    <phoneticPr fontId="174" type="noConversion"/>
  </si>
  <si>
    <t>荣誉室</t>
    <phoneticPr fontId="174" type="noConversion"/>
  </si>
  <si>
    <t>大导师野爪</t>
    <phoneticPr fontId="174" type="noConversion"/>
  </si>
  <si>
    <t>引月长弓</t>
    <phoneticPr fontId="174" type="noConversion"/>
  </si>
  <si>
    <t>秘密通道</t>
    <phoneticPr fontId="174" type="noConversion"/>
  </si>
  <si>
    <t>图腾巨怪</t>
    <phoneticPr fontId="174" type="noConversion"/>
  </si>
  <si>
    <t>雕琢符文</t>
    <phoneticPr fontId="174" type="noConversion"/>
  </si>
  <si>
    <t>1a通灵学院ok</t>
    <phoneticPr fontId="174" type="noConversion"/>
  </si>
  <si>
    <t>分裂战斧</t>
    <phoneticPr fontId="174" type="noConversion"/>
  </si>
  <si>
    <t>校长克尔苏加德</t>
    <phoneticPr fontId="174" type="noConversion"/>
  </si>
  <si>
    <t>维克图斯</t>
    <phoneticPr fontId="174" type="noConversion"/>
  </si>
  <si>
    <t>光铸远征军</t>
    <phoneticPr fontId="174" type="noConversion"/>
  </si>
  <si>
    <t>虔诚的学徒</t>
    <phoneticPr fontId="174" type="noConversion"/>
  </si>
  <si>
    <t>银色自大狂</t>
    <phoneticPr fontId="174"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</si>
  <si>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</si>
  <si>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</si>
  <si>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</si>
  <si>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</si>
  <si>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</si>
  <si>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</si>
  <si>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</si>
  <si>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</si>
  <si>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</si>
  <si>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</si>
  <si>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</si>
  <si>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</si>
  <si>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</si>
  <si>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</si>
  <si>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</si>
  <si>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</si>
  <si>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</si>
  <si>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</si>
  <si>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</si>
  <si>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</si>
  <si>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</si>
  <si>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</si>
  <si>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</si>
  <si>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</si>
  <si>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</si>
  <si>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</si>
  <si>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</si>
  <si>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</si>
  <si>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</si>
  <si>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</si>
  <si>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</si>
  <si>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</si>
  <si>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</si>
  <si>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</si>
  <si>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</si>
  <si>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</si>
  <si>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</si>
  <si>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</si>
  <si>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</si>
  <si>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</si>
  <si>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</si>
  <si>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</si>
  <si>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</si>
  <si>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</si>
  <si>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</si>
  <si>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</si>
  <si>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</si>
  <si>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</si>
  <si>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</si>
  <si>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</si>
  <si>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</si>
  <si>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</si>
  <si>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</si>
  <si>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</si>
  <si>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</si>
  <si>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</si>
  <si>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74"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</si>
  <si>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</si>
  <si>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</si>
  <si>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</si>
  <si>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</si>
  <si>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</si>
  <si>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</si>
  <si>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</si>
  <si>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</si>
  <si>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</si>
  <si>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</si>
  <si>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</si>
  <si>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</si>
  <si>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</si>
  <si>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</si>
  <si>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</si>
  <si>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</si>
  <si>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</si>
  <si>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</si>
  <si>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</si>
  <si>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</si>
  <si>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</si>
  <si>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</si>
  <si>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</si>
  <si>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</si>
  <si>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</si>
  <si>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</si>
  <si>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</si>
  <si>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</si>
  <si>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</si>
  <si>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</si>
  <si>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</si>
  <si>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</si>
  <si>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</si>
  <si>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</si>
  <si>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</si>
  <si>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</si>
  <si>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</si>
  <si>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</si>
  <si>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</si>
  <si>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</si>
  <si>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</si>
  <si>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</si>
  <si>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</si>
  <si>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</si>
  <si>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</si>
  <si>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</si>
  <si>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</si>
  <si>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</si>
  <si>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</si>
  <si>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</si>
  <si>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</si>
  <si>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</si>
  <si>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</si>
  <si>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</si>
  <si>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</si>
  <si>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</si>
  <si>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</si>
  <si>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</si>
  <si>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</si>
  <si>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174" type="noConversion"/>
  </si>
  <si>
    <t>横扫攻击</t>
    <phoneticPr fontId="174"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</si>
  <si>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</si>
  <si>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</si>
  <si>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</si>
  <si>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</si>
  <si>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</si>
  <si>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</si>
  <si>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</si>
  <si>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</si>
  <si>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</si>
  <si>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</si>
  <si>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</si>
  <si>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</si>
  <si>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</si>
  <si>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</si>
  <si>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</si>
  <si>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</si>
  <si>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</si>
  <si>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</si>
  <si>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</si>
  <si>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</si>
  <si>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</si>
  <si>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</si>
  <si>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</si>
  <si>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</si>
  <si>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</si>
  <si>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</si>
  <si>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</si>
  <si>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174" type="noConversion"/>
  </si>
  <si>
    <t>动物保镖</t>
    <phoneticPr fontId="174" type="noConversion"/>
  </si>
  <si>
    <t>优胜劣汰</t>
    <phoneticPr fontId="174"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</si>
  <si>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</si>
  <si>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</si>
  <si>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</si>
  <si>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</si>
  <si>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</si>
  <si>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</si>
  <si>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</si>
  <si>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</si>
  <si>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</si>
  <si>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</si>
  <si>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</si>
  <si>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</si>
  <si>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</si>
  <si>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</si>
  <si>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</si>
  <si>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</si>
  <si>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</si>
  <si>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</si>
  <si>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</si>
  <si>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</si>
  <si>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</si>
  <si>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</si>
  <si>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</si>
  <si>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</si>
  <si>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</si>
  <si>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</si>
  <si>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</si>
  <si>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</si>
  <si>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</si>
  <si>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</si>
  <si>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</si>
  <si>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</si>
  <si>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</si>
  <si>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</si>
  <si>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</si>
  <si>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174" type="noConversion"/>
  </si>
  <si>
    <r>
      <t>1a通灵学院</t>
    </r>
    <r>
      <rPr>
        <sz val="11"/>
        <color theme="1"/>
        <rFont val="宋体"/>
        <family val="3"/>
        <charset val="134"/>
        <scheme val="minor"/>
      </rPr>
      <t>ok</t>
    </r>
    <phoneticPr fontId="174" type="noConversion"/>
  </si>
  <si>
    <t>灵魂学家玛丽希亚</t>
    <phoneticPr fontId="174" type="noConversion"/>
  </si>
  <si>
    <t>法奥瑞斯国王</t>
    <phoneticPr fontId="174" type="noConversion"/>
  </si>
  <si>
    <t>1B经典</t>
    <phoneticPr fontId="174"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</si>
  <si>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</si>
  <si>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</si>
  <si>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</si>
  <si>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</si>
  <si>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</si>
  <si>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</si>
  <si>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</si>
  <si>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</si>
  <si>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</si>
  <si>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</si>
  <si>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</si>
  <si>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</si>
  <si>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</si>
  <si>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</si>
  <si>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</si>
  <si>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</si>
  <si>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</si>
  <si>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</si>
  <si>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</si>
  <si>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</si>
  <si>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</si>
  <si>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</si>
  <si>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</si>
  <si>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</si>
  <si>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</si>
  <si>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</si>
  <si>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</si>
  <si>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</si>
  <si>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</si>
  <si>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</si>
  <si>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</si>
  <si>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</si>
  <si>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</si>
  <si>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</si>
  <si>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</si>
  <si>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</si>
  <si>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</si>
  <si>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</si>
  <si>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</si>
  <si>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</si>
  <si>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</si>
  <si>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</si>
  <si>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</si>
  <si>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</si>
  <si>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</si>
  <si>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</si>
  <si>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</si>
  <si>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</si>
  <si>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</si>
  <si>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</si>
  <si>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</si>
  <si>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</si>
  <si>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</si>
  <si>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</si>
  <si>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</si>
  <si>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</si>
  <si>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</si>
  <si>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</si>
  <si>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</si>
  <si>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</si>
  <si>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</si>
  <si>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</si>
  <si>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</si>
  <si>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</si>
  <si>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</si>
  <si>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</si>
  <si>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</si>
  <si>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</si>
  <si>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</si>
  <si>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</si>
  <si>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</si>
  <si>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</si>
  <si>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</si>
  <si>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</si>
  <si>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</si>
  <si>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</si>
  <si>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</si>
  <si>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</si>
  <si>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</si>
  <si>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</si>
  <si>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</si>
  <si>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</si>
  <si>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</si>
  <si>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</si>
  <si>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</si>
  <si>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</si>
  <si>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</si>
  <si>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</si>
  <si>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</si>
  <si>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</si>
  <si>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</si>
  <si>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</si>
  <si>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</si>
  <si>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</si>
  <si>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</si>
  <si>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</si>
  <si>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</si>
  <si>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</si>
  <si>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</si>
  <si>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</si>
  <si>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</si>
  <si>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</si>
  <si>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</si>
  <si>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</si>
  <si>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</si>
  <si>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</si>
  <si>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</si>
  <si>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</si>
  <si>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</si>
  <si>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</si>
  <si>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</si>
  <si>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</si>
  <si>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</si>
  <si>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</si>
  <si>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</si>
  <si>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</si>
  <si>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</si>
  <si>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</si>
  <si>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</si>
  <si>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</si>
  <si>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</si>
  <si>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</si>
  <si>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</si>
  <si>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</si>
  <si>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</si>
  <si>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</si>
  <si>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</si>
  <si>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</si>
  <si>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</si>
  <si>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</si>
  <si>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</si>
  <si>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</si>
  <si>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</si>
  <si>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</si>
  <si>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</si>
  <si>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</si>
  <si>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</si>
  <si>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</si>
  <si>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</si>
  <si>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</si>
  <si>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</si>
  <si>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</si>
  <si>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</si>
  <si>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</si>
  <si>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</si>
  <si>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</si>
  <si>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</si>
  <si>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</si>
  <si>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</si>
  <si>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</si>
  <si>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</si>
  <si>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</si>
  <si>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</si>
  <si>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</si>
  <si>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</si>
  <si>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</si>
  <si>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</si>
  <si>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</si>
  <si>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</si>
  <si>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</si>
  <si>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</si>
  <si>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</si>
  <si>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</si>
  <si>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</si>
  <si>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</si>
  <si>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</si>
  <si>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</si>
  <si>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</si>
  <si>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</si>
  <si>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</si>
  <si>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</si>
  <si>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</si>
  <si>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</si>
  <si>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</si>
  <si>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</si>
  <si>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</si>
  <si>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</si>
  <si>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</si>
  <si>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</si>
  <si>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</si>
  <si>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</si>
  <si>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</si>
  <si>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</si>
  <si>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</si>
  <si>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</si>
  <si>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</si>
  <si>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</si>
  <si>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</si>
  <si>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</si>
  <si>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</si>
  <si>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</si>
  <si>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</si>
  <si>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</si>
  <si>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</si>
  <si>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</si>
  <si>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</si>
  <si>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</si>
  <si>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</si>
  <si>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</si>
  <si>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</si>
  <si>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</si>
  <si>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</si>
  <si>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</si>
  <si>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</si>
  <si>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</si>
  <si>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</si>
  <si>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</si>
  <si>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</si>
  <si>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</si>
  <si>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</si>
  <si>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</si>
  <si>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</si>
  <si>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</si>
  <si>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</si>
  <si>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</si>
  <si>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</si>
  <si>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</si>
  <si>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</si>
  <si>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</si>
  <si>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</si>
  <si>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</si>
  <si>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</si>
  <si>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</si>
  <si>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</si>
  <si>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</si>
  <si>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</si>
  <si>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</si>
  <si>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</si>
  <si>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</si>
  <si>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</si>
  <si>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</si>
  <si>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</si>
  <si>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</si>
  <si>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</si>
  <si>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</si>
  <si>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</si>
  <si>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</si>
  <si>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</si>
  <si>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</si>
  <si>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</si>
  <si>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</si>
  <si>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</si>
  <si>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</si>
  <si>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</si>
  <si>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</si>
  <si>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</si>
  <si>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</si>
  <si>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</si>
  <si>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</si>
  <si>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</si>
  <si>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</si>
  <si>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</si>
  <si>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</si>
  <si>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</si>
  <si>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</si>
  <si>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</si>
  <si>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</si>
  <si>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</si>
  <si>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</si>
  <si>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</si>
  <si>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</si>
  <si>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</si>
  <si>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</si>
  <si>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</si>
  <si>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</si>
  <si>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</si>
  <si>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</si>
  <si>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</si>
  <si>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</si>
  <si>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</si>
  <si>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</si>
  <si>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</si>
  <si>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</si>
  <si>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</si>
  <si>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</si>
  <si>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</si>
  <si>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</si>
  <si>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</si>
  <si>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</si>
  <si>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</si>
  <si>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</si>
  <si>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</si>
  <si>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</si>
  <si>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</si>
  <si>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</si>
  <si>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</si>
  <si>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</si>
  <si>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</si>
  <si>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</si>
  <si>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</si>
  <si>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</si>
  <si>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</si>
  <si>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</si>
  <si>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</si>
  <si>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</si>
  <si>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</si>
  <si>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</si>
  <si>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</si>
  <si>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</si>
  <si>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</si>
  <si>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</si>
  <si>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</si>
  <si>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</si>
  <si>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</si>
  <si>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</si>
  <si>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</si>
  <si>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</si>
  <si>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</si>
  <si>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</si>
  <si>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</si>
  <si>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</si>
  <si>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</si>
  <si>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</si>
  <si>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</si>
  <si>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</si>
  <si>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</si>
  <si>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</si>
  <si>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</si>
  <si>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</si>
  <si>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</si>
  <si>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</si>
  <si>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</si>
  <si>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</si>
  <si>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</si>
  <si>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</si>
  <si>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</si>
  <si>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</si>
  <si>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</si>
  <si>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</si>
  <si>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</si>
  <si>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</si>
  <si>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</si>
  <si>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</si>
  <si>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</si>
  <si>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</si>
  <si>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</si>
  <si>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</si>
  <si>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</si>
  <si>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</si>
  <si>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</si>
  <si>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</si>
  <si>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</si>
  <si>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</si>
  <si>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</si>
  <si>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</si>
  <si>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</si>
  <si>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</si>
  <si>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</si>
  <si>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</si>
  <si>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</si>
  <si>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</si>
  <si>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</si>
  <si>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</si>
  <si>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</si>
  <si>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</si>
  <si>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</si>
  <si>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</si>
  <si>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</si>
  <si>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</si>
  <si>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</si>
  <si>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</si>
  <si>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</si>
  <si>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</si>
  <si>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</si>
  <si>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</si>
  <si>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</si>
  <si>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</si>
  <si>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</si>
  <si>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</si>
  <si>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</si>
  <si>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</si>
  <si>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</si>
  <si>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</si>
  <si>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</si>
  <si>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</si>
  <si>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</si>
  <si>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</si>
  <si>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</si>
  <si>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</si>
  <si>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</si>
  <si>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</si>
  <si>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</si>
  <si>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</si>
  <si>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</si>
  <si>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</si>
  <si>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74" type="noConversion"/>
  </si>
  <si>
    <t>希拉斯·暗月</t>
    <phoneticPr fontId="174" type="noConversion"/>
  </si>
  <si>
    <t>伊纳拉·碎雷</t>
    <phoneticPr fontId="174" type="noConversion"/>
  </si>
  <si>
    <t>尤格-萨隆，命运主宰</t>
    <phoneticPr fontId="174" type="noConversion"/>
  </si>
  <si>
    <t>戈霍恩，鲜血之神</t>
    <phoneticPr fontId="174" type="noConversion"/>
  </si>
  <si>
    <t>伊格诺斯</t>
    <phoneticPr fontId="174" type="noConversion"/>
  </si>
  <si>
    <t>邪能学说</t>
    <phoneticPr fontId="174" type="noConversion"/>
  </si>
  <si>
    <t>恩佐斯，深渊之神</t>
    <phoneticPr fontId="174" type="noConversion"/>
  </si>
  <si>
    <t>巨型图腾埃索尔</t>
    <phoneticPr fontId="174" type="noConversion"/>
  </si>
  <si>
    <t>无名者</t>
    <phoneticPr fontId="174" type="noConversion"/>
  </si>
  <si>
    <t>提克特斯</t>
    <phoneticPr fontId="174" type="noConversion"/>
  </si>
  <si>
    <t>玛克希玛·雷管</t>
    <phoneticPr fontId="174" type="noConversion"/>
  </si>
  <si>
    <t>马戏领班威特利</t>
    <phoneticPr fontId="174" type="noConversion"/>
  </si>
  <si>
    <t>格雷布</t>
    <phoneticPr fontId="174" type="noConversion"/>
  </si>
  <si>
    <t xml:space="preserve"> </t>
    <phoneticPr fontId="174" type="noConversion"/>
  </si>
  <si>
    <r>
      <t>1A暗月马戏团</t>
    </r>
    <r>
      <rPr>
        <sz val="11"/>
        <color theme="1"/>
        <rFont val="宋体"/>
        <family val="3"/>
        <charset val="134"/>
        <scheme val="minor"/>
      </rPr>
      <t>ok</t>
    </r>
    <phoneticPr fontId="174" type="noConversion"/>
  </si>
  <si>
    <t>大主教伊瑞尔</t>
    <phoneticPr fontId="174" type="noConversion"/>
  </si>
  <si>
    <t>愚人套牌</t>
    <phoneticPr fontId="174" type="noConversion"/>
  </si>
  <si>
    <t>混乱套牌</t>
    <phoneticPr fontId="174" type="noConversion"/>
  </si>
  <si>
    <t>高跷艺人</t>
    <phoneticPr fontId="174" type="noConversion"/>
  </si>
  <si>
    <t>暗月先知赛格</t>
    <phoneticPr fontId="174" type="noConversion"/>
  </si>
  <si>
    <t>扎依，出彩艺人</t>
    <phoneticPr fontId="174" type="noConversion"/>
  </si>
  <si>
    <t>8920-1123</t>
    <phoneticPr fontId="147"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</si>
  <si>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</si>
  <si>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</si>
  <si>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</si>
  <si>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</si>
  <si>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</si>
  <si>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</si>
  <si>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</si>
  <si>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</si>
  <si>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</si>
  <si>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</si>
  <si>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</si>
  <si>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</si>
  <si>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47" type="noConversion"/>
  </si>
  <si>
    <t>博学者普克尔特</t>
    <phoneticPr fontId="174" type="noConversion"/>
  </si>
  <si>
    <t>基利，艾露恩之眷</t>
    <phoneticPr fontId="174" type="noConversion"/>
  </si>
  <si>
    <t>连环腿大师</t>
    <phoneticPr fontId="174" type="noConversion"/>
  </si>
  <si>
    <t>瑞林的步枪</t>
    <phoneticPr fontId="174" type="noConversion"/>
  </si>
  <si>
    <t>决斗大师莫扎奇</t>
    <phoneticPr fontId="174" type="noConversion"/>
  </si>
  <si>
    <t>衰变飞弹</t>
    <phoneticPr fontId="174" type="noConversion"/>
  </si>
  <si>
    <t xml:space="preserve"> </t>
    <phoneticPr fontId="174" type="noConversion"/>
  </si>
  <si>
    <t>序号</t>
    <phoneticPr fontId="147" type="noConversion"/>
  </si>
  <si>
    <t>成就</t>
    <phoneticPr fontId="147" type="noConversion"/>
  </si>
  <si>
    <t>恩佐斯</t>
    <phoneticPr fontId="147" type="noConversion"/>
  </si>
  <si>
    <t>完成</t>
    <phoneticPr fontId="147" type="noConversion"/>
  </si>
  <si>
    <t>英雄</t>
    <phoneticPr fontId="147" type="noConversion"/>
  </si>
  <si>
    <t>鼠王</t>
    <phoneticPr fontId="147" type="noConversion"/>
  </si>
  <si>
    <t>玛里苟斯</t>
    <phoneticPr fontId="147" type="noConversion"/>
  </si>
  <si>
    <t>格雷布</t>
    <phoneticPr fontId="147" type="noConversion"/>
  </si>
  <si>
    <t>挂机的艾凯</t>
    <phoneticPr fontId="147" type="noConversion"/>
  </si>
  <si>
    <t>3/3</t>
    <phoneticPr fontId="147" type="noConversion"/>
  </si>
  <si>
    <t>詹迪斯</t>
    <phoneticPr fontId="147" type="noConversion"/>
  </si>
  <si>
    <t>阿莱克斯塔萨</t>
    <phoneticPr fontId="147" type="noConversion"/>
  </si>
  <si>
    <t>舞者达瑞尔</t>
    <phoneticPr fontId="147" type="noConversion"/>
  </si>
  <si>
    <t>死亡之翼</t>
    <phoneticPr fontId="147" type="noConversion"/>
  </si>
  <si>
    <t>埃德温</t>
    <phoneticPr fontId="147" type="noConversion"/>
  </si>
  <si>
    <t>伊利斯</t>
    <phoneticPr fontId="147" type="noConversion"/>
  </si>
  <si>
    <t>加拉克隆</t>
    <phoneticPr fontId="147" type="noConversion"/>
  </si>
  <si>
    <t>伊利丹</t>
    <phoneticPr fontId="147" type="noConversion"/>
  </si>
  <si>
    <t>永恒者</t>
    <phoneticPr fontId="147" type="noConversion"/>
  </si>
  <si>
    <t>米尔霍斯</t>
    <phoneticPr fontId="147" type="noConversion"/>
  </si>
  <si>
    <t>耳朵模子</t>
    <phoneticPr fontId="147" type="noConversion"/>
  </si>
  <si>
    <t>帕奇维克</t>
    <phoneticPr fontId="147" type="noConversion"/>
  </si>
  <si>
    <t>凯尔塞斯</t>
    <phoneticPr fontId="147" type="noConversion"/>
  </si>
  <si>
    <t>疯狂金字塔</t>
    <phoneticPr fontId="147" type="noConversion"/>
  </si>
  <si>
    <t>瓦格托儿</t>
    <phoneticPr fontId="147" type="noConversion"/>
  </si>
  <si>
    <t>雷诺</t>
    <phoneticPr fontId="147" type="noConversion"/>
  </si>
  <si>
    <t>辛达苟萨</t>
    <phoneticPr fontId="147" type="noConversion"/>
  </si>
  <si>
    <t>芬利</t>
    <phoneticPr fontId="147" type="noConversion"/>
  </si>
  <si>
    <t>馆长</t>
    <phoneticPr fontId="147" type="noConversion"/>
  </si>
  <si>
    <t>伟大</t>
    <phoneticPr fontId="147" type="noConversion"/>
  </si>
  <si>
    <t>拉卡尼休</t>
    <phoneticPr fontId="147" type="noConversion"/>
  </si>
  <si>
    <t>玛维</t>
    <phoneticPr fontId="147" type="noConversion"/>
  </si>
  <si>
    <t>克苏恩</t>
    <phoneticPr fontId="147" type="noConversion"/>
  </si>
  <si>
    <t>堕落的乔治</t>
    <phoneticPr fontId="147" type="noConversion"/>
  </si>
  <si>
    <t>加拉克苏斯大王</t>
    <phoneticPr fontId="147" type="noConversion"/>
  </si>
  <si>
    <t>比格沃斯</t>
    <phoneticPr fontId="147" type="noConversion"/>
  </si>
  <si>
    <t>巫妖王</t>
    <phoneticPr fontId="147" type="noConversion"/>
  </si>
  <si>
    <t>布莱恩</t>
    <phoneticPr fontId="147" type="noConversion"/>
  </si>
  <si>
    <t>阿兰娜</t>
    <phoneticPr fontId="147" type="noConversion"/>
  </si>
  <si>
    <r>
      <t>a</t>
    </r>
    <r>
      <rPr>
        <sz val="11"/>
        <color theme="1"/>
        <rFont val="宋体"/>
        <family val="3"/>
        <charset val="134"/>
        <scheme val="minor"/>
      </rPr>
      <t>ln</t>
    </r>
    <phoneticPr fontId="147" type="noConversion"/>
  </si>
  <si>
    <r>
      <t>b</t>
    </r>
    <r>
      <rPr>
        <sz val="11"/>
        <color theme="1"/>
        <rFont val="宋体"/>
        <family val="3"/>
        <charset val="134"/>
        <scheme val="minor"/>
      </rPr>
      <t>le</t>
    </r>
    <phoneticPr fontId="147" type="noConversion"/>
  </si>
  <si>
    <r>
      <t>d</t>
    </r>
    <r>
      <rPr>
        <sz val="11"/>
        <color theme="1"/>
        <rFont val="宋体"/>
        <family val="3"/>
        <charset val="134"/>
        <scheme val="minor"/>
      </rPr>
      <t>ldqz</t>
    </r>
    <phoneticPr fontId="147" type="noConversion"/>
  </si>
  <si>
    <t>ezs</t>
    <phoneticPr fontId="147" type="noConversion"/>
  </si>
  <si>
    <t>1B经典ok</t>
    <phoneticPr fontId="174"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</si>
  <si>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</si>
  <si>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</si>
  <si>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</si>
  <si>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</si>
  <si>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</si>
  <si>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</si>
  <si>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</si>
  <si>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</si>
  <si>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</si>
  <si>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</si>
  <si>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</si>
  <si>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</si>
  <si>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</si>
  <si>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</si>
  <si>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</si>
  <si>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</si>
  <si>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</si>
  <si>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</si>
  <si>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</si>
  <si>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</si>
  <si>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</si>
  <si>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</si>
  <si>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</si>
  <si>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</si>
  <si>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</si>
  <si>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</si>
  <si>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</si>
  <si>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荷塘潜伏者</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</si>
  <si>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</si>
  <si>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</si>
  <si>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</si>
  <si>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</si>
  <si>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</si>
  <si>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</si>
  <si>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</si>
  <si>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</si>
  <si>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</si>
  <si>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</si>
  <si>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</si>
  <si>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</si>
  <si>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</si>
  <si>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</si>
  <si>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</si>
  <si>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</si>
  <si>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</si>
  <si>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</si>
  <si>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</si>
  <si>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</si>
  <si>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</si>
  <si>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</si>
  <si>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</si>
  <si>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</si>
  <si>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</si>
  <si>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</si>
  <si>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</si>
  <si>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</si>
  <si>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</si>
  <si>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</si>
  <si>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</si>
  <si>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</si>
  <si>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</si>
  <si>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</si>
  <si>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</si>
  <si>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</si>
  <si>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</si>
  <si>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</si>
  <si>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</si>
  <si>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</si>
  <si>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</si>
  <si>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</si>
  <si>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</si>
  <si>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</si>
  <si>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</si>
  <si>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</si>
  <si>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</si>
  <si>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</si>
  <si>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</si>
  <si>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</si>
  <si>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</si>
  <si>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</si>
  <si>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</si>
  <si>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</si>
  <si>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</si>
  <si>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</si>
  <si>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</si>
  <si>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</si>
  <si>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</si>
  <si>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</si>
  <si>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</si>
  <si>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</si>
  <si>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</si>
  <si>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</si>
  <si>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</si>
  <si>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</si>
  <si>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</si>
  <si>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</si>
  <si>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</si>
  <si>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</si>
  <si>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</si>
  <si>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</si>
  <si>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</si>
  <si>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</si>
  <si>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</si>
  <si>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</si>
  <si>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</si>
  <si>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</si>
  <si>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</si>
  <si>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</si>
  <si>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</si>
  <si>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</si>
  <si>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</si>
  <si>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</si>
  <si>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</si>
  <si>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</si>
  <si>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</si>
  <si>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</si>
  <si>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</si>
  <si>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</si>
  <si>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</si>
  <si>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</si>
  <si>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</si>
  <si>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</si>
  <si>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</si>
  <si>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</si>
  <si>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</si>
  <si>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</si>
  <si>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</si>
  <si>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</si>
  <si>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</si>
  <si>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</si>
  <si>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</si>
  <si>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</si>
  <si>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</si>
  <si>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</si>
  <si>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</si>
  <si>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</si>
  <si>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</si>
  <si>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</si>
  <si>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</si>
  <si>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</si>
  <si>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</si>
  <si>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</si>
  <si>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</si>
  <si>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</si>
  <si>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</si>
  <si>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</si>
  <si>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</si>
  <si>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</si>
  <si>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</si>
  <si>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</si>
  <si>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</si>
  <si>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</si>
  <si>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</si>
  <si>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</si>
  <si>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</si>
  <si>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</si>
  <si>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</si>
  <si>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</si>
  <si>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</si>
  <si>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</si>
  <si>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</si>
  <si>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</si>
  <si>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</si>
  <si>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</si>
  <si>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</si>
  <si>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</si>
  <si>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</si>
  <si>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</si>
  <si>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</si>
  <si>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</si>
  <si>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</si>
  <si>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</si>
  <si>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</si>
  <si>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</si>
  <si>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</si>
  <si>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</si>
  <si>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</si>
  <si>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</si>
  <si>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</si>
  <si>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</si>
  <si>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</si>
  <si>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</si>
  <si>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</si>
  <si>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</si>
  <si>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</si>
  <si>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</si>
  <si>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</si>
  <si>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</si>
  <si>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</si>
  <si>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</si>
  <si>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</si>
  <si>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</si>
  <si>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</si>
  <si>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</si>
  <si>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</si>
  <si>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</si>
  <si>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</si>
  <si>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</si>
  <si>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</si>
  <si>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</si>
  <si>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</si>
  <si>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</si>
  <si>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</si>
  <si>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</si>
  <si>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</si>
  <si>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</si>
  <si>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</si>
  <si>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</si>
  <si>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</si>
  <si>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</si>
  <si>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</si>
  <si>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</si>
  <si>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</si>
  <si>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</si>
  <si>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</si>
  <si>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</si>
  <si>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</si>
  <si>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</si>
  <si>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</si>
  <si>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</si>
  <si>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</si>
  <si>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</si>
  <si>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</si>
  <si>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</si>
  <si>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</si>
  <si>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</si>
  <si>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</si>
  <si>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</si>
  <si>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</si>
  <si>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</si>
  <si>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</si>
  <si>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</si>
  <si>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</si>
  <si>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</si>
  <si>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</si>
  <si>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</si>
  <si>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</si>
  <si>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</si>
  <si>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</si>
  <si>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</si>
  <si>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</si>
  <si>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</si>
  <si>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</si>
  <si>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</si>
  <si>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</si>
  <si>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</si>
  <si>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</si>
  <si>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</si>
  <si>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</si>
  <si>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</si>
  <si>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</si>
  <si>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</si>
  <si>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</si>
  <si>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</si>
  <si>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</si>
  <si>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</si>
  <si>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</si>
  <si>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</si>
  <si>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</si>
  <si>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</si>
  <si>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</si>
  <si>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</si>
  <si>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</si>
  <si>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</si>
  <si>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</si>
  <si>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</si>
  <si>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塔姆辛·罗姆</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</si>
  <si>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</si>
  <si>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</si>
  <si>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</si>
  <si>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</si>
  <si>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</si>
  <si>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</si>
  <si>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</si>
  <si>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</si>
  <si>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</si>
  <si>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</si>
  <si>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</si>
  <si>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</si>
  <si>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</si>
  <si>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</si>
  <si>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</si>
  <si>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</si>
  <si>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</si>
  <si>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</si>
  <si>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</si>
  <si>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</si>
  <si>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</si>
  <si>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</si>
  <si>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</si>
  <si>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</si>
  <si>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</si>
  <si>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</si>
  <si>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</si>
  <si>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</si>
  <si>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</si>
  <si>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</si>
  <si>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</si>
  <si>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</si>
  <si>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</si>
  <si>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</si>
  <si>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</si>
  <si>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</si>
  <si>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</si>
  <si>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</si>
  <si>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</si>
  <si>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</si>
  <si>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</si>
  <si>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</si>
  <si>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</si>
  <si>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</si>
  <si>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</si>
  <si>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</si>
  <si>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</si>
  <si>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</si>
  <si>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</si>
  <si>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</si>
  <si>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</si>
  <si>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</si>
  <si>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</si>
  <si>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</si>
  <si>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</si>
  <si>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</si>
  <si>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</si>
  <si>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</si>
  <si>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</si>
  <si>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</si>
  <si>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</si>
  <si>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</si>
  <si>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</si>
  <si>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</si>
  <si>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</si>
  <si>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</si>
  <si>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</si>
  <si>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</si>
  <si>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</si>
  <si>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</si>
  <si>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</si>
  <si>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</si>
  <si>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</si>
  <si>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</si>
  <si>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</si>
  <si>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</si>
  <si>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</si>
  <si>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</si>
  <si>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</si>
  <si>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</si>
  <si>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</si>
  <si>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</si>
  <si>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</si>
  <si>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</si>
  <si>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</si>
  <si>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</si>
  <si>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</si>
  <si>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</si>
  <si>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</si>
  <si>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</si>
  <si>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</si>
  <si>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</si>
  <si>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</si>
  <si>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</si>
  <si>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</si>
  <si>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</si>
  <si>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</si>
  <si>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</si>
  <si>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</si>
  <si>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</si>
  <si>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</si>
  <si>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</si>
  <si>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</si>
  <si>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</si>
  <si>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</si>
  <si>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</si>
  <si>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</si>
  <si>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</si>
  <si>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</si>
  <si>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</si>
  <si>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</si>
  <si>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</si>
  <si>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</si>
  <si>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</si>
  <si>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</si>
  <si>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74" type="noConversion"/>
  </si>
  <si>
    <t>在你施放一个自然法术后，使另一个友方随从获得+2/+2。</t>
    <phoneticPr fontId="174" type="noConversion"/>
  </si>
  <si>
    <t>贫瘠之地</t>
  </si>
  <si>
    <t>暗月</t>
  </si>
  <si>
    <t>洛卡拉</t>
    <phoneticPr fontId="174" type="noConversion"/>
  </si>
  <si>
    <t>药剂师赫布瑞姆</t>
    <phoneticPr fontId="174" type="noConversion"/>
  </si>
  <si>
    <t>火眼莫德雷斯</t>
    <phoneticPr fontId="174" type="noConversion"/>
  </si>
  <si>
    <t>塔维什·雷矛</t>
    <phoneticPr fontId="174" type="noConversion"/>
  </si>
  <si>
    <t>斯卡布斯·刀油</t>
    <phoneticPr fontId="174" type="noConversion"/>
  </si>
  <si>
    <t>魔像师卡扎库斯</t>
    <phoneticPr fontId="174" type="noConversion"/>
  </si>
  <si>
    <t>巴拉克·科多班恩</t>
    <phoneticPr fontId="174" type="noConversion"/>
  </si>
  <si>
    <t>凯瑞尔·罗姆</t>
    <phoneticPr fontId="174" type="noConversion"/>
  </si>
  <si>
    <t>火炮长斯密瑟</t>
    <phoneticPr fontId="174" type="noConversion"/>
  </si>
  <si>
    <t>库尔特鲁斯·陨烬</t>
    <phoneticPr fontId="174" type="noConversion"/>
  </si>
  <si>
    <t>萨鲁法尔大王</t>
    <phoneticPr fontId="174" type="noConversion"/>
  </si>
  <si>
    <t>古夫·符文图腾</t>
    <phoneticPr fontId="174" type="noConversion"/>
  </si>
  <si>
    <t>尼尔鲁·火刃</t>
    <phoneticPr fontId="174" type="noConversion"/>
  </si>
  <si>
    <t>腐烂的普雷莫尔</t>
    <phoneticPr fontId="174" type="noConversion"/>
  </si>
  <si>
    <t>剑圣萨穆罗</t>
    <phoneticPr fontId="174" type="noConversion"/>
  </si>
  <si>
    <t>布鲁坎</t>
    <phoneticPr fontId="174" type="noConversion"/>
  </si>
  <si>
    <t>贫瘠之地</t>
    <phoneticPr fontId="174" type="noConversion"/>
  </si>
  <si>
    <t>1211贫瘠</t>
  </si>
  <si>
    <t>瓦尔登·晨拥</t>
    <phoneticPr fontId="174" type="noConversion"/>
  </si>
  <si>
    <t>&lt;b&gt;战吼：&lt;/b&gt;&lt;b&gt;冻结&lt;/b&gt;所有敌方随从。如果敌方随从已被&lt;b&gt;冻结&lt;/b&gt;，则改为对其造成4点伤害。</t>
    <phoneticPr fontId="174" type="noConversion"/>
  </si>
  <si>
    <t>猜重量</t>
    <phoneticPr fontId="174" type="noConversion"/>
  </si>
  <si>
    <t>火焰术士弗洛格尔</t>
    <phoneticPr fontId="174" type="noConversion"/>
  </si>
  <si>
    <r>
      <t xml:space="preserve"> </t>
    </r>
    <r>
      <rPr>
        <sz val="11"/>
        <color theme="1"/>
        <rFont val="宋体"/>
        <family val="3"/>
        <charset val="134"/>
        <scheme val="minor"/>
      </rPr>
      <t xml:space="preserve">  </t>
    </r>
    <phoneticPr fontId="174" type="noConversion"/>
  </si>
  <si>
    <t>燃烧</t>
    <phoneticPr fontId="174" type="noConversion"/>
  </si>
  <si>
    <t>克苏恩，破碎之劫</t>
    <phoneticPr fontId="174" type="noConversion"/>
  </si>
  <si>
    <t>曼科里克</t>
    <phoneticPr fontId="174" type="noConversion"/>
  </si>
  <si>
    <t>海盗帕奇斯</t>
    <phoneticPr fontId="147" type="noConversion"/>
  </si>
  <si>
    <t>尤格萨隆</t>
    <phoneticPr fontId="147" type="noConversion"/>
  </si>
  <si>
    <t>了不起的杰弗里斯</t>
    <phoneticPr fontId="147" type="noConversion"/>
  </si>
  <si>
    <t>希拉斯·暗月</t>
    <phoneticPr fontId="147" type="noConversion"/>
  </si>
  <si>
    <r>
      <t>x</t>
    </r>
    <r>
      <rPr>
        <sz val="11"/>
        <color theme="1"/>
        <rFont val="宋体"/>
        <family val="3"/>
        <charset val="134"/>
        <scheme val="minor"/>
      </rPr>
      <t>lsay</t>
    </r>
    <phoneticPr fontId="147" type="noConversion"/>
  </si>
  <si>
    <r>
      <t>g</t>
    </r>
    <r>
      <rPr>
        <sz val="11"/>
        <color theme="1"/>
        <rFont val="宋体"/>
        <family val="3"/>
        <charset val="134"/>
        <scheme val="minor"/>
      </rPr>
      <t>lb</t>
    </r>
    <phoneticPr fontId="147" type="noConversion"/>
  </si>
  <si>
    <r>
      <t>k</t>
    </r>
    <r>
      <rPr>
        <sz val="11"/>
        <color theme="1"/>
        <rFont val="宋体"/>
        <family val="3"/>
        <charset val="134"/>
        <scheme val="minor"/>
      </rPr>
      <t>se</t>
    </r>
    <phoneticPr fontId="147" type="noConversion"/>
  </si>
  <si>
    <t>菌菇术士弗洛戈尔</t>
    <phoneticPr fontId="147" type="noConversion"/>
  </si>
  <si>
    <t>jgssflge</t>
    <phoneticPr fontId="147" type="noConversion"/>
  </si>
  <si>
    <t>炎魔之王拉格纳罗斯</t>
    <phoneticPr fontId="147" type="noConversion"/>
  </si>
  <si>
    <t>ymzwlgnls</t>
    <phoneticPr fontId="147" type="noConversion"/>
  </si>
  <si>
    <t>苔丝·格雷迈恩</t>
    <phoneticPr fontId="147" type="noConversion"/>
  </si>
  <si>
    <r>
      <t>d</t>
    </r>
    <r>
      <rPr>
        <sz val="11"/>
        <color theme="1"/>
        <rFont val="宋体"/>
        <family val="3"/>
        <charset val="134"/>
        <scheme val="minor"/>
      </rPr>
      <t>sglme</t>
    </r>
    <phoneticPr fontId="147" type="noConversion"/>
  </si>
  <si>
    <t>奥拉基尔</t>
    <phoneticPr fontId="147" type="noConversion"/>
  </si>
  <si>
    <r>
      <t>a</t>
    </r>
    <r>
      <rPr>
        <sz val="11"/>
        <color theme="1"/>
        <rFont val="宋体"/>
        <family val="3"/>
        <charset val="134"/>
        <scheme val="minor"/>
      </rPr>
      <t>lje</t>
    </r>
    <phoneticPr fontId="147" type="noConversion"/>
  </si>
  <si>
    <t>提克斯特</t>
    <phoneticPr fontId="147" type="noConversion"/>
  </si>
  <si>
    <t>tkst</t>
    <phoneticPr fontId="147" type="noConversion"/>
  </si>
  <si>
    <t>林地守护者欧穆</t>
    <phoneticPr fontId="147" type="noConversion"/>
  </si>
  <si>
    <t>ldshzom</t>
    <phoneticPr fontId="147" type="noConversion"/>
  </si>
  <si>
    <t>mlgs</t>
    <phoneticPr fontId="147" type="noConversion"/>
  </si>
  <si>
    <t>sw</t>
    <phoneticPr fontId="147" type="noConversion"/>
  </si>
  <si>
    <t>wyw</t>
    <phoneticPr fontId="147" type="noConversion"/>
  </si>
  <si>
    <t>zds</t>
    <phoneticPr fontId="147" type="noConversion"/>
  </si>
  <si>
    <t>mw</t>
    <phoneticPr fontId="147" type="noConversion"/>
  </si>
  <si>
    <t>hdpqs</t>
    <phoneticPr fontId="147" type="noConversion"/>
  </si>
  <si>
    <t>fl</t>
    <phoneticPr fontId="147" type="noConversion"/>
  </si>
  <si>
    <t>ygsl</t>
    <phoneticPr fontId="147" type="noConversion"/>
  </si>
  <si>
    <t>lbqdjfls</t>
    <phoneticPr fontId="147" type="noConversion"/>
  </si>
  <si>
    <t>天空上尉</t>
    <phoneticPr fontId="147" type="noConversion"/>
  </si>
  <si>
    <r>
      <t>t</t>
    </r>
    <r>
      <rPr>
        <sz val="11"/>
        <color theme="1"/>
        <rFont val="宋体"/>
        <family val="3"/>
        <charset val="134"/>
        <scheme val="minor"/>
      </rPr>
      <t>ksw</t>
    </r>
    <phoneticPr fontId="147" type="noConversion"/>
  </si>
  <si>
    <r>
      <t>b</t>
    </r>
    <r>
      <rPr>
        <sz val="11"/>
        <color theme="1"/>
        <rFont val="宋体"/>
        <family val="3"/>
        <charset val="134"/>
        <scheme val="minor"/>
      </rPr>
      <t>gws</t>
    </r>
    <phoneticPr fontId="147" type="noConversion"/>
  </si>
  <si>
    <t>alksts</t>
    <phoneticPr fontId="147" type="noConversion"/>
  </si>
  <si>
    <t>lxns</t>
    <phoneticPr fontId="147" type="noConversion"/>
  </si>
  <si>
    <t>gjdak</t>
    <phoneticPr fontId="147" type="noConversion"/>
  </si>
  <si>
    <t>zzdw</t>
    <phoneticPr fontId="147" type="noConversion"/>
  </si>
  <si>
    <t>至尊盗王</t>
    <phoneticPr fontId="147" type="noConversion"/>
  </si>
  <si>
    <t>wzdre</t>
    <phoneticPr fontId="147" type="noConversion"/>
  </si>
  <si>
    <t>swzy</t>
    <phoneticPr fontId="147" type="noConversion"/>
  </si>
  <si>
    <t>adw</t>
    <phoneticPr fontId="147" type="noConversion"/>
  </si>
  <si>
    <t>yls</t>
    <phoneticPr fontId="147" type="noConversion"/>
  </si>
  <si>
    <t>jlkl</t>
    <phoneticPr fontId="147" type="noConversion"/>
  </si>
  <si>
    <t>yld</t>
    <phoneticPr fontId="147" type="noConversion"/>
  </si>
  <si>
    <t>yhz</t>
    <phoneticPr fontId="147" type="noConversion"/>
  </si>
  <si>
    <t>jlkssdw</t>
    <phoneticPr fontId="147" type="noConversion"/>
  </si>
  <si>
    <t>mehs</t>
    <phoneticPr fontId="147" type="noConversion"/>
  </si>
  <si>
    <t>eddz</t>
    <phoneticPr fontId="147" type="noConversion"/>
  </si>
  <si>
    <t>pqwk</t>
    <phoneticPr fontId="147" type="noConversion"/>
  </si>
  <si>
    <t>kess</t>
    <phoneticPr fontId="147" type="noConversion"/>
  </si>
  <si>
    <t>fkjzt</t>
    <phoneticPr fontId="147" type="noConversion"/>
  </si>
  <si>
    <t>wgte</t>
    <phoneticPr fontId="147" type="noConversion"/>
  </si>
  <si>
    <t>ln</t>
    <phoneticPr fontId="147" type="noConversion"/>
  </si>
  <si>
    <t>sdwk</t>
    <phoneticPr fontId="147" type="noConversion"/>
  </si>
  <si>
    <t>xdgs</t>
    <phoneticPr fontId="147" type="noConversion"/>
  </si>
  <si>
    <t>gz</t>
    <phoneticPr fontId="147" type="noConversion"/>
  </si>
  <si>
    <t>wd</t>
    <phoneticPr fontId="147" type="noConversion"/>
  </si>
  <si>
    <t>大女皇夏柯扎拉</t>
    <phoneticPr fontId="174" type="noConversion"/>
  </si>
  <si>
    <t>AAECAZICArnSA9efBA7lugPvugP5zAObzgPw1AOJ4AOK4APR4QOM5AOP5AOt7AOz7AOunwTZnwQA</t>
  </si>
  <si>
    <t>铺场德</t>
    <phoneticPr fontId="147" type="noConversion"/>
  </si>
  <si>
    <t>泽瑞拉</t>
    <phoneticPr fontId="174" type="noConversion"/>
  </si>
</sst>
</file>

<file path=xl/styles.xml><?xml version="1.0" encoding="utf-8"?>
<styleSheet xmlns="http://schemas.openxmlformats.org/spreadsheetml/2006/main">
  <numFmts count="2">
    <numFmt numFmtId="176" formatCode="0_);[Red]\(0\)"/>
    <numFmt numFmtId="177" formatCode="0_ "/>
  </numFmts>
  <fonts count="225">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
      <sz val="7"/>
      <color rgb="FF10273F"/>
      <name val="Verdana"/>
      <family val="2"/>
    </font>
  </fonts>
  <fills count="82">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9" fillId="26" borderId="0" applyNumberFormat="0" applyBorder="0" applyAlignment="0" applyProtection="0">
      <alignment vertical="center"/>
    </xf>
    <xf numFmtId="0" fontId="112" fillId="14" borderId="12" applyNumberFormat="0" applyAlignment="0" applyProtection="0">
      <alignment vertical="center"/>
    </xf>
    <xf numFmtId="0" fontId="8" fillId="0" borderId="0" applyNumberFormat="0" applyFill="0" applyBorder="0" applyAlignment="0" applyProtection="0">
      <alignment vertical="top"/>
      <protection locked="0"/>
    </xf>
    <xf numFmtId="0" fontId="113" fillId="21" borderId="0" applyNumberFormat="0" applyBorder="0" applyAlignment="0" applyProtection="0">
      <alignment vertical="center"/>
    </xf>
    <xf numFmtId="0" fontId="139" fillId="23" borderId="0" applyNumberFormat="0" applyBorder="0" applyAlignment="0" applyProtection="0">
      <alignment vertical="center"/>
    </xf>
    <xf numFmtId="0" fontId="139" fillId="16" borderId="0" applyNumberFormat="0" applyBorder="0" applyAlignment="0" applyProtection="0">
      <alignment vertical="center"/>
    </xf>
    <xf numFmtId="0" fontId="139" fillId="35" borderId="0" applyNumberFormat="0" applyBorder="0" applyAlignment="0" applyProtection="0">
      <alignment vertical="center"/>
    </xf>
    <xf numFmtId="0" fontId="139" fillId="15" borderId="0" applyNumberFormat="0" applyBorder="0" applyAlignment="0" applyProtection="0">
      <alignment vertical="center"/>
    </xf>
    <xf numFmtId="0" fontId="116" fillId="14" borderId="14" applyNumberFormat="0" applyAlignment="0" applyProtection="0">
      <alignment vertical="center"/>
    </xf>
    <xf numFmtId="0" fontId="113" fillId="32" borderId="0" applyNumberFormat="0" applyBorder="0" applyAlignment="0" applyProtection="0">
      <alignment vertical="center"/>
    </xf>
    <xf numFmtId="0" fontId="117" fillId="29" borderId="0" applyNumberFormat="0" applyBorder="0" applyAlignment="0" applyProtection="0">
      <alignment vertical="center"/>
    </xf>
    <xf numFmtId="0" fontId="139" fillId="28" borderId="0" applyNumberFormat="0" applyBorder="0" applyAlignment="0" applyProtection="0">
      <alignment vertical="center"/>
    </xf>
    <xf numFmtId="0" fontId="139" fillId="38" borderId="0" applyNumberFormat="0" applyBorder="0" applyAlignment="0" applyProtection="0">
      <alignment vertical="center"/>
    </xf>
    <xf numFmtId="0" fontId="139" fillId="33" borderId="0" applyNumberFormat="0" applyBorder="0" applyAlignment="0" applyProtection="0">
      <alignment vertical="center"/>
    </xf>
    <xf numFmtId="0" fontId="139" fillId="0" borderId="0">
      <alignment vertical="center"/>
    </xf>
    <xf numFmtId="0" fontId="139" fillId="37" borderId="0" applyNumberFormat="0" applyBorder="0" applyAlignment="0" applyProtection="0">
      <alignment vertical="center"/>
    </xf>
    <xf numFmtId="0" fontId="139" fillId="30" borderId="0" applyNumberFormat="0" applyBorder="0" applyAlignment="0" applyProtection="0">
      <alignment vertical="center"/>
    </xf>
    <xf numFmtId="0" fontId="139" fillId="39" borderId="0" applyNumberFormat="0" applyBorder="0" applyAlignment="0" applyProtection="0">
      <alignment vertical="center"/>
    </xf>
    <xf numFmtId="0" fontId="139" fillId="18" borderId="0" applyNumberFormat="0" applyBorder="0" applyAlignment="0" applyProtection="0">
      <alignment vertical="center"/>
    </xf>
    <xf numFmtId="0" fontId="113" fillId="40" borderId="0" applyNumberFormat="0" applyBorder="0" applyAlignment="0" applyProtection="0">
      <alignment vertical="center"/>
    </xf>
    <xf numFmtId="0" fontId="113" fillId="41" borderId="0" applyNumberFormat="0" applyBorder="0" applyAlignment="0" applyProtection="0">
      <alignment vertical="center"/>
    </xf>
    <xf numFmtId="0" fontId="113" fillId="43" borderId="0" applyNumberFormat="0" applyBorder="0" applyAlignment="0" applyProtection="0">
      <alignment vertical="center"/>
    </xf>
    <xf numFmtId="0" fontId="113" fillId="44" borderId="0" applyNumberFormat="0" applyBorder="0" applyAlignment="0" applyProtection="0">
      <alignment vertical="center"/>
    </xf>
    <xf numFmtId="0" fontId="113" fillId="45" borderId="0" applyNumberFormat="0" applyBorder="0" applyAlignment="0" applyProtection="0">
      <alignment vertical="center"/>
    </xf>
    <xf numFmtId="0" fontId="113" fillId="46" borderId="0" applyNumberFormat="0" applyBorder="0" applyAlignment="0" applyProtection="0">
      <alignment vertical="center"/>
    </xf>
    <xf numFmtId="0" fontId="113" fillId="47" borderId="0" applyNumberFormat="0" applyBorder="0" applyAlignment="0" applyProtection="0">
      <alignment vertical="center"/>
    </xf>
    <xf numFmtId="0" fontId="113" fillId="48" borderId="0" applyNumberFormat="0" applyBorder="0" applyAlignment="0" applyProtection="0">
      <alignment vertical="center"/>
    </xf>
    <xf numFmtId="0" fontId="113" fillId="49" borderId="0" applyNumberFormat="0" applyBorder="0" applyAlignment="0" applyProtection="0">
      <alignment vertical="center"/>
    </xf>
    <xf numFmtId="0" fontId="113" fillId="42" borderId="0" applyNumberFormat="0" applyBorder="0" applyAlignment="0" applyProtection="0">
      <alignment vertical="center"/>
    </xf>
    <xf numFmtId="0" fontId="114" fillId="0" borderId="18" applyNumberFormat="0" applyFill="0" applyAlignment="0" applyProtection="0">
      <alignment vertical="center"/>
    </xf>
    <xf numFmtId="0" fontId="111" fillId="0" borderId="20" applyNumberFormat="0" applyFill="0" applyAlignment="0" applyProtection="0">
      <alignment vertical="center"/>
    </xf>
    <xf numFmtId="0" fontId="115" fillId="0" borderId="17" applyNumberFormat="0" applyFill="0" applyAlignment="0" applyProtection="0">
      <alignment vertical="center"/>
    </xf>
    <xf numFmtId="0" fontId="115" fillId="0" borderId="16" applyNumberFormat="0" applyFill="0" applyAlignment="0" applyProtection="0">
      <alignment vertical="center"/>
    </xf>
    <xf numFmtId="0" fontId="115"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23" fillId="22" borderId="0" applyNumberFormat="0" applyBorder="0" applyAlignment="0" applyProtection="0">
      <alignment vertical="center"/>
    </xf>
    <xf numFmtId="0" fontId="139" fillId="0" borderId="0">
      <alignment vertical="center"/>
    </xf>
    <xf numFmtId="0" fontId="13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8" fillId="31" borderId="0" applyNumberFormat="0" applyBorder="0" applyAlignment="0" applyProtection="0">
      <alignment vertical="center"/>
    </xf>
    <xf numFmtId="0" fontId="108" fillId="0" borderId="19" applyNumberFormat="0" applyFill="0" applyAlignment="0" applyProtection="0">
      <alignment vertical="center"/>
    </xf>
    <xf numFmtId="0" fontId="120" fillId="24" borderId="15" applyNumberFormat="0" applyAlignment="0" applyProtection="0">
      <alignment vertical="center"/>
    </xf>
    <xf numFmtId="0" fontId="12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21" fillId="0" borderId="13" applyNumberFormat="0" applyFill="0" applyAlignment="0" applyProtection="0">
      <alignment vertical="center"/>
    </xf>
    <xf numFmtId="0" fontId="113" fillId="27" borderId="0" applyNumberFormat="0" applyBorder="0" applyAlignment="0" applyProtection="0">
      <alignment vertical="center"/>
    </xf>
    <xf numFmtId="0" fontId="113" fillId="25" borderId="0" applyNumberFormat="0" applyBorder="0" applyAlignment="0" applyProtection="0">
      <alignment vertical="center"/>
    </xf>
    <xf numFmtId="0" fontId="113" fillId="34" borderId="0" applyNumberFormat="0" applyBorder="0" applyAlignment="0" applyProtection="0">
      <alignment vertical="center"/>
    </xf>
    <xf numFmtId="0" fontId="113" fillId="17" borderId="0" applyNumberFormat="0" applyBorder="0" applyAlignment="0" applyProtection="0">
      <alignment vertical="center"/>
    </xf>
    <xf numFmtId="0" fontId="113" fillId="36" borderId="0" applyNumberFormat="0" applyBorder="0" applyAlignment="0" applyProtection="0">
      <alignment vertical="center"/>
    </xf>
    <xf numFmtId="0" fontId="113" fillId="19" borderId="0" applyNumberFormat="0" applyBorder="0" applyAlignment="0" applyProtection="0">
      <alignment vertical="center"/>
    </xf>
    <xf numFmtId="0" fontId="124" fillId="20" borderId="12" applyNumberForma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94" fillId="0" borderId="0" applyNumberFormat="0" applyFill="0" applyBorder="0" applyAlignment="0" applyProtection="0">
      <alignment vertical="center"/>
    </xf>
    <xf numFmtId="0" fontId="195" fillId="0" borderId="18" applyNumberFormat="0" applyFill="0" applyAlignment="0" applyProtection="0">
      <alignment vertical="center"/>
    </xf>
    <xf numFmtId="0" fontId="196" fillId="0" borderId="20" applyNumberFormat="0" applyFill="0" applyAlignment="0" applyProtection="0">
      <alignment vertical="center"/>
    </xf>
    <xf numFmtId="0" fontId="197" fillId="0" borderId="22" applyNumberFormat="0" applyFill="0" applyAlignment="0" applyProtection="0">
      <alignment vertical="center"/>
    </xf>
    <xf numFmtId="0" fontId="197" fillId="0" borderId="0" applyNumberFormat="0" applyFill="0" applyBorder="0" applyAlignment="0" applyProtection="0">
      <alignment vertical="center"/>
    </xf>
    <xf numFmtId="0" fontId="198" fillId="51" borderId="0" applyNumberFormat="0" applyBorder="0" applyAlignment="0" applyProtection="0">
      <alignment vertical="center"/>
    </xf>
    <xf numFmtId="0" fontId="199" fillId="52" borderId="0" applyNumberFormat="0" applyBorder="0" applyAlignment="0" applyProtection="0">
      <alignment vertical="center"/>
    </xf>
    <xf numFmtId="0" fontId="200" fillId="53" borderId="0" applyNumberFormat="0" applyBorder="0" applyAlignment="0" applyProtection="0">
      <alignment vertical="center"/>
    </xf>
    <xf numFmtId="0" fontId="201" fillId="54" borderId="12" applyNumberFormat="0" applyAlignment="0" applyProtection="0">
      <alignment vertical="center"/>
    </xf>
    <xf numFmtId="0" fontId="202" fillId="55" borderId="14" applyNumberFormat="0" applyAlignment="0" applyProtection="0">
      <alignment vertical="center"/>
    </xf>
    <xf numFmtId="0" fontId="203" fillId="55" borderId="12" applyNumberFormat="0" applyAlignment="0" applyProtection="0">
      <alignment vertical="center"/>
    </xf>
    <xf numFmtId="0" fontId="204" fillId="0" borderId="13" applyNumberFormat="0" applyFill="0" applyAlignment="0" applyProtection="0">
      <alignment vertical="center"/>
    </xf>
    <xf numFmtId="0" fontId="205" fillId="56" borderId="15" applyNumberFormat="0" applyAlignment="0" applyProtection="0">
      <alignment vertical="center"/>
    </xf>
    <xf numFmtId="0" fontId="206" fillId="0" borderId="0" applyNumberFormat="0" applyFill="0" applyBorder="0" applyAlignment="0" applyProtection="0">
      <alignment vertical="center"/>
    </xf>
    <xf numFmtId="0" fontId="207" fillId="0" borderId="0" applyNumberFormat="0" applyFill="0" applyBorder="0" applyAlignment="0" applyProtection="0">
      <alignment vertical="center"/>
    </xf>
    <xf numFmtId="0" fontId="208" fillId="0" borderId="19" applyNumberFormat="0" applyFill="0" applyAlignment="0" applyProtection="0">
      <alignment vertical="center"/>
    </xf>
    <xf numFmtId="0" fontId="209" fillId="58" borderId="0" applyNumberFormat="0" applyBorder="0" applyAlignment="0" applyProtection="0">
      <alignment vertical="center"/>
    </xf>
    <xf numFmtId="0" fontId="3" fillId="59" borderId="0" applyNumberFormat="0" applyBorder="0" applyAlignment="0" applyProtection="0">
      <alignment vertical="center"/>
    </xf>
    <xf numFmtId="0" fontId="3" fillId="60" borderId="0" applyNumberFormat="0" applyBorder="0" applyAlignment="0" applyProtection="0">
      <alignment vertical="center"/>
    </xf>
    <xf numFmtId="0" fontId="209" fillId="61" borderId="0" applyNumberFormat="0" applyBorder="0" applyAlignment="0" applyProtection="0">
      <alignment vertical="center"/>
    </xf>
    <xf numFmtId="0" fontId="209" fillId="62" borderId="0" applyNumberFormat="0" applyBorder="0" applyAlignment="0" applyProtection="0">
      <alignment vertical="center"/>
    </xf>
    <xf numFmtId="0" fontId="3" fillId="63" borderId="0" applyNumberFormat="0" applyBorder="0" applyAlignment="0" applyProtection="0">
      <alignment vertical="center"/>
    </xf>
    <xf numFmtId="0" fontId="3" fillId="64" borderId="0" applyNumberFormat="0" applyBorder="0" applyAlignment="0" applyProtection="0">
      <alignment vertical="center"/>
    </xf>
    <xf numFmtId="0" fontId="209" fillId="65" borderId="0" applyNumberFormat="0" applyBorder="0" applyAlignment="0" applyProtection="0">
      <alignment vertical="center"/>
    </xf>
    <xf numFmtId="0" fontId="209" fillId="66" borderId="0" applyNumberFormat="0" applyBorder="0" applyAlignment="0" applyProtection="0">
      <alignment vertical="center"/>
    </xf>
    <xf numFmtId="0" fontId="3" fillId="67" borderId="0" applyNumberFormat="0" applyBorder="0" applyAlignment="0" applyProtection="0">
      <alignment vertical="center"/>
    </xf>
    <xf numFmtId="0" fontId="3" fillId="68" borderId="0" applyNumberFormat="0" applyBorder="0" applyAlignment="0" applyProtection="0">
      <alignment vertical="center"/>
    </xf>
    <xf numFmtId="0" fontId="209" fillId="69" borderId="0" applyNumberFormat="0" applyBorder="0" applyAlignment="0" applyProtection="0">
      <alignment vertical="center"/>
    </xf>
    <xf numFmtId="0" fontId="209" fillId="70" borderId="0" applyNumberFormat="0" applyBorder="0" applyAlignment="0" applyProtection="0">
      <alignment vertical="center"/>
    </xf>
    <xf numFmtId="0" fontId="3" fillId="71" borderId="0" applyNumberFormat="0" applyBorder="0" applyAlignment="0" applyProtection="0">
      <alignment vertical="center"/>
    </xf>
    <xf numFmtId="0" fontId="3" fillId="72" borderId="0" applyNumberFormat="0" applyBorder="0" applyAlignment="0" applyProtection="0">
      <alignment vertical="center"/>
    </xf>
    <xf numFmtId="0" fontId="209" fillId="73" borderId="0" applyNumberFormat="0" applyBorder="0" applyAlignment="0" applyProtection="0">
      <alignment vertical="center"/>
    </xf>
    <xf numFmtId="0" fontId="209" fillId="74" borderId="0" applyNumberFormat="0" applyBorder="0" applyAlignment="0" applyProtection="0">
      <alignment vertical="center"/>
    </xf>
    <xf numFmtId="0" fontId="3" fillId="75" borderId="0" applyNumberFormat="0" applyBorder="0" applyAlignment="0" applyProtection="0">
      <alignment vertical="center"/>
    </xf>
    <xf numFmtId="0" fontId="3" fillId="76" borderId="0" applyNumberFormat="0" applyBorder="0" applyAlignment="0" applyProtection="0">
      <alignment vertical="center"/>
    </xf>
    <xf numFmtId="0" fontId="209" fillId="77" borderId="0" applyNumberFormat="0" applyBorder="0" applyAlignment="0" applyProtection="0">
      <alignment vertical="center"/>
    </xf>
    <xf numFmtId="0" fontId="209" fillId="78" borderId="0" applyNumberFormat="0" applyBorder="0" applyAlignment="0" applyProtection="0">
      <alignment vertical="center"/>
    </xf>
    <xf numFmtId="0" fontId="3" fillId="79" borderId="0" applyNumberFormat="0" applyBorder="0" applyAlignment="0" applyProtection="0">
      <alignment vertical="center"/>
    </xf>
    <xf numFmtId="0" fontId="3" fillId="80" borderId="0" applyNumberFormat="0" applyBorder="0" applyAlignment="0" applyProtection="0">
      <alignment vertical="center"/>
    </xf>
    <xf numFmtId="0" fontId="209" fillId="81" borderId="0" applyNumberFormat="0" applyBorder="0" applyAlignment="0" applyProtection="0">
      <alignment vertical="center"/>
    </xf>
    <xf numFmtId="0" fontId="3" fillId="0" borderId="0">
      <alignment vertical="center"/>
    </xf>
    <xf numFmtId="0" fontId="3" fillId="57" borderId="11" applyNumberFormat="0" applyFont="0" applyAlignment="0" applyProtection="0">
      <alignment vertical="center"/>
    </xf>
  </cellStyleXfs>
  <cellXfs count="773">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9" fillId="0" borderId="0" xfId="15" applyBorder="1">
      <alignment vertical="center"/>
    </xf>
    <xf numFmtId="0" fontId="13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9" fillId="10" borderId="0" xfId="15" applyFill="1" applyBorder="1" applyAlignment="1">
      <alignment horizontal="center" vertical="center"/>
    </xf>
    <xf numFmtId="0" fontId="13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102" fillId="0" borderId="0" xfId="0" applyNumberFormat="1" applyFont="1" applyFill="1" applyAlignment="1">
      <alignment horizontal="left" vertical="center"/>
    </xf>
    <xf numFmtId="0" fontId="148" fillId="0" borderId="0" xfId="0" applyFont="1">
      <alignment vertical="center"/>
    </xf>
    <xf numFmtId="0" fontId="148" fillId="0" borderId="0" xfId="38" applyFont="1" applyBorder="1">
      <alignment vertical="center"/>
    </xf>
    <xf numFmtId="0" fontId="148" fillId="0" borderId="0" xfId="38" applyFont="1" applyBorder="1" applyAlignment="1">
      <alignment horizontal="left" vertical="center"/>
    </xf>
    <xf numFmtId="176" fontId="148" fillId="0" borderId="0" xfId="0" applyNumberFormat="1" applyFont="1" applyFill="1" applyBorder="1">
      <alignment vertical="center"/>
    </xf>
    <xf numFmtId="0" fontId="150" fillId="0" borderId="0" xfId="0" applyFont="1">
      <alignment vertical="center"/>
    </xf>
    <xf numFmtId="0" fontId="139" fillId="0" borderId="0" xfId="0" applyFont="1">
      <alignment vertical="center"/>
    </xf>
    <xf numFmtId="0" fontId="153" fillId="0" borderId="0" xfId="3" applyFont="1" applyAlignment="1" applyProtection="1">
      <alignment vertical="center" wrapText="1"/>
    </xf>
    <xf numFmtId="176" fontId="148" fillId="0" borderId="0" xfId="0" applyNumberFormat="1" applyFont="1" applyAlignment="1">
      <alignment vertical="center" wrapText="1"/>
    </xf>
    <xf numFmtId="176" fontId="148" fillId="0" borderId="0" xfId="0" applyNumberFormat="1" applyFont="1" applyBorder="1" applyAlignment="1">
      <alignment vertical="center" wrapText="1"/>
    </xf>
    <xf numFmtId="0" fontId="148" fillId="0" borderId="0" xfId="0" applyFont="1" applyAlignment="1">
      <alignment vertical="center" wrapText="1"/>
    </xf>
    <xf numFmtId="0" fontId="139" fillId="0" borderId="0" xfId="0" applyFont="1" applyBorder="1">
      <alignment vertical="center"/>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48" fillId="0" borderId="0" xfId="38" applyFont="1" applyFill="1" applyBorder="1" applyAlignment="1">
      <alignment horizontal="left" vertical="center"/>
    </xf>
    <xf numFmtId="0" fontId="148" fillId="0" borderId="0" xfId="0" applyFont="1" applyFill="1">
      <alignment vertical="center"/>
    </xf>
    <xf numFmtId="0" fontId="161" fillId="0" borderId="0" xfId="0" applyFont="1">
      <alignment vertical="center"/>
    </xf>
    <xf numFmtId="0" fontId="148" fillId="0" borderId="0" xfId="15" applyFont="1" applyBorder="1">
      <alignment vertical="center"/>
    </xf>
    <xf numFmtId="0" fontId="148" fillId="0" borderId="0" xfId="15" applyFont="1" applyBorder="1" applyAlignment="1">
      <alignment horizontal="center" vertical="center"/>
    </xf>
    <xf numFmtId="0" fontId="148" fillId="0" borderId="0" xfId="15" applyFont="1" applyBorder="1" applyAlignment="1">
      <alignment horizontal="left" vertical="center"/>
    </xf>
    <xf numFmtId="0" fontId="148" fillId="0" borderId="0" xfId="0" applyFont="1" applyBorder="1">
      <alignment vertical="center"/>
    </xf>
    <xf numFmtId="0" fontId="148" fillId="0" borderId="0" xfId="0" applyFont="1" applyBorder="1" applyAlignment="1">
      <alignment vertical="center" wrapText="1"/>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168" fillId="0" borderId="0" xfId="0" applyFont="1" applyFill="1" applyAlignment="1">
      <alignment vertical="center" wrapText="1"/>
    </xf>
    <xf numFmtId="177" fontId="100" fillId="0" borderId="0" xfId="0" applyNumberFormat="1" applyFont="1" applyFill="1" applyBorder="1" applyAlignment="1">
      <alignment vertical="center"/>
    </xf>
    <xf numFmtId="0" fontId="169"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39" fillId="0" borderId="0" xfId="0" applyNumberFormat="1" applyFont="1" applyFill="1" applyBorder="1">
      <alignment vertical="center"/>
    </xf>
    <xf numFmtId="0" fontId="139" fillId="0" borderId="0" xfId="0" applyFont="1" applyAlignment="1">
      <alignment vertical="center"/>
    </xf>
    <xf numFmtId="0" fontId="165"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0" fillId="0" borderId="0" xfId="0" applyFont="1" applyAlignment="1">
      <alignment vertical="center"/>
    </xf>
    <xf numFmtId="0" fontId="164" fillId="0" borderId="0" xfId="0" applyFont="1" applyAlignment="1">
      <alignment vertical="center"/>
    </xf>
    <xf numFmtId="0" fontId="166" fillId="0" borderId="0" xfId="0" applyFont="1" applyAlignment="1">
      <alignment vertical="center"/>
    </xf>
    <xf numFmtId="0" fontId="167" fillId="0" borderId="0" xfId="0" applyFont="1" applyAlignment="1">
      <alignment vertical="center"/>
    </xf>
    <xf numFmtId="176" fontId="100" fillId="0" borderId="0" xfId="0" applyNumberFormat="1" applyFont="1" applyBorder="1">
      <alignment vertical="center"/>
    </xf>
    <xf numFmtId="0" fontId="170" fillId="0" borderId="3" xfId="0" applyFont="1" applyBorder="1" applyAlignment="1">
      <alignment horizontal="left" vertical="center" wrapText="1"/>
    </xf>
    <xf numFmtId="176" fontId="170" fillId="0" borderId="0" xfId="0" applyNumberFormat="1" applyFont="1" applyBorder="1" applyAlignment="1">
      <alignment vertical="center" wrapText="1"/>
    </xf>
    <xf numFmtId="0" fontId="170" fillId="0" borderId="3" xfId="0" applyFont="1" applyBorder="1" applyAlignment="1">
      <alignment vertical="center" wrapText="1"/>
    </xf>
    <xf numFmtId="176" fontId="170" fillId="0" borderId="3" xfId="0" applyNumberFormat="1" applyFont="1" applyBorder="1" applyAlignment="1">
      <alignment vertical="center" wrapText="1"/>
    </xf>
    <xf numFmtId="0" fontId="156" fillId="4" borderId="0" xfId="39" applyFont="1" applyFill="1" applyBorder="1" applyAlignment="1" applyProtection="1">
      <alignment vertical="center" wrapText="1"/>
    </xf>
    <xf numFmtId="0" fontId="156" fillId="0" borderId="0" xfId="0" applyFont="1" applyBorder="1" applyAlignment="1">
      <alignment vertical="center" wrapText="1"/>
    </xf>
    <xf numFmtId="0" fontId="170" fillId="5" borderId="0" xfId="0" applyFont="1" applyFill="1" applyBorder="1" applyAlignment="1">
      <alignment vertical="center" wrapText="1"/>
    </xf>
    <xf numFmtId="176" fontId="148" fillId="0" borderId="0" xfId="0" applyNumberFormat="1" applyFont="1" applyFill="1" applyBorder="1" applyAlignment="1">
      <alignment vertical="center" wrapText="1"/>
    </xf>
    <xf numFmtId="176" fontId="170" fillId="0" borderId="0" xfId="0" applyNumberFormat="1" applyFont="1" applyAlignment="1">
      <alignment vertical="center" wrapText="1"/>
    </xf>
    <xf numFmtId="0" fontId="156" fillId="0" borderId="3" xfId="0" applyFont="1" applyBorder="1" applyAlignment="1">
      <alignment horizontal="left" vertical="center" wrapText="1"/>
    </xf>
    <xf numFmtId="0" fontId="171" fillId="0" borderId="0" xfId="0" applyFont="1">
      <alignment vertical="center"/>
    </xf>
    <xf numFmtId="0" fontId="172" fillId="0" borderId="0" xfId="0" applyFont="1" applyAlignment="1">
      <alignment vertical="center" wrapText="1"/>
    </xf>
    <xf numFmtId="0" fontId="173" fillId="0" borderId="0" xfId="0" applyFont="1" applyAlignment="1">
      <alignment vertical="center" wrapText="1"/>
    </xf>
    <xf numFmtId="0" fontId="171" fillId="0" borderId="0" xfId="0" applyFont="1" applyAlignment="1">
      <alignment vertical="center" wrapText="1"/>
    </xf>
    <xf numFmtId="0" fontId="170" fillId="0" borderId="0" xfId="0" applyFont="1" applyBorder="1" applyAlignment="1">
      <alignment horizontal="left" vertical="center" wrapText="1"/>
    </xf>
    <xf numFmtId="0" fontId="15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9" fillId="0" borderId="0" xfId="0" applyFont="1" applyBorder="1" applyAlignment="1">
      <alignment horizontal="left" vertical="center" wrapText="1"/>
    </xf>
    <xf numFmtId="0" fontId="14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76"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8" fillId="0" borderId="0" xfId="37" applyNumberFormat="1" applyFont="1" applyFill="1" applyBorder="1">
      <alignment vertical="center"/>
    </xf>
    <xf numFmtId="176" fontId="170" fillId="0" borderId="0" xfId="37" applyNumberFormat="1" applyFont="1" applyFill="1" applyBorder="1" applyAlignment="1">
      <alignment vertical="center" wrapText="1"/>
    </xf>
    <xf numFmtId="0" fontId="148" fillId="0" borderId="0" xfId="37" applyFont="1" applyFill="1" applyBorder="1" applyAlignment="1">
      <alignment vertical="center" wrapText="1"/>
    </xf>
    <xf numFmtId="0" fontId="156" fillId="0" borderId="0" xfId="37" applyFont="1" applyFill="1" applyBorder="1" applyAlignment="1">
      <alignment horizontal="left" vertical="center" wrapText="1"/>
    </xf>
    <xf numFmtId="176" fontId="148" fillId="0" borderId="0" xfId="37" applyNumberFormat="1" applyFont="1" applyFill="1" applyBorder="1" applyAlignment="1">
      <alignment vertical="center" wrapText="1"/>
    </xf>
    <xf numFmtId="0" fontId="156" fillId="0" borderId="3" xfId="37" applyFont="1" applyFill="1" applyBorder="1" applyAlignment="1">
      <alignment horizontal="left" vertical="center" wrapText="1"/>
    </xf>
    <xf numFmtId="0" fontId="155" fillId="0" borderId="3" xfId="37" applyFont="1" applyFill="1" applyBorder="1" applyAlignment="1">
      <alignment vertical="center" wrapText="1"/>
    </xf>
    <xf numFmtId="0" fontId="170" fillId="0" borderId="3" xfId="37" applyFont="1" applyFill="1" applyBorder="1" applyAlignment="1">
      <alignment vertical="center" wrapText="1"/>
    </xf>
    <xf numFmtId="176" fontId="170" fillId="0" borderId="3" xfId="37" applyNumberFormat="1" applyFont="1" applyFill="1" applyBorder="1" applyAlignment="1">
      <alignment vertical="center" wrapText="1"/>
    </xf>
    <xf numFmtId="0" fontId="156" fillId="0" borderId="0" xfId="37" applyFont="1" applyFill="1" applyBorder="1" applyAlignment="1">
      <alignment vertical="center" wrapText="1"/>
    </xf>
    <xf numFmtId="0" fontId="170" fillId="0" borderId="3" xfId="37" applyFont="1" applyFill="1" applyBorder="1" applyAlignment="1">
      <alignment horizontal="left" vertical="center" wrapText="1"/>
    </xf>
    <xf numFmtId="176" fontId="170" fillId="0" borderId="0" xfId="37" applyNumberFormat="1" applyFont="1" applyFill="1" applyAlignment="1">
      <alignment vertical="center" wrapText="1"/>
    </xf>
    <xf numFmtId="0" fontId="154" fillId="0" borderId="3" xfId="42" applyFont="1" applyFill="1" applyBorder="1" applyAlignment="1" applyProtection="1">
      <alignment horizontal="left" vertical="center" wrapText="1"/>
    </xf>
    <xf numFmtId="176" fontId="178" fillId="0" borderId="0" xfId="37" applyNumberFormat="1" applyFont="1" applyFill="1" applyAlignment="1">
      <alignment vertical="center" wrapText="1"/>
    </xf>
    <xf numFmtId="0" fontId="170" fillId="0" borderId="0" xfId="37" applyFont="1" applyFill="1" applyBorder="1" applyAlignment="1">
      <alignment horizontal="left" vertical="center" wrapText="1"/>
    </xf>
    <xf numFmtId="176" fontId="148" fillId="0" borderId="0" xfId="37" applyNumberFormat="1" applyFont="1" applyFill="1" applyAlignment="1">
      <alignment vertical="center" wrapText="1"/>
    </xf>
    <xf numFmtId="0" fontId="154" fillId="0" borderId="0" xfId="42" applyFont="1" applyFill="1" applyBorder="1" applyAlignment="1" applyProtection="1">
      <alignment horizontal="left" vertical="center" wrapText="1"/>
    </xf>
    <xf numFmtId="0" fontId="155" fillId="0" borderId="0" xfId="37" applyFont="1" applyFill="1" applyAlignment="1">
      <alignment vertical="center" wrapText="1"/>
    </xf>
    <xf numFmtId="176" fontId="155" fillId="0" borderId="0" xfId="37" applyNumberFormat="1" applyFont="1" applyFill="1" applyBorder="1" applyAlignment="1">
      <alignment vertical="center" wrapText="1"/>
    </xf>
    <xf numFmtId="0" fontId="155" fillId="0" borderId="0" xfId="37" applyFont="1" applyFill="1" applyBorder="1" applyAlignment="1">
      <alignment vertical="center" wrapText="1"/>
    </xf>
    <xf numFmtId="0" fontId="148" fillId="0" borderId="0" xfId="37" applyFont="1" applyFill="1" applyAlignment="1">
      <alignment vertical="center" wrapText="1"/>
    </xf>
    <xf numFmtId="176" fontId="155" fillId="0" borderId="3" xfId="37" applyNumberFormat="1" applyFont="1" applyFill="1" applyBorder="1" applyAlignment="1">
      <alignment vertical="center" wrapText="1"/>
    </xf>
    <xf numFmtId="176" fontId="155" fillId="0" borderId="0" xfId="37" applyNumberFormat="1" applyFont="1" applyFill="1" applyAlignment="1">
      <alignment vertical="center" wrapText="1"/>
    </xf>
    <xf numFmtId="0" fontId="148" fillId="0" borderId="0" xfId="37" applyNumberFormat="1" applyFont="1" applyFill="1" applyAlignment="1">
      <alignment vertical="center" wrapText="1"/>
    </xf>
    <xf numFmtId="49" fontId="154" fillId="0" borderId="0" xfId="42" applyNumberFormat="1" applyFont="1" applyFill="1" applyBorder="1" applyAlignment="1" applyProtection="1">
      <alignment horizontal="left" vertical="center" wrapText="1"/>
    </xf>
    <xf numFmtId="49" fontId="155" fillId="0" borderId="0" xfId="37" applyNumberFormat="1" applyFont="1" applyFill="1" applyBorder="1" applyAlignment="1">
      <alignment vertical="center" wrapText="1"/>
    </xf>
    <xf numFmtId="49" fontId="155" fillId="0" borderId="0" xfId="37" applyNumberFormat="1" applyFont="1" applyFill="1" applyAlignment="1">
      <alignment vertical="center" wrapText="1"/>
    </xf>
    <xf numFmtId="49" fontId="155" fillId="0" borderId="3" xfId="37" applyNumberFormat="1" applyFont="1" applyFill="1" applyBorder="1" applyAlignment="1">
      <alignment vertical="center" wrapText="1"/>
    </xf>
    <xf numFmtId="49" fontId="148" fillId="0" borderId="0" xfId="37" applyNumberFormat="1" applyFont="1" applyFill="1" applyAlignment="1">
      <alignment vertical="center" wrapText="1"/>
    </xf>
    <xf numFmtId="49" fontId="154" fillId="0" borderId="3" xfId="42" applyNumberFormat="1" applyFont="1" applyFill="1" applyBorder="1" applyAlignment="1" applyProtection="1">
      <alignment horizontal="left" vertical="center" wrapText="1"/>
    </xf>
    <xf numFmtId="176" fontId="178" fillId="0" borderId="0" xfId="37" applyNumberFormat="1" applyFont="1" applyFill="1" applyBorder="1" applyAlignment="1">
      <alignment vertical="center" wrapText="1"/>
    </xf>
    <xf numFmtId="0" fontId="148" fillId="0" borderId="3" xfId="37" applyFont="1" applyFill="1" applyBorder="1">
      <alignment vertical="center"/>
    </xf>
    <xf numFmtId="0" fontId="170" fillId="0" borderId="0" xfId="37" applyFont="1" applyFill="1" applyBorder="1" applyAlignment="1">
      <alignment vertical="center" wrapText="1"/>
    </xf>
    <xf numFmtId="0" fontId="148" fillId="0" borderId="0" xfId="37" applyFont="1" applyFill="1">
      <alignment vertical="center"/>
    </xf>
    <xf numFmtId="0" fontId="154" fillId="0" borderId="0" xfId="42" applyFont="1" applyFill="1" applyAlignment="1" applyProtection="1">
      <alignment horizontal="left" vertical="center" wrapText="1"/>
    </xf>
    <xf numFmtId="0" fontId="156" fillId="0" borderId="0" xfId="42" applyFont="1" applyFill="1" applyBorder="1" applyAlignment="1" applyProtection="1">
      <alignment vertical="center" wrapText="1"/>
    </xf>
    <xf numFmtId="0" fontId="149" fillId="11" borderId="0" xfId="0" applyFont="1" applyFill="1" applyAlignment="1">
      <alignment horizontal="left" vertical="center" wrapText="1"/>
    </xf>
    <xf numFmtId="0" fontId="25" fillId="0" borderId="0" xfId="38" applyFont="1" applyBorder="1">
      <alignment vertical="center"/>
    </xf>
    <xf numFmtId="0" fontId="148" fillId="0" borderId="0" xfId="38" applyFont="1" applyBorder="1" applyAlignment="1">
      <alignment horizontal="center" vertical="center"/>
    </xf>
    <xf numFmtId="0" fontId="148" fillId="0" borderId="0" xfId="0" applyFont="1" applyFill="1" applyAlignment="1">
      <alignment vertical="center" wrapText="1"/>
    </xf>
    <xf numFmtId="0" fontId="148" fillId="0" borderId="0" xfId="0" applyFont="1" applyFill="1" applyBorder="1">
      <alignment vertical="center"/>
    </xf>
    <xf numFmtId="0" fontId="181" fillId="0" borderId="0" xfId="0" applyFont="1" applyFill="1" applyBorder="1" applyAlignment="1"/>
    <xf numFmtId="0" fontId="148" fillId="0" borderId="0" xfId="0" applyFont="1" applyFill="1" applyBorder="1" applyAlignment="1">
      <alignment horizontal="center" vertical="center"/>
    </xf>
    <xf numFmtId="0" fontId="148" fillId="0" borderId="0" xfId="0" applyFont="1" applyFill="1" applyBorder="1" applyAlignment="1">
      <alignment horizontal="left" vertical="center"/>
    </xf>
    <xf numFmtId="0" fontId="162"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183" fillId="0" borderId="0" xfId="0" applyFont="1" applyAlignment="1">
      <alignment vertical="center" wrapText="1"/>
    </xf>
    <xf numFmtId="0" fontId="182" fillId="0" borderId="0" xfId="0" applyFont="1">
      <alignment vertical="center"/>
    </xf>
    <xf numFmtId="0" fontId="184" fillId="0" borderId="0" xfId="0" applyFont="1" applyAlignment="1">
      <alignment vertical="center" wrapText="1"/>
    </xf>
    <xf numFmtId="0" fontId="185" fillId="0" borderId="0" xfId="0" applyFont="1">
      <alignment vertical="center"/>
    </xf>
    <xf numFmtId="0" fontId="186" fillId="0" borderId="0" xfId="0" applyFont="1" applyAlignment="1">
      <alignment vertical="center" wrapText="1"/>
    </xf>
    <xf numFmtId="0" fontId="187"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9" fillId="0" borderId="0" xfId="0" applyFont="1" applyAlignment="1">
      <alignment vertical="center" wrapText="1"/>
    </xf>
    <xf numFmtId="0" fontId="188" fillId="0" borderId="0" xfId="0" applyFont="1">
      <alignment vertical="center"/>
    </xf>
    <xf numFmtId="0" fontId="190" fillId="0" borderId="0" xfId="0" applyFont="1" applyAlignment="1">
      <alignment vertical="center" wrapText="1"/>
    </xf>
    <xf numFmtId="0" fontId="102" fillId="0" borderId="0" xfId="0" applyFont="1">
      <alignment vertical="center"/>
    </xf>
    <xf numFmtId="49" fontId="13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9" fillId="0" borderId="0" xfId="0" applyFont="1" applyBorder="1" applyAlignment="1">
      <alignment horizontal="left" vertical="center"/>
    </xf>
    <xf numFmtId="0" fontId="139" fillId="10" borderId="0" xfId="38" applyFill="1" applyBorder="1">
      <alignment vertical="center"/>
    </xf>
    <xf numFmtId="176" fontId="139" fillId="10" borderId="0" xfId="37" applyNumberFormat="1" applyFill="1" applyBorder="1">
      <alignment vertical="center"/>
    </xf>
    <xf numFmtId="0" fontId="54" fillId="7" borderId="0" xfId="0" applyFont="1" applyFill="1" applyBorder="1">
      <alignment vertical="center"/>
    </xf>
    <xf numFmtId="0" fontId="191" fillId="0" borderId="0" xfId="0" applyFont="1">
      <alignment vertical="center"/>
    </xf>
    <xf numFmtId="0" fontId="192" fillId="0" borderId="0" xfId="0" applyFont="1" applyAlignment="1">
      <alignment vertical="center" wrapText="1"/>
    </xf>
    <xf numFmtId="0" fontId="43" fillId="0" borderId="0" xfId="0" applyFont="1" applyBorder="1">
      <alignment vertical="center"/>
    </xf>
    <xf numFmtId="0" fontId="139" fillId="0" borderId="0" xfId="0" applyFont="1" applyBorder="1" applyAlignment="1">
      <alignment vertical="center"/>
    </xf>
    <xf numFmtId="0" fontId="25" fillId="50" borderId="0" xfId="0" applyFont="1" applyFill="1" applyBorder="1" applyAlignment="1">
      <alignment vertical="center" wrapText="1"/>
    </xf>
    <xf numFmtId="0" fontId="139" fillId="0" borderId="0" xfId="0" applyFont="1" applyBorder="1" applyAlignment="1">
      <alignment vertical="center" wrapText="1"/>
    </xf>
    <xf numFmtId="0" fontId="102" fillId="0" borderId="0" xfId="0" applyFont="1" applyFill="1" applyBorder="1" applyAlignment="1">
      <alignment horizontal="left" vertical="center" wrapText="1"/>
    </xf>
    <xf numFmtId="0" fontId="163" fillId="0" borderId="0" xfId="0" applyFont="1" applyFill="1" applyBorder="1" applyAlignment="1">
      <alignment horizontal="left" vertical="center" wrapText="1"/>
    </xf>
    <xf numFmtId="0" fontId="139" fillId="0" borderId="3" xfId="0" applyFont="1" applyBorder="1">
      <alignment vertical="center"/>
    </xf>
    <xf numFmtId="0" fontId="148" fillId="0" borderId="3" xfId="37" applyFont="1" applyFill="1" applyBorder="1" applyAlignment="1">
      <alignment horizontal="left" vertical="center" wrapText="1"/>
    </xf>
    <xf numFmtId="0" fontId="148" fillId="0" borderId="0" xfId="37" applyFont="1" applyFill="1" applyBorder="1">
      <alignment vertical="center"/>
    </xf>
    <xf numFmtId="0" fontId="179"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163" fillId="0" borderId="0" xfId="0" applyFont="1" applyFill="1" applyAlignment="1">
      <alignment horizontal="left" vertical="center" wrapText="1"/>
    </xf>
    <xf numFmtId="0" fontId="148" fillId="0" borderId="7" xfId="38" applyFont="1" applyBorder="1">
      <alignment vertical="center"/>
    </xf>
    <xf numFmtId="0" fontId="139"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179"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9" fillId="0" borderId="7" xfId="0" applyFont="1" applyBorder="1" applyAlignment="1">
      <alignment horizontal="left" vertical="center" wrapText="1"/>
    </xf>
    <xf numFmtId="0" fontId="13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1"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5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8" fillId="0" borderId="6" xfId="37" applyFont="1" applyFill="1" applyBorder="1">
      <alignment vertical="center"/>
    </xf>
    <xf numFmtId="49" fontId="26" fillId="0" borderId="7" xfId="0" applyNumberFormat="1" applyFont="1" applyBorder="1" applyAlignment="1">
      <alignment horizontal="left" vertical="center" wrapText="1"/>
    </xf>
    <xf numFmtId="0" fontId="148" fillId="0" borderId="0" xfId="37" applyFont="1" applyFill="1" applyBorder="1" applyAlignment="1">
      <alignment horizontal="left" vertical="center" wrapText="1"/>
    </xf>
    <xf numFmtId="0" fontId="176" fillId="0" borderId="0" xfId="0" applyFont="1" applyFill="1" applyAlignment="1"/>
    <xf numFmtId="0" fontId="0" fillId="0" borderId="21"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5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1" xfId="0" applyBorder="1" applyAlignment="1">
      <alignment horizontal="center" vertical="center"/>
    </xf>
    <xf numFmtId="49" fontId="15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5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9" fillId="0" borderId="0" xfId="0" applyFont="1" applyBorder="1" applyAlignment="1">
      <alignment horizontal="center" vertical="center"/>
    </xf>
    <xf numFmtId="176" fontId="179" fillId="0" borderId="0" xfId="0" applyNumberFormat="1" applyFont="1" applyAlignment="1">
      <alignment horizontal="left" vertical="center"/>
    </xf>
    <xf numFmtId="0" fontId="139"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9" fillId="0" borderId="0" xfId="0" applyNumberFormat="1" applyFont="1" applyFill="1" applyAlignment="1">
      <alignment horizontal="left" vertical="center"/>
    </xf>
    <xf numFmtId="49" fontId="13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9" fillId="0" borderId="0" xfId="102" applyFont="1" applyBorder="1">
      <alignment vertical="center"/>
    </xf>
    <xf numFmtId="0" fontId="54" fillId="0" borderId="0" xfId="102" applyFont="1" applyFill="1" applyBorder="1">
      <alignment vertical="center"/>
    </xf>
    <xf numFmtId="0" fontId="13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10" fillId="0" borderId="0" xfId="0" applyFont="1">
      <alignment vertical="center"/>
    </xf>
    <xf numFmtId="3" fontId="0" fillId="0" borderId="0" xfId="0" applyNumberFormat="1">
      <alignment vertical="center"/>
    </xf>
    <xf numFmtId="0" fontId="212" fillId="0" borderId="0" xfId="0" applyFont="1">
      <alignment vertical="center"/>
    </xf>
    <xf numFmtId="0" fontId="213" fillId="0" borderId="0" xfId="0" applyFont="1">
      <alignment vertical="center"/>
    </xf>
    <xf numFmtId="0" fontId="139" fillId="0" borderId="0" xfId="0" applyFont="1" applyFill="1" applyBorder="1">
      <alignment vertical="center"/>
    </xf>
    <xf numFmtId="0" fontId="2" fillId="0" borderId="0" xfId="102" applyFont="1" applyFill="1" applyBorder="1" applyAlignment="1">
      <alignment horizontal="center" vertical="center"/>
    </xf>
    <xf numFmtId="3" fontId="139" fillId="0" borderId="0" xfId="0" applyNumberFormat="1" applyFont="1">
      <alignment vertical="center"/>
    </xf>
    <xf numFmtId="0" fontId="44" fillId="0" borderId="0" xfId="0" applyFont="1" applyBorder="1" applyAlignment="1">
      <alignment horizontal="center" vertical="center"/>
    </xf>
    <xf numFmtId="0" fontId="216" fillId="0" borderId="0" xfId="0" applyFont="1" applyBorder="1" applyAlignment="1">
      <alignment horizontal="center" vertical="center"/>
    </xf>
    <xf numFmtId="0" fontId="217" fillId="0" borderId="0" xfId="0" applyFont="1" applyBorder="1" applyAlignment="1">
      <alignment horizontal="center" vertical="center"/>
    </xf>
    <xf numFmtId="0" fontId="219" fillId="0" borderId="0" xfId="0" applyFont="1" applyFill="1" applyBorder="1" applyAlignment="1">
      <alignment horizontal="center" vertical="center"/>
    </xf>
    <xf numFmtId="0" fontId="28" fillId="0" borderId="0" xfId="0" applyFont="1" applyBorder="1">
      <alignment vertical="center"/>
    </xf>
    <xf numFmtId="0" fontId="223" fillId="0" borderId="0" xfId="0" applyFont="1">
      <alignment vertical="center"/>
    </xf>
    <xf numFmtId="0" fontId="139" fillId="0" borderId="3" xfId="0" applyFont="1" applyBorder="1" applyAlignment="1">
      <alignment horizontal="left" vertical="center" wrapText="1"/>
    </xf>
    <xf numFmtId="0" fontId="218" fillId="0" borderId="0" xfId="0" applyFont="1" applyBorder="1" applyAlignment="1">
      <alignment horizontal="center" vertical="center"/>
    </xf>
    <xf numFmtId="0" fontId="214" fillId="0" borderId="0" xfId="0" applyFont="1" applyBorder="1" applyAlignment="1">
      <alignment horizontal="center" vertical="center"/>
    </xf>
    <xf numFmtId="0" fontId="215"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9" fillId="0" borderId="0" xfId="0" applyNumberFormat="1" applyFont="1">
      <alignment vertical="center"/>
    </xf>
    <xf numFmtId="0" fontId="170" fillId="0" borderId="3" xfId="37" applyFont="1" applyFill="1" applyBorder="1" applyAlignment="1">
      <alignment horizontal="center" vertical="center" wrapText="1"/>
    </xf>
    <xf numFmtId="0" fontId="170" fillId="0" borderId="0" xfId="37" applyFont="1" applyFill="1" applyBorder="1" applyAlignment="1">
      <alignment horizontal="center" vertical="center" wrapText="1"/>
    </xf>
    <xf numFmtId="0" fontId="155" fillId="0" borderId="0" xfId="37" applyFont="1" applyFill="1" applyBorder="1" applyAlignment="1">
      <alignment horizontal="center" vertical="center" wrapText="1"/>
    </xf>
    <xf numFmtId="49" fontId="155" fillId="0" borderId="0" xfId="37" applyNumberFormat="1" applyFont="1" applyFill="1" applyBorder="1" applyAlignment="1">
      <alignment horizontal="center" vertical="center" wrapText="1"/>
    </xf>
    <xf numFmtId="0" fontId="224" fillId="0" borderId="0" xfId="0" applyFont="1">
      <alignmen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B32"/>
  <sheetViews>
    <sheetView workbookViewId="0">
      <selection activeCell="B32" sqref="B3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v>
      </c>
      <c r="C1" s="489">
        <v>314</v>
      </c>
      <c r="D1" s="489">
        <v>444</v>
      </c>
      <c r="E1" s="489">
        <v>315</v>
      </c>
      <c r="F1" s="489">
        <v>201</v>
      </c>
      <c r="M1" s="480" t="s">
        <v>6169</v>
      </c>
    </row>
    <row r="2" spans="1:14" ht="14">
      <c r="B2" s="409">
        <f>SUM(B7:B26)</f>
        <v>1</v>
      </c>
      <c r="C2" s="409">
        <f>SUM(C7:C26)</f>
        <v>2</v>
      </c>
      <c r="D2" s="409">
        <f>SUM(D7:D26)</f>
        <v>3</v>
      </c>
      <c r="E2" s="409">
        <f>SUM(E7:E26)</f>
        <v>5</v>
      </c>
      <c r="F2" s="409">
        <f>SUM(F7:F26)</f>
        <v>4</v>
      </c>
      <c r="M2" t="s">
        <v>5730</v>
      </c>
    </row>
    <row r="3" spans="1:14" ht="14">
      <c r="M3" t="s">
        <v>66</v>
      </c>
    </row>
    <row r="4" spans="1:14" ht="14">
      <c r="M4" t="s">
        <v>3</v>
      </c>
    </row>
    <row r="5" spans="1:14" ht="14">
      <c r="M5" t="s">
        <v>5575</v>
      </c>
    </row>
    <row r="6" spans="1:14" ht="14">
      <c r="M6" t="s">
        <v>0</v>
      </c>
    </row>
    <row r="7" spans="1:14" ht="14">
      <c r="A7" s="480" t="s">
        <v>5201</v>
      </c>
      <c r="B7" s="728">
        <f>SUMIFS(标准!M:M,标准!B:B,A7)</f>
        <v>0</v>
      </c>
      <c r="C7" s="728">
        <f>SUMIFS(标准!N:N,标准!B:B,A7)</f>
        <v>0</v>
      </c>
      <c r="D7" s="728">
        <f>SUMIFS(标准!O:O,标准!B:B,A7)</f>
        <v>0</v>
      </c>
      <c r="E7" s="728">
        <f>SUMIFS(标准!P:P,标准!B:B,A7)</f>
        <v>0</v>
      </c>
      <c r="F7" s="728">
        <f>SUMIFS(标准!Q:Q,标准!B:B,A7)</f>
        <v>0</v>
      </c>
      <c r="M7" t="s">
        <v>5588</v>
      </c>
      <c r="N7"/>
    </row>
    <row r="8" spans="1:14" ht="14">
      <c r="A8" s="480" t="s">
        <v>6170</v>
      </c>
      <c r="B8" s="728">
        <f>SUMIFS(标准!M:M,标准!B:B,A8)</f>
        <v>0</v>
      </c>
      <c r="C8" s="728">
        <f>SUMIFS(标准!N:N,标准!B:B,A8)</f>
        <v>0</v>
      </c>
      <c r="D8" s="728">
        <f>SUMIFS(标准!O:O,标准!B:B,A8)</f>
        <v>0</v>
      </c>
      <c r="E8" s="728">
        <f>SUMIFS(标准!P:P,标准!B:B,A8)</f>
        <v>0</v>
      </c>
      <c r="F8" s="728">
        <f>SUMIFS(标准!Q:Q,标准!B:B,A8)</f>
        <v>0</v>
      </c>
      <c r="M8" t="s">
        <v>5589</v>
      </c>
      <c r="N8"/>
    </row>
    <row r="9" spans="1:14" ht="14">
      <c r="A9" s="480" t="s">
        <v>6171</v>
      </c>
      <c r="B9" s="728">
        <f>SUMIFS(标准!M:M,标准!B:B,A9)</f>
        <v>0</v>
      </c>
      <c r="C9" s="728">
        <f>SUMIFS(标准!N:N,标准!B:B,A9)</f>
        <v>0</v>
      </c>
      <c r="D9" s="728">
        <f>SUMIFS(标准!O:O,标准!B:B,A9)</f>
        <v>0</v>
      </c>
      <c r="E9" s="728">
        <f>SUMIFS(标准!P:P,标准!B:B,A9)</f>
        <v>0</v>
      </c>
      <c r="F9" s="728">
        <f>SUMIFS(标准!Q:Q,标准!B:B,A9)</f>
        <v>0</v>
      </c>
      <c r="M9" t="s">
        <v>5590</v>
      </c>
      <c r="N9"/>
    </row>
    <row r="10" spans="1:14" ht="14">
      <c r="A10" s="480" t="s">
        <v>6172</v>
      </c>
      <c r="B10" s="728">
        <f>SUMIFS(标准!M:M,标准!B:B,A10)</f>
        <v>0</v>
      </c>
      <c r="C10" s="486">
        <f>SUMIFS(标准!N:N,标准!B:B,A10)</f>
        <v>1</v>
      </c>
      <c r="D10" s="486">
        <f>SUMIFS(标准!O:O,标准!B:B,A10)</f>
        <v>2</v>
      </c>
      <c r="E10" s="728">
        <f>SUMIFS(标准!P:P,标准!B:B,A10)</f>
        <v>0</v>
      </c>
      <c r="F10" s="486">
        <f>SUMIFS(标准!Q:Q,标准!B:B,A10)</f>
        <v>2</v>
      </c>
      <c r="M10" t="s">
        <v>5591</v>
      </c>
      <c r="N10"/>
    </row>
    <row r="11" spans="1:14" ht="14">
      <c r="A11" s="480" t="s">
        <v>6173</v>
      </c>
      <c r="B11" s="728">
        <f>SUMIFS(标准!M:M,标准!B:B,A11)</f>
        <v>0</v>
      </c>
      <c r="C11" s="728">
        <f>SUMIFS(标准!N:N,标准!B:B,A11)</f>
        <v>0</v>
      </c>
      <c r="D11" s="728">
        <f>SUMIFS(标准!O:O,标准!B:B,A11)</f>
        <v>0</v>
      </c>
      <c r="E11" s="728">
        <f>SUMIFS(标准!P:P,标准!B:B,A11)</f>
        <v>0</v>
      </c>
      <c r="F11" s="486">
        <f>SUMIFS(标准!Q:Q,标准!B:B,A11)</f>
        <v>1</v>
      </c>
      <c r="M11" t="s">
        <v>5695</v>
      </c>
      <c r="N11"/>
    </row>
    <row r="12" spans="1:14" ht="14">
      <c r="A12" s="480" t="s">
        <v>6174</v>
      </c>
      <c r="B12" s="728">
        <f>SUMIFS(标准!M:M,标准!B:B,A12)</f>
        <v>0</v>
      </c>
      <c r="C12" s="728">
        <f>SUMIFS(标准!N:N,标准!B:B,A12)</f>
        <v>0</v>
      </c>
      <c r="D12" s="728">
        <f>SUMIFS(标准!O:O,标准!B:B,A12)</f>
        <v>0</v>
      </c>
      <c r="E12" s="728">
        <f>SUMIFS(标准!P:P,标准!B:B,A12)</f>
        <v>0</v>
      </c>
      <c r="F12" s="728">
        <f>SUMIFS(标准!Q:Q,标准!B:B,A12)</f>
        <v>0</v>
      </c>
      <c r="M12" t="s">
        <v>5592</v>
      </c>
      <c r="N12"/>
    </row>
    <row r="13" spans="1:14" ht="14">
      <c r="A13" s="480" t="s">
        <v>5327</v>
      </c>
      <c r="B13" s="728">
        <f>SUMIFS(标准!M:M,标准!B:B,A13)</f>
        <v>0</v>
      </c>
      <c r="C13" s="728">
        <f>SUMIFS(标准!N:N,标准!B:B,A13)</f>
        <v>0</v>
      </c>
      <c r="D13" s="728">
        <f>SUMIFS(标准!O:O,标准!B:B,A13)</f>
        <v>0</v>
      </c>
      <c r="E13" s="728">
        <f>SUMIFS(标准!P:P,标准!B:B,A13)</f>
        <v>0</v>
      </c>
      <c r="F13" s="728">
        <f>SUMIFS(标准!Q:Q,标准!B:B,A13)</f>
        <v>0</v>
      </c>
      <c r="M13" t="s">
        <v>5593</v>
      </c>
      <c r="N13"/>
    </row>
    <row r="14" spans="1:14" ht="14">
      <c r="A14" s="480" t="s">
        <v>6175</v>
      </c>
      <c r="B14" s="728">
        <f>SUMIFS(标准!M:M,标准!B:B,A14)</f>
        <v>0</v>
      </c>
      <c r="C14" s="486">
        <f>SUMIFS(标准!N:N,标准!B:B,A14)</f>
        <v>1</v>
      </c>
      <c r="D14" s="728">
        <f>SUMIFS(标准!O:O,标准!B:B,A14)</f>
        <v>0</v>
      </c>
      <c r="E14" s="486">
        <f>SUMIFS(标准!P:P,标准!B:B,A14)</f>
        <v>1</v>
      </c>
      <c r="F14" s="728">
        <f>SUMIFS(标准!Q:Q,标准!B:B,A14)</f>
        <v>0</v>
      </c>
      <c r="M14" t="s">
        <v>5594</v>
      </c>
      <c r="N14"/>
    </row>
    <row r="15" spans="1:14" ht="14">
      <c r="A15" s="480" t="s">
        <v>74</v>
      </c>
      <c r="B15" s="728">
        <f>SUMIFS(标准!M:M,标准!B:B,A15)</f>
        <v>0</v>
      </c>
      <c r="C15" s="728">
        <f>SUMIFS(标准!N:N,标准!B:B,A15)</f>
        <v>0</v>
      </c>
      <c r="D15" s="728">
        <f>SUMIFS(标准!O:O,标准!B:B,A15)</f>
        <v>0</v>
      </c>
      <c r="E15" s="728">
        <f>SUMIFS(标准!P:P,标准!B:B,A15)</f>
        <v>0</v>
      </c>
      <c r="F15" s="728">
        <f>SUMIFS(标准!Q:Q,标准!B:B,A15)</f>
        <v>0</v>
      </c>
      <c r="M15" t="s">
        <v>5696</v>
      </c>
      <c r="N15"/>
    </row>
    <row r="16" spans="1:14" ht="14">
      <c r="A16" s="480" t="s">
        <v>6182</v>
      </c>
      <c r="B16" s="728">
        <f>SUMIFS(标准!M:M,标准!B:B,A16)</f>
        <v>1</v>
      </c>
      <c r="C16" s="728">
        <f>SUMIFS(标准!N:N,标准!B:B,A16)</f>
        <v>0</v>
      </c>
      <c r="D16" s="728">
        <f>SUMIFS(标准!O:O,标准!B:B,A16)</f>
        <v>0</v>
      </c>
      <c r="E16" s="728">
        <f>SUMIFS(标准!P:P,标准!B:B,A16)</f>
        <v>0</v>
      </c>
      <c r="F16" s="728">
        <f>SUMIFS(标准!Q:Q,标准!B:B,A16)</f>
        <v>0</v>
      </c>
      <c r="M16" t="s">
        <v>5595</v>
      </c>
      <c r="N16"/>
    </row>
    <row r="17" spans="1:22" ht="14">
      <c r="A17" s="480" t="s">
        <v>6176</v>
      </c>
      <c r="B17" s="728">
        <f>SUMIFS(标准!M:M,标准!B:B,A17)</f>
        <v>0</v>
      </c>
      <c r="C17" s="728">
        <f>SUMIFS(标准!N:N,标准!B:B,A17)</f>
        <v>0</v>
      </c>
      <c r="D17" s="728">
        <f>SUMIFS(标准!O:O,标准!B:B,A17)</f>
        <v>0</v>
      </c>
      <c r="E17" s="728">
        <f>SUMIFS(标准!P:P,标准!B:B,A17)</f>
        <v>0</v>
      </c>
      <c r="F17" s="728">
        <f>SUMIFS(标准!Q:Q,标准!B:B,A17)</f>
        <v>0</v>
      </c>
      <c r="M17" t="s">
        <v>5596</v>
      </c>
      <c r="N17"/>
    </row>
    <row r="18" spans="1:22" ht="14">
      <c r="A18" s="480" t="s">
        <v>5446</v>
      </c>
      <c r="B18" s="728">
        <f>SUMIFS(标准!M:M,标准!B:B,A18)</f>
        <v>0</v>
      </c>
      <c r="C18" s="728">
        <f>SUMIFS(标准!N:N,标准!B:B,A18)</f>
        <v>0</v>
      </c>
      <c r="D18" s="728">
        <f>SUMIFS(标准!O:O,标准!B:B,A18)</f>
        <v>0</v>
      </c>
      <c r="E18" s="728">
        <f>SUMIFS(标准!P:P,标准!B:B,A18)</f>
        <v>0</v>
      </c>
      <c r="F18" s="728">
        <f>SUMIFS(标准!Q:Q,标准!B:B,A18)</f>
        <v>0</v>
      </c>
      <c r="M18" t="s">
        <v>5597</v>
      </c>
      <c r="N18"/>
    </row>
    <row r="19" spans="1:22" ht="14">
      <c r="A19" s="480" t="s">
        <v>6177</v>
      </c>
      <c r="B19" s="728">
        <f>SUMIFS(标准!M:M,标准!B:B,A19)</f>
        <v>0</v>
      </c>
      <c r="C19" s="728">
        <f>SUMIFS(标准!N:N,标准!B:B,A19)</f>
        <v>0</v>
      </c>
      <c r="D19" s="728">
        <f>SUMIFS(标准!O:O,标准!B:B,A19)</f>
        <v>0</v>
      </c>
      <c r="E19" s="728">
        <f>SUMIFS(标准!P:P,标准!B:B,A19)</f>
        <v>0</v>
      </c>
      <c r="F19" s="728">
        <f>SUMIFS(标准!Q:Q,标准!B:B,A19)</f>
        <v>0</v>
      </c>
      <c r="M19" t="s">
        <v>5598</v>
      </c>
      <c r="N19"/>
    </row>
    <row r="20" spans="1:22" ht="14">
      <c r="A20" s="480" t="s">
        <v>6178</v>
      </c>
      <c r="B20" s="728">
        <f>SUMIFS(标准!M:M,标准!B:B,A20)</f>
        <v>0</v>
      </c>
      <c r="C20" s="728">
        <f>SUMIFS(标准!N:N,标准!B:B,A20)</f>
        <v>0</v>
      </c>
      <c r="D20" s="728">
        <f>SUMIFS(标准!O:O,标准!B:B,A20)</f>
        <v>0</v>
      </c>
      <c r="E20" s="486">
        <f>SUMIFS(标准!P:P,标准!B:B,A20)</f>
        <v>1</v>
      </c>
      <c r="F20" s="728">
        <f>SUMIFS(标准!Q:Q,标准!B:B,A20)</f>
        <v>0</v>
      </c>
      <c r="M20" t="s">
        <v>5599</v>
      </c>
      <c r="N20"/>
    </row>
    <row r="21" spans="1:22" ht="14">
      <c r="A21" s="480" t="s">
        <v>6179</v>
      </c>
      <c r="B21" s="728">
        <f>SUMIFS(标准!M:M,标准!B:B,A21)</f>
        <v>0</v>
      </c>
      <c r="C21" s="728">
        <f>SUMIFS(标准!N:N,标准!B:B,A21)</f>
        <v>0</v>
      </c>
      <c r="D21" s="486">
        <f>SUMIFS(标准!O:O,标准!B:B,A21)</f>
        <v>1</v>
      </c>
      <c r="E21" s="486">
        <f>SUMIFS(标准!P:P,标准!B:B,A21)</f>
        <v>1</v>
      </c>
      <c r="F21" s="728">
        <f>SUMIFS(标准!Q:Q,标准!B:B,A21)</f>
        <v>0</v>
      </c>
      <c r="M21" t="s">
        <v>5600</v>
      </c>
      <c r="N21"/>
    </row>
    <row r="22" spans="1:22" ht="14">
      <c r="A22" s="480" t="s">
        <v>6180</v>
      </c>
      <c r="B22" s="728">
        <v>0</v>
      </c>
      <c r="C22" s="728">
        <f>SUMIFS(标准!N:N,标准!B:B,A22)</f>
        <v>0</v>
      </c>
      <c r="D22" s="728">
        <f>SUMIFS(标准!O:O,标准!B:B,A22)</f>
        <v>0</v>
      </c>
      <c r="E22" s="728">
        <v>0</v>
      </c>
      <c r="F22" s="486">
        <v>1</v>
      </c>
      <c r="M22" t="s">
        <v>5601</v>
      </c>
      <c r="N22"/>
    </row>
    <row r="23" spans="1:22" ht="14">
      <c r="A23" s="480" t="s">
        <v>6181</v>
      </c>
      <c r="B23" s="728">
        <f>SUMIFS(标准!M:M,标准!B:B,A23)</f>
        <v>0</v>
      </c>
      <c r="C23" s="728">
        <f>SUMIFS(标准!N:N,标准!B:B,A23)</f>
        <v>0</v>
      </c>
      <c r="D23" s="728">
        <f>SUMIFS(标准!O:O,标准!B:B,A23)</f>
        <v>0</v>
      </c>
      <c r="E23" s="486">
        <f>SUMIFS(标准!P:P,标准!B:B,A23)</f>
        <v>2</v>
      </c>
      <c r="F23" s="728">
        <f>SUMIFS(标准!Q:Q,标准!B:B,A23)</f>
        <v>0</v>
      </c>
      <c r="M23" t="s">
        <v>5602</v>
      </c>
      <c r="N23"/>
    </row>
    <row r="24" spans="1:22" ht="14">
      <c r="M24" t="s">
        <v>0</v>
      </c>
    </row>
    <row r="25" spans="1:22" ht="14">
      <c r="M25" t="s">
        <v>5697</v>
      </c>
    </row>
    <row r="26" spans="1:22" ht="14">
      <c r="M26" t="s">
        <v>3693</v>
      </c>
    </row>
    <row r="27" spans="1:22" ht="14">
      <c r="M27" t="s">
        <v>5698</v>
      </c>
    </row>
    <row r="28" spans="1:22" ht="14">
      <c r="M28" s="519"/>
      <c r="U28" s="470"/>
      <c r="V28" s="470"/>
    </row>
    <row r="29" spans="1:22" ht="21.5">
      <c r="M29" s="526"/>
    </row>
    <row r="30" spans="1:22" ht="21.5">
      <c r="M30" s="524"/>
    </row>
    <row r="31" spans="1:22" ht="22" customHeight="1">
      <c r="M31" s="525"/>
    </row>
    <row r="32" spans="1:22" ht="21.5">
      <c r="M32" s="491"/>
    </row>
  </sheetData>
  <phoneticPr fontId="14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v>
      </c>
      <c r="C1" s="420">
        <v>314</v>
      </c>
      <c r="D1" s="420">
        <v>444</v>
      </c>
      <c r="E1" s="420">
        <v>315</v>
      </c>
      <c r="F1" s="420">
        <v>201</v>
      </c>
      <c r="G1" s="420"/>
      <c r="H1" s="420"/>
      <c r="I1" s="420"/>
      <c r="J1" s="420"/>
      <c r="K1" s="420"/>
      <c r="L1" s="420"/>
    </row>
    <row r="2" spans="1:33" ht="12" customHeight="1">
      <c r="AD2" s="463"/>
      <c r="AG2" s="410"/>
    </row>
    <row r="3" spans="1:33" ht="12" customHeight="1">
      <c r="M3" s="410" t="s">
        <v>4650</v>
      </c>
      <c r="AD3" s="463"/>
      <c r="AE3" s="467"/>
      <c r="AF3" s="467"/>
      <c r="AG3" s="410"/>
    </row>
    <row r="4" spans="1:33" ht="12" customHeight="1">
      <c r="M4" s="410" t="s">
        <v>244</v>
      </c>
      <c r="AD4" s="463"/>
      <c r="AE4" s="467"/>
      <c r="AF4" s="467"/>
      <c r="AG4" s="410"/>
    </row>
    <row r="5" spans="1:33" ht="12" customHeight="1">
      <c r="M5" s="410" t="s">
        <v>3</v>
      </c>
      <c r="AD5" s="463"/>
      <c r="AE5" s="467"/>
      <c r="AF5" s="467"/>
      <c r="AG5" s="410"/>
    </row>
    <row r="6" spans="1:33" ht="12" customHeight="1">
      <c r="M6" s="410" t="s">
        <v>4323</v>
      </c>
      <c r="AD6" s="463"/>
      <c r="AE6" s="467"/>
      <c r="AF6" s="467"/>
      <c r="AG6" s="410"/>
    </row>
    <row r="7" spans="1:33" ht="12" customHeight="1">
      <c r="M7" s="410" t="s">
        <v>0</v>
      </c>
      <c r="AD7" s="463"/>
      <c r="AE7" s="467"/>
      <c r="AF7" s="467"/>
      <c r="AG7" s="410"/>
    </row>
    <row r="8" spans="1:33" ht="12" customHeight="1">
      <c r="M8" s="410" t="s">
        <v>4651</v>
      </c>
      <c r="AD8" s="463"/>
      <c r="AG8" s="410"/>
    </row>
    <row r="9" spans="1:33" ht="12" customHeight="1">
      <c r="M9" s="410" t="s">
        <v>4844</v>
      </c>
      <c r="AD9" s="463"/>
      <c r="AG9" s="410"/>
    </row>
    <row r="10" spans="1:33" ht="12" customHeight="1">
      <c r="M10" s="410" t="s">
        <v>4845</v>
      </c>
      <c r="AD10" s="463"/>
      <c r="AG10" s="410"/>
    </row>
    <row r="11" spans="1:33" ht="12" customHeight="1">
      <c r="M11" s="410" t="s">
        <v>4653</v>
      </c>
      <c r="AD11" s="468"/>
      <c r="AG11" s="410"/>
    </row>
    <row r="12" spans="1:33" ht="12" customHeight="1">
      <c r="M12" s="410" t="s">
        <v>4846</v>
      </c>
    </row>
    <row r="13" spans="1:33" ht="12" customHeight="1">
      <c r="B13" s="728">
        <f>SUMIFS(标准!M:M,标准!B:B,A13)</f>
        <v>0</v>
      </c>
      <c r="C13" s="728">
        <f>SUMIFS(标准!N:N,标准!B:B,A13)</f>
        <v>0</v>
      </c>
      <c r="D13" s="728">
        <f>SUMIFS(标准!O:O,标准!B:B,A13)</f>
        <v>0</v>
      </c>
      <c r="E13" s="728">
        <f>SUMIFS(标准!P:P,标准!B:B,A13)</f>
        <v>0</v>
      </c>
      <c r="F13" s="728">
        <f>SUMIFS(标准!Q:Q,标准!B:B,A13)</f>
        <v>0</v>
      </c>
      <c r="M13" s="255" t="s">
        <v>4604</v>
      </c>
      <c r="N13" s="255"/>
      <c r="AD13" s="412"/>
      <c r="AE13" s="412"/>
      <c r="AF13" s="412"/>
      <c r="AG13" s="410"/>
    </row>
    <row r="14" spans="1:33" ht="12" customHeight="1">
      <c r="B14" s="728">
        <f>SUMIFS(标准!M:M,标准!B:B,A14)</f>
        <v>0</v>
      </c>
      <c r="C14" s="728">
        <f>SUMIFS(标准!N:N,标准!B:B,A14)</f>
        <v>0</v>
      </c>
      <c r="D14" s="486">
        <f>SUMIFS(标准!O:O,标准!B:B,A14)</f>
        <v>0</v>
      </c>
      <c r="E14" s="728">
        <f>SUMIFS(标准!P:P,标准!B:B,A14)</f>
        <v>0</v>
      </c>
      <c r="F14" s="728">
        <f>SUMIFS(标准!Q:Q,标准!B:B,A14)</f>
        <v>0</v>
      </c>
      <c r="M14" s="255" t="s">
        <v>4652</v>
      </c>
      <c r="N14" s="255"/>
    </row>
    <row r="15" spans="1:33" ht="12" customHeight="1">
      <c r="A15" s="554"/>
      <c r="B15" s="486">
        <f>SUMIFS(标准!M:M,标准!B:B,A15)</f>
        <v>0</v>
      </c>
      <c r="C15" s="486">
        <f>SUMIFS(标准!N:N,标准!B:B,A15)</f>
        <v>0</v>
      </c>
      <c r="D15" s="486">
        <f>SUMIFS(标准!O:O,标准!B:B,A15)</f>
        <v>0</v>
      </c>
      <c r="E15" s="486">
        <f>SUMIFS(标准!P:P,标准!B:B,A15)</f>
        <v>0</v>
      </c>
      <c r="F15" s="486">
        <f>SUMIFS(标准!Q:Q,标准!B:B,A15)</f>
        <v>0</v>
      </c>
      <c r="M15" s="255" t="s">
        <v>4654</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4353</v>
      </c>
      <c r="N16" s="255"/>
    </row>
    <row r="17" spans="1:14" ht="12" customHeight="1">
      <c r="B17" s="728">
        <f>SUMIFS(标准!M:M,标准!B:B,A17)</f>
        <v>0</v>
      </c>
      <c r="C17" s="728">
        <f>SUMIFS(标准!N:N,标准!B:B,A17)</f>
        <v>0</v>
      </c>
      <c r="D17" s="728">
        <f>SUMIFS(标准!O:O,标准!B:B,A17)</f>
        <v>0</v>
      </c>
      <c r="E17" s="728">
        <f>SUMIFS(标准!P:P,标准!B:B,A17)</f>
        <v>0</v>
      </c>
      <c r="F17" s="728">
        <f>SUMIFS(标准!Q:Q,标准!B:B,A17)</f>
        <v>0</v>
      </c>
      <c r="M17" s="255" t="s">
        <v>4655</v>
      </c>
      <c r="N17" s="255"/>
    </row>
    <row r="18" spans="1:14" ht="12" customHeight="1">
      <c r="B18" s="728">
        <f>SUMIFS(标准!M:M,标准!B:B,A18)</f>
        <v>0</v>
      </c>
      <c r="C18" s="728">
        <f>SUMIFS(标准!N:N,标准!B:B,A18)</f>
        <v>0</v>
      </c>
      <c r="D18" s="486">
        <f>SUMIFS(标准!O:O,标准!B:B,A18)</f>
        <v>0</v>
      </c>
      <c r="E18" s="486">
        <f>SUMIFS(标准!P:P,标准!B:B,A18)</f>
        <v>0</v>
      </c>
      <c r="F18" s="486">
        <f>SUMIFS(标准!Q:Q,标准!B:B,A18)</f>
        <v>0</v>
      </c>
      <c r="M18" s="255" t="s">
        <v>4847</v>
      </c>
      <c r="N18" s="255"/>
    </row>
    <row r="19" spans="1:14" ht="12" customHeight="1">
      <c r="B19" s="728">
        <f>SUMIFS(标准!M:M,标准!B:B,A19)</f>
        <v>0</v>
      </c>
      <c r="C19" s="728">
        <f>SUMIFS(标准!N:N,标准!B:B,A19)</f>
        <v>0</v>
      </c>
      <c r="D19" s="728">
        <f>SUMIFS(标准!O:O,标准!B:B,A19)</f>
        <v>0</v>
      </c>
      <c r="E19" s="728">
        <f>SUMIFS(标准!P:P,标准!B:B,A19)</f>
        <v>0</v>
      </c>
      <c r="F19" s="728">
        <f>SUMIFS(标准!Q:Q,标准!B:B,A19)</f>
        <v>0</v>
      </c>
      <c r="M19" s="255" t="s">
        <v>4848</v>
      </c>
      <c r="N19" s="255"/>
    </row>
    <row r="20" spans="1:14" ht="12" customHeight="1">
      <c r="B20" s="728">
        <f>SUMIFS(标准!M:M,标准!B:B,A20)</f>
        <v>0</v>
      </c>
      <c r="C20" s="728">
        <f>SUMIFS(标准!N:N,标准!B:B,A20)</f>
        <v>0</v>
      </c>
      <c r="D20" s="728">
        <f>SUMIFS(标准!O:O,标准!B:B,A20)</f>
        <v>0</v>
      </c>
      <c r="E20" s="728">
        <f>SUMIFS(标准!P:P,标准!B:B,A20)</f>
        <v>0</v>
      </c>
      <c r="F20" s="728">
        <f>SUMIFS(标准!Q:Q,标准!B:B,A20)</f>
        <v>0</v>
      </c>
      <c r="M20" s="255" t="s">
        <v>4849</v>
      </c>
      <c r="N20" s="255"/>
    </row>
    <row r="21" spans="1:14" ht="12" customHeight="1">
      <c r="B21" s="728">
        <f>SUMIFS(标准!M:M,标准!B:B,A21)</f>
        <v>0</v>
      </c>
      <c r="C21" s="728">
        <f>SUMIFS(标准!N:N,标准!B:B,A21)</f>
        <v>0</v>
      </c>
      <c r="D21" s="728">
        <f>SUMIFS(标准!O:O,标准!B:B,A21)</f>
        <v>0</v>
      </c>
      <c r="E21" s="728">
        <f>SUMIFS(标准!P:P,标准!B:B,A21)</f>
        <v>0</v>
      </c>
      <c r="F21" s="728">
        <f>SUMIFS(标准!Q:Q,标准!B:B,A21)</f>
        <v>0</v>
      </c>
      <c r="M21" s="255" t="s">
        <v>4850</v>
      </c>
      <c r="N21" s="255"/>
    </row>
    <row r="22" spans="1:14" ht="12" customHeight="1">
      <c r="B22" s="728">
        <f>SUMIFS(标准!M:M,标准!B:B,A22)</f>
        <v>0</v>
      </c>
      <c r="C22" s="728">
        <f>SUMIFS(标准!N:N,标准!B:B,A22)</f>
        <v>0</v>
      </c>
      <c r="D22" s="728">
        <f>SUMIFS(标准!O:O,标准!B:B,A22)</f>
        <v>0</v>
      </c>
      <c r="E22" s="728">
        <f>SUMIFS(标准!P:P,标准!B:B,A22)</f>
        <v>0</v>
      </c>
      <c r="F22" s="728">
        <f>SUMIFS(标准!Q:Q,标准!B:B,A22)</f>
        <v>0</v>
      </c>
      <c r="M22" s="255" t="s">
        <v>4851</v>
      </c>
      <c r="N22" s="255"/>
    </row>
    <row r="23" spans="1:14" ht="12" customHeight="1">
      <c r="B23" s="728">
        <f>SUMIFS(标准!M:M,标准!B:B,A23)</f>
        <v>0</v>
      </c>
      <c r="C23" s="728">
        <f>SUMIFS(标准!N:N,标准!B:B,A23)</f>
        <v>0</v>
      </c>
      <c r="D23" s="728">
        <f>SUMIFS(标准!O:O,标准!B:B,A23)</f>
        <v>0</v>
      </c>
      <c r="E23" s="728">
        <f>SUMIFS(标准!P:P,标准!B:B,A23)</f>
        <v>0</v>
      </c>
      <c r="F23" s="728">
        <f>SUMIFS(标准!Q:Q,标准!B:B,A23)</f>
        <v>0</v>
      </c>
      <c r="M23" s="255" t="s">
        <v>3694</v>
      </c>
      <c r="N23" s="255"/>
    </row>
    <row r="24" spans="1:14" ht="12" customHeight="1">
      <c r="B24" s="728">
        <f>SUMIFS(标准!M:M,标准!B:B,A24)</f>
        <v>0</v>
      </c>
      <c r="C24" s="728">
        <f>SUMIFS(标准!N:N,标准!B:B,A24)</f>
        <v>0</v>
      </c>
      <c r="D24" s="728">
        <f>SUMIFS(标准!O:O,标准!B:B,A24)</f>
        <v>0</v>
      </c>
      <c r="E24" s="486">
        <f>SUMIFS(标准!P:P,标准!B:B,A24)</f>
        <v>0</v>
      </c>
      <c r="F24" s="728">
        <f>SUMIFS(标准!Q:Q,标准!B:B,A24)</f>
        <v>0</v>
      </c>
      <c r="M24" s="255" t="s">
        <v>4852</v>
      </c>
      <c r="N24" s="255"/>
    </row>
    <row r="25" spans="1:14" ht="12" customHeight="1">
      <c r="B25" s="728">
        <f>SUMIFS(标准!M:M,标准!B:B,A25)</f>
        <v>0</v>
      </c>
      <c r="C25" s="728">
        <f>SUMIFS(标准!N:N,标准!B:B,A25)</f>
        <v>0</v>
      </c>
      <c r="D25" s="728">
        <f>SUMIFS(标准!O:O,标准!B:B,A25)</f>
        <v>0</v>
      </c>
      <c r="E25" s="728">
        <f>SUMIFS(标准!P:P,标准!B:B,A25)</f>
        <v>0</v>
      </c>
      <c r="F25" s="728">
        <f>SUMIFS(标准!Q:Q,标准!B:B,A25)</f>
        <v>0</v>
      </c>
      <c r="M25" s="255" t="s">
        <v>4853</v>
      </c>
      <c r="N25" s="255"/>
    </row>
    <row r="26" spans="1:14" ht="12" customHeight="1">
      <c r="B26" s="728">
        <f>SUMIFS(标准!M:M,标准!B:B,A26)</f>
        <v>0</v>
      </c>
      <c r="C26" s="728">
        <f>SUMIFS(标准!N:N,标准!B:B,A26)</f>
        <v>0</v>
      </c>
      <c r="D26" s="728">
        <f>SUMIFS(标准!O:O,标准!B:B,A26)</f>
        <v>0</v>
      </c>
      <c r="E26" s="728">
        <f>SUMIFS(标准!P:P,标准!B:B,A26)</f>
        <v>0</v>
      </c>
      <c r="F26" s="728">
        <f>SUMIFS(标准!Q:Q,标准!B:B,A26)</f>
        <v>0</v>
      </c>
      <c r="M26" s="255" t="s">
        <v>4854</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4657</v>
      </c>
      <c r="N27" s="255"/>
    </row>
    <row r="28" spans="1:14" ht="12" customHeight="1">
      <c r="B28" s="728">
        <f>SUMIFS(标准!M:M,标准!B:B,A28)</f>
        <v>0</v>
      </c>
      <c r="C28" s="728">
        <f>SUMIFS(标准!N:N,标准!B:B,A28)</f>
        <v>0</v>
      </c>
      <c r="D28" s="486">
        <f>SUMIFS(标准!O:O,标准!B:B,A28)</f>
        <v>0</v>
      </c>
      <c r="E28" s="728">
        <f>SUMIFS(标准!P:P,标准!B:B,A28)</f>
        <v>0</v>
      </c>
      <c r="F28" s="728">
        <f>SUMIFS(标准!Q:Q,标准!B:B,A28)</f>
        <v>0</v>
      </c>
      <c r="M28" s="255" t="s">
        <v>4656</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4658</v>
      </c>
      <c r="N29" s="255"/>
    </row>
    <row r="30" spans="1:14" ht="12" customHeight="1">
      <c r="A30" s="554"/>
      <c r="B30" s="486">
        <f>SUMIFS(标准!M:M,标准!B:B,A30)</f>
        <v>0</v>
      </c>
      <c r="C30" s="486">
        <f>SUMIFS(标准!N:N,标准!B:B,A30)</f>
        <v>0</v>
      </c>
      <c r="D30" s="486">
        <f>SUMIFS(标准!O:O,标准!B:B,A30)</f>
        <v>0</v>
      </c>
      <c r="E30" s="486">
        <f>SUMIFS(标准!P:P,标准!B:B,A30)</f>
        <v>0</v>
      </c>
      <c r="F30" s="486">
        <f>SUMIFS(标准!Q:Q,标准!B:B,A30)</f>
        <v>0</v>
      </c>
      <c r="M30" s="255" t="s">
        <v>4645</v>
      </c>
      <c r="N30" s="255"/>
    </row>
    <row r="31" spans="1:14" ht="12" customHeight="1">
      <c r="B31" s="728">
        <f>SUMIFS(标准!M:M,标准!B:B,A31)</f>
        <v>0</v>
      </c>
      <c r="C31" s="728">
        <f>SUMIFS(标准!N:N,标准!B:B,A31)</f>
        <v>0</v>
      </c>
      <c r="D31" s="728">
        <f>SUMIFS(标准!O:O,标准!B:B,A31)</f>
        <v>0</v>
      </c>
      <c r="E31" s="728">
        <f>SUMIFS(标准!P:P,标准!B:B,A31)</f>
        <v>0</v>
      </c>
      <c r="F31" s="728">
        <f>SUMIFS(标准!Q:Q,标准!B:B,A31)</f>
        <v>0</v>
      </c>
      <c r="M31" s="410" t="s">
        <v>4855</v>
      </c>
    </row>
    <row r="32" spans="1:14" ht="12" customHeight="1">
      <c r="M32" s="410" t="s">
        <v>4660</v>
      </c>
    </row>
    <row r="33" spans="1:27" ht="12" customHeight="1">
      <c r="M33" s="410" t="s">
        <v>4659</v>
      </c>
    </row>
    <row r="34" spans="1:27" ht="12" customHeight="1">
      <c r="M34" s="410" t="s">
        <v>4803</v>
      </c>
    </row>
    <row r="35" spans="1:27" ht="12" customHeight="1">
      <c r="M35" s="410" t="s">
        <v>4661</v>
      </c>
    </row>
    <row r="36" spans="1:27" s="411" customFormat="1" ht="12" customHeight="1">
      <c r="M36" s="437" t="s">
        <v>4662</v>
      </c>
      <c r="N36" s="438"/>
      <c r="O36" s="437"/>
      <c r="P36" s="437"/>
      <c r="Q36" s="437"/>
      <c r="S36" s="452"/>
      <c r="T36" s="452"/>
      <c r="U36" s="452"/>
      <c r="V36" s="452"/>
      <c r="W36" s="452"/>
      <c r="X36" s="437"/>
      <c r="Y36" s="452"/>
      <c r="Z36" s="461"/>
      <c r="AA36" s="461"/>
    </row>
    <row r="37" spans="1:27" s="411" customFormat="1" ht="12" customHeight="1">
      <c r="M37" s="437" t="s">
        <v>4327</v>
      </c>
      <c r="N37" s="439"/>
      <c r="O37" s="453"/>
      <c r="P37" s="454"/>
      <c r="Q37" s="453"/>
      <c r="S37" s="437"/>
      <c r="T37" s="436"/>
      <c r="U37" s="437"/>
      <c r="V37" s="413"/>
      <c r="W37" s="437"/>
      <c r="X37" s="437"/>
      <c r="Y37" s="413"/>
      <c r="Z37" s="461"/>
      <c r="AA37" s="461"/>
    </row>
    <row r="38" spans="1:27" s="411" customFormat="1" ht="12" customHeight="1">
      <c r="M38" s="437" t="s">
        <v>0</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4856</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3693</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4857</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217</v>
      </c>
      <c r="H45" s="422" t="s">
        <v>217</v>
      </c>
      <c r="I45" s="422" t="s">
        <v>217</v>
      </c>
      <c r="J45" s="422" t="s">
        <v>217</v>
      </c>
      <c r="K45" s="422" t="s">
        <v>217</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217</v>
      </c>
      <c r="C58" s="422" t="s">
        <v>217</v>
      </c>
      <c r="D58" s="422" t="s">
        <v>217</v>
      </c>
      <c r="E58" s="422" t="s">
        <v>217</v>
      </c>
      <c r="F58" s="422" t="s">
        <v>217</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217</v>
      </c>
      <c r="C61" s="422" t="s">
        <v>217</v>
      </c>
      <c r="D61" s="422" t="s">
        <v>217</v>
      </c>
      <c r="E61" s="422" t="s">
        <v>217</v>
      </c>
      <c r="F61" s="422" t="s">
        <v>217</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217</v>
      </c>
      <c r="C63" s="422" t="s">
        <v>217</v>
      </c>
      <c r="D63" s="422" t="s">
        <v>217</v>
      </c>
      <c r="E63" s="422" t="s">
        <v>217</v>
      </c>
      <c r="F63" s="422" t="s">
        <v>217</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217</v>
      </c>
      <c r="C67" s="422" t="s">
        <v>217</v>
      </c>
      <c r="D67" s="422" t="s">
        <v>217</v>
      </c>
      <c r="E67" s="422" t="s">
        <v>217</v>
      </c>
      <c r="F67" s="422" t="s">
        <v>217</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217</v>
      </c>
      <c r="C69" s="422" t="s">
        <v>217</v>
      </c>
      <c r="D69" s="422" t="s">
        <v>217</v>
      </c>
      <c r="E69" s="422" t="s">
        <v>217</v>
      </c>
      <c r="F69" s="422" t="s">
        <v>217</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217</v>
      </c>
      <c r="C74" s="428" t="s">
        <v>217</v>
      </c>
      <c r="D74" s="428" t="s">
        <v>217</v>
      </c>
      <c r="E74" s="428" t="s">
        <v>217</v>
      </c>
      <c r="F74" s="428" t="s">
        <v>217</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217</v>
      </c>
      <c r="C77" s="422" t="s">
        <v>217</v>
      </c>
      <c r="D77" s="422" t="s">
        <v>217</v>
      </c>
      <c r="E77" s="422" t="s">
        <v>217</v>
      </c>
      <c r="F77" s="422" t="s">
        <v>217</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245</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4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filterMode="1"/>
  <dimension ref="A1:BZ1409"/>
  <sheetViews>
    <sheetView tabSelected="1" workbookViewId="0">
      <pane ySplit="1" topLeftCell="A2" activePane="bottomLeft" state="frozen"/>
      <selection pane="bottomLeft" activeCell="S42" sqref="S42"/>
    </sheetView>
  </sheetViews>
  <sheetFormatPr defaultColWidth="8.7265625" defaultRowHeight="15" customHeight="1"/>
  <cols>
    <col min="1" max="1" width="2.26953125" style="260" customWidth="1"/>
    <col min="2" max="2" width="17.1796875" style="260" customWidth="1"/>
    <col min="3" max="3" width="21.81640625" style="260" hidden="1" customWidth="1"/>
    <col min="4" max="4" width="28.81640625" style="732" customWidth="1"/>
    <col min="5" max="5" width="5.7265625" style="260" hidden="1"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0.63281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8" ht="15" customHeight="1">
      <c r="A1" s="30"/>
      <c r="B1" s="31" t="s">
        <v>246</v>
      </c>
      <c r="C1" s="169" t="s">
        <v>3453</v>
      </c>
      <c r="D1" s="729" t="s">
        <v>247</v>
      </c>
      <c r="E1" s="275" t="s">
        <v>248</v>
      </c>
      <c r="F1" s="276" t="s">
        <v>249</v>
      </c>
      <c r="G1" s="275" t="s">
        <v>3217</v>
      </c>
      <c r="H1" s="277" t="s">
        <v>250</v>
      </c>
      <c r="I1" s="763" t="s">
        <v>251</v>
      </c>
      <c r="J1" s="277" t="s">
        <v>252</v>
      </c>
      <c r="K1" s="278" t="s">
        <v>3192</v>
      </c>
      <c r="L1" s="278" t="s">
        <v>253</v>
      </c>
      <c r="R1" s="146"/>
      <c r="S1" s="56" t="s">
        <v>2</v>
      </c>
      <c r="T1" s="56">
        <v>314</v>
      </c>
      <c r="U1" s="56">
        <v>444</v>
      </c>
      <c r="V1" s="56">
        <v>315</v>
      </c>
      <c r="W1" s="56">
        <v>201</v>
      </c>
      <c r="X1" s="278"/>
      <c r="Y1" s="146"/>
      <c r="Z1" s="146"/>
      <c r="AA1" s="146"/>
      <c r="AB1" s="146"/>
      <c r="AC1" s="146"/>
      <c r="AD1" s="146"/>
      <c r="AE1" s="146"/>
    </row>
    <row r="2" spans="1:78" s="146" customFormat="1" ht="15" customHeight="1">
      <c r="B2" s="237"/>
      <c r="C2" s="237"/>
      <c r="D2" s="729"/>
      <c r="I2" s="238"/>
      <c r="L2" s="146">
        <v>1</v>
      </c>
      <c r="M2" s="146">
        <v>52</v>
      </c>
      <c r="N2" s="146">
        <v>54</v>
      </c>
      <c r="O2" s="146">
        <v>53</v>
      </c>
      <c r="P2" s="146">
        <v>55</v>
      </c>
      <c r="Q2" s="146">
        <v>55</v>
      </c>
      <c r="R2" s="666" t="s">
        <v>6636</v>
      </c>
      <c r="S2" s="146">
        <v>7</v>
      </c>
      <c r="T2" s="146">
        <v>6</v>
      </c>
      <c r="U2" s="146">
        <v>7</v>
      </c>
      <c r="V2" s="146">
        <v>6</v>
      </c>
      <c r="W2" s="146">
        <v>5</v>
      </c>
      <c r="X2" s="146" t="s">
        <v>6619</v>
      </c>
      <c r="Y2" s="146">
        <v>2</v>
      </c>
      <c r="Z2" s="146">
        <v>1</v>
      </c>
      <c r="AA2" s="146">
        <v>0</v>
      </c>
      <c r="AB2" s="146">
        <v>1</v>
      </c>
      <c r="AC2" s="146">
        <v>1</v>
      </c>
      <c r="AD2" s="666" t="s">
        <v>5542</v>
      </c>
      <c r="AE2" s="192">
        <v>17</v>
      </c>
      <c r="AF2" s="192">
        <v>21</v>
      </c>
      <c r="AG2" s="192">
        <v>20</v>
      </c>
      <c r="AH2" s="192">
        <v>21</v>
      </c>
      <c r="AI2" s="192">
        <v>21</v>
      </c>
      <c r="AJ2" s="664" t="s">
        <v>3196</v>
      </c>
      <c r="AK2" s="146">
        <v>0</v>
      </c>
      <c r="AL2" s="146">
        <v>1</v>
      </c>
      <c r="AM2" s="146">
        <v>1</v>
      </c>
      <c r="AN2" s="146">
        <v>1</v>
      </c>
      <c r="AO2" s="146">
        <v>1</v>
      </c>
      <c r="AP2" s="664" t="s">
        <v>5081</v>
      </c>
      <c r="AQ2" s="146">
        <v>1</v>
      </c>
      <c r="AR2" s="146">
        <v>1</v>
      </c>
      <c r="AS2" s="146">
        <v>1</v>
      </c>
      <c r="AT2" s="146">
        <v>1</v>
      </c>
      <c r="AU2" s="146">
        <v>1</v>
      </c>
      <c r="AV2" s="553" t="s">
        <v>4679</v>
      </c>
      <c r="AW2" s="146">
        <v>3</v>
      </c>
      <c r="AX2" s="146">
        <v>3</v>
      </c>
      <c r="AY2" s="146">
        <v>3</v>
      </c>
      <c r="AZ2" s="146">
        <v>3</v>
      </c>
      <c r="BA2" s="146">
        <v>3</v>
      </c>
      <c r="BB2" s="553" t="s">
        <v>4587</v>
      </c>
      <c r="BC2" s="146">
        <v>4</v>
      </c>
      <c r="BD2" s="146">
        <v>3</v>
      </c>
      <c r="BE2" s="146">
        <v>3</v>
      </c>
      <c r="BF2" s="146">
        <v>5</v>
      </c>
      <c r="BG2" s="146">
        <v>5</v>
      </c>
      <c r="BH2" s="553" t="s">
        <v>4043</v>
      </c>
      <c r="BI2" s="146">
        <v>6</v>
      </c>
      <c r="BJ2" s="146">
        <v>5</v>
      </c>
      <c r="BK2" s="146">
        <v>4</v>
      </c>
      <c r="BL2" s="146">
        <v>9</v>
      </c>
      <c r="BM2" s="146">
        <v>9</v>
      </c>
      <c r="BN2" s="553" t="s">
        <v>4019</v>
      </c>
      <c r="BO2" s="146">
        <v>6</v>
      </c>
      <c r="BP2" s="146">
        <v>10</v>
      </c>
      <c r="BQ2" s="146">
        <v>6</v>
      </c>
      <c r="BR2" s="146">
        <v>5</v>
      </c>
      <c r="BS2" s="146">
        <v>6</v>
      </c>
      <c r="BT2" s="553" t="s">
        <v>3678</v>
      </c>
      <c r="BU2" s="146">
        <v>3</v>
      </c>
      <c r="BV2" s="146">
        <v>5</v>
      </c>
      <c r="BW2" s="146">
        <v>5</v>
      </c>
      <c r="BX2" s="146">
        <v>5</v>
      </c>
      <c r="BY2" s="146">
        <v>5</v>
      </c>
      <c r="BZ2" s="553" t="s">
        <v>3198</v>
      </c>
    </row>
    <row r="3" spans="1:78" s="146" customFormat="1" ht="15" customHeight="1">
      <c r="B3" s="237"/>
      <c r="C3" s="237"/>
      <c r="D3" s="729"/>
      <c r="I3" s="238"/>
      <c r="L3" s="146">
        <v>1</v>
      </c>
      <c r="R3" s="146" t="s">
        <v>6618</v>
      </c>
      <c r="S3" s="146">
        <v>77</v>
      </c>
      <c r="T3" s="146">
        <v>83</v>
      </c>
      <c r="U3" s="146">
        <v>77</v>
      </c>
      <c r="V3" s="146">
        <v>73</v>
      </c>
      <c r="W3" s="146">
        <v>74</v>
      </c>
      <c r="X3" s="146" t="s">
        <v>6619</v>
      </c>
      <c r="Y3" s="146">
        <v>74</v>
      </c>
      <c r="Z3" s="146">
        <v>80</v>
      </c>
      <c r="AA3" s="666">
        <v>89</v>
      </c>
      <c r="AB3" s="146">
        <v>80</v>
      </c>
      <c r="AC3" s="146">
        <v>79</v>
      </c>
      <c r="AD3" s="666" t="s">
        <v>5542</v>
      </c>
      <c r="AE3" s="260">
        <v>207</v>
      </c>
      <c r="AF3" s="260">
        <v>203</v>
      </c>
      <c r="AG3" s="260">
        <v>193</v>
      </c>
      <c r="AH3" s="260">
        <v>211</v>
      </c>
      <c r="AI3" s="260">
        <v>200</v>
      </c>
      <c r="AJ3" s="444" t="s">
        <v>1572</v>
      </c>
      <c r="AK3" s="146">
        <v>63</v>
      </c>
      <c r="AL3" s="146">
        <v>61</v>
      </c>
      <c r="AM3" s="146">
        <v>61</v>
      </c>
      <c r="AN3" s="146">
        <v>56</v>
      </c>
      <c r="AO3" s="146">
        <v>64</v>
      </c>
      <c r="AP3" s="664" t="s">
        <v>5081</v>
      </c>
      <c r="AQ3" s="146">
        <v>76</v>
      </c>
      <c r="AR3" s="146">
        <v>80</v>
      </c>
      <c r="AS3" s="146">
        <v>78</v>
      </c>
      <c r="AT3" s="146">
        <v>71</v>
      </c>
      <c r="AU3" s="146">
        <v>76</v>
      </c>
      <c r="AV3" s="553" t="s">
        <v>4679</v>
      </c>
      <c r="AW3" s="146">
        <v>93</v>
      </c>
      <c r="AX3" s="146">
        <v>79</v>
      </c>
      <c r="AY3" s="146">
        <v>66</v>
      </c>
      <c r="AZ3" s="146">
        <v>73</v>
      </c>
      <c r="BA3" s="146">
        <v>82</v>
      </c>
      <c r="BB3" s="553" t="s">
        <v>4587</v>
      </c>
      <c r="BC3" s="146">
        <v>121</v>
      </c>
      <c r="BD3" s="146">
        <v>100</v>
      </c>
      <c r="BE3" s="146">
        <v>102</v>
      </c>
      <c r="BF3" s="666">
        <v>99</v>
      </c>
      <c r="BG3" s="146">
        <v>90</v>
      </c>
      <c r="BH3" s="553" t="s">
        <v>4043</v>
      </c>
      <c r="BI3" s="146">
        <v>95</v>
      </c>
      <c r="BJ3" s="146">
        <v>84</v>
      </c>
      <c r="BK3" s="146">
        <v>78</v>
      </c>
      <c r="BL3" s="146">
        <v>78</v>
      </c>
      <c r="BM3" s="146">
        <v>78</v>
      </c>
      <c r="BN3" s="553" t="s">
        <v>4019</v>
      </c>
      <c r="BO3" s="146">
        <v>131</v>
      </c>
      <c r="BP3" s="146">
        <v>96</v>
      </c>
      <c r="BQ3" s="146">
        <v>101</v>
      </c>
      <c r="BR3" s="146">
        <v>101</v>
      </c>
      <c r="BS3" s="146">
        <v>101</v>
      </c>
      <c r="BT3" s="553" t="s">
        <v>3678</v>
      </c>
      <c r="BU3" s="146">
        <v>88</v>
      </c>
      <c r="BV3" s="146">
        <v>80</v>
      </c>
      <c r="BW3" s="146">
        <v>80</v>
      </c>
      <c r="BX3" s="146">
        <v>61</v>
      </c>
      <c r="BY3" s="146">
        <v>80</v>
      </c>
      <c r="BZ3" s="553" t="s">
        <v>3199</v>
      </c>
    </row>
    <row r="4" spans="1:78" s="146" customFormat="1" ht="15" customHeight="1">
      <c r="B4" s="237"/>
      <c r="C4" s="237"/>
      <c r="D4" s="729"/>
      <c r="I4" s="238"/>
      <c r="L4" s="146">
        <v>1</v>
      </c>
      <c r="M4" s="146">
        <f t="shared" ref="M4:Q4" si="0">SUBTOTAL(9,M2:M3)</f>
        <v>52</v>
      </c>
      <c r="N4" s="146">
        <f t="shared" si="0"/>
        <v>54</v>
      </c>
      <c r="O4" s="146">
        <f t="shared" si="0"/>
        <v>53</v>
      </c>
      <c r="P4" s="146">
        <f t="shared" si="0"/>
        <v>55</v>
      </c>
      <c r="Q4" s="146">
        <f t="shared" si="0"/>
        <v>55</v>
      </c>
      <c r="R4" s="146" t="s">
        <v>6618</v>
      </c>
      <c r="S4" s="146">
        <f>SUM(S2,S3)</f>
        <v>84</v>
      </c>
      <c r="T4" s="146">
        <f>SUM(T2,T3)</f>
        <v>89</v>
      </c>
      <c r="U4" s="146">
        <f>SUM(U2,U3)</f>
        <v>84</v>
      </c>
      <c r="V4" s="146">
        <f>SUM(V2,V3)</f>
        <v>79</v>
      </c>
      <c r="W4" s="146">
        <f>SUM(W2,W3)</f>
        <v>79</v>
      </c>
      <c r="X4" s="146" t="s">
        <v>6619</v>
      </c>
      <c r="Y4" s="146">
        <f t="shared" ref="Y4:AC4" si="1">SUBTOTAL(9,Y2:Y3)</f>
        <v>76</v>
      </c>
      <c r="Z4" s="146">
        <f t="shared" si="1"/>
        <v>81</v>
      </c>
      <c r="AA4" s="146">
        <f t="shared" si="1"/>
        <v>89</v>
      </c>
      <c r="AB4" s="146">
        <f>SUBTOTAL(9,AB2:AB3)</f>
        <v>81</v>
      </c>
      <c r="AC4" s="146">
        <f t="shared" si="1"/>
        <v>80</v>
      </c>
      <c r="AD4" s="666" t="s">
        <v>5542</v>
      </c>
      <c r="AE4" s="146">
        <f>SUBTOTAL(9,AE2:AE3)</f>
        <v>224</v>
      </c>
      <c r="AF4" s="146">
        <f>SUBTOTAL(9,AF2:AF3)</f>
        <v>224</v>
      </c>
      <c r="AG4" s="146">
        <f>SUBTOTAL(9,AG2:AG3)</f>
        <v>213</v>
      </c>
      <c r="AH4" s="146">
        <f>SUBTOTAL(9,AH2:AH3)</f>
        <v>232</v>
      </c>
      <c r="AI4" s="146">
        <f>SUBTOTAL(9,AI2:AI3)</f>
        <v>221</v>
      </c>
      <c r="AJ4" s="666" t="s">
        <v>3197</v>
      </c>
      <c r="AK4" s="146">
        <f>SUBTOTAL(9,AK2:AK3)</f>
        <v>63</v>
      </c>
      <c r="AL4" s="146">
        <f>SUBTOTAL(9,AL2:AL3)</f>
        <v>62</v>
      </c>
      <c r="AM4" s="146">
        <f>SUBTOTAL(9,AM2:AM3)</f>
        <v>62</v>
      </c>
      <c r="AN4" s="146">
        <f>SUBTOTAL(9,AN2:AN3)</f>
        <v>57</v>
      </c>
      <c r="AO4" s="146">
        <f>SUBTOTAL(9,AO2:AO3)</f>
        <v>65</v>
      </c>
      <c r="AP4" s="664" t="s">
        <v>5081</v>
      </c>
      <c r="AQ4" s="430">
        <f>AQ2+AQ3</f>
        <v>77</v>
      </c>
      <c r="AR4" s="430">
        <f>AR2+AR3</f>
        <v>81</v>
      </c>
      <c r="AS4" s="430">
        <f>AS2+AS3</f>
        <v>79</v>
      </c>
      <c r="AT4" s="430">
        <f>AT2+AT3</f>
        <v>72</v>
      </c>
      <c r="AU4" s="430">
        <f>AU2+AU3</f>
        <v>77</v>
      </c>
      <c r="AV4" s="553" t="s">
        <v>4679</v>
      </c>
      <c r="AW4" s="430">
        <f>AW2+AW3</f>
        <v>96</v>
      </c>
      <c r="AX4" s="430">
        <f>AX2+AX3</f>
        <v>82</v>
      </c>
      <c r="AY4" s="430">
        <f>AY2+AY3</f>
        <v>69</v>
      </c>
      <c r="AZ4" s="430">
        <f>AZ2+AZ3</f>
        <v>76</v>
      </c>
      <c r="BA4" s="430">
        <f>BA2+BA3</f>
        <v>85</v>
      </c>
      <c r="BB4" s="553" t="s">
        <v>4587</v>
      </c>
      <c r="BC4" s="430">
        <f>BC2+BC3</f>
        <v>125</v>
      </c>
      <c r="BD4" s="665">
        <f>BD2+BD3</f>
        <v>103</v>
      </c>
      <c r="BE4" s="430">
        <f>BE2+BE3</f>
        <v>105</v>
      </c>
      <c r="BF4" s="665">
        <f>BF2+BF3</f>
        <v>104</v>
      </c>
      <c r="BG4" s="430">
        <f>BG2+BG3</f>
        <v>95</v>
      </c>
      <c r="BH4" s="553" t="s">
        <v>4043</v>
      </c>
      <c r="BI4" s="665">
        <f>BI2+BI3</f>
        <v>101</v>
      </c>
      <c r="BJ4" s="665">
        <f>BJ2+BJ3</f>
        <v>89</v>
      </c>
      <c r="BK4" s="665">
        <f>BK2+BK3</f>
        <v>82</v>
      </c>
      <c r="BL4" s="665">
        <f>BL2+BL3</f>
        <v>87</v>
      </c>
      <c r="BM4" s="665">
        <f>BM2+BM3</f>
        <v>87</v>
      </c>
      <c r="BN4" s="553" t="s">
        <v>4019</v>
      </c>
      <c r="BO4" s="430">
        <f>BO2+BO3</f>
        <v>137</v>
      </c>
      <c r="BP4" s="430">
        <f>BP2+BP3</f>
        <v>106</v>
      </c>
      <c r="BQ4" s="430">
        <f>BQ2+BQ3</f>
        <v>107</v>
      </c>
      <c r="BR4" s="430">
        <f>BR2+BR3</f>
        <v>106</v>
      </c>
      <c r="BS4" s="430">
        <f>BS2+BS3</f>
        <v>107</v>
      </c>
      <c r="BT4" s="553" t="s">
        <v>3678</v>
      </c>
      <c r="BU4" s="249">
        <f>BU2+BU3</f>
        <v>91</v>
      </c>
      <c r="BV4" s="249">
        <f>BV2+BV3</f>
        <v>85</v>
      </c>
      <c r="BW4" s="430">
        <f>BW2+BW3</f>
        <v>85</v>
      </c>
      <c r="BX4" s="430">
        <f>BX2+BX3</f>
        <v>66</v>
      </c>
      <c r="BY4" s="430">
        <f>BY2+BY3</f>
        <v>85</v>
      </c>
      <c r="BZ4" s="553" t="s">
        <v>3199</v>
      </c>
    </row>
    <row r="5" spans="1:78" s="146" customFormat="1" ht="15" customHeight="1">
      <c r="B5" s="237"/>
      <c r="C5" s="237"/>
      <c r="D5" s="729"/>
      <c r="I5" s="238"/>
      <c r="L5" s="146">
        <v>1</v>
      </c>
      <c r="M5" s="146">
        <f>SUMIFS(M$1:M$1271,K$1:K$1271,"传说",L$1:L$1271,"1211贫瘠")</f>
        <v>17</v>
      </c>
      <c r="N5" s="146">
        <f>SUMIFS(N$1:N$1271,K$1:K$1271,"传说",L$1:L$1271,"1211贫瘠")</f>
        <v>17</v>
      </c>
      <c r="O5" s="146">
        <f>SUMIFS(O$1:O$1271,K$1:K$1271,"传说",L$1:L$1271,"1211贫瘠")</f>
        <v>20</v>
      </c>
      <c r="P5" s="146">
        <f>SUMIFS(P$1:P$1271,K$1:K$1271,"传说",L$1:L$1271,"1211贫瘠")</f>
        <v>16</v>
      </c>
      <c r="Q5" s="146">
        <f>SUMIFS(Q$1:Q$1271,K$1:K$1271,"传说",L$1:L$1271,"1211贫瘠")</f>
        <v>15</v>
      </c>
      <c r="R5" s="146">
        <v>25</v>
      </c>
      <c r="S5" s="146">
        <f>SUMIFS(M:M,K:K,"传说",L:L,"1A暗月马戏团")</f>
        <v>16</v>
      </c>
      <c r="T5" s="146">
        <f>SUMIFS(N:N,K:K,"传说",L:L,"1A暗月马戏团")</f>
        <v>16</v>
      </c>
      <c r="U5" s="146">
        <f>SUMIFS(O:O,K:K,"传说",L:L,"1A暗月马戏团")</f>
        <v>16</v>
      </c>
      <c r="V5" s="146">
        <f>SUMIFS(P:P,K:K,"传说",L:L,"1A暗月马戏团")</f>
        <v>17</v>
      </c>
      <c r="W5" s="146">
        <f>SUMIFS(Q:Q,K:K,"传说",L:L,"1A暗月马戏团")</f>
        <v>17</v>
      </c>
      <c r="X5" s="146">
        <v>25</v>
      </c>
      <c r="Y5" s="146">
        <f>SUMIFS(M$1:M$1271,K$1:K$1271,"传说",L$1:L$1271,"1a通灵学院")</f>
        <v>17</v>
      </c>
      <c r="Z5" s="146">
        <f>SUMIFS(N$1:N$1271,K$1:K$1271,"传说",L$1:L$1271,"1a通灵学院")</f>
        <v>18</v>
      </c>
      <c r="AA5" s="146">
        <f>SUMIFS(O$1:O$1271,K$1:K$1271,"传说",L$1:L$1271,"1a通灵学院")</f>
        <v>20</v>
      </c>
      <c r="AB5" s="146">
        <f>SUMIFS(P$1:P$1271,K$1:K$1271,"传说",L$1:L$1271,"1a通灵学院")</f>
        <v>18</v>
      </c>
      <c r="AC5" s="146">
        <f>SUMIFS(Q$1:Q$1271,K$1:K$1271,"传说",L$1:L$1271,"1a通灵学院")</f>
        <v>20</v>
      </c>
      <c r="AD5" s="146">
        <v>25</v>
      </c>
      <c r="AE5" s="192">
        <f>SUMIFS(M$1:M$1142,K$1:K$1142,"传说",L$1:L$1142,"1B经典")</f>
        <v>2</v>
      </c>
      <c r="AF5" s="192">
        <f>SUMIFS(N$1:N$1142,K$1:K$1142,"传说",L$1:L$1142,"1B经典")</f>
        <v>0</v>
      </c>
      <c r="AG5" s="192">
        <f>SUMIFS(O$1:O$1142,K$1:K$1142,"传说",L$1:L$1142,"1B经典")</f>
        <v>3</v>
      </c>
      <c r="AH5" s="192">
        <f>SUMIFS(P$1:P$1142,K$1:K$1142,"传说",L$1:L$1142,"1B经典")</f>
        <v>8</v>
      </c>
      <c r="AI5" s="192">
        <f>SUMIFS(Q$1:Q$1142,K$1:K$1142,"传说",L$1:L$1142,"1B经典")</f>
        <v>10</v>
      </c>
      <c r="AJ5" s="192">
        <f>SUBTOTAL(9,AE5:AI5)</f>
        <v>23</v>
      </c>
      <c r="AK5" s="192">
        <f>SUMIFS(M$1:M$1271,K$1:K$1271,"传说",L$1:L$1271,"1C.外域")</f>
        <v>13</v>
      </c>
      <c r="AL5" s="192">
        <f>SUMIFS(N$1:N$1271,K$1:K$1271,"传说",L$1:L$1271,"1C.外域")</f>
        <v>17</v>
      </c>
      <c r="AM5" s="192">
        <f>SUMIFS(O$1:O$1271,K$1:K$1271,"传说",L$1:L$1271,"1C.外域")</f>
        <v>16</v>
      </c>
      <c r="AN5" s="192">
        <f>SUMIFS(P$1:P$1271,K$1:K$1271,"传说",L$1:L$1271,"1C.外域")</f>
        <v>19</v>
      </c>
      <c r="AO5" s="192">
        <f>SUMIFS(Q$1:Q$1271,K$1:K$1271,"传说",L$1:L$1271,"1C.外域")</f>
        <v>18</v>
      </c>
      <c r="AP5" s="146">
        <v>25</v>
      </c>
      <c r="AQ5" s="192">
        <f>SUMIFS(M$1:M$1142,K$1:K$1142,"传说",L$1:L$1142,"21A.巨龙")</f>
        <v>12</v>
      </c>
      <c r="AR5" s="192">
        <f>SUMIFS(N$1:N$1142,K$1:K$1142,"传说",L$1:L$1142,"21A.巨龙")</f>
        <v>13</v>
      </c>
      <c r="AS5" s="192">
        <f>SUMIFS(O$1:O$1142,K$1:K$1142,"传说",L$1:L$1142,"21A.巨龙")</f>
        <v>12</v>
      </c>
      <c r="AT5" s="192">
        <f>SUMIFS(P$1:P$1142,K$1:K$1142,"传说",L$1:L$1142,"21A.巨龙")</f>
        <v>16</v>
      </c>
      <c r="AU5" s="192">
        <f>SUMIFS(Q$1:Q$1142,K$1:K$1142,"传说",L$1:L$1142,"21A.巨龙")</f>
        <v>14</v>
      </c>
      <c r="AV5" s="146">
        <v>28</v>
      </c>
      <c r="AW5" s="192">
        <f>SUMIFS(M:M,K:K,"传说",L:L,"1R.奥丹姆奇兵")</f>
        <v>15</v>
      </c>
      <c r="AX5" s="192">
        <f>SUMIFS(N:N,K:K,"传说",L:L,"1R.奥丹姆奇兵")</f>
        <v>15</v>
      </c>
      <c r="AY5" s="192">
        <f>SUMIFS(O:O,K:K,"传说",L:L,"1R.奥丹姆奇兵")</f>
        <v>12</v>
      </c>
      <c r="AZ5" s="192">
        <f>SUMIFS(P:P,K:K,"传说",L:L,"1R.奥丹姆奇兵")</f>
        <v>14</v>
      </c>
      <c r="BA5" s="192">
        <f>SUMIFS(Q:Q,K:K,"传说",L:L,"1R.奥丹姆奇兵")</f>
        <v>14</v>
      </c>
      <c r="BB5" s="146">
        <v>23</v>
      </c>
      <c r="BC5" s="192">
        <f>SUMIFS(M:M,K:K,"传说",L:L,"2Q.暗影崛起")</f>
        <v>11</v>
      </c>
      <c r="BD5" s="192">
        <f>SUMIFS(N:N,K:K,"传说",L:L,"2Q.暗影崛起")</f>
        <v>9</v>
      </c>
      <c r="BE5" s="192">
        <f>SUMIFS(O:O,K:K,"传说",L:L,"2Q.暗影崛起")</f>
        <v>13</v>
      </c>
      <c r="BF5" s="192">
        <f>SUMIFS(P:P,K:K,"传说",L:L,"2Q.暗影崛起")</f>
        <v>11</v>
      </c>
      <c r="BG5" s="192">
        <f>SUMIFS(Q:Q,K:K,"传说",L:L,"2Q.暗影崛起")</f>
        <v>15</v>
      </c>
      <c r="BH5" s="146">
        <v>23</v>
      </c>
      <c r="BI5" s="192">
        <f>SUMIFS(M:M,K:K,"传说",L:L,"P.拉斯塔哈的大乱斗")</f>
        <v>0</v>
      </c>
      <c r="BJ5" s="192">
        <f>SUMIFS(N:N,K:K,"传说",L:L,"P.拉斯塔哈的大乱斗")</f>
        <v>0</v>
      </c>
      <c r="BK5" s="192">
        <f>SUMIFS(O:O,K:K,"传说",L:L,"P.拉斯塔哈的大乱斗")</f>
        <v>0</v>
      </c>
      <c r="BL5" s="192">
        <f>SUMIFS(P:P,K:K,"传说",L:L,"P.拉斯塔哈的大乱斗")</f>
        <v>0</v>
      </c>
      <c r="BM5" s="192">
        <f>SUMIFS(Q:Q,K:K,"传说",L:L,"P.拉斯塔哈的大乱斗")</f>
        <v>0</v>
      </c>
      <c r="BN5" s="146">
        <v>23</v>
      </c>
      <c r="BO5" s="192">
        <f>SUMIFS(M:M,K:K,"传说",L:L,"O.砰砰计划")</f>
        <v>0</v>
      </c>
      <c r="BP5" s="192">
        <f>SUMIFS(N:N,K:K,"传说",L:L,"O.砰砰计划")</f>
        <v>0</v>
      </c>
      <c r="BQ5" s="192">
        <f>SUMIFS(O:O,K:K,"传说",L:L,"O.砰砰计划")</f>
        <v>0</v>
      </c>
      <c r="BR5" s="192">
        <f>SUMIFS(P:P,K:K,"传说",L:L,"O.砰砰计划")</f>
        <v>0</v>
      </c>
      <c r="BS5" s="192">
        <f>SUMIFS(Q:Q,K:K,"传说",L:L,"O.砰砰计划")</f>
        <v>0</v>
      </c>
      <c r="BT5" s="146">
        <v>23</v>
      </c>
      <c r="BU5" s="192">
        <f>SUMIFS(M:M,K:K,"传说",L:L,"N.女巫森林")</f>
        <v>0</v>
      </c>
      <c r="BV5" s="192">
        <f>SUMIFS(N:N,K:K,"传说",L:L,"N.女巫森林")</f>
        <v>0</v>
      </c>
      <c r="BW5" s="192">
        <f>SUMIFS(O:O,K:K,"传说",L:L,"N.女巫森林")</f>
        <v>0</v>
      </c>
      <c r="BX5" s="192">
        <f>SUMIFS(P:P,K:K,"传说",L:L,"N.女巫森林")</f>
        <v>0</v>
      </c>
      <c r="BY5" s="192">
        <f>SUMIFS(Q:Q,K:K,"传说",L:L,"N.女巫森林")</f>
        <v>0</v>
      </c>
      <c r="BZ5" s="146">
        <v>23</v>
      </c>
    </row>
    <row r="6" spans="1:78" s="146" customFormat="1" ht="15" customHeight="1">
      <c r="B6" s="237"/>
      <c r="C6" s="237"/>
      <c r="D6" s="729"/>
      <c r="I6" s="238"/>
      <c r="L6" s="146">
        <v>1</v>
      </c>
      <c r="M6" s="146">
        <f>SUMIFS(M$1:M$1271,K$1:K$1271,"史诗",L$1:L$1271,"1211贫瘠")</f>
        <v>39</v>
      </c>
      <c r="N6" s="146">
        <f>SUMIFS(N$1:N$1271,K$1:K$1271,"史诗",L$1:L$1271,"1211贫瘠")</f>
        <v>40</v>
      </c>
      <c r="O6" s="146">
        <f>SUMIFS(O$1:O$1271,K$1:K$1271,"史诗",L$1:L$1271,"1211贫瘠")</f>
        <v>38</v>
      </c>
      <c r="P6" s="146">
        <f>SUMIFS(P$1:P$1271,K$1:K$1271,"史诗",L$1:L$1271,"1211贫瘠")</f>
        <v>41</v>
      </c>
      <c r="Q6" s="146">
        <f>SUMIFS(Q$1:Q$1271,K$1:K$1271,"史诗",L$1:L$1271,"1211贫瘠")</f>
        <v>38</v>
      </c>
      <c r="R6" s="146">
        <v>50</v>
      </c>
      <c r="S6" s="146">
        <f>SUMIFS(M:M,K:K,"史诗",L:L,"1A暗月马戏团")</f>
        <v>27</v>
      </c>
      <c r="T6" s="146">
        <f>SUMIFS(N:N,K:K,"史诗",L:L,"1A暗月马戏团")</f>
        <v>35</v>
      </c>
      <c r="U6" s="146">
        <f>SUMIFS(O:O,K:K,"史诗",L:L,"1A暗月马戏团")</f>
        <v>30</v>
      </c>
      <c r="V6" s="146">
        <f>SUMIFS(P:P,K:K,"史诗",L:L,"1A暗月马戏团")</f>
        <v>43</v>
      </c>
      <c r="W6" s="146">
        <f>SUMIFS(Q:Q,K:K,"史诗",L:L,"1A暗月马戏团")</f>
        <v>32</v>
      </c>
      <c r="X6" s="146">
        <v>48</v>
      </c>
      <c r="Y6" s="146">
        <f>SUMIFS(M$1:M$1271,K$1:K$1271,"史诗",L$1:L$1271,"1a通灵学院")</f>
        <v>17</v>
      </c>
      <c r="Z6" s="146">
        <f>SUMIFS(N$1:N$1271,K$1:K$1271,"史诗",L$1:L$1271,"1a通灵学院")</f>
        <v>18</v>
      </c>
      <c r="AA6" s="146">
        <f>SUMIFS(O$1:O$1271,K$1:K$1271,"史诗",L$1:L$1271,"1a通灵学院")</f>
        <v>23</v>
      </c>
      <c r="AB6" s="146">
        <f>SUMIFS(P$1:P$1271,K$1:K$1271,"史诗",L$1:L$1271,"1a通灵学院")</f>
        <v>22</v>
      </c>
      <c r="AC6" s="146">
        <f>SUMIFS(Q$1:Q$1271,K$1:K$1271,"史诗",L$1:L$1271,"1a通灵学院")</f>
        <v>34</v>
      </c>
      <c r="AD6" s="146">
        <v>46</v>
      </c>
      <c r="AE6" s="192">
        <f>SUMIFS(M$1:M$1142,K$1:K$1142,"史诗",L$1:L$1142,"1B经典")</f>
        <v>2</v>
      </c>
      <c r="AF6" s="192">
        <f>SUMIFS(N$1:N$1142,K$1:K$1142,"史诗",L$1:L$1142,"1B经典")</f>
        <v>0</v>
      </c>
      <c r="AG6" s="192">
        <f>SUMIFS(O$1:O$1142,K$1:K$1142,"史诗",L$1:L$1142,"1B经典")</f>
        <v>3</v>
      </c>
      <c r="AH6" s="192">
        <f>SUMIFS(P$1:P$1142,K$1:K$1142,"史诗",L$1:L$1142,"1B经典")</f>
        <v>2</v>
      </c>
      <c r="AI6" s="192">
        <f>SUMIFS(Q$1:Q$1142,K$1:K$1142,"史诗",L$1:L$1142,"1B经典")</f>
        <v>4</v>
      </c>
      <c r="AJ6" s="192">
        <f>SUBTOTAL(9,AE6:AI6)</f>
        <v>11</v>
      </c>
      <c r="AK6" s="192">
        <f>SUMIFS(M$1:M$1271,K$1:K$1271,"史诗",L$1:L$1271,"1C.外域")</f>
        <v>26</v>
      </c>
      <c r="AL6" s="192">
        <f>SUMIFS(N$1:N$1271,K$1:K$1271,"史诗",L$1:L$1271,"1C.外域")</f>
        <v>24</v>
      </c>
      <c r="AM6" s="192">
        <f>SUMIFS(O$1:O$1271,K$1:K$1271,"史诗",L$1:L$1271,"1C.外域")</f>
        <v>27</v>
      </c>
      <c r="AN6" s="192">
        <f>SUMIFS(P$1:P$1271,K$1:K$1271,"史诗",L$1:L$1271,"1C.外域")</f>
        <v>28</v>
      </c>
      <c r="AO6" s="192">
        <f>SUMIFS(Q$1:Q$1271,K$1:K$1271,"史诗",L$1:L$1271,"1C.外域")</f>
        <v>25</v>
      </c>
      <c r="AP6" s="146">
        <v>46</v>
      </c>
      <c r="AQ6" s="192">
        <f>SUMIFS(M$1:M$1142,K$1:K$1142,"史诗",L$1:L$1142,"21A.巨龙")</f>
        <v>29</v>
      </c>
      <c r="AR6" s="192">
        <f>SUMIFS(N$1:N$1142,K$1:K$1142,"史诗",L$1:L$1142,"21A.巨龙")</f>
        <v>29</v>
      </c>
      <c r="AS6" s="192">
        <f>SUMIFS(O$1:O$1142,K$1:K$1142,"史诗",L$1:L$1142,"21A.巨龙")</f>
        <v>29</v>
      </c>
      <c r="AT6" s="192">
        <f>SUMIFS(P$1:P$1142,K$1:K$1142,"史诗",L$1:L$1142,"21A.巨龙")</f>
        <v>40</v>
      </c>
      <c r="AU6" s="192">
        <f>SUMIFS(Q$1:Q$1142,K$1:K$1142,"史诗",L$1:L$1142,"21A.巨龙")</f>
        <v>33</v>
      </c>
      <c r="AV6" s="146">
        <v>54</v>
      </c>
      <c r="AW6" s="192">
        <f>SUMIFS(M:M,K:K,"史诗",L:L,"1R.奥丹姆奇兵")</f>
        <v>32</v>
      </c>
      <c r="AX6" s="192">
        <f>SUMIFS(N:N,K:K,"史诗",L:L,"1R.奥丹姆奇兵")</f>
        <v>33</v>
      </c>
      <c r="AY6" s="192">
        <f>SUMIFS(O:O,K:K,"史诗",L:L,"1R.奥丹姆奇兵")</f>
        <v>34</v>
      </c>
      <c r="AZ6" s="192">
        <f>SUMIFS(P:P,K:K,"史诗",L:L,"1R.奥丹姆奇兵")</f>
        <v>32</v>
      </c>
      <c r="BA6" s="192">
        <f>SUMIFS(Q:Q,K:K,"史诗",L:L,"1R.奥丹姆奇兵")</f>
        <v>32</v>
      </c>
      <c r="BB6" s="146">
        <v>54</v>
      </c>
      <c r="BC6" s="192">
        <f>SUMIFS(M:M,K:K,"史诗",L:L,"2Q.暗影崛起")</f>
        <v>24</v>
      </c>
      <c r="BD6" s="192">
        <f>SUMIFS(N:N,K:K,"史诗",L:L,"2Q.暗影崛起")</f>
        <v>25</v>
      </c>
      <c r="BE6" s="192">
        <f>SUMIFS(O:O,K:K,"史诗",L:L,"2Q.暗影崛起")</f>
        <v>24</v>
      </c>
      <c r="BF6" s="192">
        <f>SUMIFS(P:P,K:K,"史诗",L:L,"2Q.暗影崛起")</f>
        <v>24</v>
      </c>
      <c r="BG6" s="192">
        <f>SUMIFS(Q:Q,K:K,"史诗",L:L,"2Q.暗影崛起")</f>
        <v>29</v>
      </c>
      <c r="BH6" s="146">
        <v>52</v>
      </c>
      <c r="BI6" s="192">
        <f>SUMIFS(M:M,K:K,"史诗",L:L,"P.拉斯塔哈的大乱斗")</f>
        <v>0</v>
      </c>
      <c r="BJ6" s="192">
        <f>SUMIFS(N:N,K:K,"史诗",L:L,"P.拉斯塔哈的大乱斗")</f>
        <v>0</v>
      </c>
      <c r="BK6" s="192">
        <f>SUMIFS(O:O,K:K,"史诗",L:L,"P.拉斯塔哈的大乱斗")</f>
        <v>0</v>
      </c>
      <c r="BL6" s="192">
        <f>SUMIFS(P:P,K:K,"史诗",L:L,"P.拉斯塔哈的大乱斗")</f>
        <v>0</v>
      </c>
      <c r="BM6" s="192">
        <f>SUMIFS(Q:Q,K:K,"史诗",L:L,"P.拉斯塔哈的大乱斗")</f>
        <v>0</v>
      </c>
      <c r="BN6" s="146">
        <v>54</v>
      </c>
      <c r="BO6" s="192">
        <f>SUMIFS(M:M,K:K,"史诗",L:L,"O.砰砰计划")</f>
        <v>0</v>
      </c>
      <c r="BP6" s="192">
        <f>SUMIFS(N:N,K:K,"史诗",L:L,"O.砰砰计划")</f>
        <v>0</v>
      </c>
      <c r="BQ6" s="192">
        <f>SUMIFS(O:O,K:K,"史诗",L:L,"O.砰砰计划")</f>
        <v>0</v>
      </c>
      <c r="BR6" s="192">
        <f>SUMIFS(P:P,K:K,"史诗",L:L,"O.砰砰计划")</f>
        <v>0</v>
      </c>
      <c r="BS6" s="192">
        <f>SUMIFS(Q:Q,K:K,"史诗",L:L,"O.砰砰计划")</f>
        <v>0</v>
      </c>
      <c r="BT6" s="146">
        <v>54</v>
      </c>
      <c r="BU6" s="192">
        <f>SUMIFS(M:M,K:K,"史诗",L:L,"N.女巫森林")</f>
        <v>0</v>
      </c>
      <c r="BV6" s="192">
        <f>SUMIFS(N$1:N$1270,K$1:K$1270,"史诗",L$1:L$1270,"N.女巫森林")</f>
        <v>0</v>
      </c>
      <c r="BW6" s="146">
        <f>SUMIFS(O$1:O$1270,K$1:K$1270,"史诗",L$1:L$1270,"N.女巫森林")</f>
        <v>0</v>
      </c>
      <c r="BX6" s="146">
        <f>SUMIFS(P737:P1309,K737:K1309,"史诗",L737:L1309,"N.女巫森林")</f>
        <v>0</v>
      </c>
      <c r="BY6" s="146">
        <f>SUMIFS(Q$1:Q$1270,K$1:K$1270,"史诗",L$1:L$1270,"N.女巫森林")</f>
        <v>0</v>
      </c>
      <c r="BZ6" s="146">
        <v>54</v>
      </c>
    </row>
    <row r="7" spans="1:78" ht="15" customHeight="1">
      <c r="D7" s="729"/>
      <c r="L7" s="146">
        <v>1</v>
      </c>
      <c r="M7" s="146">
        <f>SUMIFS(M$1:M$1271,K$1:K$1271,"稀有",L$1:L$1271,"1211贫瘠")</f>
        <v>8</v>
      </c>
      <c r="N7" s="146">
        <f>SUMIFS(N$1:N$1271,K$1:K$1271,"稀有",L$1:L$1271,"1211贫瘠")</f>
        <v>10</v>
      </c>
      <c r="O7" s="146">
        <f>SUMIFS(O$1:O$1271,K$1:K$1271,"稀有",L$1:L$1271,"1211贫瘠")</f>
        <v>0</v>
      </c>
      <c r="P7" s="146">
        <f>SUMIFS(P$1:P$1271,K$1:K$1271,"稀有",L$1:L$1271,"1211贫瘠")</f>
        <v>6</v>
      </c>
      <c r="Q7" s="146">
        <f>SUMIFS(Q$1:Q$1271,K$1:K$1271,"稀有",L$1:L$1271,"1211贫瘠")</f>
        <v>6</v>
      </c>
      <c r="R7" s="146">
        <v>70</v>
      </c>
      <c r="S7" s="146">
        <f>SUMIFS(M:M,K:K,"稀有",L:L,"1A暗月马戏团")</f>
        <v>0</v>
      </c>
      <c r="T7" s="146">
        <f>SUMIFS(N:N,K:K,"稀有",L:L,"1A暗月马戏团")</f>
        <v>0</v>
      </c>
      <c r="U7" s="146">
        <f>SUMIFS(O:O,K:K,"稀有",L:L,"1A暗月马戏团")</f>
        <v>0</v>
      </c>
      <c r="V7" s="146">
        <f>SUMIFS(P:P,K:K,"稀有",L:L,"1A暗月马戏团")</f>
        <v>0</v>
      </c>
      <c r="W7" s="146">
        <f>SUMIFS(Q:Q,K:K,"稀有",L:L,"1A暗月马戏团")</f>
        <v>0</v>
      </c>
      <c r="X7" s="146">
        <v>64</v>
      </c>
      <c r="Y7" s="146">
        <f>SUMIFS(M$1:M$1271,K$1:K$1271,"稀有",L$1:L$1271,"1a通灵学院")</f>
        <v>0</v>
      </c>
      <c r="Z7" s="146">
        <f>SUMIFS(N$1:N$1271,K$1:K$1271,"稀有",L$1:L$1271,"1a通灵学院")</f>
        <v>0</v>
      </c>
      <c r="AA7" s="146">
        <f>SUMIFS(O$1:O$1271,K$1:K$1271,"稀有",L$1:L$1271,"1a通灵学院")</f>
        <v>0</v>
      </c>
      <c r="AB7" s="146">
        <f>SUMIFS(P$1:P$1271,K$1:K$1271,"稀有",L$1:L$1271,"1a通灵学院")</f>
        <v>0</v>
      </c>
      <c r="AC7" s="146">
        <f>SUMIFS(Q$1:Q$1271,K$1:K$1271,"稀有",L$1:L$1271,"1a通灵学院")</f>
        <v>0</v>
      </c>
      <c r="AD7" s="260">
        <v>70</v>
      </c>
      <c r="AE7" s="192">
        <f>SUMIFS(M$1:M$1142,K$1:K$1142,"稀有",L$1:L$1142,"1B经典")</f>
        <v>0</v>
      </c>
      <c r="AF7" s="192">
        <f>SUMIFS(N$1:N$1142,K$1:K$1142,"稀有",L$1:L$1142,"1B经典")</f>
        <v>0</v>
      </c>
      <c r="AG7" s="192">
        <f>SUMIFS(O$1:O$1142,K$1:K$1142,"稀有",L$1:L$1142,"1B经典")</f>
        <v>11</v>
      </c>
      <c r="AH7" s="192">
        <f>SUMIFS(P$1:P$1142,K$1:K$1142,"稀有",L$1:L$1142,"1B经典")</f>
        <v>1</v>
      </c>
      <c r="AI7" s="192">
        <f>SUMIFS(Q$1:Q$1142,K$1:K$1142,"稀有",L$1:L$1142,"1B经典")</f>
        <v>1</v>
      </c>
      <c r="AJ7" s="192">
        <f>SUBTOTAL(9,AE7:AI7)</f>
        <v>13</v>
      </c>
      <c r="AK7" s="192">
        <f>SUMIFS(M$1:M$1271,K$1:K$1271,"稀有",L$1:L$1271,"1C.外域")</f>
        <v>4</v>
      </c>
      <c r="AL7" s="192">
        <f>SUMIFS(N$1:N$1271,K$1:K$1271,"稀有",L$1:L$1271,"1C.外域")</f>
        <v>1</v>
      </c>
      <c r="AM7" s="192">
        <f>SUMIFS(O$1:O$1271,K$1:K$1271,"稀有",L$1:L$1271,"1C.外域")</f>
        <v>1</v>
      </c>
      <c r="AN7" s="192">
        <f>SUMIFS(P$1:P$1271,K$1:K$1271,"稀有",L$1:L$1271,"1C.外域")</f>
        <v>0</v>
      </c>
      <c r="AO7" s="192">
        <f>SUMIFS(Q$1:Q$1271,K$1:K$1271,"稀有",L$1:L$1271,"1C.外域")</f>
        <v>0</v>
      </c>
      <c r="AP7" s="260">
        <v>70</v>
      </c>
      <c r="AQ7" s="192">
        <f>SUMIFS(M$1:M$1142,K$1:K$1142,"稀有",L$1:L$1142,"21A.巨龙")</f>
        <v>3</v>
      </c>
      <c r="AR7" s="192">
        <f>SUMIFS(N$1:N$1142,K$1:K$1142,"稀有",L$1:L$1142,"21A.巨龙")</f>
        <v>2</v>
      </c>
      <c r="AS7" s="192">
        <f>SUMIFS(O$1:O$1142,K$1:K$1142,"稀有",L$1:L$1142,"21A.巨龙")</f>
        <v>2</v>
      </c>
      <c r="AT7" s="192">
        <f>SUMIFS(P$1:P$1142,K$1:K$1142,"稀有",L$1:L$1142,"21A.巨龙")</f>
        <v>1</v>
      </c>
      <c r="AU7" s="192">
        <f>SUMIFS(Q$1:Q$1142,K$1:K$1142,"稀有",L$1:L$1142,"21A.巨龙")</f>
        <v>2</v>
      </c>
      <c r="AV7" s="260">
        <v>72</v>
      </c>
      <c r="AW7" s="192">
        <f>SUMIFS(M:M,K:K,"稀有",L:L,"1R.奥丹姆奇兵")</f>
        <v>1</v>
      </c>
      <c r="AX7" s="192">
        <f>SUMIFS(N:N,K:K,"稀有",L:L,"1R.奥丹姆奇兵")</f>
        <v>1</v>
      </c>
      <c r="AY7" s="192">
        <f>SUMIFS(O:O,K:K,"稀有",L:L,"1R.奥丹姆奇兵")</f>
        <v>5</v>
      </c>
      <c r="AZ7" s="192">
        <f>SUMIFS(P:P,K:K,"稀有",L:L,"1R.奥丹姆奇兵")</f>
        <v>1</v>
      </c>
      <c r="BA7" s="192">
        <f>SUMIFS(Q:Q,K:K,"稀有",L:L,"1R.奥丹姆奇兵")</f>
        <v>0</v>
      </c>
      <c r="BB7" s="260">
        <v>72</v>
      </c>
      <c r="BC7" s="192">
        <f>SUMIFS(M:M,K:K,"稀有",L:L,"2Q.暗影崛起")</f>
        <v>2</v>
      </c>
      <c r="BD7" s="192">
        <f>SUMIFS(N:N,K:K,"稀有",L:L,"2Q.暗影崛起")</f>
        <v>0</v>
      </c>
      <c r="BE7" s="192">
        <f>SUMIFS(O:O,K:K,"稀有",L:L,"2Q.暗影崛起")</f>
        <v>2</v>
      </c>
      <c r="BF7" s="192">
        <f>SUMIFS(P:P,K:K,"稀有",L:L,"2Q.暗影崛起")</f>
        <v>4</v>
      </c>
      <c r="BG7" s="192">
        <f>SUMIFS(Q:Q,K:K,"稀有",L:L,"2Q.暗影崛起")</f>
        <v>0</v>
      </c>
      <c r="BH7" s="260">
        <v>72</v>
      </c>
      <c r="BI7" s="192">
        <f>SUMIFS(M:M,K:K,"稀有",L:L,"P.拉斯塔哈的大乱斗")</f>
        <v>0</v>
      </c>
      <c r="BJ7" s="192">
        <f>SUMIFS(N:N,K:K,"稀有",L:L,"P.拉斯塔哈的大乱斗")</f>
        <v>0</v>
      </c>
      <c r="BK7" s="192">
        <f>SUMIFS(O:O,K:K,"稀有",L:L,"P.拉斯塔哈的大乱斗")</f>
        <v>0</v>
      </c>
      <c r="BL7" s="192">
        <f>SUMIFS(P:P,K:K,"稀有",L:L,"P.拉斯塔哈的大乱斗")</f>
        <v>0</v>
      </c>
      <c r="BM7" s="192">
        <f>SUMIFS(Q:Q,K:K,"稀有",L:L,"P.拉斯塔哈的大乱斗")</f>
        <v>0</v>
      </c>
      <c r="BN7" s="260">
        <v>72</v>
      </c>
      <c r="BO7" s="192">
        <f>SUMIFS(M:M,K:K,"稀有",L:L,"O.砰砰计划")</f>
        <v>0</v>
      </c>
      <c r="BP7" s="192">
        <f>SUMIFS(N:N,K:K,"稀有",L:L,"O.砰砰计划")</f>
        <v>0</v>
      </c>
      <c r="BQ7" s="192">
        <f>SUMIFS(O:O,K:K,"稀有",L:L,"O.砰砰计划")</f>
        <v>0</v>
      </c>
      <c r="BR7" s="192">
        <f>SUMIFS(P:P,K:K,"稀有",L:L,"O.砰砰计划")</f>
        <v>0</v>
      </c>
      <c r="BS7" s="192">
        <f>SUMIFS(Q:Q,K:K,"稀有",L:L,"O.砰砰计划")</f>
        <v>0</v>
      </c>
      <c r="BT7" s="260">
        <v>72</v>
      </c>
      <c r="BU7" s="192">
        <f>SUMIFS(M:M,K:K,"稀有",L:L,"N.女巫森林")</f>
        <v>0</v>
      </c>
      <c r="BV7" s="192">
        <f>SUMIFS(N$1:N$1270,K$1:K$1270,"稀有",L$1:L$1270,"N.女巫森林")</f>
        <v>0</v>
      </c>
      <c r="BW7" s="192">
        <f>SUMIFS(O$1:O$1270,K$1:K$1270,"稀有",L$1:L$1270,"N.女巫森林")</f>
        <v>0</v>
      </c>
      <c r="BX7" s="192">
        <f>SUMIFS(P$1:P$1270,K$1:K$1270,"稀有",L$1:L$1270,"N.女巫森林")</f>
        <v>0</v>
      </c>
      <c r="BY7" s="192">
        <f>SUMIFS(Q$1:Q$1270,K$1:K$1270,"稀有",L$1:L$1270,"N.女巫森林")</f>
        <v>0</v>
      </c>
      <c r="BZ7" s="260">
        <v>72</v>
      </c>
    </row>
    <row r="8" spans="1:78" ht="15" customHeight="1">
      <c r="D8" s="729"/>
      <c r="L8" s="146">
        <v>1</v>
      </c>
      <c r="M8" s="146">
        <f>SUMIFS(M$1:M$1271,K$1:K$1271,"普通",L$1:L$1271,"1211贫瘠")</f>
        <v>0</v>
      </c>
      <c r="N8" s="146">
        <f>SUMIFS(N$1:N$1271,K$1:K$1271,"普通",L$1:L$1271,"1211贫瘠")</f>
        <v>0</v>
      </c>
      <c r="O8" s="146">
        <f>SUMIFS(O$1:O$1271,K$1:K$1271,"普通",L$1:L$1271,"1211贫瘠")</f>
        <v>0</v>
      </c>
      <c r="P8" s="146">
        <f>SUMIFS(P$1:P$1271,K$1:K$1271,"普通",L$1:L$1271,"1211贫瘠")</f>
        <v>0</v>
      </c>
      <c r="Q8" s="146">
        <f>SUMIFS(Q$1:Q$1271,K$1:K$1271,"普通",L$1:L$1271,"1211贫瘠")</f>
        <v>0</v>
      </c>
      <c r="R8" s="146">
        <v>100</v>
      </c>
      <c r="S8" s="146">
        <f>SUMIFS(M:M,K:K,"普通",L:L,"1A暗月马戏团")</f>
        <v>0</v>
      </c>
      <c r="T8" s="146">
        <f>SUMIFS(N:N,K:K,"普通",L:L,"1A暗月马戏团")</f>
        <v>0</v>
      </c>
      <c r="U8" s="146">
        <f>SUMIFS(O:O,K:K,"普通",L:L,"1A暗月马戏团")</f>
        <v>0</v>
      </c>
      <c r="V8" s="146">
        <f>SUMIFS(P:P,K:K,"普通",L:L,"1A暗月马戏团")</f>
        <v>0</v>
      </c>
      <c r="W8" s="146">
        <f>SUMIFS(Q:Q,K:K,"普通",L:L,"1A暗月马戏团")</f>
        <v>0</v>
      </c>
      <c r="X8" s="146">
        <v>108</v>
      </c>
      <c r="Y8" s="146">
        <f>SUMIFS(M$1:M$1271,K$1:K$1271,"普通",L$1:L$1271,"1a通灵学院")</f>
        <v>0</v>
      </c>
      <c r="Z8" s="146">
        <f>SUMIFS(N$1:N$1271,K$1:K$1271,"普通",L$1:L$1271,"1a通灵学院")</f>
        <v>0</v>
      </c>
      <c r="AA8" s="146">
        <f>SUMIFS(O$1:O$1271,K$1:K$1271,"普通",L$1:L$1271,"1a通灵学院")</f>
        <v>0</v>
      </c>
      <c r="AB8" s="146">
        <f>SUMIFS(P$1:P$1271,K$1:K$1271,"普通",L$1:L$1271,"1a通灵学院")</f>
        <v>0</v>
      </c>
      <c r="AC8" s="146">
        <f>SUMIFS(Q$1:Q$1271,K$1:K$1271,"普通",L$1:L$1271,"1a通灵学院")</f>
        <v>0</v>
      </c>
      <c r="AD8" s="260">
        <v>104</v>
      </c>
      <c r="AE8" s="192">
        <f>SUMIFS(M$1:M$1271,K$1:K$1271,"普通",L$1:L$1271,"1B经典")</f>
        <v>0</v>
      </c>
      <c r="AF8" s="192">
        <f>SUMIFS(N$1:N$1142,K$1:K$1142,"普通",L$1:L$1142,"1B经典")</f>
        <v>5</v>
      </c>
      <c r="AG8" s="192">
        <f>SUMIFS(O$1:O$1142,K$1:K$1142,"普通",L$1:L$1142,"1B经典")</f>
        <v>1</v>
      </c>
      <c r="AH8" s="192">
        <f>SUMIFS(P$1:P$1142,K$1:K$1142,"普通",L$1:L$1142,"1B经典")</f>
        <v>0</v>
      </c>
      <c r="AI8" s="192">
        <f>SUMIFS(Q$1:Q$1142,K$1:K$1142,"普通",L$1:L$1142,"1B经典")</f>
        <v>0</v>
      </c>
      <c r="AJ8" s="192">
        <f>SUBTOTAL(9,AE8:AI8)</f>
        <v>6</v>
      </c>
      <c r="AK8" s="192">
        <f>SUMIFS(M$1:M$1271,K$1:K$1271,"普通",L$1:L$1271,"1C.外域")</f>
        <v>0</v>
      </c>
      <c r="AL8" s="192">
        <f>SUMIFS(N$1:N$1271,K$1:K$1271,"普通",L$1:L$1271,"1C.外域")</f>
        <v>0</v>
      </c>
      <c r="AM8" s="192">
        <f>SUMIFS(O$1:O$1271,K$1:K$1271,"普通",L$1:L$1271,"1C.外域")</f>
        <v>0</v>
      </c>
      <c r="AN8" s="192">
        <f>SUMIFS(P$1:P$1271,K$1:K$1271,"普通",L$1:L$1271,"1C.外域")</f>
        <v>0</v>
      </c>
      <c r="AO8" s="192">
        <f>SUMIFS(Q$1:Q$1271,K$1:K$1271,"普通",L$1:L$1271,"1C.外域")</f>
        <v>0</v>
      </c>
      <c r="AP8" s="260">
        <v>120</v>
      </c>
      <c r="AQ8" s="192">
        <f>SUMIFS(M$1:M$1142,K$1:K$1142,"普通",L$1:L$1142,"21A.巨龙")</f>
        <v>0</v>
      </c>
      <c r="AR8" s="192">
        <f>SUMIFS(N$1:N$1142,K$1:K$1142,"普通",L$1:L$1142,"21A.巨龙")</f>
        <v>0</v>
      </c>
      <c r="AS8" s="192">
        <f>SUMIFS(O$1:O$1142,K$1:K$1142,"普通",L$1:L$1142,"21A.巨龙")</f>
        <v>0</v>
      </c>
      <c r="AT8" s="192">
        <f>SUMIFS(P$1:P$1142,K$1:K$1142,"普通",L$1:L$1142,"21A.巨龙")</f>
        <v>0</v>
      </c>
      <c r="AU8" s="192">
        <f>SUMIFS(Q$1:Q$1142,K$1:K$1142,"普通",L$1:L$1142,"21A.巨龙")</f>
        <v>0</v>
      </c>
      <c r="AV8" s="260">
        <v>98</v>
      </c>
      <c r="AW8" s="192">
        <f>SUMIFS(M:M,K:K,"普通",L:L,"1R.奥丹姆奇兵")</f>
        <v>0</v>
      </c>
      <c r="AX8" s="192">
        <f>SUMIFS(N:N,K:K,"普通",L:L,"1R.奥丹姆奇兵")</f>
        <v>0</v>
      </c>
      <c r="AY8" s="192">
        <f>SUMIFS(O:O,K:K,"普通",L:L,"1R.奥丹姆奇兵")</f>
        <v>1</v>
      </c>
      <c r="AZ8" s="192">
        <f>SUMIFS(P:P,K:K,"普通",L:L,"1R.奥丹姆奇兵")</f>
        <v>1</v>
      </c>
      <c r="BA8" s="192">
        <f>SUMIFS(Q:Q,K:K,"普通",L:L,"1R.奥丹姆奇兵")</f>
        <v>0</v>
      </c>
      <c r="BB8" s="260">
        <v>98</v>
      </c>
      <c r="BC8" s="192">
        <f>SUMIFS(M:M,K:K,"普通",L:L,"2Q.暗影崛起")</f>
        <v>1</v>
      </c>
      <c r="BD8" s="192">
        <f>SUMIFS(N:N,K:K,"普通",L:L,"2Q.暗影崛起")</f>
        <v>0</v>
      </c>
      <c r="BE8" s="192">
        <f>SUMIFS(O:O,K:K,"普通",L:L,"2Q.暗影崛起")</f>
        <v>1</v>
      </c>
      <c r="BF8" s="192">
        <f>SUMIFS(P:P,K:K,"普通",L:L,"2Q.暗影崛起")</f>
        <v>0</v>
      </c>
      <c r="BG8" s="192">
        <f>SUMIFS(Q:Q,K:K,"普通",L:L,"2Q.暗影崛起")</f>
        <v>1</v>
      </c>
      <c r="BH8" s="260">
        <v>98</v>
      </c>
      <c r="BI8" s="192">
        <f>SUMIFS(M:M,K:K,"普通",L:L,"P.拉斯塔哈的大乱斗")</f>
        <v>0</v>
      </c>
      <c r="BJ8" s="192">
        <f>SUMIFS(N:N,K:K,"普通",L:L,"P.拉斯塔哈的大乱斗")</f>
        <v>0</v>
      </c>
      <c r="BK8" s="192">
        <f>SUMIFS(O:O,K:K,"普通",L:L,"P.拉斯塔哈的大乱斗")</f>
        <v>0</v>
      </c>
      <c r="BL8" s="192">
        <f>SUMIFS(P:P,K:K,"普通",L:L,"P.拉斯塔哈的大乱斗")</f>
        <v>0</v>
      </c>
      <c r="BM8" s="192">
        <f>SUMIFS(Q:Q,K:K,"普通",L:L,"P.拉斯塔哈的大乱斗")</f>
        <v>0</v>
      </c>
      <c r="BN8" s="260">
        <v>98</v>
      </c>
      <c r="BO8" s="192">
        <f>SUMIFS(M:M,K:K,"普通",L:L,"O.砰砰计划")</f>
        <v>0</v>
      </c>
      <c r="BP8" s="192">
        <f>SUMIFS(N:N,K:K,"普通",L:L,"O.砰砰计划")</f>
        <v>0</v>
      </c>
      <c r="BQ8" s="192">
        <f>SUMIFS(O:O,K:K,"普通",L:L,"O.砰砰计划")</f>
        <v>0</v>
      </c>
      <c r="BR8" s="192">
        <f>SUMIFS(P:P,K:K,"普通",L:L,"O.砰砰计划")</f>
        <v>0</v>
      </c>
      <c r="BS8" s="192">
        <f>SUMIFS(Q:Q,M:M,"普通",N:N,"O.砰砰计划")</f>
        <v>0</v>
      </c>
      <c r="BT8" s="260">
        <v>98</v>
      </c>
      <c r="BU8" s="192">
        <f>SUMIFS(M:M,K:K,"普通",L:L,"N.女巫森林")</f>
        <v>0</v>
      </c>
      <c r="BV8" s="192">
        <f>SUMIFS(N$1:N$1270,K$1:K$1270,"普通",L$1:L$1270,"N.女巫森林")</f>
        <v>0</v>
      </c>
      <c r="BW8" s="260">
        <f>SUMIFS(O$1:O$1270,K$1:K$1270,"普通",L$1:L$1270,"N.女巫森林")</f>
        <v>0</v>
      </c>
      <c r="BX8" s="260">
        <f>SUMIFS(P$1:P$1270,K$1:K$1270,"普通",L$1:L$1270,"N.女巫森林")</f>
        <v>0</v>
      </c>
      <c r="BY8" s="260">
        <f>SUMIFS(Q$1:Q$1270,K$1:K$1270,"普通",L$1:L$1270,"N.女巫森林")</f>
        <v>0</v>
      </c>
      <c r="BZ8" s="260">
        <v>98</v>
      </c>
    </row>
    <row r="9" spans="1:78" customFormat="1" ht="14" hidden="1">
      <c r="B9" t="s">
        <v>6339</v>
      </c>
      <c r="C9" t="s">
        <v>6340</v>
      </c>
      <c r="D9" t="s">
        <v>6341</v>
      </c>
      <c r="F9" t="s">
        <v>256</v>
      </c>
      <c r="I9" s="309" t="s">
        <v>3243</v>
      </c>
      <c r="J9">
        <v>2</v>
      </c>
      <c r="K9" t="s">
        <v>460</v>
      </c>
      <c r="L9" s="518" t="s">
        <v>6637</v>
      </c>
      <c r="M9" s="513">
        <v>0</v>
      </c>
      <c r="N9" s="513">
        <v>0</v>
      </c>
      <c r="O9" s="513">
        <v>0</v>
      </c>
      <c r="P9" s="513">
        <v>0</v>
      </c>
      <c r="Q9" s="513">
        <v>0</v>
      </c>
    </row>
    <row r="10" spans="1:78" customFormat="1" ht="14" hidden="1">
      <c r="B10" t="s">
        <v>6489</v>
      </c>
      <c r="C10" t="s">
        <v>6490</v>
      </c>
      <c r="D10" s="518" t="s">
        <v>6616</v>
      </c>
      <c r="F10" t="s">
        <v>275</v>
      </c>
      <c r="G10">
        <v>2</v>
      </c>
      <c r="H10">
        <v>3</v>
      </c>
      <c r="I10" s="309" t="s">
        <v>3243</v>
      </c>
      <c r="J10">
        <v>2</v>
      </c>
      <c r="K10" s="312" t="s">
        <v>3255</v>
      </c>
      <c r="L10" s="518" t="s">
        <v>6637</v>
      </c>
      <c r="M10" s="645">
        <v>0</v>
      </c>
      <c r="N10" s="645">
        <v>0</v>
      </c>
      <c r="O10" s="645">
        <v>0</v>
      </c>
      <c r="P10" s="645">
        <v>0</v>
      </c>
      <c r="Q10" s="645">
        <v>0</v>
      </c>
    </row>
    <row r="11" spans="1:78" customFormat="1" ht="14" hidden="1">
      <c r="B11" t="s">
        <v>6522</v>
      </c>
      <c r="C11" t="s">
        <v>6523</v>
      </c>
      <c r="D11" t="s">
        <v>6524</v>
      </c>
      <c r="F11" t="s">
        <v>256</v>
      </c>
      <c r="I11" s="309" t="s">
        <v>3243</v>
      </c>
      <c r="J11">
        <v>2</v>
      </c>
      <c r="K11" s="312" t="s">
        <v>3255</v>
      </c>
      <c r="L11" s="518" t="s">
        <v>6637</v>
      </c>
      <c r="M11" s="645">
        <v>0</v>
      </c>
      <c r="N11" s="645">
        <v>1</v>
      </c>
      <c r="O11" s="645">
        <v>0</v>
      </c>
      <c r="P11" s="645">
        <v>0</v>
      </c>
      <c r="Q11" s="645">
        <v>0</v>
      </c>
    </row>
    <row r="12" spans="1:78" customFormat="1" ht="14" hidden="1">
      <c r="B12" t="s">
        <v>6525</v>
      </c>
      <c r="C12" t="s">
        <v>6526</v>
      </c>
      <c r="D12" t="s">
        <v>6527</v>
      </c>
      <c r="F12" t="s">
        <v>256</v>
      </c>
      <c r="I12" s="309" t="s">
        <v>3243</v>
      </c>
      <c r="J12">
        <v>2</v>
      </c>
      <c r="K12" s="312" t="s">
        <v>3255</v>
      </c>
      <c r="L12" s="518" t="s">
        <v>6637</v>
      </c>
      <c r="M12" s="645">
        <v>0</v>
      </c>
      <c r="N12" s="645">
        <v>0</v>
      </c>
      <c r="O12" s="645">
        <v>0</v>
      </c>
      <c r="P12" s="645">
        <v>0</v>
      </c>
      <c r="Q12" s="645">
        <v>2</v>
      </c>
    </row>
    <row r="13" spans="1:78" customFormat="1" ht="14">
      <c r="B13" s="518" t="s">
        <v>6631</v>
      </c>
      <c r="C13" t="s">
        <v>6486</v>
      </c>
      <c r="D13" s="518" t="s">
        <v>6617</v>
      </c>
      <c r="F13" t="s">
        <v>275</v>
      </c>
      <c r="G13">
        <v>2</v>
      </c>
      <c r="H13">
        <v>4</v>
      </c>
      <c r="I13" s="309" t="s">
        <v>3243</v>
      </c>
      <c r="J13">
        <v>3</v>
      </c>
      <c r="K13" s="312" t="s">
        <v>3245</v>
      </c>
      <c r="L13" t="s">
        <v>6637</v>
      </c>
      <c r="M13" s="513">
        <v>0</v>
      </c>
      <c r="N13" s="513">
        <v>0</v>
      </c>
      <c r="O13">
        <v>1</v>
      </c>
      <c r="P13" s="513">
        <v>0</v>
      </c>
      <c r="Q13">
        <v>1</v>
      </c>
    </row>
    <row r="14" spans="1:78" customFormat="1" ht="14" hidden="1">
      <c r="B14" t="s">
        <v>6333</v>
      </c>
      <c r="C14" t="s">
        <v>6334</v>
      </c>
      <c r="D14" t="s">
        <v>6335</v>
      </c>
      <c r="E14" t="s">
        <v>5271</v>
      </c>
      <c r="F14" t="s">
        <v>275</v>
      </c>
      <c r="G14">
        <v>3</v>
      </c>
      <c r="H14">
        <v>5</v>
      </c>
      <c r="I14" s="309" t="s">
        <v>3243</v>
      </c>
      <c r="J14">
        <v>4</v>
      </c>
      <c r="K14" t="s">
        <v>460</v>
      </c>
      <c r="L14" t="s">
        <v>6637</v>
      </c>
      <c r="M14" s="513">
        <v>0</v>
      </c>
      <c r="N14" s="513">
        <v>0</v>
      </c>
      <c r="O14" s="513">
        <v>0</v>
      </c>
      <c r="P14" s="513">
        <v>0</v>
      </c>
      <c r="Q14" s="513">
        <v>0</v>
      </c>
    </row>
    <row r="15" spans="1:78" customFormat="1" ht="14" hidden="1">
      <c r="B15" t="s">
        <v>6336</v>
      </c>
      <c r="C15" t="s">
        <v>6337</v>
      </c>
      <c r="D15" t="s">
        <v>6338</v>
      </c>
      <c r="F15" t="s">
        <v>256</v>
      </c>
      <c r="I15" s="309" t="s">
        <v>3243</v>
      </c>
      <c r="J15">
        <v>4</v>
      </c>
      <c r="K15" t="s">
        <v>460</v>
      </c>
      <c r="L15" t="s">
        <v>6637</v>
      </c>
      <c r="M15" s="513">
        <v>0</v>
      </c>
      <c r="N15" s="513">
        <v>0</v>
      </c>
      <c r="O15" s="513">
        <v>0</v>
      </c>
      <c r="P15" s="513">
        <v>0</v>
      </c>
      <c r="Q15" s="513">
        <v>0</v>
      </c>
    </row>
    <row r="16" spans="1:78" customFormat="1" ht="14">
      <c r="B16" s="518" t="s">
        <v>6633</v>
      </c>
      <c r="C16" t="s">
        <v>6487</v>
      </c>
      <c r="D16" t="s">
        <v>6488</v>
      </c>
      <c r="F16" t="s">
        <v>275</v>
      </c>
      <c r="G16">
        <v>3</v>
      </c>
      <c r="H16">
        <v>4</v>
      </c>
      <c r="I16" s="309" t="s">
        <v>3243</v>
      </c>
      <c r="J16">
        <v>4</v>
      </c>
      <c r="K16" s="312" t="s">
        <v>3245</v>
      </c>
      <c r="L16" t="s">
        <v>6637</v>
      </c>
      <c r="M16">
        <v>1</v>
      </c>
      <c r="N16">
        <v>1</v>
      </c>
      <c r="O16">
        <v>1</v>
      </c>
      <c r="P16" s="513">
        <v>0</v>
      </c>
      <c r="Q16">
        <v>1</v>
      </c>
    </row>
    <row r="17" spans="2:34" customFormat="1" ht="14">
      <c r="B17" t="s">
        <v>6330</v>
      </c>
      <c r="C17" t="s">
        <v>6331</v>
      </c>
      <c r="D17" t="s">
        <v>6332</v>
      </c>
      <c r="F17" t="s">
        <v>256</v>
      </c>
      <c r="I17" s="309" t="s">
        <v>3243</v>
      </c>
      <c r="J17">
        <v>7</v>
      </c>
      <c r="K17" s="312" t="s">
        <v>3262</v>
      </c>
      <c r="L17" t="s">
        <v>6637</v>
      </c>
      <c r="M17">
        <v>2</v>
      </c>
      <c r="N17">
        <v>2</v>
      </c>
      <c r="O17">
        <v>1</v>
      </c>
      <c r="P17">
        <v>1</v>
      </c>
      <c r="Q17">
        <v>1</v>
      </c>
    </row>
    <row r="18" spans="2:34" customFormat="1" ht="14">
      <c r="B18" t="s">
        <v>6596</v>
      </c>
      <c r="C18" t="s">
        <v>6597</v>
      </c>
      <c r="D18" t="s">
        <v>6598</v>
      </c>
      <c r="E18" t="s">
        <v>5271</v>
      </c>
      <c r="F18" t="s">
        <v>275</v>
      </c>
      <c r="G18">
        <v>7</v>
      </c>
      <c r="H18">
        <v>6</v>
      </c>
      <c r="I18" s="309" t="s">
        <v>3243</v>
      </c>
      <c r="J18">
        <v>7</v>
      </c>
      <c r="K18" s="312" t="s">
        <v>3262</v>
      </c>
      <c r="L18" t="s">
        <v>6637</v>
      </c>
      <c r="M18">
        <v>2</v>
      </c>
      <c r="N18">
        <v>2</v>
      </c>
      <c r="O18">
        <v>2</v>
      </c>
      <c r="P18">
        <v>2</v>
      </c>
      <c r="Q18">
        <v>1</v>
      </c>
    </row>
    <row r="19" spans="2:34" customFormat="1" ht="14" hidden="1">
      <c r="B19" t="s">
        <v>6483</v>
      </c>
      <c r="C19" t="s">
        <v>6484</v>
      </c>
      <c r="D19" t="s">
        <v>6485</v>
      </c>
      <c r="F19" t="s">
        <v>256</v>
      </c>
      <c r="I19" s="753" t="s">
        <v>5154</v>
      </c>
      <c r="J19">
        <v>0</v>
      </c>
      <c r="K19" s="312" t="s">
        <v>3255</v>
      </c>
      <c r="L19" t="s">
        <v>6637</v>
      </c>
      <c r="M19" s="645">
        <v>1</v>
      </c>
      <c r="N19" s="645">
        <v>0</v>
      </c>
      <c r="O19" s="645">
        <v>0</v>
      </c>
      <c r="P19" s="645">
        <v>0</v>
      </c>
      <c r="Q19" s="645">
        <v>0</v>
      </c>
    </row>
    <row r="20" spans="2:34" customFormat="1" ht="14" hidden="1">
      <c r="B20" t="s">
        <v>6240</v>
      </c>
      <c r="C20" t="s">
        <v>6241</v>
      </c>
      <c r="D20" t="s">
        <v>6242</v>
      </c>
      <c r="F20" t="s">
        <v>256</v>
      </c>
      <c r="I20" s="753" t="s">
        <v>5154</v>
      </c>
      <c r="J20">
        <v>1</v>
      </c>
      <c r="K20" t="s">
        <v>460</v>
      </c>
      <c r="L20" t="s">
        <v>6637</v>
      </c>
      <c r="M20" s="513">
        <v>0</v>
      </c>
      <c r="N20" s="513">
        <v>0</v>
      </c>
      <c r="O20" s="513">
        <v>0</v>
      </c>
      <c r="P20" s="513">
        <v>0</v>
      </c>
      <c r="Q20" s="513">
        <v>0</v>
      </c>
    </row>
    <row r="21" spans="2:34" customFormat="1" ht="14" hidden="1">
      <c r="B21" t="s">
        <v>6273</v>
      </c>
      <c r="C21" t="s">
        <v>6274</v>
      </c>
      <c r="D21" t="s">
        <v>6275</v>
      </c>
      <c r="F21" t="s">
        <v>5227</v>
      </c>
      <c r="G21">
        <v>1</v>
      </c>
      <c r="I21" s="753" t="s">
        <v>5154</v>
      </c>
      <c r="J21">
        <v>1</v>
      </c>
      <c r="K21" s="312" t="s">
        <v>3255</v>
      </c>
      <c r="L21" t="s">
        <v>6637</v>
      </c>
      <c r="M21" s="645">
        <v>0</v>
      </c>
      <c r="N21" s="645">
        <v>1</v>
      </c>
      <c r="O21" s="645">
        <v>0</v>
      </c>
      <c r="P21" s="645">
        <v>0</v>
      </c>
      <c r="Q21" s="645">
        <v>0</v>
      </c>
    </row>
    <row r="22" spans="2:34" customFormat="1" ht="14" hidden="1">
      <c r="B22" t="s">
        <v>6291</v>
      </c>
      <c r="C22" t="s">
        <v>6292</v>
      </c>
      <c r="D22" t="s">
        <v>6293</v>
      </c>
      <c r="E22" t="s">
        <v>5271</v>
      </c>
      <c r="F22" t="s">
        <v>275</v>
      </c>
      <c r="G22">
        <v>2</v>
      </c>
      <c r="H22">
        <v>2</v>
      </c>
      <c r="I22" s="753" t="s">
        <v>5154</v>
      </c>
      <c r="J22">
        <v>2</v>
      </c>
      <c r="K22" t="s">
        <v>460</v>
      </c>
      <c r="L22" t="s">
        <v>6637</v>
      </c>
      <c r="M22" s="513">
        <v>0</v>
      </c>
      <c r="N22" s="513">
        <v>0</v>
      </c>
      <c r="O22" s="513">
        <v>0</v>
      </c>
      <c r="P22" s="513">
        <v>0</v>
      </c>
      <c r="Q22" s="513">
        <v>0</v>
      </c>
    </row>
    <row r="23" spans="2:34" customFormat="1" ht="14">
      <c r="B23" t="s">
        <v>6563</v>
      </c>
      <c r="C23" t="s">
        <v>6564</v>
      </c>
      <c r="D23" t="s">
        <v>6565</v>
      </c>
      <c r="F23" t="s">
        <v>256</v>
      </c>
      <c r="I23" s="753" t="s">
        <v>5154</v>
      </c>
      <c r="J23">
        <v>2</v>
      </c>
      <c r="K23" s="312" t="s">
        <v>3262</v>
      </c>
      <c r="L23" t="s">
        <v>6637</v>
      </c>
      <c r="M23">
        <v>2</v>
      </c>
      <c r="N23">
        <v>2</v>
      </c>
      <c r="O23">
        <v>2</v>
      </c>
      <c r="P23">
        <v>1</v>
      </c>
      <c r="Q23">
        <v>2</v>
      </c>
    </row>
    <row r="24" spans="2:34" customFormat="1" ht="14" hidden="1">
      <c r="B24" t="s">
        <v>6288</v>
      </c>
      <c r="C24" t="s">
        <v>6289</v>
      </c>
      <c r="D24" t="s">
        <v>6290</v>
      </c>
      <c r="F24" t="s">
        <v>256</v>
      </c>
      <c r="I24" s="753" t="s">
        <v>5154</v>
      </c>
      <c r="J24">
        <v>3</v>
      </c>
      <c r="K24" t="s">
        <v>460</v>
      </c>
      <c r="L24" t="s">
        <v>6637</v>
      </c>
      <c r="M24" s="513">
        <v>0</v>
      </c>
      <c r="N24" s="513">
        <v>0</v>
      </c>
      <c r="O24" s="513">
        <v>0</v>
      </c>
      <c r="P24" s="513">
        <v>0</v>
      </c>
      <c r="Q24" s="513">
        <v>0</v>
      </c>
    </row>
    <row r="25" spans="2:34" customFormat="1" ht="14" hidden="1">
      <c r="B25" t="s">
        <v>6568</v>
      </c>
      <c r="C25" t="s">
        <v>6569</v>
      </c>
      <c r="D25" t="s">
        <v>6570</v>
      </c>
      <c r="F25" t="s">
        <v>275</v>
      </c>
      <c r="G25">
        <v>3</v>
      </c>
      <c r="H25">
        <v>3</v>
      </c>
      <c r="I25" s="753" t="s">
        <v>5154</v>
      </c>
      <c r="J25">
        <v>3</v>
      </c>
      <c r="K25" s="312" t="s">
        <v>3255</v>
      </c>
      <c r="L25" t="s">
        <v>6637</v>
      </c>
      <c r="M25" s="645">
        <v>0</v>
      </c>
      <c r="N25" s="645">
        <v>0</v>
      </c>
      <c r="O25" s="645">
        <v>0</v>
      </c>
      <c r="P25" s="645">
        <v>1</v>
      </c>
      <c r="Q25" s="645">
        <v>0</v>
      </c>
    </row>
    <row r="26" spans="2:34" customFormat="1" ht="14">
      <c r="B26" t="s">
        <v>6480</v>
      </c>
      <c r="C26" t="s">
        <v>6481</v>
      </c>
      <c r="D26" t="s">
        <v>6482</v>
      </c>
      <c r="F26" t="s">
        <v>275</v>
      </c>
      <c r="G26">
        <v>4</v>
      </c>
      <c r="H26">
        <v>4</v>
      </c>
      <c r="I26" s="753" t="s">
        <v>5154</v>
      </c>
      <c r="J26">
        <v>4</v>
      </c>
      <c r="K26" s="312" t="s">
        <v>3262</v>
      </c>
      <c r="L26" t="s">
        <v>6637</v>
      </c>
      <c r="M26">
        <v>2</v>
      </c>
      <c r="N26">
        <v>2</v>
      </c>
      <c r="O26">
        <v>2</v>
      </c>
      <c r="P26">
        <v>2</v>
      </c>
      <c r="Q26">
        <v>2</v>
      </c>
      <c r="AH26" s="518" t="s">
        <v>6642</v>
      </c>
    </row>
    <row r="27" spans="2:34" customFormat="1" ht="14">
      <c r="B27" s="518" t="s">
        <v>6629</v>
      </c>
      <c r="C27" t="s">
        <v>6566</v>
      </c>
      <c r="D27" t="s">
        <v>6567</v>
      </c>
      <c r="F27" t="s">
        <v>275</v>
      </c>
      <c r="G27">
        <v>3</v>
      </c>
      <c r="H27">
        <v>4</v>
      </c>
      <c r="I27" s="753" t="s">
        <v>5154</v>
      </c>
      <c r="J27">
        <v>4</v>
      </c>
      <c r="K27" s="312" t="s">
        <v>3245</v>
      </c>
      <c r="L27" t="s">
        <v>6637</v>
      </c>
      <c r="M27">
        <v>1</v>
      </c>
      <c r="N27" s="513">
        <v>0</v>
      </c>
      <c r="O27">
        <v>1</v>
      </c>
      <c r="P27">
        <v>1</v>
      </c>
      <c r="Q27">
        <v>1</v>
      </c>
    </row>
    <row r="28" spans="2:34" customFormat="1" ht="14">
      <c r="B28" t="s">
        <v>6474</v>
      </c>
      <c r="C28" t="s">
        <v>6475</v>
      </c>
      <c r="D28" t="s">
        <v>6476</v>
      </c>
      <c r="F28" t="s">
        <v>275</v>
      </c>
      <c r="G28">
        <v>3</v>
      </c>
      <c r="H28">
        <v>6</v>
      </c>
      <c r="I28" s="753" t="s">
        <v>5154</v>
      </c>
      <c r="J28">
        <v>7</v>
      </c>
      <c r="K28" s="312" t="s">
        <v>3245</v>
      </c>
      <c r="L28" t="s">
        <v>6637</v>
      </c>
      <c r="M28">
        <v>1</v>
      </c>
      <c r="N28">
        <v>1</v>
      </c>
      <c r="O28">
        <v>1</v>
      </c>
      <c r="P28">
        <v>1</v>
      </c>
      <c r="Q28">
        <v>1</v>
      </c>
    </row>
    <row r="29" spans="2:34" customFormat="1" ht="14" hidden="1">
      <c r="B29" t="s">
        <v>6531</v>
      </c>
      <c r="C29" t="s">
        <v>6532</v>
      </c>
      <c r="D29" t="s">
        <v>6533</v>
      </c>
      <c r="F29" t="s">
        <v>256</v>
      </c>
      <c r="I29" s="760" t="s">
        <v>278</v>
      </c>
      <c r="J29">
        <v>0</v>
      </c>
      <c r="K29" s="312" t="s">
        <v>3255</v>
      </c>
      <c r="L29" s="518" t="s">
        <v>6637</v>
      </c>
      <c r="M29" s="645">
        <v>1</v>
      </c>
      <c r="N29" s="645">
        <v>0</v>
      </c>
      <c r="O29" s="645">
        <v>0</v>
      </c>
      <c r="P29" s="645">
        <v>0</v>
      </c>
      <c r="Q29" s="645">
        <v>0</v>
      </c>
    </row>
    <row r="30" spans="2:34" customFormat="1" ht="14">
      <c r="B30" t="s">
        <v>6318</v>
      </c>
      <c r="C30" t="s">
        <v>6319</v>
      </c>
      <c r="D30" t="s">
        <v>6320</v>
      </c>
      <c r="F30" t="s">
        <v>256</v>
      </c>
      <c r="I30" s="760" t="s">
        <v>278</v>
      </c>
      <c r="J30">
        <v>2</v>
      </c>
      <c r="K30" s="312" t="s">
        <v>3262</v>
      </c>
      <c r="L30" t="s">
        <v>6637</v>
      </c>
      <c r="M30">
        <v>2</v>
      </c>
      <c r="N30">
        <v>1</v>
      </c>
      <c r="O30">
        <v>2</v>
      </c>
      <c r="P30">
        <v>2</v>
      </c>
      <c r="Q30">
        <v>2</v>
      </c>
    </row>
    <row r="31" spans="2:34" customFormat="1" ht="14" hidden="1">
      <c r="B31" t="s">
        <v>6327</v>
      </c>
      <c r="C31" t="s">
        <v>6328</v>
      </c>
      <c r="D31" t="s">
        <v>6329</v>
      </c>
      <c r="F31" t="s">
        <v>256</v>
      </c>
      <c r="I31" s="760" t="s">
        <v>278</v>
      </c>
      <c r="J31">
        <v>2</v>
      </c>
      <c r="K31" t="s">
        <v>460</v>
      </c>
      <c r="L31" t="s">
        <v>6637</v>
      </c>
      <c r="M31" s="513">
        <v>0</v>
      </c>
      <c r="N31" s="513">
        <v>0</v>
      </c>
      <c r="O31" s="513">
        <v>0</v>
      </c>
      <c r="P31" s="513">
        <v>0</v>
      </c>
      <c r="Q31" s="513">
        <v>0</v>
      </c>
    </row>
    <row r="32" spans="2:34" customFormat="1" ht="14" hidden="1">
      <c r="B32" t="s">
        <v>6243</v>
      </c>
      <c r="C32" t="s">
        <v>6244</v>
      </c>
      <c r="D32" t="s">
        <v>6245</v>
      </c>
      <c r="F32" t="s">
        <v>256</v>
      </c>
      <c r="I32" s="760" t="s">
        <v>278</v>
      </c>
      <c r="J32">
        <v>3</v>
      </c>
      <c r="K32" t="s">
        <v>460</v>
      </c>
      <c r="L32" t="s">
        <v>6637</v>
      </c>
      <c r="M32" s="513">
        <v>0</v>
      </c>
      <c r="N32" s="513">
        <v>0</v>
      </c>
      <c r="O32" s="513">
        <v>0</v>
      </c>
      <c r="P32" s="513">
        <v>0</v>
      </c>
      <c r="Q32" s="513">
        <v>0</v>
      </c>
    </row>
    <row r="33" spans="2:17" customFormat="1" ht="14" hidden="1">
      <c r="B33" t="s">
        <v>6306</v>
      </c>
      <c r="C33" t="s">
        <v>6307</v>
      </c>
      <c r="D33" t="s">
        <v>6308</v>
      </c>
      <c r="F33" t="s">
        <v>275</v>
      </c>
      <c r="G33">
        <v>3</v>
      </c>
      <c r="H33">
        <v>4</v>
      </c>
      <c r="I33" s="760" t="s">
        <v>278</v>
      </c>
      <c r="J33">
        <v>3</v>
      </c>
      <c r="K33" s="312" t="s">
        <v>3255</v>
      </c>
      <c r="L33" t="s">
        <v>6637</v>
      </c>
      <c r="M33" s="645">
        <v>0</v>
      </c>
      <c r="N33" s="645">
        <v>0</v>
      </c>
      <c r="O33" s="645">
        <v>0</v>
      </c>
      <c r="P33" s="645">
        <v>1</v>
      </c>
      <c r="Q33" s="645">
        <v>0</v>
      </c>
    </row>
    <row r="34" spans="2:17" customFormat="1" ht="14">
      <c r="B34" t="s">
        <v>6321</v>
      </c>
      <c r="C34" t="s">
        <v>6322</v>
      </c>
      <c r="D34" t="s">
        <v>6323</v>
      </c>
      <c r="E34" t="s">
        <v>5403</v>
      </c>
      <c r="F34" t="s">
        <v>275</v>
      </c>
      <c r="G34">
        <v>4</v>
      </c>
      <c r="H34">
        <v>3</v>
      </c>
      <c r="I34" s="760" t="s">
        <v>278</v>
      </c>
      <c r="J34">
        <v>3</v>
      </c>
      <c r="K34" s="312" t="s">
        <v>3262</v>
      </c>
      <c r="L34" t="s">
        <v>6637</v>
      </c>
      <c r="M34">
        <v>1</v>
      </c>
      <c r="N34">
        <v>2</v>
      </c>
      <c r="O34">
        <v>1</v>
      </c>
      <c r="P34">
        <v>2</v>
      </c>
      <c r="Q34">
        <v>1</v>
      </c>
    </row>
    <row r="35" spans="2:17" customFormat="1" ht="14" hidden="1">
      <c r="B35" t="s">
        <v>6324</v>
      </c>
      <c r="C35" t="s">
        <v>6325</v>
      </c>
      <c r="D35" t="s">
        <v>6326</v>
      </c>
      <c r="F35" t="s">
        <v>256</v>
      </c>
      <c r="I35" s="760" t="s">
        <v>278</v>
      </c>
      <c r="J35">
        <v>4</v>
      </c>
      <c r="K35" t="s">
        <v>460</v>
      </c>
      <c r="L35" t="s">
        <v>6637</v>
      </c>
      <c r="M35" s="513">
        <v>0</v>
      </c>
      <c r="N35" s="513">
        <v>0</v>
      </c>
      <c r="O35" s="513">
        <v>0</v>
      </c>
      <c r="P35" s="513">
        <v>0</v>
      </c>
      <c r="Q35" s="513">
        <v>0</v>
      </c>
    </row>
    <row r="36" spans="2:17" customFormat="1" ht="14">
      <c r="B36" s="518" t="s">
        <v>6638</v>
      </c>
      <c r="C36" t="s">
        <v>6499</v>
      </c>
      <c r="D36" s="518" t="s">
        <v>6639</v>
      </c>
      <c r="F36" t="s">
        <v>275</v>
      </c>
      <c r="G36">
        <v>3</v>
      </c>
      <c r="H36">
        <v>3</v>
      </c>
      <c r="I36" s="760" t="s">
        <v>278</v>
      </c>
      <c r="J36">
        <v>4</v>
      </c>
      <c r="K36" s="312" t="s">
        <v>3245</v>
      </c>
      <c r="L36" t="s">
        <v>6637</v>
      </c>
      <c r="M36">
        <v>1</v>
      </c>
      <c r="N36">
        <v>1</v>
      </c>
      <c r="O36" s="513">
        <v>0</v>
      </c>
      <c r="P36" s="513">
        <v>0</v>
      </c>
      <c r="Q36">
        <v>1</v>
      </c>
    </row>
    <row r="37" spans="2:17" customFormat="1" ht="14" hidden="1">
      <c r="B37" t="s">
        <v>6573</v>
      </c>
      <c r="C37" t="s">
        <v>6574</v>
      </c>
      <c r="D37" t="s">
        <v>6575</v>
      </c>
      <c r="F37" t="s">
        <v>275</v>
      </c>
      <c r="G37">
        <v>3</v>
      </c>
      <c r="H37">
        <v>5</v>
      </c>
      <c r="I37" s="760" t="s">
        <v>278</v>
      </c>
      <c r="J37">
        <v>4</v>
      </c>
      <c r="K37" s="312" t="s">
        <v>3255</v>
      </c>
      <c r="L37" t="s">
        <v>6637</v>
      </c>
      <c r="M37" s="645">
        <v>0</v>
      </c>
      <c r="N37" s="645">
        <v>1</v>
      </c>
      <c r="O37" s="645">
        <v>0</v>
      </c>
      <c r="P37" s="645">
        <v>0</v>
      </c>
      <c r="Q37" s="645">
        <v>0</v>
      </c>
    </row>
    <row r="38" spans="2:17" customFormat="1" ht="14">
      <c r="B38" s="518" t="s">
        <v>6622</v>
      </c>
      <c r="C38" t="s">
        <v>6571</v>
      </c>
      <c r="D38" t="s">
        <v>6572</v>
      </c>
      <c r="F38" t="s">
        <v>275</v>
      </c>
      <c r="G38">
        <v>10</v>
      </c>
      <c r="H38">
        <v>10</v>
      </c>
      <c r="I38" s="760" t="s">
        <v>278</v>
      </c>
      <c r="J38">
        <v>10</v>
      </c>
      <c r="K38" s="312" t="s">
        <v>3245</v>
      </c>
      <c r="L38" t="s">
        <v>6637</v>
      </c>
      <c r="M38" s="513">
        <v>0</v>
      </c>
      <c r="N38">
        <v>1</v>
      </c>
      <c r="O38">
        <v>1</v>
      </c>
      <c r="P38">
        <v>1</v>
      </c>
      <c r="Q38">
        <v>1</v>
      </c>
    </row>
    <row r="39" spans="2:17" customFormat="1" ht="14" hidden="1">
      <c r="B39" t="s">
        <v>6282</v>
      </c>
      <c r="C39" t="s">
        <v>6283</v>
      </c>
      <c r="D39" t="s">
        <v>6284</v>
      </c>
      <c r="F39" t="s">
        <v>256</v>
      </c>
      <c r="I39" s="761" t="s">
        <v>299</v>
      </c>
      <c r="J39">
        <v>1</v>
      </c>
      <c r="K39" t="s">
        <v>460</v>
      </c>
      <c r="L39" t="s">
        <v>6637</v>
      </c>
      <c r="M39" s="513">
        <v>0</v>
      </c>
      <c r="N39" s="513">
        <v>0</v>
      </c>
      <c r="O39" s="513">
        <v>0</v>
      </c>
      <c r="P39" s="513">
        <v>0</v>
      </c>
      <c r="Q39" s="513">
        <v>0</v>
      </c>
    </row>
    <row r="40" spans="2:17" customFormat="1" ht="14" hidden="1">
      <c r="B40" t="s">
        <v>6602</v>
      </c>
      <c r="C40" t="s">
        <v>6603</v>
      </c>
      <c r="D40" t="s">
        <v>6604</v>
      </c>
      <c r="E40" t="s">
        <v>5271</v>
      </c>
      <c r="F40" t="s">
        <v>275</v>
      </c>
      <c r="G40">
        <v>1</v>
      </c>
      <c r="H40">
        <v>3</v>
      </c>
      <c r="I40" s="761" t="s">
        <v>299</v>
      </c>
      <c r="J40">
        <v>1</v>
      </c>
      <c r="K40" s="312" t="s">
        <v>3255</v>
      </c>
      <c r="L40" t="s">
        <v>6637</v>
      </c>
      <c r="M40" s="645">
        <v>1</v>
      </c>
      <c r="N40" s="645">
        <v>0</v>
      </c>
      <c r="O40" s="645">
        <v>0</v>
      </c>
      <c r="P40" s="645">
        <v>0</v>
      </c>
      <c r="Q40" s="645">
        <v>0</v>
      </c>
    </row>
    <row r="41" spans="2:17" customFormat="1" ht="14" hidden="1">
      <c r="B41" t="s">
        <v>6375</v>
      </c>
      <c r="C41" t="s">
        <v>6376</v>
      </c>
      <c r="D41" t="s">
        <v>6377</v>
      </c>
      <c r="F41" t="s">
        <v>275</v>
      </c>
      <c r="G41">
        <v>1</v>
      </c>
      <c r="H41">
        <v>3</v>
      </c>
      <c r="I41" s="761" t="s">
        <v>299</v>
      </c>
      <c r="J41">
        <v>2</v>
      </c>
      <c r="K41" s="312" t="s">
        <v>3255</v>
      </c>
      <c r="L41" t="s">
        <v>6637</v>
      </c>
      <c r="M41" s="645">
        <v>0</v>
      </c>
      <c r="N41" s="645">
        <v>0</v>
      </c>
      <c r="O41" s="645">
        <v>0</v>
      </c>
      <c r="P41" s="645">
        <v>0</v>
      </c>
      <c r="Q41" s="645">
        <v>0</v>
      </c>
    </row>
    <row r="42" spans="2:17" customFormat="1" ht="14">
      <c r="B42" t="s">
        <v>6534</v>
      </c>
      <c r="C42" t="s">
        <v>6535</v>
      </c>
      <c r="D42" t="s">
        <v>6536</v>
      </c>
      <c r="F42" t="s">
        <v>275</v>
      </c>
      <c r="G42">
        <v>2</v>
      </c>
      <c r="H42">
        <v>3</v>
      </c>
      <c r="I42" s="761" t="s">
        <v>299</v>
      </c>
      <c r="J42">
        <v>2</v>
      </c>
      <c r="K42" s="312" t="s">
        <v>3262</v>
      </c>
      <c r="L42" t="s">
        <v>6637</v>
      </c>
      <c r="M42">
        <v>2</v>
      </c>
      <c r="N42">
        <v>2</v>
      </c>
      <c r="O42">
        <v>1</v>
      </c>
      <c r="P42">
        <v>2</v>
      </c>
      <c r="Q42">
        <v>2</v>
      </c>
    </row>
    <row r="43" spans="2:17" customFormat="1" ht="14" hidden="1">
      <c r="B43" t="s">
        <v>6546</v>
      </c>
      <c r="C43" t="s">
        <v>6547</v>
      </c>
      <c r="D43" t="s">
        <v>6548</v>
      </c>
      <c r="F43" t="s">
        <v>256</v>
      </c>
      <c r="I43" s="761" t="s">
        <v>299</v>
      </c>
      <c r="J43">
        <v>2</v>
      </c>
      <c r="K43" s="312" t="s">
        <v>3255</v>
      </c>
      <c r="L43" t="s">
        <v>6637</v>
      </c>
      <c r="M43" s="645">
        <v>0</v>
      </c>
      <c r="N43" s="645">
        <v>2</v>
      </c>
      <c r="O43" s="645">
        <v>0</v>
      </c>
      <c r="P43" s="645">
        <v>0</v>
      </c>
      <c r="Q43" s="645">
        <v>0</v>
      </c>
    </row>
    <row r="44" spans="2:17" customFormat="1" ht="14" hidden="1">
      <c r="B44" t="s">
        <v>6381</v>
      </c>
      <c r="C44" t="s">
        <v>6382</v>
      </c>
      <c r="D44" t="s">
        <v>6383</v>
      </c>
      <c r="E44" t="s">
        <v>5271</v>
      </c>
      <c r="F44" t="s">
        <v>275</v>
      </c>
      <c r="G44">
        <v>3</v>
      </c>
      <c r="H44">
        <v>3</v>
      </c>
      <c r="I44" s="761" t="s">
        <v>299</v>
      </c>
      <c r="J44">
        <v>3</v>
      </c>
      <c r="K44" t="s">
        <v>460</v>
      </c>
      <c r="L44" t="s">
        <v>6637</v>
      </c>
      <c r="M44" s="513">
        <v>0</v>
      </c>
      <c r="N44" s="513">
        <v>0</v>
      </c>
      <c r="O44" s="513">
        <v>0</v>
      </c>
      <c r="P44" s="513">
        <v>0</v>
      </c>
      <c r="Q44" s="513">
        <v>0</v>
      </c>
    </row>
    <row r="45" spans="2:17" customFormat="1" ht="14">
      <c r="B45" s="518" t="s">
        <v>6623</v>
      </c>
      <c r="C45" t="s">
        <v>6515</v>
      </c>
      <c r="D45" t="s">
        <v>6516</v>
      </c>
      <c r="F45" t="s">
        <v>275</v>
      </c>
      <c r="G45">
        <v>2</v>
      </c>
      <c r="H45">
        <v>5</v>
      </c>
      <c r="I45" s="761" t="s">
        <v>299</v>
      </c>
      <c r="J45">
        <v>3</v>
      </c>
      <c r="K45" s="312" t="s">
        <v>3245</v>
      </c>
      <c r="L45" t="s">
        <v>6637</v>
      </c>
      <c r="M45">
        <v>1</v>
      </c>
      <c r="N45">
        <v>1</v>
      </c>
      <c r="O45">
        <v>1</v>
      </c>
      <c r="P45">
        <v>1</v>
      </c>
      <c r="Q45" s="513">
        <v>0</v>
      </c>
    </row>
    <row r="46" spans="2:17" customFormat="1" ht="14">
      <c r="B46" t="s">
        <v>6309</v>
      </c>
      <c r="C46" t="s">
        <v>6310</v>
      </c>
      <c r="D46" t="s">
        <v>6311</v>
      </c>
      <c r="F46" t="s">
        <v>275</v>
      </c>
      <c r="G46">
        <v>3</v>
      </c>
      <c r="H46">
        <v>4</v>
      </c>
      <c r="I46" s="761" t="s">
        <v>299</v>
      </c>
      <c r="J46">
        <v>4</v>
      </c>
      <c r="K46" s="312" t="s">
        <v>3262</v>
      </c>
      <c r="L46" t="s">
        <v>6637</v>
      </c>
      <c r="M46">
        <v>1</v>
      </c>
      <c r="N46">
        <v>0</v>
      </c>
      <c r="O46">
        <v>2</v>
      </c>
      <c r="P46">
        <v>2</v>
      </c>
      <c r="Q46">
        <v>2</v>
      </c>
    </row>
    <row r="47" spans="2:17" customFormat="1" ht="14" hidden="1">
      <c r="B47" t="s">
        <v>6378</v>
      </c>
      <c r="C47" t="s">
        <v>6379</v>
      </c>
      <c r="D47" t="s">
        <v>6380</v>
      </c>
      <c r="F47" t="s">
        <v>256</v>
      </c>
      <c r="I47" s="761" t="s">
        <v>299</v>
      </c>
      <c r="J47">
        <v>4</v>
      </c>
      <c r="K47" t="s">
        <v>460</v>
      </c>
      <c r="L47" t="s">
        <v>6637</v>
      </c>
      <c r="M47" s="513">
        <v>0</v>
      </c>
      <c r="N47" s="513">
        <v>0</v>
      </c>
      <c r="O47" s="513">
        <v>0</v>
      </c>
      <c r="P47" s="513">
        <v>0</v>
      </c>
      <c r="Q47" s="513">
        <v>0</v>
      </c>
    </row>
    <row r="48" spans="2:17" customFormat="1" ht="14">
      <c r="B48" s="518" t="s">
        <v>6626</v>
      </c>
      <c r="C48" t="s">
        <v>6552</v>
      </c>
      <c r="D48" t="s">
        <v>6553</v>
      </c>
      <c r="F48" t="s">
        <v>275</v>
      </c>
      <c r="G48">
        <v>3</v>
      </c>
      <c r="H48">
        <v>5</v>
      </c>
      <c r="I48" s="761" t="s">
        <v>299</v>
      </c>
      <c r="J48">
        <v>5</v>
      </c>
      <c r="K48" s="312" t="s">
        <v>3245</v>
      </c>
      <c r="L48" t="s">
        <v>6637</v>
      </c>
      <c r="M48">
        <v>1</v>
      </c>
      <c r="N48" s="513">
        <v>0</v>
      </c>
      <c r="O48">
        <v>1</v>
      </c>
      <c r="P48">
        <v>1</v>
      </c>
      <c r="Q48" s="513">
        <v>0</v>
      </c>
    </row>
    <row r="49" spans="2:17" customFormat="1" ht="14" hidden="1">
      <c r="B49" t="s">
        <v>6599</v>
      </c>
      <c r="C49" t="s">
        <v>6600</v>
      </c>
      <c r="D49" t="s">
        <v>6601</v>
      </c>
      <c r="F49" t="s">
        <v>256</v>
      </c>
      <c r="I49" s="762" t="s">
        <v>314</v>
      </c>
      <c r="J49">
        <v>0</v>
      </c>
      <c r="K49" t="s">
        <v>460</v>
      </c>
      <c r="L49" t="s">
        <v>6637</v>
      </c>
      <c r="M49" s="513">
        <v>0</v>
      </c>
      <c r="N49" s="513">
        <v>0</v>
      </c>
      <c r="O49" s="513">
        <v>0</v>
      </c>
      <c r="P49" s="513">
        <v>0</v>
      </c>
      <c r="Q49" s="513">
        <v>0</v>
      </c>
    </row>
    <row r="50" spans="2:17" customFormat="1" ht="14" hidden="1">
      <c r="B50" t="s">
        <v>6363</v>
      </c>
      <c r="C50" t="s">
        <v>6364</v>
      </c>
      <c r="D50" t="s">
        <v>6365</v>
      </c>
      <c r="F50" t="s">
        <v>275</v>
      </c>
      <c r="G50">
        <v>1</v>
      </c>
      <c r="H50">
        <v>3</v>
      </c>
      <c r="I50" s="762" t="s">
        <v>314</v>
      </c>
      <c r="J50">
        <v>2</v>
      </c>
      <c r="K50" s="312" t="s">
        <v>3255</v>
      </c>
      <c r="L50" t="s">
        <v>6637</v>
      </c>
      <c r="M50" s="645">
        <v>0</v>
      </c>
      <c r="N50" s="645">
        <v>0</v>
      </c>
      <c r="O50" s="645">
        <v>0</v>
      </c>
      <c r="P50" s="645">
        <v>0</v>
      </c>
      <c r="Q50" s="645">
        <v>0</v>
      </c>
    </row>
    <row r="51" spans="2:17" customFormat="1" ht="14">
      <c r="B51" t="s">
        <v>6448</v>
      </c>
      <c r="C51" t="s">
        <v>6449</v>
      </c>
      <c r="D51" t="s">
        <v>6450</v>
      </c>
      <c r="F51" t="s">
        <v>275</v>
      </c>
      <c r="G51">
        <v>1</v>
      </c>
      <c r="H51">
        <v>1</v>
      </c>
      <c r="I51" s="762" t="s">
        <v>314</v>
      </c>
      <c r="J51">
        <v>2</v>
      </c>
      <c r="K51" s="312" t="s">
        <v>3245</v>
      </c>
      <c r="L51" t="s">
        <v>6637</v>
      </c>
      <c r="M51">
        <v>1</v>
      </c>
      <c r="N51">
        <v>1</v>
      </c>
      <c r="O51">
        <v>1</v>
      </c>
      <c r="P51">
        <v>1</v>
      </c>
      <c r="Q51">
        <v>1</v>
      </c>
    </row>
    <row r="52" spans="2:17" customFormat="1" ht="14">
      <c r="B52" t="s">
        <v>6557</v>
      </c>
      <c r="C52" t="s">
        <v>6558</v>
      </c>
      <c r="D52" t="s">
        <v>6559</v>
      </c>
      <c r="F52" t="s">
        <v>256</v>
      </c>
      <c r="I52" s="762" t="s">
        <v>314</v>
      </c>
      <c r="J52">
        <v>2</v>
      </c>
      <c r="K52" s="312" t="s">
        <v>3262</v>
      </c>
      <c r="L52" t="s">
        <v>6637</v>
      </c>
      <c r="M52">
        <v>0</v>
      </c>
      <c r="N52">
        <v>2</v>
      </c>
      <c r="O52">
        <v>1</v>
      </c>
      <c r="P52">
        <v>2</v>
      </c>
      <c r="Q52">
        <v>1</v>
      </c>
    </row>
    <row r="53" spans="2:17" customFormat="1" ht="14" hidden="1">
      <c r="B53" t="s">
        <v>6366</v>
      </c>
      <c r="C53" t="s">
        <v>6367</v>
      </c>
      <c r="D53" t="s">
        <v>6368</v>
      </c>
      <c r="F53" t="s">
        <v>256</v>
      </c>
      <c r="I53" s="762" t="s">
        <v>314</v>
      </c>
      <c r="J53">
        <v>3</v>
      </c>
      <c r="K53" t="s">
        <v>460</v>
      </c>
      <c r="L53" t="s">
        <v>6637</v>
      </c>
      <c r="M53" s="513">
        <v>0</v>
      </c>
      <c r="N53" s="513">
        <v>0</v>
      </c>
      <c r="O53" s="513">
        <v>0</v>
      </c>
      <c r="P53" s="513">
        <v>0</v>
      </c>
      <c r="Q53" s="513">
        <v>0</v>
      </c>
    </row>
    <row r="54" spans="2:17" customFormat="1" ht="14" hidden="1">
      <c r="B54" t="s">
        <v>6372</v>
      </c>
      <c r="C54" t="s">
        <v>6373</v>
      </c>
      <c r="D54" t="s">
        <v>6374</v>
      </c>
      <c r="F54" t="s">
        <v>275</v>
      </c>
      <c r="G54">
        <v>3</v>
      </c>
      <c r="H54">
        <v>4</v>
      </c>
      <c r="I54" s="762" t="s">
        <v>314</v>
      </c>
      <c r="J54">
        <v>4</v>
      </c>
      <c r="K54" s="312" t="s">
        <v>3255</v>
      </c>
      <c r="L54" t="s">
        <v>6637</v>
      </c>
      <c r="M54" s="645">
        <v>0</v>
      </c>
      <c r="N54" s="645">
        <v>1</v>
      </c>
      <c r="O54" s="645">
        <v>0</v>
      </c>
      <c r="P54" s="645">
        <v>0</v>
      </c>
      <c r="Q54" s="645">
        <v>0</v>
      </c>
    </row>
    <row r="55" spans="2:17" customFormat="1" ht="14">
      <c r="B55" s="518" t="s">
        <v>6704</v>
      </c>
      <c r="C55" t="s">
        <v>6458</v>
      </c>
      <c r="D55" t="s">
        <v>6459</v>
      </c>
      <c r="F55" t="s">
        <v>275</v>
      </c>
      <c r="G55">
        <v>4</v>
      </c>
      <c r="H55">
        <v>4</v>
      </c>
      <c r="I55" s="762" t="s">
        <v>314</v>
      </c>
      <c r="J55">
        <v>4</v>
      </c>
      <c r="K55" s="312" t="s">
        <v>3245</v>
      </c>
      <c r="L55" t="s">
        <v>6637</v>
      </c>
      <c r="M55" s="513">
        <v>0</v>
      </c>
      <c r="N55">
        <v>1</v>
      </c>
      <c r="O55">
        <v>1</v>
      </c>
      <c r="P55">
        <v>1</v>
      </c>
      <c r="Q55">
        <v>1</v>
      </c>
    </row>
    <row r="56" spans="2:17" customFormat="1" ht="14">
      <c r="B56" t="s">
        <v>6528</v>
      </c>
      <c r="C56" t="s">
        <v>6529</v>
      </c>
      <c r="D56" t="s">
        <v>6530</v>
      </c>
      <c r="F56" t="s">
        <v>275</v>
      </c>
      <c r="G56">
        <v>5</v>
      </c>
      <c r="H56">
        <v>5</v>
      </c>
      <c r="I56" s="762" t="s">
        <v>314</v>
      </c>
      <c r="J56">
        <v>5</v>
      </c>
      <c r="K56" s="312" t="s">
        <v>3262</v>
      </c>
      <c r="L56" s="518" t="s">
        <v>6637</v>
      </c>
      <c r="M56">
        <v>2</v>
      </c>
      <c r="N56">
        <v>1</v>
      </c>
      <c r="O56">
        <v>1</v>
      </c>
      <c r="P56">
        <v>2</v>
      </c>
      <c r="Q56">
        <v>2</v>
      </c>
    </row>
    <row r="57" spans="2:17" customFormat="1" ht="14" hidden="1">
      <c r="B57" t="s">
        <v>6560</v>
      </c>
      <c r="C57" t="s">
        <v>6561</v>
      </c>
      <c r="D57" t="s">
        <v>6562</v>
      </c>
      <c r="E57" t="s">
        <v>5403</v>
      </c>
      <c r="F57" t="s">
        <v>275</v>
      </c>
      <c r="G57">
        <v>6</v>
      </c>
      <c r="H57">
        <v>6</v>
      </c>
      <c r="I57" s="762" t="s">
        <v>314</v>
      </c>
      <c r="J57">
        <v>6</v>
      </c>
      <c r="K57" s="312" t="s">
        <v>3255</v>
      </c>
      <c r="L57" t="s">
        <v>6637</v>
      </c>
      <c r="M57" s="645">
        <v>0</v>
      </c>
      <c r="N57" s="645">
        <v>1</v>
      </c>
      <c r="O57" s="645">
        <v>0</v>
      </c>
      <c r="P57" s="645">
        <v>0</v>
      </c>
      <c r="Q57" s="645">
        <v>0</v>
      </c>
    </row>
    <row r="58" spans="2:17" customFormat="1" ht="14" hidden="1">
      <c r="B58" t="s">
        <v>6369</v>
      </c>
      <c r="C58" t="s">
        <v>6370</v>
      </c>
      <c r="D58" t="s">
        <v>6371</v>
      </c>
      <c r="F58" t="s">
        <v>256</v>
      </c>
      <c r="I58" s="762" t="s">
        <v>314</v>
      </c>
      <c r="J58">
        <v>8</v>
      </c>
      <c r="K58" t="s">
        <v>460</v>
      </c>
      <c r="L58" t="s">
        <v>6637</v>
      </c>
      <c r="M58" s="513">
        <v>0</v>
      </c>
      <c r="N58" s="513">
        <v>0</v>
      </c>
      <c r="O58" s="513">
        <v>0</v>
      </c>
      <c r="P58" s="513">
        <v>0</v>
      </c>
      <c r="Q58" s="513">
        <v>0</v>
      </c>
    </row>
    <row r="59" spans="2:17" customFormat="1" ht="14" hidden="1">
      <c r="B59" t="s">
        <v>6494</v>
      </c>
      <c r="C59" t="s">
        <v>6495</v>
      </c>
      <c r="D59" t="s">
        <v>6496</v>
      </c>
      <c r="F59" t="s">
        <v>256</v>
      </c>
      <c r="I59" s="309" t="s">
        <v>3312</v>
      </c>
      <c r="J59">
        <v>1</v>
      </c>
      <c r="K59" s="312" t="s">
        <v>3255</v>
      </c>
      <c r="L59" t="s">
        <v>6637</v>
      </c>
      <c r="M59" s="645">
        <v>0</v>
      </c>
      <c r="N59" s="645">
        <v>0</v>
      </c>
      <c r="O59" s="645">
        <v>0</v>
      </c>
      <c r="P59" s="645">
        <v>0</v>
      </c>
      <c r="Q59" s="645">
        <v>0</v>
      </c>
    </row>
    <row r="60" spans="2:17" customFormat="1" ht="14">
      <c r="B60" t="s">
        <v>6543</v>
      </c>
      <c r="C60" t="s">
        <v>6544</v>
      </c>
      <c r="D60" t="s">
        <v>6545</v>
      </c>
      <c r="F60" t="s">
        <v>256</v>
      </c>
      <c r="I60" s="309" t="s">
        <v>3312</v>
      </c>
      <c r="J60">
        <v>1</v>
      </c>
      <c r="K60" s="312" t="s">
        <v>3262</v>
      </c>
      <c r="L60" t="s">
        <v>6637</v>
      </c>
      <c r="M60">
        <v>2</v>
      </c>
      <c r="N60">
        <v>2</v>
      </c>
      <c r="O60">
        <v>2</v>
      </c>
      <c r="P60">
        <v>2</v>
      </c>
      <c r="Q60">
        <v>1</v>
      </c>
    </row>
    <row r="61" spans="2:17" customFormat="1" ht="14" hidden="1">
      <c r="B61" t="s">
        <v>6351</v>
      </c>
      <c r="C61" t="s">
        <v>6352</v>
      </c>
      <c r="D61" t="s">
        <v>6353</v>
      </c>
      <c r="E61" t="s">
        <v>5780</v>
      </c>
      <c r="F61" t="s">
        <v>275</v>
      </c>
      <c r="G61">
        <v>1</v>
      </c>
      <c r="H61">
        <v>4</v>
      </c>
      <c r="I61" s="309" t="s">
        <v>3312</v>
      </c>
      <c r="J61">
        <v>2</v>
      </c>
      <c r="K61" t="s">
        <v>460</v>
      </c>
      <c r="L61" t="s">
        <v>6637</v>
      </c>
      <c r="M61" s="513">
        <v>0</v>
      </c>
      <c r="N61" s="513">
        <v>0</v>
      </c>
      <c r="O61" s="513">
        <v>0</v>
      </c>
      <c r="P61" s="513">
        <v>0</v>
      </c>
      <c r="Q61" s="513">
        <v>0</v>
      </c>
    </row>
    <row r="62" spans="2:17" customFormat="1" ht="14" hidden="1">
      <c r="B62" t="s">
        <v>6354</v>
      </c>
      <c r="C62" t="s">
        <v>6355</v>
      </c>
      <c r="D62" t="s">
        <v>6356</v>
      </c>
      <c r="F62" t="s">
        <v>256</v>
      </c>
      <c r="I62" s="309" t="s">
        <v>3312</v>
      </c>
      <c r="J62">
        <v>2</v>
      </c>
      <c r="K62" t="s">
        <v>460</v>
      </c>
      <c r="L62" t="s">
        <v>6637</v>
      </c>
      <c r="M62" s="513">
        <v>0</v>
      </c>
      <c r="N62" s="513">
        <v>0</v>
      </c>
      <c r="O62" s="513">
        <v>0</v>
      </c>
      <c r="P62" s="513">
        <v>0</v>
      </c>
      <c r="Q62" s="513">
        <v>0</v>
      </c>
    </row>
    <row r="63" spans="2:17" customFormat="1" ht="14" hidden="1">
      <c r="B63" t="s">
        <v>6357</v>
      </c>
      <c r="C63" t="s">
        <v>6358</v>
      </c>
      <c r="D63" t="s">
        <v>6359</v>
      </c>
      <c r="F63" t="s">
        <v>256</v>
      </c>
      <c r="I63" s="309" t="s">
        <v>3312</v>
      </c>
      <c r="J63">
        <v>2</v>
      </c>
      <c r="K63" t="s">
        <v>460</v>
      </c>
      <c r="L63" t="s">
        <v>6637</v>
      </c>
      <c r="M63" s="513">
        <v>0</v>
      </c>
      <c r="N63" s="513">
        <v>0</v>
      </c>
      <c r="O63" s="513">
        <v>0</v>
      </c>
      <c r="P63" s="513">
        <v>0</v>
      </c>
      <c r="Q63" s="513">
        <v>0</v>
      </c>
    </row>
    <row r="64" spans="2:17" customFormat="1" ht="14" hidden="1">
      <c r="B64" t="s">
        <v>6360</v>
      </c>
      <c r="C64" t="s">
        <v>6361</v>
      </c>
      <c r="D64" t="s">
        <v>6362</v>
      </c>
      <c r="F64" t="s">
        <v>275</v>
      </c>
      <c r="G64">
        <v>3</v>
      </c>
      <c r="H64">
        <v>2</v>
      </c>
      <c r="I64" s="309" t="s">
        <v>3312</v>
      </c>
      <c r="J64">
        <v>3</v>
      </c>
      <c r="K64" s="312" t="s">
        <v>3255</v>
      </c>
      <c r="L64" t="s">
        <v>6637</v>
      </c>
      <c r="M64" s="645">
        <v>0</v>
      </c>
      <c r="N64" s="645">
        <v>1</v>
      </c>
      <c r="O64" s="645">
        <v>0</v>
      </c>
      <c r="P64" s="645">
        <v>0</v>
      </c>
      <c r="Q64" s="645">
        <v>0</v>
      </c>
    </row>
    <row r="65" spans="2:17" customFormat="1" ht="14">
      <c r="B65" t="s">
        <v>6453</v>
      </c>
      <c r="C65" t="s">
        <v>6454</v>
      </c>
      <c r="D65" t="s">
        <v>6455</v>
      </c>
      <c r="F65" t="s">
        <v>5227</v>
      </c>
      <c r="G65">
        <v>2</v>
      </c>
      <c r="I65" s="309" t="s">
        <v>3312</v>
      </c>
      <c r="J65">
        <v>3</v>
      </c>
      <c r="K65" s="312" t="s">
        <v>3262</v>
      </c>
      <c r="L65" t="s">
        <v>6637</v>
      </c>
      <c r="M65">
        <v>1</v>
      </c>
      <c r="N65">
        <v>2</v>
      </c>
      <c r="O65">
        <v>1</v>
      </c>
      <c r="P65">
        <v>1</v>
      </c>
      <c r="Q65">
        <v>2</v>
      </c>
    </row>
    <row r="66" spans="2:17" customFormat="1" ht="14">
      <c r="B66" s="518" t="s">
        <v>6621</v>
      </c>
      <c r="C66" t="s">
        <v>6446</v>
      </c>
      <c r="D66" t="s">
        <v>6447</v>
      </c>
      <c r="F66" t="s">
        <v>275</v>
      </c>
      <c r="G66">
        <v>3</v>
      </c>
      <c r="H66">
        <v>2</v>
      </c>
      <c r="I66" s="309" t="s">
        <v>3312</v>
      </c>
      <c r="J66">
        <v>4</v>
      </c>
      <c r="K66" s="312" t="s">
        <v>3245</v>
      </c>
      <c r="L66" t="s">
        <v>6637</v>
      </c>
      <c r="M66" s="513">
        <v>0</v>
      </c>
      <c r="N66" s="513">
        <v>0</v>
      </c>
      <c r="O66" s="513">
        <v>0</v>
      </c>
      <c r="P66">
        <v>1</v>
      </c>
      <c r="Q66">
        <v>1</v>
      </c>
    </row>
    <row r="67" spans="2:17" customFormat="1" ht="14">
      <c r="B67" s="518" t="s">
        <v>6624</v>
      </c>
      <c r="C67" t="s">
        <v>6451</v>
      </c>
      <c r="D67" t="s">
        <v>6452</v>
      </c>
      <c r="F67" t="s">
        <v>275</v>
      </c>
      <c r="G67">
        <v>3</v>
      </c>
      <c r="H67">
        <v>3</v>
      </c>
      <c r="I67" s="309" t="s">
        <v>3312</v>
      </c>
      <c r="J67">
        <v>4</v>
      </c>
      <c r="K67" s="312" t="s">
        <v>3245</v>
      </c>
      <c r="L67" t="s">
        <v>6637</v>
      </c>
      <c r="M67">
        <v>1</v>
      </c>
      <c r="N67">
        <v>1</v>
      </c>
      <c r="O67">
        <v>1</v>
      </c>
      <c r="P67">
        <v>1</v>
      </c>
      <c r="Q67" s="513">
        <v>0</v>
      </c>
    </row>
    <row r="68" spans="2:17" customFormat="1" ht="14" hidden="1">
      <c r="B68" t="s">
        <v>6540</v>
      </c>
      <c r="C68" t="s">
        <v>6541</v>
      </c>
      <c r="D68" t="s">
        <v>6542</v>
      </c>
      <c r="F68" t="s">
        <v>275</v>
      </c>
      <c r="G68">
        <v>4</v>
      </c>
      <c r="H68">
        <v>4</v>
      </c>
      <c r="I68" s="309" t="s">
        <v>3312</v>
      </c>
      <c r="J68">
        <v>4</v>
      </c>
      <c r="K68" s="312" t="s">
        <v>3255</v>
      </c>
      <c r="L68" t="s">
        <v>6637</v>
      </c>
      <c r="M68" s="645">
        <v>0</v>
      </c>
      <c r="N68" s="645">
        <v>0</v>
      </c>
      <c r="O68" s="645">
        <v>0</v>
      </c>
      <c r="P68" s="645">
        <v>0</v>
      </c>
      <c r="Q68" s="645">
        <v>1</v>
      </c>
    </row>
    <row r="69" spans="2:17" customFormat="1" ht="14" hidden="1">
      <c r="B69" t="s">
        <v>6246</v>
      </c>
      <c r="C69" t="s">
        <v>6247</v>
      </c>
      <c r="D69" t="s">
        <v>6248</v>
      </c>
      <c r="E69" t="s">
        <v>5428</v>
      </c>
      <c r="F69" t="s">
        <v>275</v>
      </c>
      <c r="G69">
        <v>1</v>
      </c>
      <c r="H69">
        <v>2</v>
      </c>
      <c r="I69" s="309" t="s">
        <v>3330</v>
      </c>
      <c r="J69">
        <v>1</v>
      </c>
      <c r="K69" t="s">
        <v>460</v>
      </c>
      <c r="L69" t="s">
        <v>6637</v>
      </c>
      <c r="M69" s="513">
        <v>0</v>
      </c>
      <c r="N69" s="513">
        <v>0</v>
      </c>
      <c r="O69" s="513">
        <v>0</v>
      </c>
      <c r="P69" s="513">
        <v>0</v>
      </c>
      <c r="Q69" s="513">
        <v>0</v>
      </c>
    </row>
    <row r="70" spans="2:17" customFormat="1" ht="14" hidden="1">
      <c r="B70" t="s">
        <v>6315</v>
      </c>
      <c r="C70" t="s">
        <v>6316</v>
      </c>
      <c r="D70" t="s">
        <v>6317</v>
      </c>
      <c r="F70" t="s">
        <v>275</v>
      </c>
      <c r="G70">
        <v>1</v>
      </c>
      <c r="H70">
        <v>3</v>
      </c>
      <c r="I70" s="309" t="s">
        <v>3330</v>
      </c>
      <c r="J70">
        <v>2</v>
      </c>
      <c r="K70" s="312" t="s">
        <v>3255</v>
      </c>
      <c r="L70" t="s">
        <v>6637</v>
      </c>
      <c r="M70" s="645">
        <v>1</v>
      </c>
      <c r="N70" s="645">
        <v>0</v>
      </c>
      <c r="O70" s="645">
        <v>0</v>
      </c>
      <c r="P70" s="645">
        <v>0</v>
      </c>
      <c r="Q70" s="645">
        <v>0</v>
      </c>
    </row>
    <row r="71" spans="2:17" customFormat="1" ht="14" hidden="1">
      <c r="B71" t="s">
        <v>6414</v>
      </c>
      <c r="C71" t="s">
        <v>6415</v>
      </c>
      <c r="D71" t="s">
        <v>6416</v>
      </c>
      <c r="E71" t="s">
        <v>5428</v>
      </c>
      <c r="F71" t="s">
        <v>275</v>
      </c>
      <c r="G71">
        <v>3</v>
      </c>
      <c r="H71">
        <v>2</v>
      </c>
      <c r="I71" s="309" t="s">
        <v>3330</v>
      </c>
      <c r="J71">
        <v>2</v>
      </c>
      <c r="K71" t="s">
        <v>460</v>
      </c>
      <c r="L71" t="s">
        <v>6637</v>
      </c>
      <c r="M71" s="513">
        <v>0</v>
      </c>
      <c r="N71" s="513">
        <v>0</v>
      </c>
      <c r="O71" s="513">
        <v>0</v>
      </c>
      <c r="P71" s="513">
        <v>0</v>
      </c>
      <c r="Q71" s="513">
        <v>0</v>
      </c>
    </row>
    <row r="72" spans="2:17" customFormat="1" ht="14">
      <c r="B72" s="518" t="s">
        <v>6641</v>
      </c>
      <c r="C72" t="s">
        <v>6497</v>
      </c>
      <c r="D72" t="s">
        <v>6498</v>
      </c>
      <c r="E72" t="s">
        <v>5428</v>
      </c>
      <c r="F72" t="s">
        <v>275</v>
      </c>
      <c r="G72">
        <v>2</v>
      </c>
      <c r="H72">
        <v>3</v>
      </c>
      <c r="I72" s="309" t="s">
        <v>3330</v>
      </c>
      <c r="J72">
        <v>2</v>
      </c>
      <c r="K72" s="312" t="s">
        <v>3245</v>
      </c>
      <c r="L72" t="s">
        <v>6637</v>
      </c>
      <c r="M72">
        <v>1</v>
      </c>
      <c r="N72">
        <v>1</v>
      </c>
      <c r="O72" s="513">
        <v>0</v>
      </c>
      <c r="P72">
        <v>1</v>
      </c>
      <c r="Q72" s="513">
        <v>0</v>
      </c>
    </row>
    <row r="73" spans="2:17" customFormat="1" ht="14">
      <c r="B73" t="s">
        <v>6593</v>
      </c>
      <c r="C73" t="s">
        <v>6594</v>
      </c>
      <c r="D73" t="s">
        <v>6595</v>
      </c>
      <c r="F73" t="s">
        <v>256</v>
      </c>
      <c r="I73" s="309" t="s">
        <v>3330</v>
      </c>
      <c r="J73">
        <v>2</v>
      </c>
      <c r="K73" s="312" t="s">
        <v>3262</v>
      </c>
      <c r="L73" t="s">
        <v>6637</v>
      </c>
      <c r="M73">
        <v>1</v>
      </c>
      <c r="N73">
        <v>2</v>
      </c>
      <c r="O73">
        <v>2</v>
      </c>
      <c r="P73">
        <v>1</v>
      </c>
      <c r="Q73">
        <v>2</v>
      </c>
    </row>
    <row r="74" spans="2:17" customFormat="1" ht="14" hidden="1">
      <c r="B74" t="s">
        <v>6312</v>
      </c>
      <c r="C74" t="s">
        <v>6313</v>
      </c>
      <c r="D74" t="s">
        <v>6314</v>
      </c>
      <c r="E74" t="s">
        <v>5403</v>
      </c>
      <c r="F74" t="s">
        <v>275</v>
      </c>
      <c r="G74">
        <v>2</v>
      </c>
      <c r="H74">
        <v>5</v>
      </c>
      <c r="I74" s="309" t="s">
        <v>3330</v>
      </c>
      <c r="J74">
        <v>3</v>
      </c>
      <c r="K74" t="s">
        <v>460</v>
      </c>
      <c r="L74" t="s">
        <v>6637</v>
      </c>
      <c r="M74" s="513">
        <v>0</v>
      </c>
      <c r="N74" s="513">
        <v>0</v>
      </c>
      <c r="O74" s="513">
        <v>0</v>
      </c>
      <c r="P74" s="513">
        <v>0</v>
      </c>
      <c r="Q74" s="513">
        <v>0</v>
      </c>
    </row>
    <row r="75" spans="2:17" customFormat="1" ht="14" hidden="1">
      <c r="B75" t="s">
        <v>6537</v>
      </c>
      <c r="C75" t="s">
        <v>6538</v>
      </c>
      <c r="D75" t="s">
        <v>6539</v>
      </c>
      <c r="F75" t="s">
        <v>256</v>
      </c>
      <c r="I75" s="309" t="s">
        <v>3330</v>
      </c>
      <c r="J75">
        <v>3</v>
      </c>
      <c r="K75" s="312" t="s">
        <v>3255</v>
      </c>
      <c r="L75" t="s">
        <v>6637</v>
      </c>
      <c r="M75" s="645">
        <v>0</v>
      </c>
      <c r="N75" s="645">
        <v>0</v>
      </c>
      <c r="O75" s="645">
        <v>0</v>
      </c>
      <c r="P75" s="645">
        <v>0</v>
      </c>
      <c r="Q75" s="645">
        <v>0</v>
      </c>
    </row>
    <row r="76" spans="2:17" customFormat="1" ht="14" hidden="1">
      <c r="B76" t="s">
        <v>6249</v>
      </c>
      <c r="C76" t="s">
        <v>6250</v>
      </c>
      <c r="D76" t="s">
        <v>6251</v>
      </c>
      <c r="E76" t="s">
        <v>5403</v>
      </c>
      <c r="F76" t="s">
        <v>275</v>
      </c>
      <c r="G76">
        <v>2</v>
      </c>
      <c r="H76">
        <v>6</v>
      </c>
      <c r="I76" s="309" t="s">
        <v>3330</v>
      </c>
      <c r="J76">
        <v>4</v>
      </c>
      <c r="K76" s="312" t="s">
        <v>3255</v>
      </c>
      <c r="L76" t="s">
        <v>6637</v>
      </c>
      <c r="M76" s="645">
        <v>0</v>
      </c>
      <c r="N76" s="645">
        <v>0</v>
      </c>
      <c r="O76" s="645">
        <v>0</v>
      </c>
      <c r="P76" s="645">
        <v>0</v>
      </c>
      <c r="Q76" s="645">
        <v>0</v>
      </c>
    </row>
    <row r="77" spans="2:17" customFormat="1" ht="14">
      <c r="B77" s="518" t="s">
        <v>6635</v>
      </c>
      <c r="C77" t="s">
        <v>6591</v>
      </c>
      <c r="D77" t="s">
        <v>6592</v>
      </c>
      <c r="F77" t="s">
        <v>275</v>
      </c>
      <c r="G77">
        <v>5</v>
      </c>
      <c r="H77">
        <v>4</v>
      </c>
      <c r="I77" s="309" t="s">
        <v>3330</v>
      </c>
      <c r="J77">
        <v>4</v>
      </c>
      <c r="K77" s="312" t="s">
        <v>3245</v>
      </c>
      <c r="L77" t="s">
        <v>6637</v>
      </c>
      <c r="M77">
        <v>1</v>
      </c>
      <c r="N77">
        <v>1</v>
      </c>
      <c r="O77">
        <v>1</v>
      </c>
      <c r="P77" s="513">
        <v>0</v>
      </c>
      <c r="Q77" s="513">
        <v>0</v>
      </c>
    </row>
    <row r="78" spans="2:17" customFormat="1" ht="14">
      <c r="B78" t="s">
        <v>6261</v>
      </c>
      <c r="C78" t="s">
        <v>6262</v>
      </c>
      <c r="D78" t="s">
        <v>6263</v>
      </c>
      <c r="E78" t="s">
        <v>5403</v>
      </c>
      <c r="F78" t="s">
        <v>275</v>
      </c>
      <c r="G78">
        <v>4</v>
      </c>
      <c r="H78">
        <v>5</v>
      </c>
      <c r="I78" s="309" t="s">
        <v>3330</v>
      </c>
      <c r="J78">
        <v>5</v>
      </c>
      <c r="K78" s="312" t="s">
        <v>3262</v>
      </c>
      <c r="L78" t="s">
        <v>6637</v>
      </c>
      <c r="M78">
        <v>1</v>
      </c>
      <c r="N78">
        <v>2</v>
      </c>
      <c r="O78">
        <v>2</v>
      </c>
      <c r="P78">
        <v>2</v>
      </c>
      <c r="Q78">
        <v>2</v>
      </c>
    </row>
    <row r="79" spans="2:17" customFormat="1" ht="14" hidden="1">
      <c r="B79" t="s">
        <v>6258</v>
      </c>
      <c r="C79" t="s">
        <v>6259</v>
      </c>
      <c r="D79" t="s">
        <v>6260</v>
      </c>
      <c r="F79" t="s">
        <v>256</v>
      </c>
      <c r="I79" s="586" t="s">
        <v>3345</v>
      </c>
      <c r="J79">
        <v>1</v>
      </c>
      <c r="K79" t="s">
        <v>460</v>
      </c>
      <c r="L79" t="s">
        <v>6637</v>
      </c>
      <c r="M79" s="513">
        <v>0</v>
      </c>
      <c r="N79" s="513">
        <v>0</v>
      </c>
      <c r="O79" s="513">
        <v>0</v>
      </c>
      <c r="P79" s="513">
        <v>0</v>
      </c>
      <c r="Q79" s="513">
        <v>0</v>
      </c>
    </row>
    <row r="80" spans="2:17" customFormat="1" ht="14" hidden="1">
      <c r="B80" t="s">
        <v>6348</v>
      </c>
      <c r="C80" t="s">
        <v>6349</v>
      </c>
      <c r="D80" t="s">
        <v>6350</v>
      </c>
      <c r="F80" t="s">
        <v>275</v>
      </c>
      <c r="G80">
        <v>1</v>
      </c>
      <c r="H80">
        <v>1</v>
      </c>
      <c r="I80" s="586" t="s">
        <v>3345</v>
      </c>
      <c r="J80">
        <v>1</v>
      </c>
      <c r="K80" t="s">
        <v>460</v>
      </c>
      <c r="L80" t="s">
        <v>6637</v>
      </c>
      <c r="M80" s="513">
        <v>0</v>
      </c>
      <c r="N80" s="513">
        <v>0</v>
      </c>
      <c r="O80" s="513">
        <v>0</v>
      </c>
      <c r="P80" s="513">
        <v>0</v>
      </c>
      <c r="Q80" s="513">
        <v>0</v>
      </c>
    </row>
    <row r="81" spans="2:17" customFormat="1" ht="14">
      <c r="B81" t="s">
        <v>6462</v>
      </c>
      <c r="C81" t="s">
        <v>6463</v>
      </c>
      <c r="D81" t="s">
        <v>6464</v>
      </c>
      <c r="F81" t="s">
        <v>256</v>
      </c>
      <c r="I81" s="586" t="s">
        <v>3345</v>
      </c>
      <c r="J81">
        <v>1</v>
      </c>
      <c r="K81" s="312" t="s">
        <v>3262</v>
      </c>
      <c r="L81" t="s">
        <v>6637</v>
      </c>
      <c r="M81">
        <v>2</v>
      </c>
      <c r="N81">
        <v>1</v>
      </c>
      <c r="O81">
        <v>0</v>
      </c>
      <c r="P81">
        <v>1</v>
      </c>
      <c r="Q81">
        <v>1</v>
      </c>
    </row>
    <row r="82" spans="2:17" customFormat="1" ht="14" hidden="1">
      <c r="B82" t="s">
        <v>6237</v>
      </c>
      <c r="C82" t="s">
        <v>6238</v>
      </c>
      <c r="D82" t="s">
        <v>6239</v>
      </c>
      <c r="F82" t="s">
        <v>275</v>
      </c>
      <c r="G82">
        <v>1</v>
      </c>
      <c r="H82">
        <v>3</v>
      </c>
      <c r="I82" s="586" t="s">
        <v>3345</v>
      </c>
      <c r="J82">
        <v>2</v>
      </c>
      <c r="K82" s="312" t="s">
        <v>3255</v>
      </c>
      <c r="L82" t="s">
        <v>6637</v>
      </c>
      <c r="M82" s="645">
        <v>0</v>
      </c>
      <c r="N82" s="645">
        <v>1</v>
      </c>
      <c r="O82" s="645">
        <v>0</v>
      </c>
      <c r="P82" s="645">
        <v>0</v>
      </c>
      <c r="Q82" s="645">
        <v>0</v>
      </c>
    </row>
    <row r="83" spans="2:17" customFormat="1" ht="14" hidden="1">
      <c r="B83" t="s">
        <v>6435</v>
      </c>
      <c r="C83" t="s">
        <v>6436</v>
      </c>
      <c r="D83" t="s">
        <v>6437</v>
      </c>
      <c r="F83" t="s">
        <v>5227</v>
      </c>
      <c r="G83">
        <v>1</v>
      </c>
      <c r="I83" s="586" t="s">
        <v>3345</v>
      </c>
      <c r="J83">
        <v>2</v>
      </c>
      <c r="K83" s="312" t="s">
        <v>3255</v>
      </c>
      <c r="L83" t="s">
        <v>6637</v>
      </c>
      <c r="M83" s="645">
        <v>1</v>
      </c>
      <c r="N83" s="645">
        <v>0</v>
      </c>
      <c r="O83" s="645">
        <v>0</v>
      </c>
      <c r="P83" s="645">
        <v>0</v>
      </c>
      <c r="Q83" s="645">
        <v>0</v>
      </c>
    </row>
    <row r="84" spans="2:17" customFormat="1" ht="14" hidden="1">
      <c r="B84" t="s">
        <v>6345</v>
      </c>
      <c r="C84" t="s">
        <v>6346</v>
      </c>
      <c r="D84" t="s">
        <v>6347</v>
      </c>
      <c r="F84" t="s">
        <v>275</v>
      </c>
      <c r="G84">
        <v>3</v>
      </c>
      <c r="H84">
        <v>4</v>
      </c>
      <c r="I84" s="586" t="s">
        <v>3345</v>
      </c>
      <c r="J84">
        <v>3</v>
      </c>
      <c r="K84" s="312" t="s">
        <v>3255</v>
      </c>
      <c r="L84" t="s">
        <v>6637</v>
      </c>
      <c r="M84" s="645">
        <v>1</v>
      </c>
      <c r="N84" s="645">
        <v>0</v>
      </c>
      <c r="O84" s="645">
        <v>0</v>
      </c>
      <c r="P84" s="645">
        <v>0</v>
      </c>
      <c r="Q84" s="645">
        <v>0</v>
      </c>
    </row>
    <row r="85" spans="2:17" customFormat="1" ht="14" hidden="1">
      <c r="B85" t="s">
        <v>6512</v>
      </c>
      <c r="C85" t="s">
        <v>6513</v>
      </c>
      <c r="D85" t="s">
        <v>6514</v>
      </c>
      <c r="F85" t="s">
        <v>256</v>
      </c>
      <c r="I85" s="586" t="s">
        <v>3345</v>
      </c>
      <c r="J85">
        <v>4</v>
      </c>
      <c r="K85" t="s">
        <v>460</v>
      </c>
      <c r="L85" t="s">
        <v>6637</v>
      </c>
      <c r="M85" s="513">
        <v>0</v>
      </c>
      <c r="N85" s="513">
        <v>0</v>
      </c>
      <c r="O85" s="513">
        <v>0</v>
      </c>
      <c r="P85" s="513">
        <v>0</v>
      </c>
      <c r="Q85" s="513">
        <v>0</v>
      </c>
    </row>
    <row r="86" spans="2:17" customFormat="1" ht="14">
      <c r="B86" s="518" t="s">
        <v>6627</v>
      </c>
      <c r="C86" t="s">
        <v>6517</v>
      </c>
      <c r="D86" t="s">
        <v>6518</v>
      </c>
      <c r="F86" t="s">
        <v>275</v>
      </c>
      <c r="G86">
        <v>4</v>
      </c>
      <c r="H86">
        <v>3</v>
      </c>
      <c r="I86" s="586" t="s">
        <v>3345</v>
      </c>
      <c r="J86">
        <v>4</v>
      </c>
      <c r="K86" s="312" t="s">
        <v>3245</v>
      </c>
      <c r="L86" t="s">
        <v>6637</v>
      </c>
      <c r="M86" s="513">
        <v>0</v>
      </c>
      <c r="N86">
        <v>1</v>
      </c>
      <c r="O86">
        <v>1</v>
      </c>
      <c r="P86">
        <v>1</v>
      </c>
      <c r="Q86" s="513">
        <v>0</v>
      </c>
    </row>
    <row r="87" spans="2:17" customFormat="1" ht="14">
      <c r="B87" t="s">
        <v>6519</v>
      </c>
      <c r="C87" t="s">
        <v>6520</v>
      </c>
      <c r="D87" t="s">
        <v>6521</v>
      </c>
      <c r="F87" t="s">
        <v>275</v>
      </c>
      <c r="G87">
        <v>3</v>
      </c>
      <c r="H87">
        <v>5</v>
      </c>
      <c r="I87" s="586" t="s">
        <v>3345</v>
      </c>
      <c r="J87">
        <v>4</v>
      </c>
      <c r="K87" s="312" t="s">
        <v>3262</v>
      </c>
      <c r="L87" t="s">
        <v>6637</v>
      </c>
      <c r="M87">
        <v>2</v>
      </c>
      <c r="N87">
        <v>1</v>
      </c>
      <c r="O87">
        <v>2</v>
      </c>
      <c r="P87">
        <v>2</v>
      </c>
      <c r="Q87">
        <v>1</v>
      </c>
    </row>
    <row r="88" spans="2:17" customFormat="1" ht="14">
      <c r="B88" s="518" t="s">
        <v>6628</v>
      </c>
      <c r="C88" t="s">
        <v>6579</v>
      </c>
      <c r="D88" t="s">
        <v>6580</v>
      </c>
      <c r="F88" t="s">
        <v>275</v>
      </c>
      <c r="G88">
        <v>4</v>
      </c>
      <c r="H88">
        <v>4</v>
      </c>
      <c r="I88" s="586" t="s">
        <v>3345</v>
      </c>
      <c r="J88">
        <v>5</v>
      </c>
      <c r="K88" s="312" t="s">
        <v>3245</v>
      </c>
      <c r="L88" t="s">
        <v>6637</v>
      </c>
      <c r="M88">
        <v>1</v>
      </c>
      <c r="N88">
        <v>1</v>
      </c>
      <c r="O88">
        <v>1</v>
      </c>
      <c r="P88" s="513">
        <v>0</v>
      </c>
      <c r="Q88" s="513">
        <v>0</v>
      </c>
    </row>
    <row r="89" spans="2:17" customFormat="1" ht="14">
      <c r="B89" t="s">
        <v>6440</v>
      </c>
      <c r="C89" t="s">
        <v>6441</v>
      </c>
      <c r="D89" t="s">
        <v>6442</v>
      </c>
      <c r="F89" t="s">
        <v>256</v>
      </c>
      <c r="I89" s="309" t="s">
        <v>3362</v>
      </c>
      <c r="J89">
        <v>1</v>
      </c>
      <c r="K89" s="312" t="s">
        <v>3262</v>
      </c>
      <c r="L89" t="s">
        <v>6637</v>
      </c>
      <c r="M89">
        <v>2</v>
      </c>
      <c r="N89">
        <v>1</v>
      </c>
      <c r="O89">
        <v>1</v>
      </c>
      <c r="P89">
        <v>2</v>
      </c>
      <c r="Q89">
        <v>0</v>
      </c>
    </row>
    <row r="90" spans="2:17" customFormat="1" ht="14" hidden="1">
      <c r="B90" t="s">
        <v>6509</v>
      </c>
      <c r="C90" t="s">
        <v>6510</v>
      </c>
      <c r="D90" t="s">
        <v>6511</v>
      </c>
      <c r="F90" t="s">
        <v>256</v>
      </c>
      <c r="I90" s="309" t="s">
        <v>3362</v>
      </c>
      <c r="J90">
        <v>1</v>
      </c>
      <c r="K90" t="s">
        <v>460</v>
      </c>
      <c r="L90" t="s">
        <v>6637</v>
      </c>
      <c r="M90" s="513">
        <v>0</v>
      </c>
      <c r="N90" s="513">
        <v>0</v>
      </c>
      <c r="O90" s="513">
        <v>0</v>
      </c>
      <c r="P90" s="513">
        <v>0</v>
      </c>
      <c r="Q90" s="513">
        <v>0</v>
      </c>
    </row>
    <row r="91" spans="2:17" customFormat="1" ht="14" hidden="1">
      <c r="B91" t="s">
        <v>6285</v>
      </c>
      <c r="C91" t="s">
        <v>6286</v>
      </c>
      <c r="D91" t="s">
        <v>6287</v>
      </c>
      <c r="F91" t="s">
        <v>275</v>
      </c>
      <c r="G91">
        <v>1</v>
      </c>
      <c r="H91">
        <v>3</v>
      </c>
      <c r="I91" s="309" t="s">
        <v>3362</v>
      </c>
      <c r="J91">
        <v>2</v>
      </c>
      <c r="K91" s="312" t="s">
        <v>3255</v>
      </c>
      <c r="L91" t="s">
        <v>6637</v>
      </c>
      <c r="M91" s="645">
        <v>1</v>
      </c>
      <c r="N91" s="645">
        <v>0</v>
      </c>
      <c r="O91" s="645">
        <v>0</v>
      </c>
      <c r="P91" s="645">
        <v>2</v>
      </c>
      <c r="Q91" s="645">
        <v>0</v>
      </c>
    </row>
    <row r="92" spans="2:17" customFormat="1" ht="14" hidden="1">
      <c r="B92" t="s">
        <v>6588</v>
      </c>
      <c r="C92" t="s">
        <v>6589</v>
      </c>
      <c r="D92" t="s">
        <v>6590</v>
      </c>
      <c r="F92" t="s">
        <v>256</v>
      </c>
      <c r="I92" s="309" t="s">
        <v>3362</v>
      </c>
      <c r="J92">
        <v>2</v>
      </c>
      <c r="K92" t="s">
        <v>460</v>
      </c>
      <c r="L92" t="s">
        <v>6637</v>
      </c>
      <c r="M92" s="513">
        <v>0</v>
      </c>
      <c r="N92" s="513">
        <v>0</v>
      </c>
      <c r="O92" s="513">
        <v>0</v>
      </c>
      <c r="P92" s="513">
        <v>0</v>
      </c>
      <c r="Q92" s="513">
        <v>0</v>
      </c>
    </row>
    <row r="93" spans="2:17" customFormat="1" ht="14" hidden="1">
      <c r="B93" t="s">
        <v>6279</v>
      </c>
      <c r="C93" t="s">
        <v>6280</v>
      </c>
      <c r="D93" t="s">
        <v>6281</v>
      </c>
      <c r="F93" t="s">
        <v>275</v>
      </c>
      <c r="G93">
        <v>3</v>
      </c>
      <c r="H93">
        <v>3</v>
      </c>
      <c r="I93" s="309" t="s">
        <v>3362</v>
      </c>
      <c r="J93">
        <v>3</v>
      </c>
      <c r="K93" t="s">
        <v>460</v>
      </c>
      <c r="L93" t="s">
        <v>6637</v>
      </c>
      <c r="M93" s="513">
        <v>0</v>
      </c>
      <c r="N93" s="513">
        <v>0</v>
      </c>
      <c r="O93" s="513">
        <v>0</v>
      </c>
      <c r="P93" s="513">
        <v>0</v>
      </c>
      <c r="Q93" s="513">
        <v>0</v>
      </c>
    </row>
    <row r="94" spans="2:17" customFormat="1" ht="14">
      <c r="B94" t="s">
        <v>6500</v>
      </c>
      <c r="C94" t="s">
        <v>6501</v>
      </c>
      <c r="D94" t="s">
        <v>6502</v>
      </c>
      <c r="F94" t="s">
        <v>275</v>
      </c>
      <c r="G94">
        <v>1</v>
      </c>
      <c r="H94">
        <v>3</v>
      </c>
      <c r="I94" s="309" t="s">
        <v>3362</v>
      </c>
      <c r="J94">
        <v>3</v>
      </c>
      <c r="K94" s="312" t="s">
        <v>3245</v>
      </c>
      <c r="L94" t="s">
        <v>6637</v>
      </c>
      <c r="M94">
        <v>1</v>
      </c>
      <c r="N94">
        <v>1</v>
      </c>
      <c r="O94">
        <v>1</v>
      </c>
      <c r="P94">
        <v>1</v>
      </c>
      <c r="Q94">
        <v>1</v>
      </c>
    </row>
    <row r="95" spans="2:17" customFormat="1" ht="14" hidden="1">
      <c r="B95" t="s">
        <v>6503</v>
      </c>
      <c r="C95" t="s">
        <v>6504</v>
      </c>
      <c r="D95" t="s">
        <v>6505</v>
      </c>
      <c r="F95" t="s">
        <v>275</v>
      </c>
      <c r="G95">
        <v>3</v>
      </c>
      <c r="H95">
        <v>3</v>
      </c>
      <c r="I95" s="309" t="s">
        <v>3362</v>
      </c>
      <c r="J95">
        <v>3</v>
      </c>
      <c r="K95" s="312" t="s">
        <v>3255</v>
      </c>
      <c r="L95" t="s">
        <v>6637</v>
      </c>
      <c r="M95" s="645">
        <v>0</v>
      </c>
      <c r="N95" s="645">
        <v>0</v>
      </c>
      <c r="O95" s="645">
        <v>0</v>
      </c>
      <c r="P95" s="645">
        <v>1</v>
      </c>
      <c r="Q95" s="645">
        <v>0</v>
      </c>
    </row>
    <row r="96" spans="2:17" customFormat="1" ht="14" hidden="1">
      <c r="B96" t="s">
        <v>6506</v>
      </c>
      <c r="C96" t="s">
        <v>6507</v>
      </c>
      <c r="D96" t="s">
        <v>6508</v>
      </c>
      <c r="F96" t="s">
        <v>256</v>
      </c>
      <c r="I96" s="309" t="s">
        <v>3362</v>
      </c>
      <c r="J96">
        <v>4</v>
      </c>
      <c r="K96" s="312" t="s">
        <v>3255</v>
      </c>
      <c r="L96" t="s">
        <v>6637</v>
      </c>
      <c r="M96" s="645">
        <v>0</v>
      </c>
      <c r="N96" s="645">
        <v>1</v>
      </c>
      <c r="O96" s="645">
        <v>0</v>
      </c>
      <c r="P96" s="645">
        <v>0</v>
      </c>
      <c r="Q96" s="645">
        <v>0</v>
      </c>
    </row>
    <row r="97" spans="2:17" customFormat="1" ht="14">
      <c r="B97" s="518" t="s">
        <v>6632</v>
      </c>
      <c r="C97" t="s">
        <v>6438</v>
      </c>
      <c r="D97" t="s">
        <v>6439</v>
      </c>
      <c r="F97" t="s">
        <v>275</v>
      </c>
      <c r="G97">
        <v>5</v>
      </c>
      <c r="H97">
        <v>5</v>
      </c>
      <c r="I97" s="309" t="s">
        <v>3362</v>
      </c>
      <c r="J97">
        <v>5</v>
      </c>
      <c r="K97" s="312" t="s">
        <v>3245</v>
      </c>
      <c r="L97" t="s">
        <v>6637</v>
      </c>
      <c r="M97" s="513">
        <v>0</v>
      </c>
      <c r="N97" s="513">
        <v>0</v>
      </c>
      <c r="O97" s="513">
        <v>0</v>
      </c>
      <c r="P97" s="513">
        <v>0</v>
      </c>
      <c r="Q97">
        <v>1</v>
      </c>
    </row>
    <row r="98" spans="2:17" customFormat="1" ht="14">
      <c r="B98" t="s">
        <v>6276</v>
      </c>
      <c r="C98" t="s">
        <v>6277</v>
      </c>
      <c r="D98" t="s">
        <v>6278</v>
      </c>
      <c r="F98" t="s">
        <v>275</v>
      </c>
      <c r="G98">
        <v>6</v>
      </c>
      <c r="H98">
        <v>6</v>
      </c>
      <c r="I98" s="309" t="s">
        <v>3362</v>
      </c>
      <c r="J98">
        <v>6</v>
      </c>
      <c r="K98" s="312" t="s">
        <v>3262</v>
      </c>
      <c r="L98" t="s">
        <v>6637</v>
      </c>
      <c r="M98">
        <v>1</v>
      </c>
      <c r="N98">
        <v>2</v>
      </c>
      <c r="O98">
        <v>2</v>
      </c>
      <c r="P98">
        <v>2</v>
      </c>
      <c r="Q98">
        <v>1</v>
      </c>
    </row>
    <row r="99" spans="2:17" customFormat="1" ht="14" hidden="1">
      <c r="B99" t="s">
        <v>6491</v>
      </c>
      <c r="C99" t="s">
        <v>6492</v>
      </c>
      <c r="D99" t="s">
        <v>6493</v>
      </c>
      <c r="F99" t="s">
        <v>275</v>
      </c>
      <c r="G99">
        <v>1</v>
      </c>
      <c r="H99">
        <v>3</v>
      </c>
      <c r="I99" s="309" t="s">
        <v>3376</v>
      </c>
      <c r="J99">
        <v>1</v>
      </c>
      <c r="K99" s="312" t="s">
        <v>3255</v>
      </c>
      <c r="L99" t="s">
        <v>6637</v>
      </c>
      <c r="M99" s="645">
        <v>1</v>
      </c>
      <c r="N99" s="645">
        <v>0</v>
      </c>
      <c r="O99" s="645">
        <v>0</v>
      </c>
      <c r="P99" s="645">
        <v>0</v>
      </c>
      <c r="Q99" s="645">
        <v>0</v>
      </c>
    </row>
    <row r="100" spans="2:17" customFormat="1" ht="14" hidden="1">
      <c r="B100" t="s">
        <v>6294</v>
      </c>
      <c r="C100" t="s">
        <v>6295</v>
      </c>
      <c r="D100" t="s">
        <v>6296</v>
      </c>
      <c r="F100" t="s">
        <v>256</v>
      </c>
      <c r="I100" s="309" t="s">
        <v>3376</v>
      </c>
      <c r="J100">
        <v>2</v>
      </c>
      <c r="K100" t="s">
        <v>460</v>
      </c>
      <c r="L100" t="s">
        <v>6637</v>
      </c>
      <c r="M100" s="513">
        <v>0</v>
      </c>
      <c r="N100" s="513">
        <v>0</v>
      </c>
      <c r="O100" s="513">
        <v>0</v>
      </c>
      <c r="P100" s="513">
        <v>0</v>
      </c>
      <c r="Q100" s="513">
        <v>0</v>
      </c>
    </row>
    <row r="101" spans="2:17" customFormat="1" ht="14" hidden="1">
      <c r="B101" t="s">
        <v>6443</v>
      </c>
      <c r="C101" t="s">
        <v>6444</v>
      </c>
      <c r="D101" t="s">
        <v>6445</v>
      </c>
      <c r="F101" t="s">
        <v>256</v>
      </c>
      <c r="I101" s="309" t="s">
        <v>3376</v>
      </c>
      <c r="J101">
        <v>2</v>
      </c>
      <c r="K101" s="312" t="s">
        <v>3255</v>
      </c>
      <c r="L101" t="s">
        <v>6637</v>
      </c>
      <c r="M101" s="645">
        <v>0</v>
      </c>
      <c r="N101" s="645">
        <v>0</v>
      </c>
      <c r="O101" s="645">
        <v>0</v>
      </c>
      <c r="P101" s="645">
        <v>1</v>
      </c>
      <c r="Q101" s="645">
        <v>0</v>
      </c>
    </row>
    <row r="102" spans="2:17" customFormat="1" ht="14">
      <c r="B102" s="518" t="s">
        <v>6620</v>
      </c>
      <c r="C102" t="s">
        <v>6460</v>
      </c>
      <c r="D102" t="s">
        <v>6461</v>
      </c>
      <c r="F102" t="s">
        <v>275</v>
      </c>
      <c r="G102">
        <v>2</v>
      </c>
      <c r="H102">
        <v>3</v>
      </c>
      <c r="I102" s="309" t="s">
        <v>3376</v>
      </c>
      <c r="J102">
        <v>3</v>
      </c>
      <c r="K102" s="312" t="s">
        <v>3245</v>
      </c>
      <c r="L102" t="s">
        <v>6637</v>
      </c>
      <c r="M102" s="513">
        <v>0</v>
      </c>
      <c r="N102">
        <v>1</v>
      </c>
      <c r="O102">
        <v>1</v>
      </c>
      <c r="P102">
        <v>1</v>
      </c>
      <c r="Q102" s="513">
        <v>0</v>
      </c>
    </row>
    <row r="103" spans="2:17" customFormat="1" ht="14" hidden="1">
      <c r="B103" t="s">
        <v>6297</v>
      </c>
      <c r="C103" t="s">
        <v>6298</v>
      </c>
      <c r="D103" t="s">
        <v>6299</v>
      </c>
      <c r="F103" t="s">
        <v>275</v>
      </c>
      <c r="G103">
        <v>2</v>
      </c>
      <c r="H103">
        <v>6</v>
      </c>
      <c r="I103" s="309" t="s">
        <v>3376</v>
      </c>
      <c r="J103">
        <v>4</v>
      </c>
      <c r="K103" t="s">
        <v>460</v>
      </c>
      <c r="L103" t="s">
        <v>6637</v>
      </c>
      <c r="M103" s="513">
        <v>0</v>
      </c>
      <c r="N103" s="513">
        <v>0</v>
      </c>
      <c r="O103" s="513">
        <v>0</v>
      </c>
      <c r="P103" s="513">
        <v>0</v>
      </c>
      <c r="Q103" s="513">
        <v>0</v>
      </c>
    </row>
    <row r="104" spans="2:17" customFormat="1" ht="14">
      <c r="B104" t="s">
        <v>6300</v>
      </c>
      <c r="C104" t="s">
        <v>6301</v>
      </c>
      <c r="D104" t="s">
        <v>6302</v>
      </c>
      <c r="F104" t="s">
        <v>256</v>
      </c>
      <c r="I104" s="309" t="s">
        <v>3376</v>
      </c>
      <c r="J104">
        <v>4</v>
      </c>
      <c r="K104" s="312" t="s">
        <v>3262</v>
      </c>
      <c r="L104" t="s">
        <v>6637</v>
      </c>
      <c r="M104">
        <v>2</v>
      </c>
      <c r="N104">
        <v>2</v>
      </c>
      <c r="O104">
        <v>2</v>
      </c>
      <c r="P104">
        <v>2</v>
      </c>
      <c r="Q104">
        <v>1</v>
      </c>
    </row>
    <row r="105" spans="2:17" customFormat="1" ht="14" hidden="1">
      <c r="B105" t="s">
        <v>6303</v>
      </c>
      <c r="C105" t="s">
        <v>6304</v>
      </c>
      <c r="D105" t="s">
        <v>6305</v>
      </c>
      <c r="F105" t="s">
        <v>5227</v>
      </c>
      <c r="G105">
        <v>3</v>
      </c>
      <c r="I105" s="309" t="s">
        <v>3376</v>
      </c>
      <c r="J105">
        <v>4</v>
      </c>
      <c r="K105" s="312" t="s">
        <v>3255</v>
      </c>
      <c r="L105" t="s">
        <v>6637</v>
      </c>
      <c r="M105" s="645">
        <v>0</v>
      </c>
      <c r="N105" s="645">
        <v>0</v>
      </c>
      <c r="O105" s="645">
        <v>0</v>
      </c>
      <c r="P105" s="645">
        <v>0</v>
      </c>
      <c r="Q105" s="645">
        <v>0</v>
      </c>
    </row>
    <row r="106" spans="2:17" customFormat="1" ht="14" hidden="1">
      <c r="B106" t="s">
        <v>6234</v>
      </c>
      <c r="C106" t="s">
        <v>6235</v>
      </c>
      <c r="D106" t="s">
        <v>6236</v>
      </c>
      <c r="E106" t="s">
        <v>5912</v>
      </c>
      <c r="F106" t="s">
        <v>275</v>
      </c>
      <c r="G106">
        <v>4</v>
      </c>
      <c r="H106">
        <v>5</v>
      </c>
      <c r="I106" s="309" t="s">
        <v>3376</v>
      </c>
      <c r="J106">
        <v>5</v>
      </c>
      <c r="K106" t="s">
        <v>460</v>
      </c>
      <c r="L106" t="s">
        <v>6637</v>
      </c>
      <c r="M106" s="513">
        <v>0</v>
      </c>
      <c r="N106" s="513">
        <v>0</v>
      </c>
      <c r="O106" s="513">
        <v>0</v>
      </c>
      <c r="P106" s="513">
        <v>0</v>
      </c>
      <c r="Q106" s="513">
        <v>0</v>
      </c>
    </row>
    <row r="107" spans="2:17" customFormat="1" ht="14">
      <c r="B107" t="s">
        <v>6554</v>
      </c>
      <c r="C107" t="s">
        <v>6555</v>
      </c>
      <c r="D107" t="s">
        <v>6556</v>
      </c>
      <c r="F107" t="s">
        <v>275</v>
      </c>
      <c r="G107">
        <v>4</v>
      </c>
      <c r="H107">
        <v>4</v>
      </c>
      <c r="I107" s="309" t="s">
        <v>3376</v>
      </c>
      <c r="J107">
        <v>5</v>
      </c>
      <c r="K107" s="312" t="s">
        <v>3262</v>
      </c>
      <c r="L107" t="s">
        <v>6637</v>
      </c>
      <c r="M107">
        <v>2</v>
      </c>
      <c r="N107">
        <v>2</v>
      </c>
      <c r="O107">
        <v>1</v>
      </c>
      <c r="P107">
        <v>0</v>
      </c>
      <c r="Q107">
        <v>2</v>
      </c>
    </row>
    <row r="108" spans="2:17" customFormat="1" ht="14">
      <c r="B108" s="518" t="s">
        <v>6630</v>
      </c>
      <c r="C108" t="s">
        <v>6456</v>
      </c>
      <c r="D108" t="s">
        <v>6457</v>
      </c>
      <c r="F108" t="s">
        <v>275</v>
      </c>
      <c r="G108">
        <v>5</v>
      </c>
      <c r="H108">
        <v>4</v>
      </c>
      <c r="I108" s="309" t="s">
        <v>3376</v>
      </c>
      <c r="J108">
        <v>7</v>
      </c>
      <c r="K108" s="312" t="s">
        <v>3245</v>
      </c>
      <c r="L108" t="s">
        <v>6637</v>
      </c>
      <c r="M108">
        <v>1</v>
      </c>
      <c r="N108" s="513">
        <v>0</v>
      </c>
      <c r="O108">
        <v>1</v>
      </c>
      <c r="P108" s="513">
        <v>0</v>
      </c>
      <c r="Q108">
        <v>1</v>
      </c>
    </row>
    <row r="109" spans="2:17" customFormat="1" ht="14" hidden="1">
      <c r="B109" t="s">
        <v>6264</v>
      </c>
      <c r="C109" t="s">
        <v>6265</v>
      </c>
      <c r="D109" t="s">
        <v>6266</v>
      </c>
      <c r="E109" t="s">
        <v>5403</v>
      </c>
      <c r="F109" t="s">
        <v>275</v>
      </c>
      <c r="G109">
        <v>1</v>
      </c>
      <c r="H109">
        <v>2</v>
      </c>
      <c r="I109" s="764" t="s">
        <v>413</v>
      </c>
      <c r="J109">
        <v>1</v>
      </c>
      <c r="K109" t="s">
        <v>460</v>
      </c>
      <c r="L109" t="s">
        <v>6637</v>
      </c>
      <c r="M109" s="513">
        <v>0</v>
      </c>
      <c r="N109" s="513">
        <v>0</v>
      </c>
      <c r="O109" s="513">
        <v>0</v>
      </c>
      <c r="P109" s="513">
        <v>0</v>
      </c>
      <c r="Q109" s="513">
        <v>0</v>
      </c>
    </row>
    <row r="110" spans="2:17" customFormat="1" ht="14" hidden="1">
      <c r="B110" t="s">
        <v>6267</v>
      </c>
      <c r="C110" t="s">
        <v>6268</v>
      </c>
      <c r="D110" t="s">
        <v>6269</v>
      </c>
      <c r="E110" t="s">
        <v>5271</v>
      </c>
      <c r="F110" t="s">
        <v>275</v>
      </c>
      <c r="G110">
        <v>2</v>
      </c>
      <c r="H110">
        <v>4</v>
      </c>
      <c r="I110" s="764" t="s">
        <v>413</v>
      </c>
      <c r="J110">
        <v>2</v>
      </c>
      <c r="K110" s="312" t="s">
        <v>3255</v>
      </c>
      <c r="L110" t="s">
        <v>6637</v>
      </c>
      <c r="M110" s="645">
        <v>0</v>
      </c>
      <c r="N110" s="645">
        <v>0</v>
      </c>
      <c r="O110" s="645">
        <v>0</v>
      </c>
      <c r="P110" s="645">
        <v>0</v>
      </c>
      <c r="Q110" s="645">
        <v>0</v>
      </c>
    </row>
    <row r="111" spans="2:17" customFormat="1" ht="14" hidden="1">
      <c r="B111" t="s">
        <v>6270</v>
      </c>
      <c r="C111" t="s">
        <v>6271</v>
      </c>
      <c r="D111" t="s">
        <v>6272</v>
      </c>
      <c r="E111" t="s">
        <v>5271</v>
      </c>
      <c r="F111" t="s">
        <v>275</v>
      </c>
      <c r="G111">
        <v>2</v>
      </c>
      <c r="H111">
        <v>2</v>
      </c>
      <c r="I111" s="764" t="s">
        <v>413</v>
      </c>
      <c r="J111">
        <v>2</v>
      </c>
      <c r="K111" t="s">
        <v>460</v>
      </c>
      <c r="L111" t="s">
        <v>6637</v>
      </c>
      <c r="M111" s="513">
        <v>0</v>
      </c>
      <c r="N111" s="513">
        <v>0</v>
      </c>
      <c r="O111" s="513">
        <v>0</v>
      </c>
      <c r="P111" s="513">
        <v>0</v>
      </c>
      <c r="Q111" s="513">
        <v>0</v>
      </c>
    </row>
    <row r="112" spans="2:17" customFormat="1" ht="14" hidden="1">
      <c r="B112" t="s">
        <v>6393</v>
      </c>
      <c r="C112" t="s">
        <v>6394</v>
      </c>
      <c r="D112" t="s">
        <v>6395</v>
      </c>
      <c r="E112" t="s">
        <v>5271</v>
      </c>
      <c r="F112" t="s">
        <v>275</v>
      </c>
      <c r="G112">
        <v>2</v>
      </c>
      <c r="H112">
        <v>3</v>
      </c>
      <c r="I112" s="764" t="s">
        <v>413</v>
      </c>
      <c r="J112">
        <v>2</v>
      </c>
      <c r="K112" t="s">
        <v>460</v>
      </c>
      <c r="L112" t="s">
        <v>6637</v>
      </c>
      <c r="M112" s="513">
        <v>0</v>
      </c>
      <c r="N112" s="513">
        <v>0</v>
      </c>
      <c r="O112" s="513">
        <v>0</v>
      </c>
      <c r="P112" s="513">
        <v>0</v>
      </c>
      <c r="Q112" s="513">
        <v>0</v>
      </c>
    </row>
    <row r="113" spans="2:17" customFormat="1" ht="14" hidden="1">
      <c r="B113" t="s">
        <v>6399</v>
      </c>
      <c r="C113" t="s">
        <v>6400</v>
      </c>
      <c r="D113" t="s">
        <v>6401</v>
      </c>
      <c r="F113" t="s">
        <v>275</v>
      </c>
      <c r="G113">
        <v>2</v>
      </c>
      <c r="H113">
        <v>4</v>
      </c>
      <c r="I113" s="764" t="s">
        <v>413</v>
      </c>
      <c r="J113">
        <v>2</v>
      </c>
      <c r="K113" t="s">
        <v>460</v>
      </c>
      <c r="L113" t="s">
        <v>6637</v>
      </c>
      <c r="M113" s="513">
        <v>0</v>
      </c>
      <c r="N113" s="513">
        <v>0</v>
      </c>
      <c r="O113" s="513">
        <v>0</v>
      </c>
      <c r="P113" s="513">
        <v>0</v>
      </c>
      <c r="Q113" s="513">
        <v>0</v>
      </c>
    </row>
    <row r="114" spans="2:17" customFormat="1" ht="14" hidden="1">
      <c r="B114" t="s">
        <v>6420</v>
      </c>
      <c r="C114" t="s">
        <v>6421</v>
      </c>
      <c r="D114" t="s">
        <v>6422</v>
      </c>
      <c r="F114" t="s">
        <v>275</v>
      </c>
      <c r="G114">
        <v>1</v>
      </c>
      <c r="H114">
        <v>3</v>
      </c>
      <c r="I114" s="764" t="s">
        <v>413</v>
      </c>
      <c r="J114">
        <v>2</v>
      </c>
      <c r="K114" t="s">
        <v>460</v>
      </c>
      <c r="L114" t="s">
        <v>6637</v>
      </c>
      <c r="M114" s="513">
        <v>0</v>
      </c>
      <c r="N114" s="513">
        <v>0</v>
      </c>
      <c r="O114" s="513">
        <v>0</v>
      </c>
      <c r="P114" s="513">
        <v>0</v>
      </c>
      <c r="Q114" s="513">
        <v>0</v>
      </c>
    </row>
    <row r="115" spans="2:17" customFormat="1" ht="14" hidden="1">
      <c r="B115" t="s">
        <v>6423</v>
      </c>
      <c r="C115" t="s">
        <v>6424</v>
      </c>
      <c r="D115" t="s">
        <v>6425</v>
      </c>
      <c r="E115" t="s">
        <v>5428</v>
      </c>
      <c r="F115" t="s">
        <v>275</v>
      </c>
      <c r="G115">
        <v>1</v>
      </c>
      <c r="H115">
        <v>3</v>
      </c>
      <c r="I115" s="764" t="s">
        <v>413</v>
      </c>
      <c r="J115">
        <v>2</v>
      </c>
      <c r="K115" t="s">
        <v>460</v>
      </c>
      <c r="L115" t="s">
        <v>6637</v>
      </c>
      <c r="M115" s="513">
        <v>0</v>
      </c>
      <c r="N115" s="513">
        <v>0</v>
      </c>
      <c r="O115" s="513">
        <v>0</v>
      </c>
      <c r="P115" s="513">
        <v>0</v>
      </c>
      <c r="Q115" s="513">
        <v>0</v>
      </c>
    </row>
    <row r="116" spans="2:17" customFormat="1" ht="14" hidden="1">
      <c r="B116" t="s">
        <v>6426</v>
      </c>
      <c r="C116" t="s">
        <v>6427</v>
      </c>
      <c r="D116" t="s">
        <v>6428</v>
      </c>
      <c r="E116" t="s">
        <v>5428</v>
      </c>
      <c r="F116" t="s">
        <v>275</v>
      </c>
      <c r="G116">
        <v>3</v>
      </c>
      <c r="H116">
        <v>2</v>
      </c>
      <c r="I116" s="764" t="s">
        <v>413</v>
      </c>
      <c r="J116">
        <v>2</v>
      </c>
      <c r="K116" t="s">
        <v>460</v>
      </c>
      <c r="L116" t="s">
        <v>6637</v>
      </c>
      <c r="M116" s="513">
        <v>0</v>
      </c>
      <c r="N116" s="513">
        <v>0</v>
      </c>
      <c r="O116" s="513">
        <v>0</v>
      </c>
      <c r="P116" s="513">
        <v>0</v>
      </c>
      <c r="Q116" s="513">
        <v>0</v>
      </c>
    </row>
    <row r="117" spans="2:17" customFormat="1" ht="14" hidden="1">
      <c r="B117" t="s">
        <v>6605</v>
      </c>
      <c r="C117" t="s">
        <v>6606</v>
      </c>
      <c r="D117" t="s">
        <v>6607</v>
      </c>
      <c r="F117" t="s">
        <v>275</v>
      </c>
      <c r="G117">
        <v>2</v>
      </c>
      <c r="H117">
        <v>3</v>
      </c>
      <c r="I117" s="764" t="s">
        <v>413</v>
      </c>
      <c r="J117">
        <v>2</v>
      </c>
      <c r="K117" t="s">
        <v>460</v>
      </c>
      <c r="L117" t="s">
        <v>6637</v>
      </c>
      <c r="M117" s="513">
        <v>0</v>
      </c>
      <c r="N117" s="513">
        <v>0</v>
      </c>
      <c r="O117" s="513">
        <v>0</v>
      </c>
      <c r="P117" s="513">
        <v>0</v>
      </c>
      <c r="Q117" s="513">
        <v>0</v>
      </c>
    </row>
    <row r="118" spans="2:17" customFormat="1" ht="14" hidden="1">
      <c r="B118" t="s">
        <v>6252</v>
      </c>
      <c r="C118" t="s">
        <v>6253</v>
      </c>
      <c r="D118" t="s">
        <v>6254</v>
      </c>
      <c r="F118" t="s">
        <v>275</v>
      </c>
      <c r="G118">
        <v>2</v>
      </c>
      <c r="H118">
        <v>4</v>
      </c>
      <c r="I118" s="764" t="s">
        <v>413</v>
      </c>
      <c r="J118">
        <v>3</v>
      </c>
      <c r="K118" t="s">
        <v>460</v>
      </c>
      <c r="L118" t="s">
        <v>6637</v>
      </c>
      <c r="M118" s="513">
        <v>0</v>
      </c>
      <c r="N118" s="513">
        <v>0</v>
      </c>
      <c r="O118" s="513">
        <v>0</v>
      </c>
      <c r="P118" s="513">
        <v>0</v>
      </c>
      <c r="Q118" s="513">
        <v>0</v>
      </c>
    </row>
    <row r="119" spans="2:17" customFormat="1" ht="14" hidden="1">
      <c r="B119" t="s">
        <v>6342</v>
      </c>
      <c r="C119" t="s">
        <v>6343</v>
      </c>
      <c r="D119" t="s">
        <v>6344</v>
      </c>
      <c r="F119" t="s">
        <v>275</v>
      </c>
      <c r="G119">
        <v>4</v>
      </c>
      <c r="H119">
        <v>3</v>
      </c>
      <c r="I119" s="764" t="s">
        <v>413</v>
      </c>
      <c r="J119">
        <v>3</v>
      </c>
      <c r="K119" t="s">
        <v>460</v>
      </c>
      <c r="L119" t="s">
        <v>6637</v>
      </c>
      <c r="M119" s="513">
        <v>0</v>
      </c>
      <c r="N119" s="513">
        <v>0</v>
      </c>
      <c r="O119" s="513">
        <v>0</v>
      </c>
      <c r="P119" s="513">
        <v>0</v>
      </c>
      <c r="Q119" s="513">
        <v>0</v>
      </c>
    </row>
    <row r="120" spans="2:17" customFormat="1" ht="14" hidden="1">
      <c r="B120" t="s">
        <v>6387</v>
      </c>
      <c r="C120" t="s">
        <v>6388</v>
      </c>
      <c r="D120" t="s">
        <v>6389</v>
      </c>
      <c r="F120" t="s">
        <v>275</v>
      </c>
      <c r="G120">
        <v>2</v>
      </c>
      <c r="H120">
        <v>4</v>
      </c>
      <c r="I120" s="764" t="s">
        <v>413</v>
      </c>
      <c r="J120">
        <v>3</v>
      </c>
      <c r="K120" t="s">
        <v>460</v>
      </c>
      <c r="L120" t="s">
        <v>6637</v>
      </c>
      <c r="M120" s="513">
        <v>0</v>
      </c>
      <c r="N120" s="513">
        <v>0</v>
      </c>
      <c r="O120" s="513">
        <v>0</v>
      </c>
      <c r="P120" s="513">
        <v>0</v>
      </c>
      <c r="Q120" s="513">
        <v>0</v>
      </c>
    </row>
    <row r="121" spans="2:17" customFormat="1" ht="14" hidden="1">
      <c r="B121" t="s">
        <v>6390</v>
      </c>
      <c r="C121" t="s">
        <v>6391</v>
      </c>
      <c r="D121" t="s">
        <v>6392</v>
      </c>
      <c r="F121" t="s">
        <v>275</v>
      </c>
      <c r="G121">
        <v>3</v>
      </c>
      <c r="H121">
        <v>4</v>
      </c>
      <c r="I121" s="764" t="s">
        <v>413</v>
      </c>
      <c r="J121">
        <v>3</v>
      </c>
      <c r="K121" t="s">
        <v>460</v>
      </c>
      <c r="L121" t="s">
        <v>6637</v>
      </c>
      <c r="M121" s="513">
        <v>0</v>
      </c>
      <c r="N121" s="513">
        <v>0</v>
      </c>
      <c r="O121" s="513">
        <v>0</v>
      </c>
      <c r="P121" s="513">
        <v>0</v>
      </c>
      <c r="Q121" s="513">
        <v>0</v>
      </c>
    </row>
    <row r="122" spans="2:17" customFormat="1" ht="14" hidden="1">
      <c r="B122" t="s">
        <v>6417</v>
      </c>
      <c r="C122" t="s">
        <v>6418</v>
      </c>
      <c r="D122" t="s">
        <v>6419</v>
      </c>
      <c r="E122" t="s">
        <v>5271</v>
      </c>
      <c r="F122" t="s">
        <v>275</v>
      </c>
      <c r="G122">
        <v>1</v>
      </c>
      <c r="H122">
        <v>3</v>
      </c>
      <c r="I122" s="764" t="s">
        <v>413</v>
      </c>
      <c r="J122">
        <v>3</v>
      </c>
      <c r="K122" t="s">
        <v>460</v>
      </c>
      <c r="L122" t="s">
        <v>6637</v>
      </c>
      <c r="M122" s="513">
        <v>0</v>
      </c>
      <c r="N122" s="513">
        <v>0</v>
      </c>
      <c r="O122" s="513">
        <v>0</v>
      </c>
      <c r="P122" s="513">
        <v>0</v>
      </c>
      <c r="Q122" s="513">
        <v>0</v>
      </c>
    </row>
    <row r="123" spans="2:17" customFormat="1" ht="14" hidden="1">
      <c r="B123" t="s">
        <v>6429</v>
      </c>
      <c r="C123" t="s">
        <v>6430</v>
      </c>
      <c r="D123" t="s">
        <v>6431</v>
      </c>
      <c r="E123" t="s">
        <v>5912</v>
      </c>
      <c r="F123" t="s">
        <v>275</v>
      </c>
      <c r="G123">
        <v>4</v>
      </c>
      <c r="H123">
        <v>3</v>
      </c>
      <c r="I123" s="764" t="s">
        <v>413</v>
      </c>
      <c r="J123">
        <v>3</v>
      </c>
      <c r="K123" t="s">
        <v>460</v>
      </c>
      <c r="L123" t="s">
        <v>6637</v>
      </c>
      <c r="M123" s="513">
        <v>0</v>
      </c>
      <c r="N123" s="513">
        <v>0</v>
      </c>
      <c r="O123" s="513">
        <v>0</v>
      </c>
      <c r="P123" s="513">
        <v>0</v>
      </c>
      <c r="Q123" s="513">
        <v>0</v>
      </c>
    </row>
    <row r="124" spans="2:17" customFormat="1" ht="14" hidden="1">
      <c r="B124" t="s">
        <v>6432</v>
      </c>
      <c r="C124" t="s">
        <v>6433</v>
      </c>
      <c r="D124" t="s">
        <v>6434</v>
      </c>
      <c r="F124" t="s">
        <v>275</v>
      </c>
      <c r="G124">
        <v>3</v>
      </c>
      <c r="H124">
        <v>2</v>
      </c>
      <c r="I124" s="764" t="s">
        <v>413</v>
      </c>
      <c r="J124">
        <v>3</v>
      </c>
      <c r="K124" t="s">
        <v>460</v>
      </c>
      <c r="L124" t="s">
        <v>6637</v>
      </c>
      <c r="M124" s="513">
        <v>0</v>
      </c>
      <c r="N124" s="513">
        <v>0</v>
      </c>
      <c r="O124" s="513">
        <v>0</v>
      </c>
      <c r="P124" s="513">
        <v>0</v>
      </c>
      <c r="Q124" s="513">
        <v>0</v>
      </c>
    </row>
    <row r="125" spans="2:17" customFormat="1" ht="14" hidden="1">
      <c r="B125" t="s">
        <v>6468</v>
      </c>
      <c r="C125" t="s">
        <v>6469</v>
      </c>
      <c r="D125" t="s">
        <v>6470</v>
      </c>
      <c r="F125" t="s">
        <v>275</v>
      </c>
      <c r="G125">
        <v>3</v>
      </c>
      <c r="H125">
        <v>5</v>
      </c>
      <c r="I125" s="764" t="s">
        <v>413</v>
      </c>
      <c r="J125">
        <v>3</v>
      </c>
      <c r="K125" s="312" t="s">
        <v>3255</v>
      </c>
      <c r="L125" t="s">
        <v>6637</v>
      </c>
      <c r="M125" s="645">
        <v>0</v>
      </c>
      <c r="N125" s="645">
        <v>0</v>
      </c>
      <c r="O125" s="645">
        <v>0</v>
      </c>
      <c r="P125" s="645">
        <v>0</v>
      </c>
      <c r="Q125" s="645">
        <v>1</v>
      </c>
    </row>
    <row r="126" spans="2:17" customFormat="1" ht="14" hidden="1">
      <c r="B126" t="s">
        <v>6549</v>
      </c>
      <c r="C126" t="s">
        <v>6550</v>
      </c>
      <c r="D126" t="s">
        <v>6551</v>
      </c>
      <c r="F126" t="s">
        <v>275</v>
      </c>
      <c r="G126">
        <v>3</v>
      </c>
      <c r="H126">
        <v>4</v>
      </c>
      <c r="I126" s="764" t="s">
        <v>413</v>
      </c>
      <c r="J126">
        <v>3</v>
      </c>
      <c r="K126" s="312" t="s">
        <v>3255</v>
      </c>
      <c r="L126" t="s">
        <v>6637</v>
      </c>
      <c r="M126" s="645">
        <v>0</v>
      </c>
      <c r="N126" s="645">
        <v>0</v>
      </c>
      <c r="O126" s="645">
        <v>0</v>
      </c>
      <c r="P126" s="645">
        <v>0</v>
      </c>
      <c r="Q126" s="645">
        <v>2</v>
      </c>
    </row>
    <row r="127" spans="2:17" customFormat="1" ht="14">
      <c r="B127" s="518" t="s">
        <v>6645</v>
      </c>
      <c r="C127" t="s">
        <v>6583</v>
      </c>
      <c r="D127" t="s">
        <v>6584</v>
      </c>
      <c r="F127" t="s">
        <v>275</v>
      </c>
      <c r="G127">
        <v>3</v>
      </c>
      <c r="H127">
        <v>4</v>
      </c>
      <c r="I127" s="764" t="s">
        <v>413</v>
      </c>
      <c r="J127">
        <v>3</v>
      </c>
      <c r="K127" s="312" t="s">
        <v>3245</v>
      </c>
      <c r="L127" t="s">
        <v>6637</v>
      </c>
      <c r="M127" s="513">
        <v>0</v>
      </c>
      <c r="N127" s="513">
        <v>0</v>
      </c>
      <c r="O127" s="513">
        <v>0</v>
      </c>
      <c r="P127" s="513">
        <v>0</v>
      </c>
      <c r="Q127" s="513">
        <v>0</v>
      </c>
    </row>
    <row r="128" spans="2:17" customFormat="1" ht="14">
      <c r="B128" t="s">
        <v>6255</v>
      </c>
      <c r="C128" t="s">
        <v>6256</v>
      </c>
      <c r="D128" t="s">
        <v>6257</v>
      </c>
      <c r="E128" t="s">
        <v>5912</v>
      </c>
      <c r="F128" t="s">
        <v>275</v>
      </c>
      <c r="G128">
        <v>5</v>
      </c>
      <c r="H128">
        <v>5</v>
      </c>
      <c r="I128" s="764" t="s">
        <v>413</v>
      </c>
      <c r="J128">
        <v>4</v>
      </c>
      <c r="K128" s="312" t="s">
        <v>3262</v>
      </c>
      <c r="L128" t="s">
        <v>6637</v>
      </c>
      <c r="M128">
        <v>2</v>
      </c>
      <c r="N128">
        <v>2</v>
      </c>
      <c r="O128">
        <v>2</v>
      </c>
      <c r="P128">
        <v>1</v>
      </c>
      <c r="Q128">
        <v>2</v>
      </c>
    </row>
    <row r="129" spans="2:23" customFormat="1" ht="14" hidden="1">
      <c r="B129" t="s">
        <v>6384</v>
      </c>
      <c r="C129" t="s">
        <v>6385</v>
      </c>
      <c r="D129" t="s">
        <v>6386</v>
      </c>
      <c r="F129" t="s">
        <v>275</v>
      </c>
      <c r="G129">
        <v>5</v>
      </c>
      <c r="H129">
        <v>7</v>
      </c>
      <c r="I129" s="764" t="s">
        <v>413</v>
      </c>
      <c r="J129">
        <v>4</v>
      </c>
      <c r="K129" t="s">
        <v>460</v>
      </c>
      <c r="L129" t="s">
        <v>6637</v>
      </c>
      <c r="M129" s="513">
        <v>0</v>
      </c>
      <c r="N129" s="513">
        <v>0</v>
      </c>
      <c r="O129" s="513">
        <v>0</v>
      </c>
      <c r="P129" s="513">
        <v>0</v>
      </c>
      <c r="Q129" s="513">
        <v>0</v>
      </c>
    </row>
    <row r="130" spans="2:23" customFormat="1" ht="14" hidden="1">
      <c r="B130" t="s">
        <v>6408</v>
      </c>
      <c r="C130" t="s">
        <v>6409</v>
      </c>
      <c r="D130" t="s">
        <v>6410</v>
      </c>
      <c r="F130" t="s">
        <v>275</v>
      </c>
      <c r="G130">
        <v>3</v>
      </c>
      <c r="H130">
        <v>3</v>
      </c>
      <c r="I130" s="764" t="s">
        <v>413</v>
      </c>
      <c r="J130">
        <v>4</v>
      </c>
      <c r="K130" t="s">
        <v>460</v>
      </c>
      <c r="L130" t="s">
        <v>6637</v>
      </c>
      <c r="M130" s="513">
        <v>0</v>
      </c>
      <c r="N130" s="513">
        <v>0</v>
      </c>
      <c r="O130" s="513">
        <v>0</v>
      </c>
      <c r="P130" s="513">
        <v>0</v>
      </c>
      <c r="Q130" s="513">
        <v>0</v>
      </c>
    </row>
    <row r="131" spans="2:23" customFormat="1" ht="14" hidden="1">
      <c r="B131" t="s">
        <v>6411</v>
      </c>
      <c r="C131" t="s">
        <v>6412</v>
      </c>
      <c r="D131" t="s">
        <v>6413</v>
      </c>
      <c r="F131" t="s">
        <v>275</v>
      </c>
      <c r="G131">
        <v>5</v>
      </c>
      <c r="H131">
        <v>10</v>
      </c>
      <c r="I131" s="764" t="s">
        <v>413</v>
      </c>
      <c r="J131">
        <v>4</v>
      </c>
      <c r="K131" t="s">
        <v>460</v>
      </c>
      <c r="L131" t="s">
        <v>6637</v>
      </c>
      <c r="M131" s="513">
        <v>0</v>
      </c>
      <c r="N131" s="513">
        <v>0</v>
      </c>
      <c r="O131" s="513">
        <v>0</v>
      </c>
      <c r="P131" s="513">
        <v>0</v>
      </c>
      <c r="Q131" s="513">
        <v>0</v>
      </c>
    </row>
    <row r="132" spans="2:23" customFormat="1" ht="14">
      <c r="B132" t="s">
        <v>6471</v>
      </c>
      <c r="C132" t="s">
        <v>6472</v>
      </c>
      <c r="D132" t="s">
        <v>6473</v>
      </c>
      <c r="F132" t="s">
        <v>275</v>
      </c>
      <c r="G132">
        <v>4</v>
      </c>
      <c r="H132">
        <v>6</v>
      </c>
      <c r="I132" s="764" t="s">
        <v>413</v>
      </c>
      <c r="J132">
        <v>4</v>
      </c>
      <c r="K132" s="312" t="s">
        <v>3262</v>
      </c>
      <c r="L132" t="s">
        <v>6637</v>
      </c>
      <c r="M132">
        <v>1</v>
      </c>
      <c r="N132">
        <v>2</v>
      </c>
      <c r="O132">
        <v>1</v>
      </c>
      <c r="P132">
        <v>2</v>
      </c>
      <c r="Q132">
        <v>1</v>
      </c>
    </row>
    <row r="133" spans="2:23" customFormat="1" ht="14">
      <c r="B133" s="518" t="s">
        <v>6625</v>
      </c>
      <c r="C133" t="s">
        <v>6581</v>
      </c>
      <c r="D133" t="s">
        <v>6582</v>
      </c>
      <c r="F133" t="s">
        <v>275</v>
      </c>
      <c r="G133">
        <v>3</v>
      </c>
      <c r="H133">
        <v>3</v>
      </c>
      <c r="I133" s="764" t="s">
        <v>413</v>
      </c>
      <c r="J133">
        <v>4</v>
      </c>
      <c r="K133" s="312" t="s">
        <v>3245</v>
      </c>
      <c r="L133" t="s">
        <v>6637</v>
      </c>
      <c r="M133">
        <v>1</v>
      </c>
      <c r="N133" s="513">
        <v>0</v>
      </c>
      <c r="O133">
        <v>1</v>
      </c>
      <c r="P133">
        <v>1</v>
      </c>
      <c r="Q133" s="513">
        <v>0</v>
      </c>
    </row>
    <row r="134" spans="2:23" customFormat="1" ht="14">
      <c r="B134" t="s">
        <v>6585</v>
      </c>
      <c r="C134" t="s">
        <v>6586</v>
      </c>
      <c r="D134" t="s">
        <v>6587</v>
      </c>
      <c r="F134" t="s">
        <v>275</v>
      </c>
      <c r="G134">
        <v>3</v>
      </c>
      <c r="H134">
        <v>6</v>
      </c>
      <c r="I134" s="764" t="s">
        <v>413</v>
      </c>
      <c r="J134">
        <v>4</v>
      </c>
      <c r="K134" s="312" t="s">
        <v>3262</v>
      </c>
      <c r="L134" t="s">
        <v>6637</v>
      </c>
      <c r="M134">
        <v>1</v>
      </c>
      <c r="N134">
        <v>0</v>
      </c>
      <c r="O134">
        <v>2</v>
      </c>
      <c r="P134">
        <v>2</v>
      </c>
      <c r="Q134">
        <v>2</v>
      </c>
    </row>
    <row r="135" spans="2:23" customFormat="1" ht="14">
      <c r="B135" s="518" t="s">
        <v>6634</v>
      </c>
      <c r="C135" t="s">
        <v>6611</v>
      </c>
      <c r="D135" t="s">
        <v>6612</v>
      </c>
      <c r="F135" t="s">
        <v>275</v>
      </c>
      <c r="G135">
        <v>1</v>
      </c>
      <c r="H135">
        <v>6</v>
      </c>
      <c r="I135" s="764" t="s">
        <v>413</v>
      </c>
      <c r="J135">
        <v>4</v>
      </c>
      <c r="K135" s="312" t="s">
        <v>3245</v>
      </c>
      <c r="L135" t="s">
        <v>6637</v>
      </c>
      <c r="M135">
        <v>1</v>
      </c>
      <c r="N135">
        <v>1</v>
      </c>
      <c r="O135">
        <v>1</v>
      </c>
      <c r="P135" s="513">
        <v>0</v>
      </c>
      <c r="Q135">
        <v>1</v>
      </c>
    </row>
    <row r="136" spans="2:23" customFormat="1" ht="14" hidden="1">
      <c r="B136" t="s">
        <v>6396</v>
      </c>
      <c r="C136" t="s">
        <v>6397</v>
      </c>
      <c r="D136" t="s">
        <v>6398</v>
      </c>
      <c r="F136" t="s">
        <v>275</v>
      </c>
      <c r="G136">
        <v>3</v>
      </c>
      <c r="H136">
        <v>7</v>
      </c>
      <c r="I136" s="764" t="s">
        <v>413</v>
      </c>
      <c r="J136">
        <v>5</v>
      </c>
      <c r="K136" t="s">
        <v>460</v>
      </c>
      <c r="L136" t="s">
        <v>6637</v>
      </c>
      <c r="M136" s="513">
        <v>0</v>
      </c>
      <c r="N136" s="513">
        <v>0</v>
      </c>
      <c r="O136" s="513">
        <v>0</v>
      </c>
      <c r="P136" s="513">
        <v>0</v>
      </c>
      <c r="Q136" s="513">
        <v>0</v>
      </c>
    </row>
    <row r="137" spans="2:23" customFormat="1" ht="14" hidden="1">
      <c r="B137" t="s">
        <v>6402</v>
      </c>
      <c r="C137" t="s">
        <v>6403</v>
      </c>
      <c r="D137" t="s">
        <v>6404</v>
      </c>
      <c r="F137" t="s">
        <v>275</v>
      </c>
      <c r="G137">
        <v>1</v>
      </c>
      <c r="H137">
        <v>1</v>
      </c>
      <c r="I137" s="764" t="s">
        <v>413</v>
      </c>
      <c r="J137">
        <v>5</v>
      </c>
      <c r="K137" s="312" t="s">
        <v>3255</v>
      </c>
      <c r="L137" t="s">
        <v>6637</v>
      </c>
      <c r="M137" s="645">
        <v>0</v>
      </c>
      <c r="N137" s="645">
        <v>0</v>
      </c>
      <c r="O137" s="645">
        <v>0</v>
      </c>
      <c r="P137" s="645">
        <v>0</v>
      </c>
      <c r="Q137" s="645">
        <v>0</v>
      </c>
    </row>
    <row r="138" spans="2:23" customFormat="1" ht="14">
      <c r="B138" t="s">
        <v>6477</v>
      </c>
      <c r="C138" t="s">
        <v>6478</v>
      </c>
      <c r="D138" t="s">
        <v>6479</v>
      </c>
      <c r="F138" t="s">
        <v>275</v>
      </c>
      <c r="G138">
        <v>3</v>
      </c>
      <c r="H138">
        <v>5</v>
      </c>
      <c r="I138" s="764" t="s">
        <v>413</v>
      </c>
      <c r="J138">
        <v>5</v>
      </c>
      <c r="K138" s="312" t="s">
        <v>3262</v>
      </c>
      <c r="L138" t="s">
        <v>6637</v>
      </c>
      <c r="M138">
        <v>1</v>
      </c>
      <c r="N138">
        <v>1</v>
      </c>
      <c r="O138">
        <v>1</v>
      </c>
      <c r="P138">
        <v>1</v>
      </c>
      <c r="Q138">
        <v>2</v>
      </c>
    </row>
    <row r="139" spans="2:23" customFormat="1" ht="14" hidden="1">
      <c r="B139" t="s">
        <v>6608</v>
      </c>
      <c r="C139" t="s">
        <v>6609</v>
      </c>
      <c r="D139" t="s">
        <v>6610</v>
      </c>
      <c r="F139" t="s">
        <v>275</v>
      </c>
      <c r="G139">
        <v>5</v>
      </c>
      <c r="H139">
        <v>6</v>
      </c>
      <c r="I139" s="764" t="s">
        <v>413</v>
      </c>
      <c r="J139">
        <v>5</v>
      </c>
      <c r="K139" t="s">
        <v>460</v>
      </c>
      <c r="L139" t="s">
        <v>6637</v>
      </c>
      <c r="M139" s="513">
        <v>0</v>
      </c>
      <c r="N139" s="513">
        <v>0</v>
      </c>
      <c r="O139" s="513">
        <v>0</v>
      </c>
      <c r="P139" s="513">
        <v>0</v>
      </c>
      <c r="Q139" s="513">
        <v>0</v>
      </c>
    </row>
    <row r="140" spans="2:23" customFormat="1" ht="14">
      <c r="B140" t="s">
        <v>6613</v>
      </c>
      <c r="C140" t="s">
        <v>6614</v>
      </c>
      <c r="D140" t="s">
        <v>6615</v>
      </c>
      <c r="F140" t="s">
        <v>275</v>
      </c>
      <c r="G140">
        <v>3</v>
      </c>
      <c r="H140">
        <v>6</v>
      </c>
      <c r="I140" s="764" t="s">
        <v>413</v>
      </c>
      <c r="J140">
        <v>5</v>
      </c>
      <c r="K140" s="312" t="s">
        <v>3245</v>
      </c>
      <c r="L140" t="s">
        <v>6637</v>
      </c>
      <c r="M140">
        <v>1</v>
      </c>
      <c r="N140">
        <v>1</v>
      </c>
      <c r="O140">
        <v>1</v>
      </c>
      <c r="P140">
        <v>1</v>
      </c>
      <c r="Q140">
        <v>1</v>
      </c>
    </row>
    <row r="141" spans="2:23" customFormat="1" ht="14" hidden="1">
      <c r="B141" t="s">
        <v>6405</v>
      </c>
      <c r="C141" t="s">
        <v>6406</v>
      </c>
      <c r="D141" t="s">
        <v>6407</v>
      </c>
      <c r="F141" t="s">
        <v>275</v>
      </c>
      <c r="G141">
        <v>4</v>
      </c>
      <c r="H141">
        <v>8</v>
      </c>
      <c r="I141" s="764" t="s">
        <v>413</v>
      </c>
      <c r="J141">
        <v>6</v>
      </c>
      <c r="K141" s="312" t="s">
        <v>3255</v>
      </c>
      <c r="L141" t="s">
        <v>6637</v>
      </c>
      <c r="M141" s="645">
        <v>0</v>
      </c>
      <c r="N141" s="645">
        <v>0</v>
      </c>
      <c r="O141" s="645">
        <v>0</v>
      </c>
      <c r="P141" s="645">
        <v>0</v>
      </c>
      <c r="Q141" s="645">
        <v>0</v>
      </c>
    </row>
    <row r="142" spans="2:23" customFormat="1" ht="14">
      <c r="B142" t="s">
        <v>6465</v>
      </c>
      <c r="C142" t="s">
        <v>6466</v>
      </c>
      <c r="D142" t="s">
        <v>6467</v>
      </c>
      <c r="F142" t="s">
        <v>275</v>
      </c>
      <c r="G142">
        <v>5</v>
      </c>
      <c r="H142">
        <v>5</v>
      </c>
      <c r="I142" s="764" t="s">
        <v>413</v>
      </c>
      <c r="J142">
        <v>7</v>
      </c>
      <c r="K142" s="312" t="s">
        <v>3245</v>
      </c>
      <c r="L142" t="s">
        <v>6637</v>
      </c>
      <c r="M142">
        <v>1</v>
      </c>
      <c r="N142">
        <v>1</v>
      </c>
      <c r="O142">
        <v>1</v>
      </c>
      <c r="P142">
        <v>1</v>
      </c>
      <c r="Q142">
        <v>1</v>
      </c>
    </row>
    <row r="143" spans="2:23" customFormat="1" ht="14">
      <c r="B143" t="s">
        <v>6576</v>
      </c>
      <c r="C143" t="s">
        <v>6577</v>
      </c>
      <c r="D143" t="s">
        <v>6578</v>
      </c>
      <c r="E143" t="s">
        <v>5403</v>
      </c>
      <c r="F143" t="s">
        <v>275</v>
      </c>
      <c r="G143">
        <v>6</v>
      </c>
      <c r="H143">
        <v>6</v>
      </c>
      <c r="I143" s="764" t="s">
        <v>413</v>
      </c>
      <c r="J143">
        <v>8</v>
      </c>
      <c r="K143" s="312" t="s">
        <v>3262</v>
      </c>
      <c r="L143" t="s">
        <v>6637</v>
      </c>
      <c r="M143">
        <v>2</v>
      </c>
      <c r="N143">
        <v>2</v>
      </c>
      <c r="O143">
        <v>2</v>
      </c>
      <c r="P143">
        <v>2</v>
      </c>
      <c r="Q143">
        <v>2</v>
      </c>
    </row>
    <row r="144" spans="2:23" customFormat="1" ht="14">
      <c r="B144" s="518" t="s">
        <v>6640</v>
      </c>
      <c r="C144" t="s">
        <v>6127</v>
      </c>
      <c r="D144" t="s">
        <v>6128</v>
      </c>
      <c r="F144" t="s">
        <v>256</v>
      </c>
      <c r="I144" s="309" t="s">
        <v>3243</v>
      </c>
      <c r="J144">
        <v>2</v>
      </c>
      <c r="K144" s="312" t="s">
        <v>3262</v>
      </c>
      <c r="L144" s="518" t="s">
        <v>6147</v>
      </c>
      <c r="M144" s="513">
        <v>1</v>
      </c>
      <c r="N144">
        <v>1</v>
      </c>
      <c r="O144">
        <v>2</v>
      </c>
      <c r="P144">
        <v>2</v>
      </c>
      <c r="Q144">
        <v>2</v>
      </c>
      <c r="S144" s="260"/>
      <c r="T144" s="260"/>
      <c r="U144" s="260"/>
      <c r="V144" s="260"/>
      <c r="W144" s="260"/>
    </row>
    <row r="145" spans="2:23" customFormat="1" ht="14" hidden="1">
      <c r="B145" t="s">
        <v>6134</v>
      </c>
      <c r="C145" t="s">
        <v>6135</v>
      </c>
      <c r="D145" t="s">
        <v>6136</v>
      </c>
      <c r="F145" t="s">
        <v>256</v>
      </c>
      <c r="I145" s="309" t="s">
        <v>3243</v>
      </c>
      <c r="J145">
        <v>2</v>
      </c>
      <c r="K145" t="s">
        <v>460</v>
      </c>
      <c r="L145" t="s">
        <v>6146</v>
      </c>
      <c r="M145" s="513">
        <v>0</v>
      </c>
      <c r="N145" s="513">
        <v>0</v>
      </c>
      <c r="O145" s="513">
        <v>0</v>
      </c>
      <c r="P145" s="513">
        <v>0</v>
      </c>
      <c r="Q145" s="513">
        <v>0</v>
      </c>
      <c r="S145" s="260"/>
      <c r="T145" s="260"/>
      <c r="U145" s="260"/>
      <c r="V145" s="260"/>
      <c r="W145" s="260"/>
    </row>
    <row r="146" spans="2:23" customFormat="1" ht="14" hidden="1">
      <c r="B146" t="s">
        <v>6137</v>
      </c>
      <c r="C146" t="s">
        <v>6138</v>
      </c>
      <c r="D146" t="s">
        <v>6139</v>
      </c>
      <c r="F146" t="s">
        <v>256</v>
      </c>
      <c r="I146" s="309" t="s">
        <v>3243</v>
      </c>
      <c r="J146">
        <v>2</v>
      </c>
      <c r="K146" t="s">
        <v>460</v>
      </c>
      <c r="L146" t="s">
        <v>6146</v>
      </c>
      <c r="M146" s="513">
        <v>0</v>
      </c>
      <c r="N146" s="513">
        <v>0</v>
      </c>
      <c r="O146" s="513">
        <v>0</v>
      </c>
      <c r="P146" s="513">
        <v>0</v>
      </c>
      <c r="Q146" s="513">
        <v>0</v>
      </c>
      <c r="S146" s="260"/>
      <c r="T146" s="260"/>
      <c r="U146" s="260"/>
      <c r="V146" s="260"/>
      <c r="W146" s="260"/>
    </row>
    <row r="147" spans="2:23" customFormat="1" ht="14" hidden="1">
      <c r="B147" t="s">
        <v>5868</v>
      </c>
      <c r="C147" t="s">
        <v>5869</v>
      </c>
      <c r="D147" t="s">
        <v>5870</v>
      </c>
      <c r="F147" t="s">
        <v>275</v>
      </c>
      <c r="G147">
        <v>2</v>
      </c>
      <c r="H147">
        <v>2</v>
      </c>
      <c r="I147" s="309" t="s">
        <v>3243</v>
      </c>
      <c r="J147">
        <v>3</v>
      </c>
      <c r="K147" t="s">
        <v>460</v>
      </c>
      <c r="L147" t="s">
        <v>6146</v>
      </c>
      <c r="M147" s="513">
        <v>0</v>
      </c>
      <c r="N147" s="513">
        <v>0</v>
      </c>
      <c r="O147" s="513">
        <v>0</v>
      </c>
      <c r="P147" s="513">
        <v>0</v>
      </c>
      <c r="Q147" s="513">
        <v>0</v>
      </c>
      <c r="S147" s="260"/>
      <c r="T147" s="260"/>
      <c r="U147" s="260"/>
      <c r="V147" s="260"/>
      <c r="W147" s="260"/>
    </row>
    <row r="148" spans="2:23" customFormat="1" ht="14" hidden="1">
      <c r="B148" t="s">
        <v>5865</v>
      </c>
      <c r="C148" t="s">
        <v>5866</v>
      </c>
      <c r="D148" t="s">
        <v>5867</v>
      </c>
      <c r="F148" t="s">
        <v>256</v>
      </c>
      <c r="I148" s="309" t="s">
        <v>3243</v>
      </c>
      <c r="J148">
        <v>3</v>
      </c>
      <c r="K148" s="312" t="s">
        <v>3255</v>
      </c>
      <c r="L148" t="s">
        <v>6146</v>
      </c>
      <c r="M148" s="513">
        <v>0</v>
      </c>
      <c r="N148" s="513">
        <v>0</v>
      </c>
      <c r="O148" s="513">
        <v>0</v>
      </c>
      <c r="P148" s="513">
        <v>0</v>
      </c>
      <c r="Q148" s="513">
        <v>0</v>
      </c>
      <c r="S148" s="260"/>
      <c r="T148" s="260"/>
      <c r="U148" s="260"/>
      <c r="V148" s="260"/>
      <c r="W148" s="260"/>
    </row>
    <row r="149" spans="2:23" customFormat="1" ht="14">
      <c r="B149" s="518" t="s">
        <v>6184</v>
      </c>
      <c r="C149" t="s">
        <v>6132</v>
      </c>
      <c r="D149" t="s">
        <v>6133</v>
      </c>
      <c r="F149" t="s">
        <v>275</v>
      </c>
      <c r="G149">
        <v>2</v>
      </c>
      <c r="H149">
        <v>2</v>
      </c>
      <c r="I149" s="309" t="s">
        <v>3243</v>
      </c>
      <c r="J149">
        <v>4</v>
      </c>
      <c r="K149" s="312" t="s">
        <v>3245</v>
      </c>
      <c r="L149" s="518" t="s">
        <v>6147</v>
      </c>
      <c r="M149" s="513">
        <v>0</v>
      </c>
      <c r="N149" s="513">
        <v>0</v>
      </c>
      <c r="O149">
        <v>1</v>
      </c>
      <c r="P149">
        <v>1</v>
      </c>
      <c r="Q149">
        <v>1</v>
      </c>
      <c r="S149" s="260"/>
      <c r="T149" s="260"/>
      <c r="U149" s="260"/>
      <c r="V149" s="260"/>
      <c r="W149" s="260"/>
    </row>
    <row r="150" spans="2:23" customFormat="1" ht="14">
      <c r="B150" s="518" t="s">
        <v>6160</v>
      </c>
      <c r="C150" t="s">
        <v>6036</v>
      </c>
      <c r="D150" t="s">
        <v>6037</v>
      </c>
      <c r="F150" t="s">
        <v>275</v>
      </c>
      <c r="G150">
        <v>4</v>
      </c>
      <c r="H150">
        <v>6</v>
      </c>
      <c r="I150" s="309" t="s">
        <v>3243</v>
      </c>
      <c r="J150">
        <v>5</v>
      </c>
      <c r="K150" s="312" t="s">
        <v>3245</v>
      </c>
      <c r="L150" s="518" t="s">
        <v>6147</v>
      </c>
      <c r="M150">
        <v>1</v>
      </c>
      <c r="N150">
        <v>1</v>
      </c>
      <c r="O150">
        <v>1</v>
      </c>
      <c r="P150">
        <v>1</v>
      </c>
      <c r="Q150" s="513">
        <v>0</v>
      </c>
      <c r="S150" s="260"/>
      <c r="T150" s="260"/>
      <c r="U150" s="260"/>
      <c r="V150" s="260"/>
      <c r="W150" s="260"/>
    </row>
    <row r="151" spans="2:23" customFormat="1" ht="14" hidden="1">
      <c r="B151" t="s">
        <v>5871</v>
      </c>
      <c r="C151" t="s">
        <v>5872</v>
      </c>
      <c r="D151" t="s">
        <v>5873</v>
      </c>
      <c r="E151" t="s">
        <v>5271</v>
      </c>
      <c r="F151" t="s">
        <v>275</v>
      </c>
      <c r="G151">
        <v>4</v>
      </c>
      <c r="H151">
        <v>4</v>
      </c>
      <c r="I151" s="309" t="s">
        <v>3243</v>
      </c>
      <c r="J151">
        <v>7</v>
      </c>
      <c r="K151" s="312" t="s">
        <v>3255</v>
      </c>
      <c r="L151" t="s">
        <v>6146</v>
      </c>
      <c r="M151" s="513">
        <v>0</v>
      </c>
      <c r="N151" s="513">
        <v>0</v>
      </c>
      <c r="O151" s="513">
        <v>0</v>
      </c>
      <c r="P151" s="513">
        <v>0</v>
      </c>
      <c r="Q151" s="513">
        <v>0</v>
      </c>
      <c r="S151" s="260"/>
      <c r="T151" s="260"/>
      <c r="U151" s="260"/>
      <c r="V151" s="260"/>
      <c r="W151" s="260"/>
    </row>
    <row r="152" spans="2:23" customFormat="1" ht="14">
      <c r="B152" t="s">
        <v>6023</v>
      </c>
      <c r="C152" t="s">
        <v>6024</v>
      </c>
      <c r="D152" t="s">
        <v>6025</v>
      </c>
      <c r="F152" t="s">
        <v>256</v>
      </c>
      <c r="I152" s="309" t="s">
        <v>3243</v>
      </c>
      <c r="J152">
        <v>8</v>
      </c>
      <c r="K152" s="312" t="s">
        <v>3262</v>
      </c>
      <c r="L152" t="s">
        <v>6146</v>
      </c>
      <c r="M152">
        <v>0</v>
      </c>
      <c r="N152">
        <v>2</v>
      </c>
      <c r="O152">
        <v>2</v>
      </c>
      <c r="P152">
        <v>2</v>
      </c>
      <c r="Q152">
        <v>2</v>
      </c>
      <c r="R152" s="518" t="s">
        <v>6189</v>
      </c>
      <c r="S152" s="260"/>
      <c r="T152" s="260"/>
      <c r="U152" s="260"/>
      <c r="V152" s="260"/>
      <c r="W152" s="260"/>
    </row>
    <row r="153" spans="2:23" customFormat="1" ht="14" hidden="1">
      <c r="B153" t="s">
        <v>5986</v>
      </c>
      <c r="C153" t="s">
        <v>5987</v>
      </c>
      <c r="D153" t="s">
        <v>5988</v>
      </c>
      <c r="E153" t="s">
        <v>5403</v>
      </c>
      <c r="F153" t="s">
        <v>275</v>
      </c>
      <c r="G153">
        <v>10</v>
      </c>
      <c r="H153">
        <v>10</v>
      </c>
      <c r="I153" s="309" t="s">
        <v>3243</v>
      </c>
      <c r="J153">
        <v>9</v>
      </c>
      <c r="K153" s="312" t="s">
        <v>3255</v>
      </c>
      <c r="L153" t="s">
        <v>6146</v>
      </c>
      <c r="M153" s="513">
        <v>0</v>
      </c>
      <c r="N153" s="513">
        <v>0</v>
      </c>
      <c r="O153" s="513">
        <v>0</v>
      </c>
      <c r="P153" s="513">
        <v>0</v>
      </c>
      <c r="Q153" s="513">
        <v>0</v>
      </c>
      <c r="S153" s="260"/>
      <c r="T153" s="260"/>
      <c r="U153" s="260"/>
      <c r="V153" s="260"/>
      <c r="W153" s="260"/>
    </row>
    <row r="154" spans="2:23" customFormat="1" ht="14" hidden="1">
      <c r="B154" t="s">
        <v>5965</v>
      </c>
      <c r="C154" t="s">
        <v>5966</v>
      </c>
      <c r="D154" t="s">
        <v>5967</v>
      </c>
      <c r="F154" t="s">
        <v>256</v>
      </c>
      <c r="I154" s="753" t="s">
        <v>5154</v>
      </c>
      <c r="J154">
        <v>1</v>
      </c>
      <c r="K154" s="312" t="s">
        <v>3255</v>
      </c>
      <c r="L154" t="s">
        <v>6146</v>
      </c>
      <c r="M154" s="513">
        <v>0</v>
      </c>
      <c r="N154" s="513">
        <v>0</v>
      </c>
      <c r="O154" s="513">
        <v>0</v>
      </c>
      <c r="P154" s="513">
        <v>0</v>
      </c>
      <c r="Q154" s="513">
        <v>0</v>
      </c>
      <c r="S154" s="260"/>
      <c r="T154" s="260"/>
      <c r="U154" s="260"/>
      <c r="V154" s="260"/>
      <c r="W154" s="260"/>
    </row>
    <row r="155" spans="2:23" customFormat="1" ht="14" hidden="1">
      <c r="B155" t="s">
        <v>5971</v>
      </c>
      <c r="C155" t="s">
        <v>5972</v>
      </c>
      <c r="D155" t="s">
        <v>5973</v>
      </c>
      <c r="F155" t="s">
        <v>256</v>
      </c>
      <c r="I155" s="753" t="s">
        <v>5154</v>
      </c>
      <c r="J155">
        <v>1</v>
      </c>
      <c r="K155" t="s">
        <v>460</v>
      </c>
      <c r="L155" t="s">
        <v>6146</v>
      </c>
      <c r="M155" s="513">
        <v>0</v>
      </c>
      <c r="N155" s="513">
        <v>0</v>
      </c>
      <c r="O155" s="513">
        <v>0</v>
      </c>
      <c r="P155" s="513">
        <v>0</v>
      </c>
      <c r="Q155" s="513">
        <v>0</v>
      </c>
      <c r="S155" s="260"/>
      <c r="T155" s="260"/>
      <c r="U155" s="260"/>
      <c r="V155" s="260"/>
      <c r="W155" s="260"/>
    </row>
    <row r="156" spans="2:23" customFormat="1" ht="14" hidden="1">
      <c r="B156" t="s">
        <v>5968</v>
      </c>
      <c r="C156" t="s">
        <v>5969</v>
      </c>
      <c r="D156" t="s">
        <v>5970</v>
      </c>
      <c r="F156" t="s">
        <v>275</v>
      </c>
      <c r="G156">
        <v>2</v>
      </c>
      <c r="H156">
        <v>3</v>
      </c>
      <c r="I156" s="753" t="s">
        <v>5154</v>
      </c>
      <c r="J156">
        <v>2</v>
      </c>
      <c r="K156" t="s">
        <v>460</v>
      </c>
      <c r="L156" t="s">
        <v>6146</v>
      </c>
      <c r="M156" s="513">
        <v>0</v>
      </c>
      <c r="N156" s="513">
        <v>0</v>
      </c>
      <c r="O156" s="513">
        <v>0</v>
      </c>
      <c r="P156" s="513">
        <v>0</v>
      </c>
      <c r="Q156" s="513">
        <v>0</v>
      </c>
      <c r="S156" s="260"/>
      <c r="T156" s="260"/>
      <c r="U156" s="260"/>
      <c r="V156" s="260"/>
      <c r="W156" s="260"/>
    </row>
    <row r="157" spans="2:23" customFormat="1" ht="14">
      <c r="B157" s="518" t="s">
        <v>6166</v>
      </c>
      <c r="C157" t="s">
        <v>6094</v>
      </c>
      <c r="D157" t="s">
        <v>6095</v>
      </c>
      <c r="F157" t="s">
        <v>275</v>
      </c>
      <c r="G157">
        <v>4</v>
      </c>
      <c r="H157">
        <v>1</v>
      </c>
      <c r="I157" s="753" t="s">
        <v>5154</v>
      </c>
      <c r="J157">
        <v>3</v>
      </c>
      <c r="K157" s="312" t="s">
        <v>3262</v>
      </c>
      <c r="L157" t="s">
        <v>6146</v>
      </c>
      <c r="M157" s="513">
        <v>0</v>
      </c>
      <c r="N157">
        <v>2</v>
      </c>
      <c r="O157" s="513">
        <v>0</v>
      </c>
      <c r="P157">
        <v>1</v>
      </c>
      <c r="Q157" s="513">
        <v>0</v>
      </c>
      <c r="S157" s="260"/>
      <c r="T157" s="260"/>
      <c r="U157" s="260"/>
      <c r="V157" s="260"/>
      <c r="W157" s="260"/>
    </row>
    <row r="158" spans="2:23" customFormat="1" ht="14">
      <c r="B158" t="s">
        <v>6012</v>
      </c>
      <c r="C158" t="s">
        <v>6013</v>
      </c>
      <c r="D158" t="s">
        <v>6014</v>
      </c>
      <c r="E158" t="s">
        <v>5403</v>
      </c>
      <c r="F158" t="s">
        <v>275</v>
      </c>
      <c r="G158">
        <v>4</v>
      </c>
      <c r="H158">
        <v>3</v>
      </c>
      <c r="I158" s="753" t="s">
        <v>5154</v>
      </c>
      <c r="J158">
        <v>3</v>
      </c>
      <c r="K158" s="312" t="s">
        <v>3262</v>
      </c>
      <c r="L158" t="s">
        <v>6146</v>
      </c>
      <c r="M158">
        <v>1</v>
      </c>
      <c r="N158">
        <v>2</v>
      </c>
      <c r="O158" s="513">
        <v>0</v>
      </c>
      <c r="P158">
        <v>2</v>
      </c>
      <c r="Q158">
        <v>1</v>
      </c>
      <c r="S158" s="260"/>
      <c r="T158" s="260"/>
      <c r="U158" s="260"/>
      <c r="V158" s="260"/>
      <c r="W158" s="260"/>
    </row>
    <row r="159" spans="2:23" customFormat="1" ht="14" hidden="1">
      <c r="B159" t="s">
        <v>5977</v>
      </c>
      <c r="C159" t="s">
        <v>5978</v>
      </c>
      <c r="D159" t="s">
        <v>5979</v>
      </c>
      <c r="F159" t="s">
        <v>275</v>
      </c>
      <c r="G159">
        <v>3</v>
      </c>
      <c r="H159">
        <v>4</v>
      </c>
      <c r="I159" s="753" t="s">
        <v>5154</v>
      </c>
      <c r="J159">
        <v>3</v>
      </c>
      <c r="K159" t="s">
        <v>460</v>
      </c>
      <c r="L159" t="s">
        <v>6146</v>
      </c>
      <c r="M159" s="513">
        <v>0</v>
      </c>
      <c r="N159" s="513">
        <v>0</v>
      </c>
      <c r="O159" s="513">
        <v>0</v>
      </c>
      <c r="P159" s="513">
        <v>0</v>
      </c>
      <c r="Q159" s="513">
        <v>0</v>
      </c>
      <c r="S159" s="260"/>
      <c r="T159" s="260"/>
      <c r="U159" s="260"/>
      <c r="V159" s="260"/>
      <c r="W159" s="260"/>
    </row>
    <row r="160" spans="2:23" customFormat="1" ht="14" hidden="1">
      <c r="B160" t="s">
        <v>6015</v>
      </c>
      <c r="C160" t="s">
        <v>6016</v>
      </c>
      <c r="D160" t="s">
        <v>6017</v>
      </c>
      <c r="E160" t="s">
        <v>5206</v>
      </c>
      <c r="F160" t="s">
        <v>275</v>
      </c>
      <c r="G160">
        <v>2</v>
      </c>
      <c r="H160">
        <v>5</v>
      </c>
      <c r="I160" s="753" t="s">
        <v>5154</v>
      </c>
      <c r="J160">
        <v>3</v>
      </c>
      <c r="K160" t="s">
        <v>460</v>
      </c>
      <c r="L160" t="s">
        <v>6146</v>
      </c>
      <c r="M160" s="513">
        <v>0</v>
      </c>
      <c r="N160" s="513">
        <v>0</v>
      </c>
      <c r="O160" s="513">
        <v>0</v>
      </c>
      <c r="P160" s="513">
        <v>0</v>
      </c>
      <c r="Q160" s="513">
        <v>0</v>
      </c>
      <c r="S160" s="260"/>
      <c r="T160" s="260"/>
      <c r="U160" s="260"/>
      <c r="V160" s="260"/>
      <c r="W160" s="260"/>
    </row>
    <row r="161" spans="2:23" customFormat="1" ht="14" hidden="1">
      <c r="B161" t="s">
        <v>5891</v>
      </c>
      <c r="C161" t="s">
        <v>5892</v>
      </c>
      <c r="D161" t="s">
        <v>5893</v>
      </c>
      <c r="F161" t="s">
        <v>256</v>
      </c>
      <c r="I161" s="753" t="s">
        <v>5154</v>
      </c>
      <c r="J161">
        <v>3</v>
      </c>
      <c r="K161" t="s">
        <v>460</v>
      </c>
      <c r="L161" t="s">
        <v>6146</v>
      </c>
      <c r="M161" s="513">
        <v>0</v>
      </c>
      <c r="N161" s="513">
        <v>0</v>
      </c>
      <c r="O161" s="513">
        <v>0</v>
      </c>
      <c r="P161" s="513">
        <v>0</v>
      </c>
      <c r="Q161" s="513">
        <v>0</v>
      </c>
      <c r="S161" s="260"/>
      <c r="T161" s="260"/>
      <c r="U161" s="260"/>
      <c r="V161" s="260"/>
      <c r="W161" s="260"/>
    </row>
    <row r="162" spans="2:23" customFormat="1" ht="14" hidden="1">
      <c r="B162" t="s">
        <v>5962</v>
      </c>
      <c r="C162" t="s">
        <v>5963</v>
      </c>
      <c r="D162" t="s">
        <v>5964</v>
      </c>
      <c r="F162" t="s">
        <v>5227</v>
      </c>
      <c r="G162">
        <v>3</v>
      </c>
      <c r="I162" s="753" t="s">
        <v>5154</v>
      </c>
      <c r="J162">
        <v>3</v>
      </c>
      <c r="K162" t="s">
        <v>460</v>
      </c>
      <c r="L162" t="s">
        <v>6146</v>
      </c>
      <c r="M162" s="513">
        <v>0</v>
      </c>
      <c r="N162" s="513">
        <v>0</v>
      </c>
      <c r="O162" s="513">
        <v>0</v>
      </c>
      <c r="P162" s="513">
        <v>0</v>
      </c>
      <c r="Q162" s="513">
        <v>0</v>
      </c>
      <c r="S162" s="260"/>
      <c r="T162" s="260"/>
      <c r="U162" s="260"/>
      <c r="V162" s="260"/>
      <c r="W162" s="260"/>
    </row>
    <row r="163" spans="2:23" customFormat="1" ht="14" hidden="1">
      <c r="B163" t="s">
        <v>5974</v>
      </c>
      <c r="C163" t="s">
        <v>5975</v>
      </c>
      <c r="D163" t="s">
        <v>5976</v>
      </c>
      <c r="F163" t="s">
        <v>256</v>
      </c>
      <c r="I163" s="753" t="s">
        <v>5154</v>
      </c>
      <c r="J163">
        <v>3</v>
      </c>
      <c r="K163" t="s">
        <v>460</v>
      </c>
      <c r="L163" t="s">
        <v>6146</v>
      </c>
      <c r="M163" s="513">
        <v>0</v>
      </c>
      <c r="N163" s="513">
        <v>0</v>
      </c>
      <c r="O163" s="513">
        <v>0</v>
      </c>
      <c r="P163" s="513">
        <v>0</v>
      </c>
      <c r="Q163" s="513">
        <v>0</v>
      </c>
      <c r="S163" s="260"/>
      <c r="T163" s="260"/>
      <c r="U163" s="260"/>
      <c r="V163" s="260"/>
      <c r="W163" s="260"/>
    </row>
    <row r="164" spans="2:23" customFormat="1" ht="14" hidden="1">
      <c r="B164" t="s">
        <v>6119</v>
      </c>
      <c r="C164" t="s">
        <v>6120</v>
      </c>
      <c r="D164" t="s">
        <v>6121</v>
      </c>
      <c r="F164" t="s">
        <v>275</v>
      </c>
      <c r="G164">
        <v>3</v>
      </c>
      <c r="H164">
        <v>3</v>
      </c>
      <c r="I164" s="753" t="s">
        <v>5154</v>
      </c>
      <c r="J164">
        <v>4</v>
      </c>
      <c r="K164" t="s">
        <v>460</v>
      </c>
      <c r="L164" t="s">
        <v>6146</v>
      </c>
      <c r="M164" s="513">
        <v>0</v>
      </c>
      <c r="N164" s="513">
        <v>0</v>
      </c>
      <c r="O164" s="513">
        <v>0</v>
      </c>
      <c r="P164" s="513">
        <v>0</v>
      </c>
      <c r="Q164" s="513">
        <v>0</v>
      </c>
      <c r="S164" s="260"/>
      <c r="T164" s="260"/>
      <c r="U164" s="260"/>
      <c r="V164" s="260"/>
      <c r="W164" s="260"/>
    </row>
    <row r="165" spans="2:23" customFormat="1" ht="14">
      <c r="B165" s="518" t="s">
        <v>6152</v>
      </c>
      <c r="C165" t="s">
        <v>6114</v>
      </c>
      <c r="D165" t="s">
        <v>6115</v>
      </c>
      <c r="F165" t="s">
        <v>275</v>
      </c>
      <c r="G165">
        <v>2</v>
      </c>
      <c r="H165">
        <v>6</v>
      </c>
      <c r="I165" s="753" t="s">
        <v>5154</v>
      </c>
      <c r="J165">
        <v>4</v>
      </c>
      <c r="K165" s="312" t="s">
        <v>3245</v>
      </c>
      <c r="L165" t="s">
        <v>6146</v>
      </c>
      <c r="M165">
        <v>1</v>
      </c>
      <c r="N165">
        <v>1</v>
      </c>
      <c r="O165">
        <v>1</v>
      </c>
      <c r="P165" s="513">
        <v>0</v>
      </c>
      <c r="Q165">
        <v>1</v>
      </c>
      <c r="S165" s="260"/>
      <c r="T165" s="260"/>
      <c r="U165" s="260"/>
      <c r="V165" s="260"/>
      <c r="W165" s="260"/>
    </row>
    <row r="166" spans="2:23" customFormat="1" ht="14">
      <c r="B166" s="518" t="s">
        <v>6168</v>
      </c>
      <c r="C166" t="s">
        <v>6051</v>
      </c>
      <c r="D166" t="s">
        <v>6052</v>
      </c>
      <c r="F166" t="s">
        <v>275</v>
      </c>
      <c r="G166">
        <v>5</v>
      </c>
      <c r="H166">
        <v>3</v>
      </c>
      <c r="I166" s="753" t="s">
        <v>5154</v>
      </c>
      <c r="J166">
        <v>5</v>
      </c>
      <c r="K166" s="312" t="s">
        <v>3245</v>
      </c>
      <c r="L166" t="s">
        <v>6146</v>
      </c>
      <c r="M166">
        <v>1</v>
      </c>
      <c r="N166" s="513">
        <v>0</v>
      </c>
      <c r="O166">
        <v>1</v>
      </c>
      <c r="P166">
        <v>1</v>
      </c>
      <c r="Q166">
        <v>1</v>
      </c>
      <c r="S166" s="260"/>
      <c r="T166" s="260"/>
      <c r="U166" s="260"/>
      <c r="V166" s="260"/>
      <c r="W166" s="260"/>
    </row>
    <row r="167" spans="2:23" customFormat="1" ht="14" hidden="1">
      <c r="B167" t="s">
        <v>6056</v>
      </c>
      <c r="C167" t="s">
        <v>6057</v>
      </c>
      <c r="D167" t="s">
        <v>6058</v>
      </c>
      <c r="E167" t="s">
        <v>5206</v>
      </c>
      <c r="F167" t="s">
        <v>275</v>
      </c>
      <c r="G167">
        <v>6</v>
      </c>
      <c r="H167">
        <v>6</v>
      </c>
      <c r="I167" s="753" t="s">
        <v>5154</v>
      </c>
      <c r="J167">
        <v>6</v>
      </c>
      <c r="K167" s="312" t="s">
        <v>3255</v>
      </c>
      <c r="L167" t="s">
        <v>6146</v>
      </c>
      <c r="M167" s="513">
        <v>0</v>
      </c>
      <c r="N167" s="513">
        <v>0</v>
      </c>
      <c r="O167" s="513">
        <v>0</v>
      </c>
      <c r="P167" s="513">
        <v>0</v>
      </c>
      <c r="Q167" s="513">
        <v>0</v>
      </c>
      <c r="S167" s="260"/>
      <c r="T167" s="260"/>
      <c r="U167" s="260"/>
      <c r="V167" s="260"/>
      <c r="W167" s="260"/>
    </row>
    <row r="168" spans="2:23" customFormat="1" ht="14">
      <c r="B168" t="s">
        <v>6116</v>
      </c>
      <c r="C168" t="s">
        <v>6117</v>
      </c>
      <c r="D168" t="s">
        <v>6118</v>
      </c>
      <c r="F168" t="s">
        <v>256</v>
      </c>
      <c r="I168" s="753" t="s">
        <v>5154</v>
      </c>
      <c r="J168">
        <v>7</v>
      </c>
      <c r="K168" s="312" t="s">
        <v>3262</v>
      </c>
      <c r="L168" t="s">
        <v>6146</v>
      </c>
      <c r="M168" s="513">
        <v>0</v>
      </c>
      <c r="N168">
        <v>2</v>
      </c>
      <c r="O168">
        <v>1</v>
      </c>
      <c r="P168">
        <v>1</v>
      </c>
      <c r="Q168">
        <v>2</v>
      </c>
      <c r="S168" s="260"/>
      <c r="T168" s="260"/>
      <c r="U168" s="260"/>
      <c r="V168" s="260"/>
      <c r="W168" s="260"/>
    </row>
    <row r="169" spans="2:23" customFormat="1" ht="14" hidden="1">
      <c r="B169" t="s">
        <v>5950</v>
      </c>
      <c r="C169" t="s">
        <v>5951</v>
      </c>
      <c r="D169" t="s">
        <v>5952</v>
      </c>
      <c r="E169" t="s">
        <v>5403</v>
      </c>
      <c r="F169" t="s">
        <v>275</v>
      </c>
      <c r="G169">
        <v>3</v>
      </c>
      <c r="H169">
        <v>2</v>
      </c>
      <c r="I169" s="760" t="s">
        <v>278</v>
      </c>
      <c r="J169">
        <v>2</v>
      </c>
      <c r="K169" t="s">
        <v>460</v>
      </c>
      <c r="L169" t="s">
        <v>6146</v>
      </c>
      <c r="M169" s="513">
        <v>0</v>
      </c>
      <c r="N169" s="513">
        <v>0</v>
      </c>
      <c r="O169" s="513">
        <v>0</v>
      </c>
      <c r="P169" s="513">
        <v>0</v>
      </c>
      <c r="Q169" s="513">
        <v>0</v>
      </c>
      <c r="S169" s="260"/>
      <c r="T169" s="260"/>
      <c r="U169" s="260"/>
      <c r="V169" s="260"/>
      <c r="W169" s="260"/>
    </row>
    <row r="170" spans="2:23" customFormat="1" ht="14" hidden="1">
      <c r="B170" t="s">
        <v>5944</v>
      </c>
      <c r="C170" t="s">
        <v>5945</v>
      </c>
      <c r="D170" t="s">
        <v>5946</v>
      </c>
      <c r="F170" t="s">
        <v>275</v>
      </c>
      <c r="G170">
        <v>2</v>
      </c>
      <c r="H170">
        <v>3</v>
      </c>
      <c r="I170" s="760" t="s">
        <v>278</v>
      </c>
      <c r="J170">
        <v>2</v>
      </c>
      <c r="K170" t="s">
        <v>460</v>
      </c>
      <c r="L170" t="s">
        <v>6146</v>
      </c>
      <c r="M170" s="513">
        <v>0</v>
      </c>
      <c r="N170" s="513">
        <v>0</v>
      </c>
      <c r="O170" s="513">
        <v>0</v>
      </c>
      <c r="P170" s="513">
        <v>0</v>
      </c>
      <c r="Q170" s="513">
        <v>0</v>
      </c>
      <c r="S170" s="260"/>
      <c r="T170" s="260"/>
      <c r="U170" s="260"/>
      <c r="V170" s="260"/>
      <c r="W170" s="260"/>
    </row>
    <row r="171" spans="2:23" customFormat="1" ht="14">
      <c r="B171" s="518" t="s">
        <v>6164</v>
      </c>
      <c r="C171" t="s">
        <v>6034</v>
      </c>
      <c r="D171" t="s">
        <v>6035</v>
      </c>
      <c r="F171" t="s">
        <v>256</v>
      </c>
      <c r="I171" s="760" t="s">
        <v>278</v>
      </c>
      <c r="J171">
        <v>2</v>
      </c>
      <c r="K171" s="312" t="s">
        <v>3245</v>
      </c>
      <c r="L171" t="s">
        <v>6146</v>
      </c>
      <c r="M171" s="513">
        <v>0</v>
      </c>
      <c r="N171" s="513">
        <v>0</v>
      </c>
      <c r="O171">
        <v>1</v>
      </c>
      <c r="P171" s="513">
        <v>0</v>
      </c>
      <c r="Q171" s="513">
        <v>0</v>
      </c>
      <c r="S171" s="260"/>
      <c r="T171" s="260"/>
      <c r="U171" s="260"/>
      <c r="V171" s="260"/>
      <c r="W171" s="260"/>
    </row>
    <row r="172" spans="2:23" customFormat="1" ht="14">
      <c r="B172" t="s">
        <v>6067</v>
      </c>
      <c r="C172" t="s">
        <v>6068</v>
      </c>
      <c r="D172" t="s">
        <v>6069</v>
      </c>
      <c r="F172" t="s">
        <v>256</v>
      </c>
      <c r="I172" s="760" t="s">
        <v>278</v>
      </c>
      <c r="J172">
        <v>3</v>
      </c>
      <c r="K172" s="312" t="s">
        <v>3262</v>
      </c>
      <c r="L172" t="s">
        <v>6146</v>
      </c>
      <c r="M172">
        <v>1</v>
      </c>
      <c r="N172">
        <v>2</v>
      </c>
      <c r="O172">
        <v>2</v>
      </c>
      <c r="P172">
        <v>2</v>
      </c>
      <c r="Q172">
        <v>2</v>
      </c>
      <c r="S172" s="260"/>
      <c r="T172" s="260"/>
      <c r="U172" s="260"/>
      <c r="V172" s="260"/>
      <c r="W172" s="260"/>
    </row>
    <row r="173" spans="2:23" customFormat="1" ht="14">
      <c r="B173" t="s">
        <v>6059</v>
      </c>
      <c r="C173" t="s">
        <v>6060</v>
      </c>
      <c r="D173" t="s">
        <v>6061</v>
      </c>
      <c r="F173" t="s">
        <v>275</v>
      </c>
      <c r="G173">
        <v>4</v>
      </c>
      <c r="H173">
        <v>4</v>
      </c>
      <c r="I173" s="760" t="s">
        <v>278</v>
      </c>
      <c r="J173">
        <v>4</v>
      </c>
      <c r="K173" s="312" t="s">
        <v>3262</v>
      </c>
      <c r="L173" t="s">
        <v>6146</v>
      </c>
      <c r="M173">
        <v>2</v>
      </c>
      <c r="N173">
        <v>2</v>
      </c>
      <c r="O173">
        <v>0</v>
      </c>
      <c r="P173">
        <v>2</v>
      </c>
      <c r="Q173">
        <v>2</v>
      </c>
      <c r="S173" s="260"/>
      <c r="T173" s="260"/>
      <c r="U173" s="260"/>
      <c r="V173" s="260"/>
      <c r="W173" s="260"/>
    </row>
    <row r="174" spans="2:23" customFormat="1" ht="14" hidden="1">
      <c r="B174" t="s">
        <v>6105</v>
      </c>
      <c r="C174" t="s">
        <v>6106</v>
      </c>
      <c r="D174" t="s">
        <v>6107</v>
      </c>
      <c r="F174" t="s">
        <v>256</v>
      </c>
      <c r="I174" s="760" t="s">
        <v>278</v>
      </c>
      <c r="J174">
        <v>4</v>
      </c>
      <c r="K174" s="312" t="s">
        <v>3255</v>
      </c>
      <c r="L174" t="s">
        <v>6146</v>
      </c>
      <c r="M174" s="513">
        <v>0</v>
      </c>
      <c r="N174" s="513">
        <v>0</v>
      </c>
      <c r="O174" s="513">
        <v>0</v>
      </c>
      <c r="P174" s="513">
        <v>0</v>
      </c>
      <c r="Q174" s="513">
        <v>0</v>
      </c>
      <c r="S174" s="260"/>
      <c r="T174" s="260"/>
      <c r="U174" s="260"/>
      <c r="V174" s="260"/>
      <c r="W174" s="260"/>
    </row>
    <row r="175" spans="2:23" customFormat="1" ht="14" hidden="1">
      <c r="B175" t="s">
        <v>5947</v>
      </c>
      <c r="C175" t="s">
        <v>5948</v>
      </c>
      <c r="D175" t="s">
        <v>5949</v>
      </c>
      <c r="E175" t="s">
        <v>5403</v>
      </c>
      <c r="F175" t="s">
        <v>275</v>
      </c>
      <c r="G175">
        <v>3</v>
      </c>
      <c r="H175">
        <v>5</v>
      </c>
      <c r="I175" s="760" t="s">
        <v>278</v>
      </c>
      <c r="J175">
        <v>5</v>
      </c>
      <c r="K175" t="s">
        <v>460</v>
      </c>
      <c r="L175" t="s">
        <v>6146</v>
      </c>
      <c r="M175" s="513">
        <v>0</v>
      </c>
      <c r="N175" s="513">
        <v>0</v>
      </c>
      <c r="O175" s="513">
        <v>0</v>
      </c>
      <c r="P175" s="513">
        <v>0</v>
      </c>
      <c r="Q175" s="513">
        <v>0</v>
      </c>
      <c r="S175" s="260"/>
      <c r="T175" s="260"/>
      <c r="U175" s="260"/>
      <c r="V175" s="260"/>
      <c r="W175" s="260"/>
    </row>
    <row r="176" spans="2:23" customFormat="1" ht="14">
      <c r="B176" s="518" t="s">
        <v>6167</v>
      </c>
      <c r="C176" t="s">
        <v>6032</v>
      </c>
      <c r="D176" t="s">
        <v>6033</v>
      </c>
      <c r="F176" t="s">
        <v>275</v>
      </c>
      <c r="G176">
        <v>5</v>
      </c>
      <c r="H176">
        <v>5</v>
      </c>
      <c r="I176" s="760" t="s">
        <v>278</v>
      </c>
      <c r="J176">
        <v>6</v>
      </c>
      <c r="K176" s="312" t="s">
        <v>3245</v>
      </c>
      <c r="L176" t="s">
        <v>6146</v>
      </c>
      <c r="M176">
        <v>1</v>
      </c>
      <c r="N176" s="513">
        <v>0</v>
      </c>
      <c r="O176">
        <v>1</v>
      </c>
      <c r="P176">
        <v>1</v>
      </c>
      <c r="Q176" s="513">
        <v>0</v>
      </c>
      <c r="S176" s="260"/>
      <c r="T176" s="260"/>
      <c r="U176" s="260"/>
      <c r="V176" s="260"/>
      <c r="W176" s="260"/>
    </row>
    <row r="177" spans="2:23" customFormat="1" ht="14" hidden="1">
      <c r="B177" t="s">
        <v>5941</v>
      </c>
      <c r="C177" t="s">
        <v>5942</v>
      </c>
      <c r="D177" t="s">
        <v>5943</v>
      </c>
      <c r="F177" t="s">
        <v>256</v>
      </c>
      <c r="I177" s="760" t="s">
        <v>278</v>
      </c>
      <c r="J177">
        <v>7</v>
      </c>
      <c r="K177" s="312" t="s">
        <v>3255</v>
      </c>
      <c r="L177" t="s">
        <v>6146</v>
      </c>
      <c r="M177" s="513">
        <v>0</v>
      </c>
      <c r="N177" s="513">
        <v>0</v>
      </c>
      <c r="O177" s="513">
        <v>0</v>
      </c>
      <c r="P177" s="513">
        <v>0</v>
      </c>
      <c r="Q177" s="513">
        <v>0</v>
      </c>
      <c r="S177" s="260"/>
      <c r="T177" s="260"/>
      <c r="U177" s="260"/>
      <c r="V177" s="260"/>
      <c r="W177" s="260"/>
    </row>
    <row r="178" spans="2:23" customFormat="1" ht="14" hidden="1">
      <c r="B178" t="s">
        <v>5980</v>
      </c>
      <c r="C178" t="s">
        <v>5981</v>
      </c>
      <c r="D178" t="s">
        <v>5982</v>
      </c>
      <c r="F178" t="s">
        <v>256</v>
      </c>
      <c r="I178" s="760" t="s">
        <v>278</v>
      </c>
      <c r="J178">
        <v>8</v>
      </c>
      <c r="K178" s="312" t="s">
        <v>3255</v>
      </c>
      <c r="L178" t="s">
        <v>6146</v>
      </c>
      <c r="M178" s="513">
        <v>0</v>
      </c>
      <c r="N178" s="513">
        <v>0</v>
      </c>
      <c r="O178" s="513">
        <v>0</v>
      </c>
      <c r="P178" s="513">
        <v>0</v>
      </c>
      <c r="Q178" s="513">
        <v>0</v>
      </c>
      <c r="S178" s="260"/>
      <c r="T178" s="260"/>
      <c r="U178" s="260"/>
      <c r="V178" s="260"/>
      <c r="W178" s="260"/>
    </row>
    <row r="179" spans="2:23" customFormat="1" ht="14" hidden="1">
      <c r="B179" t="s">
        <v>5859</v>
      </c>
      <c r="C179" t="s">
        <v>5860</v>
      </c>
      <c r="D179" t="s">
        <v>5861</v>
      </c>
      <c r="F179" t="s">
        <v>275</v>
      </c>
      <c r="G179">
        <v>1</v>
      </c>
      <c r="H179">
        <v>1</v>
      </c>
      <c r="I179" s="761" t="s">
        <v>299</v>
      </c>
      <c r="J179">
        <v>1</v>
      </c>
      <c r="K179" t="s">
        <v>460</v>
      </c>
      <c r="L179" t="s">
        <v>6146</v>
      </c>
      <c r="M179" s="513">
        <v>0</v>
      </c>
      <c r="N179" s="513">
        <v>0</v>
      </c>
      <c r="O179" s="513">
        <v>0</v>
      </c>
      <c r="P179" s="513">
        <v>0</v>
      </c>
      <c r="Q179" s="513">
        <v>0</v>
      </c>
      <c r="S179" s="260"/>
      <c r="T179" s="260"/>
      <c r="U179" s="260"/>
      <c r="V179" s="260"/>
      <c r="W179" s="260"/>
    </row>
    <row r="180" spans="2:23" customFormat="1" ht="14" hidden="1">
      <c r="B180" t="s">
        <v>5862</v>
      </c>
      <c r="C180" t="s">
        <v>5863</v>
      </c>
      <c r="D180" t="s">
        <v>5864</v>
      </c>
      <c r="E180" t="s">
        <v>5271</v>
      </c>
      <c r="F180" t="s">
        <v>275</v>
      </c>
      <c r="G180">
        <v>1</v>
      </c>
      <c r="H180">
        <v>5</v>
      </c>
      <c r="I180" s="761" t="s">
        <v>299</v>
      </c>
      <c r="J180">
        <v>2</v>
      </c>
      <c r="K180" t="s">
        <v>460</v>
      </c>
      <c r="L180" t="s">
        <v>6146</v>
      </c>
      <c r="M180" s="513">
        <v>0</v>
      </c>
      <c r="N180" s="513">
        <v>0</v>
      </c>
      <c r="O180" s="513">
        <v>0</v>
      </c>
      <c r="P180" s="513">
        <v>0</v>
      </c>
      <c r="Q180" s="513">
        <v>0</v>
      </c>
      <c r="S180" s="260"/>
      <c r="T180" s="260"/>
      <c r="U180" s="260"/>
      <c r="V180" s="260"/>
      <c r="W180" s="260"/>
    </row>
    <row r="181" spans="2:23" customFormat="1" ht="14" hidden="1">
      <c r="B181" t="s">
        <v>5856</v>
      </c>
      <c r="C181" t="s">
        <v>5857</v>
      </c>
      <c r="D181" t="s">
        <v>5858</v>
      </c>
      <c r="F181" t="s">
        <v>256</v>
      </c>
      <c r="I181" s="761" t="s">
        <v>299</v>
      </c>
      <c r="J181">
        <v>2</v>
      </c>
      <c r="K181" t="s">
        <v>460</v>
      </c>
      <c r="L181" t="s">
        <v>6146</v>
      </c>
      <c r="M181" s="513">
        <v>0</v>
      </c>
      <c r="N181" s="513">
        <v>0</v>
      </c>
      <c r="O181" s="513">
        <v>0</v>
      </c>
      <c r="P181" s="513">
        <v>0</v>
      </c>
      <c r="Q181" s="513">
        <v>0</v>
      </c>
      <c r="S181" s="260"/>
      <c r="T181" s="260"/>
      <c r="U181" s="260"/>
      <c r="V181" s="260"/>
      <c r="W181" s="260"/>
    </row>
    <row r="182" spans="2:23" customFormat="1" ht="14">
      <c r="B182" t="s">
        <v>6099</v>
      </c>
      <c r="C182" t="s">
        <v>6100</v>
      </c>
      <c r="D182" t="s">
        <v>6101</v>
      </c>
      <c r="F182" t="s">
        <v>256</v>
      </c>
      <c r="I182" s="761" t="s">
        <v>299</v>
      </c>
      <c r="J182">
        <v>2</v>
      </c>
      <c r="K182" s="312" t="s">
        <v>3262</v>
      </c>
      <c r="L182" t="s">
        <v>6146</v>
      </c>
      <c r="M182">
        <v>2</v>
      </c>
      <c r="N182">
        <v>2</v>
      </c>
      <c r="O182">
        <v>2</v>
      </c>
      <c r="P182">
        <v>2</v>
      </c>
      <c r="Q182">
        <v>2</v>
      </c>
      <c r="S182" s="260"/>
      <c r="T182" s="260"/>
      <c r="U182" s="260"/>
      <c r="V182" s="260"/>
      <c r="W182" s="260"/>
    </row>
    <row r="183" spans="2:23" customFormat="1" ht="14" hidden="1">
      <c r="B183" t="s">
        <v>6102</v>
      </c>
      <c r="C183" t="s">
        <v>6103</v>
      </c>
      <c r="D183" t="s">
        <v>6104</v>
      </c>
      <c r="F183" t="s">
        <v>256</v>
      </c>
      <c r="I183" s="761" t="s">
        <v>299</v>
      </c>
      <c r="J183">
        <v>3</v>
      </c>
      <c r="K183" s="312" t="s">
        <v>3255</v>
      </c>
      <c r="L183" t="s">
        <v>6146</v>
      </c>
      <c r="M183" s="513">
        <v>0</v>
      </c>
      <c r="N183" s="513">
        <v>0</v>
      </c>
      <c r="O183" s="513">
        <v>0</v>
      </c>
      <c r="P183" s="513">
        <v>0</v>
      </c>
      <c r="Q183" s="513">
        <v>0</v>
      </c>
      <c r="S183" s="260"/>
      <c r="T183" s="260"/>
      <c r="U183" s="260"/>
      <c r="V183" s="260"/>
      <c r="W183" s="260"/>
    </row>
    <row r="184" spans="2:23" customFormat="1" ht="14">
      <c r="B184" s="518" t="s">
        <v>6186</v>
      </c>
      <c r="C184" t="s">
        <v>6038</v>
      </c>
      <c r="D184" t="s">
        <v>6039</v>
      </c>
      <c r="F184" t="s">
        <v>5227</v>
      </c>
      <c r="G184">
        <v>2</v>
      </c>
      <c r="I184" s="761" t="s">
        <v>299</v>
      </c>
      <c r="J184">
        <v>4</v>
      </c>
      <c r="K184" s="312" t="s">
        <v>3245</v>
      </c>
      <c r="L184" t="s">
        <v>6146</v>
      </c>
      <c r="M184">
        <v>1</v>
      </c>
      <c r="N184">
        <v>1</v>
      </c>
      <c r="O184" s="757">
        <v>0</v>
      </c>
      <c r="P184" s="757">
        <v>0</v>
      </c>
      <c r="Q184">
        <v>1</v>
      </c>
      <c r="S184" s="260"/>
      <c r="T184" s="260"/>
      <c r="U184" s="260"/>
      <c r="V184" s="260"/>
      <c r="W184" s="260"/>
    </row>
    <row r="185" spans="2:23" customFormat="1" ht="14" hidden="1">
      <c r="B185" t="s">
        <v>5853</v>
      </c>
      <c r="C185" t="s">
        <v>5854</v>
      </c>
      <c r="D185" t="s">
        <v>5855</v>
      </c>
      <c r="E185" t="s">
        <v>5271</v>
      </c>
      <c r="F185" t="s">
        <v>275</v>
      </c>
      <c r="G185">
        <v>5</v>
      </c>
      <c r="H185">
        <v>5</v>
      </c>
      <c r="I185" s="761" t="s">
        <v>299</v>
      </c>
      <c r="J185">
        <v>5</v>
      </c>
      <c r="K185" s="312" t="s">
        <v>3255</v>
      </c>
      <c r="L185" t="s">
        <v>6146</v>
      </c>
      <c r="M185" s="513">
        <v>0</v>
      </c>
      <c r="N185" s="513">
        <v>0</v>
      </c>
      <c r="O185" s="513">
        <v>0</v>
      </c>
      <c r="P185" s="513">
        <v>0</v>
      </c>
      <c r="Q185" s="513">
        <v>0</v>
      </c>
      <c r="S185" s="260"/>
      <c r="T185" s="260"/>
      <c r="U185" s="260"/>
      <c r="V185" s="260"/>
      <c r="W185" s="260"/>
    </row>
    <row r="186" spans="2:23" customFormat="1" ht="14">
      <c r="B186" s="518" t="s">
        <v>6158</v>
      </c>
      <c r="C186" t="s">
        <v>6122</v>
      </c>
      <c r="D186" t="s">
        <v>6123</v>
      </c>
      <c r="F186" t="s">
        <v>275</v>
      </c>
      <c r="G186">
        <v>4</v>
      </c>
      <c r="H186">
        <v>4</v>
      </c>
      <c r="I186" s="761" t="s">
        <v>299</v>
      </c>
      <c r="J186">
        <v>6</v>
      </c>
      <c r="K186" s="312" t="s">
        <v>3245</v>
      </c>
      <c r="L186" t="s">
        <v>6146</v>
      </c>
      <c r="M186">
        <v>1</v>
      </c>
      <c r="N186">
        <v>1</v>
      </c>
      <c r="O186" s="757">
        <v>0</v>
      </c>
      <c r="P186" s="513">
        <v>0</v>
      </c>
      <c r="Q186">
        <v>1</v>
      </c>
      <c r="S186" s="260"/>
      <c r="T186" s="260"/>
      <c r="U186" s="260"/>
      <c r="V186" s="260"/>
      <c r="W186" s="260"/>
    </row>
    <row r="187" spans="2:23" customFormat="1" ht="14" hidden="1">
      <c r="B187" t="s">
        <v>6124</v>
      </c>
      <c r="C187" t="s">
        <v>6125</v>
      </c>
      <c r="D187" t="s">
        <v>6126</v>
      </c>
      <c r="E187" t="s">
        <v>5780</v>
      </c>
      <c r="F187" t="s">
        <v>275</v>
      </c>
      <c r="G187">
        <v>8</v>
      </c>
      <c r="H187">
        <v>5</v>
      </c>
      <c r="I187" s="761" t="s">
        <v>299</v>
      </c>
      <c r="J187">
        <v>7</v>
      </c>
      <c r="K187" s="312" t="s">
        <v>3255</v>
      </c>
      <c r="L187" t="s">
        <v>6146</v>
      </c>
      <c r="M187" s="513">
        <v>0</v>
      </c>
      <c r="N187" s="513">
        <v>0</v>
      </c>
      <c r="O187" s="513">
        <v>0</v>
      </c>
      <c r="P187" s="513">
        <v>0</v>
      </c>
      <c r="Q187" s="513">
        <v>0</v>
      </c>
      <c r="S187" s="260"/>
      <c r="T187" s="260"/>
      <c r="U187" s="260"/>
      <c r="V187" s="260"/>
      <c r="W187" s="260"/>
    </row>
    <row r="188" spans="2:23" customFormat="1" ht="14">
      <c r="B188" t="s">
        <v>6004</v>
      </c>
      <c r="C188" t="s">
        <v>6005</v>
      </c>
      <c r="D188" t="s">
        <v>6006</v>
      </c>
      <c r="F188" t="s">
        <v>256</v>
      </c>
      <c r="I188" s="761" t="s">
        <v>299</v>
      </c>
      <c r="J188">
        <v>8</v>
      </c>
      <c r="K188" s="312" t="s">
        <v>3262</v>
      </c>
      <c r="L188" t="s">
        <v>6146</v>
      </c>
      <c r="M188">
        <v>2</v>
      </c>
      <c r="N188">
        <v>1</v>
      </c>
      <c r="O188">
        <v>2</v>
      </c>
      <c r="P188">
        <v>2</v>
      </c>
      <c r="Q188">
        <v>1</v>
      </c>
      <c r="S188" s="260"/>
      <c r="T188" s="260"/>
      <c r="U188" s="260"/>
      <c r="V188" s="260"/>
      <c r="W188" s="260"/>
    </row>
    <row r="189" spans="2:23" customFormat="1" ht="14" hidden="1">
      <c r="B189" t="s">
        <v>5876</v>
      </c>
      <c r="C189" t="s">
        <v>5877</v>
      </c>
      <c r="D189" t="s">
        <v>5878</v>
      </c>
      <c r="F189" t="s">
        <v>256</v>
      </c>
      <c r="I189" s="762" t="s">
        <v>314</v>
      </c>
      <c r="J189">
        <v>2</v>
      </c>
      <c r="K189" t="s">
        <v>460</v>
      </c>
      <c r="L189" t="s">
        <v>6146</v>
      </c>
      <c r="M189" s="513">
        <v>0</v>
      </c>
      <c r="N189" s="513">
        <v>0</v>
      </c>
      <c r="O189" s="513">
        <v>0</v>
      </c>
      <c r="P189" s="513">
        <v>0</v>
      </c>
      <c r="Q189" s="513">
        <v>0</v>
      </c>
      <c r="S189" s="260"/>
      <c r="T189" s="260"/>
      <c r="U189" s="260"/>
      <c r="V189" s="260"/>
      <c r="W189" s="260"/>
    </row>
    <row r="190" spans="2:23" customFormat="1" ht="14" hidden="1">
      <c r="B190" t="s">
        <v>5894</v>
      </c>
      <c r="C190" t="s">
        <v>5895</v>
      </c>
      <c r="D190" t="s">
        <v>5896</v>
      </c>
      <c r="F190" t="s">
        <v>275</v>
      </c>
      <c r="G190">
        <v>4</v>
      </c>
      <c r="H190">
        <v>3</v>
      </c>
      <c r="I190" s="762" t="s">
        <v>314</v>
      </c>
      <c r="J190">
        <v>3</v>
      </c>
      <c r="K190" t="s">
        <v>460</v>
      </c>
      <c r="L190" t="s">
        <v>6146</v>
      </c>
      <c r="M190" s="513">
        <v>0</v>
      </c>
      <c r="N190" s="513">
        <v>0</v>
      </c>
      <c r="O190" s="513">
        <v>0</v>
      </c>
      <c r="P190" s="513">
        <v>0</v>
      </c>
      <c r="Q190" s="513">
        <v>0</v>
      </c>
      <c r="S190" s="260"/>
      <c r="T190" s="260"/>
      <c r="U190" s="260"/>
      <c r="V190" s="260"/>
      <c r="W190" s="260"/>
    </row>
    <row r="191" spans="2:23" customFormat="1" ht="14" hidden="1">
      <c r="B191" t="s">
        <v>5983</v>
      </c>
      <c r="C191" t="s">
        <v>5984</v>
      </c>
      <c r="D191" t="s">
        <v>5985</v>
      </c>
      <c r="F191" t="s">
        <v>275</v>
      </c>
      <c r="G191">
        <v>2</v>
      </c>
      <c r="H191">
        <v>5</v>
      </c>
      <c r="I191" s="762" t="s">
        <v>314</v>
      </c>
      <c r="J191">
        <v>3</v>
      </c>
      <c r="K191" s="312" t="s">
        <v>3255</v>
      </c>
      <c r="L191" t="s">
        <v>6146</v>
      </c>
      <c r="M191" s="513">
        <v>0</v>
      </c>
      <c r="N191" s="513">
        <v>0</v>
      </c>
      <c r="O191" s="513">
        <v>0</v>
      </c>
      <c r="P191" s="513">
        <v>0</v>
      </c>
      <c r="Q191" s="513">
        <v>0</v>
      </c>
      <c r="S191" s="260"/>
      <c r="T191" s="260"/>
      <c r="U191" s="260"/>
      <c r="V191" s="260"/>
      <c r="W191" s="260"/>
    </row>
    <row r="192" spans="2:23" customFormat="1" ht="14" hidden="1">
      <c r="B192" t="s">
        <v>5992</v>
      </c>
      <c r="C192" t="s">
        <v>5993</v>
      </c>
      <c r="D192" t="s">
        <v>5994</v>
      </c>
      <c r="F192" t="s">
        <v>256</v>
      </c>
      <c r="I192" s="762" t="s">
        <v>314</v>
      </c>
      <c r="J192">
        <v>3</v>
      </c>
      <c r="K192" s="312" t="s">
        <v>3255</v>
      </c>
      <c r="L192" t="s">
        <v>6146</v>
      </c>
      <c r="M192" s="513">
        <v>0</v>
      </c>
      <c r="N192" s="513">
        <v>0</v>
      </c>
      <c r="O192" s="513">
        <v>0</v>
      </c>
      <c r="P192" s="513">
        <v>0</v>
      </c>
      <c r="Q192" s="513">
        <v>0</v>
      </c>
      <c r="S192" s="260"/>
      <c r="T192" s="260"/>
      <c r="U192" s="260"/>
      <c r="V192" s="260"/>
      <c r="W192" s="260"/>
    </row>
    <row r="193" spans="2:23" customFormat="1" ht="14">
      <c r="B193" s="518" t="s">
        <v>6156</v>
      </c>
      <c r="C193" t="s">
        <v>6089</v>
      </c>
      <c r="D193" t="s">
        <v>6090</v>
      </c>
      <c r="F193" t="s">
        <v>275</v>
      </c>
      <c r="G193">
        <v>4</v>
      </c>
      <c r="H193">
        <v>4</v>
      </c>
      <c r="I193" s="762" t="s">
        <v>314</v>
      </c>
      <c r="J193">
        <v>4</v>
      </c>
      <c r="K193" s="312" t="s">
        <v>3245</v>
      </c>
      <c r="L193" t="s">
        <v>6146</v>
      </c>
      <c r="M193">
        <v>1</v>
      </c>
      <c r="N193" s="513">
        <v>0</v>
      </c>
      <c r="O193" s="513">
        <v>0</v>
      </c>
      <c r="P193">
        <v>1</v>
      </c>
      <c r="Q193">
        <v>1</v>
      </c>
      <c r="S193" s="260"/>
      <c r="T193" s="260"/>
      <c r="U193" s="260"/>
      <c r="V193" s="260"/>
      <c r="W193" s="260"/>
    </row>
    <row r="194" spans="2:23" customFormat="1" ht="14" hidden="1">
      <c r="B194" t="s">
        <v>6009</v>
      </c>
      <c r="C194" t="s">
        <v>6010</v>
      </c>
      <c r="D194" t="s">
        <v>6011</v>
      </c>
      <c r="F194" t="s">
        <v>256</v>
      </c>
      <c r="I194" s="762" t="s">
        <v>314</v>
      </c>
      <c r="J194">
        <v>4</v>
      </c>
      <c r="K194" s="312" t="s">
        <v>3255</v>
      </c>
      <c r="L194" t="s">
        <v>6146</v>
      </c>
      <c r="M194" s="513">
        <v>0</v>
      </c>
      <c r="N194" s="513">
        <v>0</v>
      </c>
      <c r="O194" s="513">
        <v>0</v>
      </c>
      <c r="P194" s="513">
        <v>0</v>
      </c>
      <c r="Q194" s="513">
        <v>0</v>
      </c>
      <c r="S194" s="260"/>
      <c r="T194" s="260"/>
      <c r="U194" s="260"/>
      <c r="V194" s="260"/>
      <c r="W194" s="260"/>
    </row>
    <row r="195" spans="2:23" customFormat="1" ht="14" hidden="1">
      <c r="B195" t="s">
        <v>6129</v>
      </c>
      <c r="C195" t="s">
        <v>6130</v>
      </c>
      <c r="D195" t="s">
        <v>6131</v>
      </c>
      <c r="E195" t="s">
        <v>5780</v>
      </c>
      <c r="F195" t="s">
        <v>275</v>
      </c>
      <c r="G195">
        <v>3</v>
      </c>
      <c r="H195">
        <v>3</v>
      </c>
      <c r="I195" s="762" t="s">
        <v>314</v>
      </c>
      <c r="J195">
        <v>5</v>
      </c>
      <c r="K195" t="s">
        <v>460</v>
      </c>
      <c r="L195" t="s">
        <v>6146</v>
      </c>
      <c r="M195" s="513">
        <v>0</v>
      </c>
      <c r="N195" s="513">
        <v>0</v>
      </c>
      <c r="O195" s="513">
        <v>0</v>
      </c>
      <c r="P195" s="513">
        <v>0</v>
      </c>
      <c r="Q195" s="513">
        <v>0</v>
      </c>
      <c r="S195" s="260"/>
      <c r="T195" s="260"/>
      <c r="U195" s="260"/>
      <c r="V195" s="260"/>
      <c r="W195" s="260"/>
    </row>
    <row r="196" spans="2:23" customFormat="1" ht="14">
      <c r="B196" s="518" t="s">
        <v>6151</v>
      </c>
      <c r="C196" t="s">
        <v>5874</v>
      </c>
      <c r="D196" t="s">
        <v>5875</v>
      </c>
      <c r="F196" t="s">
        <v>275</v>
      </c>
      <c r="G196">
        <v>8</v>
      </c>
      <c r="H196">
        <v>8</v>
      </c>
      <c r="I196" s="762" t="s">
        <v>314</v>
      </c>
      <c r="J196">
        <v>8</v>
      </c>
      <c r="K196" s="312" t="s">
        <v>3245</v>
      </c>
      <c r="L196" t="s">
        <v>6146</v>
      </c>
      <c r="M196" s="513">
        <v>0</v>
      </c>
      <c r="N196">
        <v>1</v>
      </c>
      <c r="O196">
        <v>1</v>
      </c>
      <c r="P196" s="513">
        <v>0</v>
      </c>
      <c r="Q196">
        <v>1</v>
      </c>
      <c r="S196" s="260"/>
      <c r="T196" s="260"/>
      <c r="U196" s="260"/>
      <c r="V196" s="260"/>
      <c r="W196" s="260"/>
    </row>
    <row r="197" spans="2:23" customFormat="1" ht="14">
      <c r="B197" t="s">
        <v>5989</v>
      </c>
      <c r="C197" t="s">
        <v>5990</v>
      </c>
      <c r="D197" t="s">
        <v>5991</v>
      </c>
      <c r="F197" t="s">
        <v>256</v>
      </c>
      <c r="I197" s="762" t="s">
        <v>314</v>
      </c>
      <c r="J197">
        <v>8</v>
      </c>
      <c r="K197" s="312" t="s">
        <v>3262</v>
      </c>
      <c r="L197" t="s">
        <v>6146</v>
      </c>
      <c r="M197" s="513">
        <v>0</v>
      </c>
      <c r="N197" s="513">
        <v>0</v>
      </c>
      <c r="O197" s="513">
        <v>0</v>
      </c>
      <c r="P197">
        <v>2</v>
      </c>
      <c r="Q197">
        <v>1</v>
      </c>
      <c r="S197" s="260"/>
      <c r="T197" s="260"/>
      <c r="U197" s="260"/>
      <c r="V197" s="260"/>
      <c r="W197" s="260"/>
    </row>
    <row r="198" spans="2:23" customFormat="1" ht="14">
      <c r="B198" t="s">
        <v>5879</v>
      </c>
      <c r="C198" t="s">
        <v>5880</v>
      </c>
      <c r="D198" t="s">
        <v>5881</v>
      </c>
      <c r="E198" t="s">
        <v>5403</v>
      </c>
      <c r="F198" t="s">
        <v>275</v>
      </c>
      <c r="G198">
        <v>8</v>
      </c>
      <c r="H198">
        <v>8</v>
      </c>
      <c r="I198" s="762" t="s">
        <v>314</v>
      </c>
      <c r="J198">
        <v>9</v>
      </c>
      <c r="K198" s="312" t="s">
        <v>3262</v>
      </c>
      <c r="L198" t="s">
        <v>6146</v>
      </c>
      <c r="M198">
        <v>2</v>
      </c>
      <c r="N198">
        <v>2</v>
      </c>
      <c r="O198">
        <v>1</v>
      </c>
      <c r="P198">
        <v>2</v>
      </c>
      <c r="Q198">
        <v>2</v>
      </c>
      <c r="S198" s="260"/>
      <c r="T198" s="260"/>
      <c r="U198" s="260"/>
      <c r="V198" s="260"/>
      <c r="W198" s="260"/>
    </row>
    <row r="199" spans="2:23" customFormat="1" ht="14" hidden="1">
      <c r="B199" t="s">
        <v>6111</v>
      </c>
      <c r="C199" t="s">
        <v>6112</v>
      </c>
      <c r="D199" t="s">
        <v>6113</v>
      </c>
      <c r="E199" t="s">
        <v>5912</v>
      </c>
      <c r="F199" t="s">
        <v>275</v>
      </c>
      <c r="G199">
        <v>2</v>
      </c>
      <c r="H199">
        <v>1</v>
      </c>
      <c r="I199" s="309" t="s">
        <v>3312</v>
      </c>
      <c r="J199">
        <v>1</v>
      </c>
      <c r="K199" s="312" t="s">
        <v>3255</v>
      </c>
      <c r="L199" t="s">
        <v>6146</v>
      </c>
      <c r="M199" s="513">
        <v>0</v>
      </c>
      <c r="N199" s="513">
        <v>0</v>
      </c>
      <c r="O199" s="513">
        <v>0</v>
      </c>
      <c r="P199" s="513">
        <v>0</v>
      </c>
      <c r="Q199" s="513">
        <v>0</v>
      </c>
      <c r="S199" s="260"/>
      <c r="T199" s="260"/>
      <c r="U199" s="260"/>
      <c r="V199" s="260"/>
      <c r="W199" s="260"/>
    </row>
    <row r="200" spans="2:23" customFormat="1" ht="14" hidden="1">
      <c r="B200" t="s">
        <v>5953</v>
      </c>
      <c r="C200" t="s">
        <v>5954</v>
      </c>
      <c r="D200" t="s">
        <v>5955</v>
      </c>
      <c r="F200" t="s">
        <v>275</v>
      </c>
      <c r="G200">
        <v>3</v>
      </c>
      <c r="H200">
        <v>2</v>
      </c>
      <c r="I200" s="309" t="s">
        <v>3312</v>
      </c>
      <c r="J200">
        <v>2</v>
      </c>
      <c r="K200" t="s">
        <v>460</v>
      </c>
      <c r="L200" t="s">
        <v>6146</v>
      </c>
      <c r="M200" s="513">
        <v>0</v>
      </c>
      <c r="N200" s="513">
        <v>0</v>
      </c>
      <c r="O200" s="513">
        <v>0</v>
      </c>
      <c r="P200" s="513">
        <v>0</v>
      </c>
      <c r="Q200" s="513">
        <v>0</v>
      </c>
      <c r="S200" s="260"/>
      <c r="T200" s="260"/>
      <c r="U200" s="260"/>
      <c r="V200" s="260"/>
      <c r="W200" s="260"/>
    </row>
    <row r="201" spans="2:23" customFormat="1" ht="14" hidden="1">
      <c r="B201" t="s">
        <v>5959</v>
      </c>
      <c r="C201" t="s">
        <v>5960</v>
      </c>
      <c r="D201" t="s">
        <v>5961</v>
      </c>
      <c r="F201" t="s">
        <v>275</v>
      </c>
      <c r="G201">
        <v>3</v>
      </c>
      <c r="H201">
        <v>2</v>
      </c>
      <c r="I201" s="309" t="s">
        <v>3312</v>
      </c>
      <c r="J201">
        <v>2</v>
      </c>
      <c r="K201" t="s">
        <v>460</v>
      </c>
      <c r="L201" t="s">
        <v>6146</v>
      </c>
      <c r="M201" s="513">
        <v>0</v>
      </c>
      <c r="N201" s="513">
        <v>0</v>
      </c>
      <c r="O201" s="513">
        <v>0</v>
      </c>
      <c r="P201" s="513">
        <v>0</v>
      </c>
      <c r="Q201" s="513">
        <v>0</v>
      </c>
      <c r="S201" s="260"/>
      <c r="T201" s="260"/>
      <c r="U201" s="260"/>
      <c r="V201" s="260"/>
      <c r="W201" s="260"/>
    </row>
    <row r="202" spans="2:23" customFormat="1" ht="14">
      <c r="B202" t="s">
        <v>6040</v>
      </c>
      <c r="C202" t="s">
        <v>6041</v>
      </c>
      <c r="D202" t="s">
        <v>6042</v>
      </c>
      <c r="F202" t="s">
        <v>275</v>
      </c>
      <c r="G202">
        <v>3</v>
      </c>
      <c r="H202">
        <v>2</v>
      </c>
      <c r="I202" s="309" t="s">
        <v>3312</v>
      </c>
      <c r="J202">
        <v>2</v>
      </c>
      <c r="K202" s="312" t="s">
        <v>3245</v>
      </c>
      <c r="L202" t="s">
        <v>6146</v>
      </c>
      <c r="M202">
        <v>1</v>
      </c>
      <c r="N202">
        <v>1</v>
      </c>
      <c r="O202">
        <v>1</v>
      </c>
      <c r="P202">
        <v>1</v>
      </c>
      <c r="Q202">
        <v>1</v>
      </c>
      <c r="S202" s="260"/>
      <c r="T202" s="260"/>
      <c r="U202" s="260"/>
      <c r="V202" s="260"/>
      <c r="W202" s="260"/>
    </row>
    <row r="203" spans="2:23" customFormat="1" ht="14" hidden="1">
      <c r="B203" t="s">
        <v>5956</v>
      </c>
      <c r="C203" t="s">
        <v>5957</v>
      </c>
      <c r="D203" t="s">
        <v>5958</v>
      </c>
      <c r="F203" t="s">
        <v>256</v>
      </c>
      <c r="I203" s="309" t="s">
        <v>3312</v>
      </c>
      <c r="J203">
        <v>2</v>
      </c>
      <c r="K203" t="s">
        <v>460</v>
      </c>
      <c r="L203" t="s">
        <v>6146</v>
      </c>
      <c r="M203" s="513">
        <v>0</v>
      </c>
      <c r="N203" s="513">
        <v>0</v>
      </c>
      <c r="O203" s="513">
        <v>0</v>
      </c>
      <c r="P203" s="513">
        <v>0</v>
      </c>
      <c r="Q203" s="513">
        <v>0</v>
      </c>
      <c r="S203" s="260"/>
      <c r="T203" s="260"/>
      <c r="U203" s="260"/>
      <c r="V203" s="260"/>
      <c r="W203" s="260"/>
    </row>
    <row r="204" spans="2:23" customFormat="1" ht="14" hidden="1">
      <c r="B204" t="s">
        <v>6029</v>
      </c>
      <c r="C204" t="s">
        <v>6030</v>
      </c>
      <c r="D204" t="s">
        <v>6031</v>
      </c>
      <c r="F204" t="s">
        <v>256</v>
      </c>
      <c r="I204" s="309" t="s">
        <v>3312</v>
      </c>
      <c r="J204">
        <v>2</v>
      </c>
      <c r="K204" s="312" t="s">
        <v>3255</v>
      </c>
      <c r="L204" t="s">
        <v>6146</v>
      </c>
      <c r="M204" s="513">
        <v>0</v>
      </c>
      <c r="N204" s="513">
        <v>0</v>
      </c>
      <c r="O204" s="513">
        <v>0</v>
      </c>
      <c r="P204" s="513">
        <v>0</v>
      </c>
      <c r="Q204" s="513">
        <v>0</v>
      </c>
      <c r="S204" s="260"/>
      <c r="T204" s="260"/>
      <c r="U204" s="260"/>
      <c r="V204" s="260"/>
      <c r="W204" s="260"/>
    </row>
    <row r="205" spans="2:23" customFormat="1" ht="14" hidden="1">
      <c r="B205" t="s">
        <v>6091</v>
      </c>
      <c r="C205" t="s">
        <v>6092</v>
      </c>
      <c r="D205" t="s">
        <v>6093</v>
      </c>
      <c r="F205" t="s">
        <v>275</v>
      </c>
      <c r="G205">
        <v>4</v>
      </c>
      <c r="H205">
        <v>3</v>
      </c>
      <c r="I205" s="309" t="s">
        <v>3312</v>
      </c>
      <c r="J205">
        <v>3</v>
      </c>
      <c r="K205" s="312" t="s">
        <v>3255</v>
      </c>
      <c r="L205" t="s">
        <v>6146</v>
      </c>
      <c r="M205" s="513">
        <v>0</v>
      </c>
      <c r="N205" s="513">
        <v>0</v>
      </c>
      <c r="O205" s="513">
        <v>0</v>
      </c>
      <c r="P205" s="513">
        <v>0</v>
      </c>
      <c r="Q205" s="513">
        <v>0</v>
      </c>
      <c r="S205" s="260"/>
      <c r="T205" s="260"/>
      <c r="U205" s="260"/>
      <c r="V205" s="260"/>
      <c r="W205" s="260"/>
    </row>
    <row r="206" spans="2:23" customFormat="1" ht="14">
      <c r="B206" t="s">
        <v>5995</v>
      </c>
      <c r="C206" t="s">
        <v>5996</v>
      </c>
      <c r="D206" t="s">
        <v>5997</v>
      </c>
      <c r="F206" t="s">
        <v>256</v>
      </c>
      <c r="I206" s="309" t="s">
        <v>3312</v>
      </c>
      <c r="J206">
        <v>3</v>
      </c>
      <c r="K206" s="312" t="s">
        <v>3262</v>
      </c>
      <c r="L206" t="s">
        <v>6146</v>
      </c>
      <c r="M206">
        <v>2</v>
      </c>
      <c r="N206">
        <v>1</v>
      </c>
      <c r="O206">
        <v>2</v>
      </c>
      <c r="P206">
        <v>1</v>
      </c>
      <c r="Q206">
        <v>1</v>
      </c>
      <c r="S206" s="260"/>
      <c r="T206" s="260"/>
      <c r="U206" s="260"/>
      <c r="V206" s="260"/>
      <c r="W206" s="260"/>
    </row>
    <row r="207" spans="2:23" customFormat="1" ht="14">
      <c r="B207" t="s">
        <v>6048</v>
      </c>
      <c r="C207" t="s">
        <v>6049</v>
      </c>
      <c r="D207" t="s">
        <v>6050</v>
      </c>
      <c r="F207" t="s">
        <v>256</v>
      </c>
      <c r="I207" s="309" t="s">
        <v>3312</v>
      </c>
      <c r="J207">
        <v>5</v>
      </c>
      <c r="K207" s="312" t="s">
        <v>3262</v>
      </c>
      <c r="L207" t="s">
        <v>6146</v>
      </c>
      <c r="M207" s="513">
        <v>0</v>
      </c>
      <c r="N207">
        <v>1</v>
      </c>
      <c r="O207">
        <v>2</v>
      </c>
      <c r="P207">
        <v>2</v>
      </c>
      <c r="Q207">
        <v>1</v>
      </c>
      <c r="S207" s="260"/>
      <c r="T207" s="260"/>
      <c r="U207" s="260"/>
      <c r="V207" s="260"/>
      <c r="W207" s="260"/>
    </row>
    <row r="208" spans="2:23" customFormat="1" ht="14">
      <c r="B208" s="518" t="s">
        <v>6701</v>
      </c>
      <c r="C208" t="s">
        <v>6065</v>
      </c>
      <c r="D208" t="s">
        <v>6066</v>
      </c>
      <c r="F208" t="s">
        <v>275</v>
      </c>
      <c r="G208">
        <v>5</v>
      </c>
      <c r="H208">
        <v>7</v>
      </c>
      <c r="I208" s="309" t="s">
        <v>3312</v>
      </c>
      <c r="J208">
        <v>6</v>
      </c>
      <c r="K208" s="312" t="s">
        <v>3245</v>
      </c>
      <c r="L208" t="s">
        <v>6146</v>
      </c>
      <c r="M208">
        <v>1</v>
      </c>
      <c r="N208">
        <v>1</v>
      </c>
      <c r="O208">
        <v>1</v>
      </c>
      <c r="P208" s="513">
        <v>0</v>
      </c>
      <c r="Q208">
        <v>1</v>
      </c>
      <c r="S208" s="260"/>
      <c r="T208" s="260"/>
      <c r="U208" s="260"/>
      <c r="V208" s="260"/>
      <c r="W208" s="260"/>
    </row>
    <row r="209" spans="2:23" customFormat="1" ht="14" hidden="1">
      <c r="B209" t="s">
        <v>5927</v>
      </c>
      <c r="C209" t="s">
        <v>5928</v>
      </c>
      <c r="D209" t="s">
        <v>5929</v>
      </c>
      <c r="F209" t="s">
        <v>256</v>
      </c>
      <c r="I209" s="309" t="s">
        <v>3330</v>
      </c>
      <c r="J209">
        <v>1</v>
      </c>
      <c r="K209" t="s">
        <v>460</v>
      </c>
      <c r="L209" t="s">
        <v>6146</v>
      </c>
      <c r="M209" s="513">
        <v>0</v>
      </c>
      <c r="N209" s="513">
        <v>0</v>
      </c>
      <c r="O209" s="513">
        <v>0</v>
      </c>
      <c r="P209" s="513">
        <v>0</v>
      </c>
      <c r="Q209" s="513">
        <v>0</v>
      </c>
      <c r="S209" s="260"/>
      <c r="T209" s="260"/>
      <c r="U209" s="260"/>
      <c r="V209" s="260"/>
      <c r="W209" s="260"/>
    </row>
    <row r="210" spans="2:23" customFormat="1" ht="14" hidden="1">
      <c r="B210" t="s">
        <v>5918</v>
      </c>
      <c r="C210" t="s">
        <v>5919</v>
      </c>
      <c r="D210" t="s">
        <v>5920</v>
      </c>
      <c r="E210" t="s">
        <v>5403</v>
      </c>
      <c r="F210" t="s">
        <v>275</v>
      </c>
      <c r="G210">
        <v>2</v>
      </c>
      <c r="H210">
        <v>2</v>
      </c>
      <c r="I210" s="309" t="s">
        <v>3330</v>
      </c>
      <c r="J210">
        <v>2</v>
      </c>
      <c r="K210" t="s">
        <v>460</v>
      </c>
      <c r="L210" t="s">
        <v>6146</v>
      </c>
      <c r="M210" s="513">
        <v>0</v>
      </c>
      <c r="N210" s="513">
        <v>0</v>
      </c>
      <c r="O210" s="513">
        <v>0</v>
      </c>
      <c r="P210" s="513">
        <v>0</v>
      </c>
      <c r="Q210" s="513">
        <v>0</v>
      </c>
      <c r="S210" s="260"/>
      <c r="T210" s="260"/>
      <c r="U210" s="260"/>
      <c r="V210" s="260"/>
      <c r="W210" s="260"/>
    </row>
    <row r="211" spans="2:23" customFormat="1" ht="14">
      <c r="B211" t="s">
        <v>6026</v>
      </c>
      <c r="C211" t="s">
        <v>6027</v>
      </c>
      <c r="D211" t="s">
        <v>6028</v>
      </c>
      <c r="F211" t="s">
        <v>256</v>
      </c>
      <c r="I211" s="309" t="s">
        <v>3330</v>
      </c>
      <c r="J211">
        <v>2</v>
      </c>
      <c r="K211" s="312" t="s">
        <v>3262</v>
      </c>
      <c r="L211" t="s">
        <v>6146</v>
      </c>
      <c r="M211">
        <v>2</v>
      </c>
      <c r="N211">
        <v>1</v>
      </c>
      <c r="O211" s="513">
        <v>0</v>
      </c>
      <c r="P211">
        <v>2</v>
      </c>
      <c r="Q211">
        <v>1</v>
      </c>
      <c r="S211" s="260"/>
      <c r="T211" s="260"/>
      <c r="U211" s="260"/>
      <c r="V211" s="260"/>
      <c r="W211" s="260"/>
    </row>
    <row r="212" spans="2:23" customFormat="1" ht="14" hidden="1">
      <c r="B212" t="s">
        <v>5921</v>
      </c>
      <c r="C212" t="s">
        <v>5922</v>
      </c>
      <c r="D212" t="s">
        <v>5923</v>
      </c>
      <c r="F212" t="s">
        <v>275</v>
      </c>
      <c r="G212">
        <v>1</v>
      </c>
      <c r="H212">
        <v>2</v>
      </c>
      <c r="I212" s="309" t="s">
        <v>3330</v>
      </c>
      <c r="J212">
        <v>3</v>
      </c>
      <c r="K212" s="312" t="s">
        <v>3255</v>
      </c>
      <c r="L212" t="s">
        <v>6146</v>
      </c>
      <c r="M212" s="513">
        <v>0</v>
      </c>
      <c r="N212" s="513">
        <v>0</v>
      </c>
      <c r="O212" s="513">
        <v>0</v>
      </c>
      <c r="P212" s="513">
        <v>0</v>
      </c>
      <c r="Q212" s="513">
        <v>0</v>
      </c>
      <c r="S212" s="260"/>
      <c r="T212" s="260"/>
      <c r="U212" s="260"/>
      <c r="V212" s="260"/>
      <c r="W212" s="260"/>
    </row>
    <row r="213" spans="2:23" customFormat="1" ht="14">
      <c r="B213" t="s">
        <v>5998</v>
      </c>
      <c r="C213" t="s">
        <v>5999</v>
      </c>
      <c r="D213" t="s">
        <v>6000</v>
      </c>
      <c r="E213" t="s">
        <v>5428</v>
      </c>
      <c r="F213" t="s">
        <v>275</v>
      </c>
      <c r="G213">
        <v>3</v>
      </c>
      <c r="H213">
        <v>4</v>
      </c>
      <c r="I213" s="309" t="s">
        <v>3330</v>
      </c>
      <c r="J213">
        <v>3</v>
      </c>
      <c r="K213" s="312" t="s">
        <v>3262</v>
      </c>
      <c r="L213" t="s">
        <v>6146</v>
      </c>
      <c r="M213">
        <v>1</v>
      </c>
      <c r="N213">
        <v>0</v>
      </c>
      <c r="O213">
        <v>2</v>
      </c>
      <c r="P213">
        <v>2</v>
      </c>
      <c r="Q213">
        <v>2</v>
      </c>
      <c r="S213" s="260"/>
      <c r="T213" s="260"/>
      <c r="U213" s="260"/>
      <c r="V213" s="260"/>
      <c r="W213" s="260"/>
    </row>
    <row r="214" spans="2:23" customFormat="1" ht="14">
      <c r="B214" s="518" t="s">
        <v>6155</v>
      </c>
      <c r="C214" t="s">
        <v>6021</v>
      </c>
      <c r="D214" t="s">
        <v>6022</v>
      </c>
      <c r="E214" t="s">
        <v>5287</v>
      </c>
      <c r="F214" t="s">
        <v>275</v>
      </c>
      <c r="G214">
        <v>0</v>
      </c>
      <c r="H214">
        <v>4</v>
      </c>
      <c r="I214" s="309" t="s">
        <v>3330</v>
      </c>
      <c r="J214">
        <v>3</v>
      </c>
      <c r="K214" s="312" t="s">
        <v>3245</v>
      </c>
      <c r="L214" t="s">
        <v>6146</v>
      </c>
      <c r="M214" s="513">
        <v>0</v>
      </c>
      <c r="N214" s="513">
        <v>0</v>
      </c>
      <c r="O214" s="513">
        <v>0</v>
      </c>
      <c r="P214">
        <v>1</v>
      </c>
      <c r="Q214">
        <v>1</v>
      </c>
      <c r="S214" s="260"/>
      <c r="T214" s="260"/>
      <c r="U214" s="260"/>
      <c r="V214" s="260"/>
      <c r="W214" s="260"/>
    </row>
    <row r="215" spans="2:23" customFormat="1" ht="14" hidden="1">
      <c r="B215" t="s">
        <v>5915</v>
      </c>
      <c r="C215" t="s">
        <v>5916</v>
      </c>
      <c r="D215" t="s">
        <v>5917</v>
      </c>
      <c r="F215" t="s">
        <v>5227</v>
      </c>
      <c r="G215">
        <v>3</v>
      </c>
      <c r="I215" s="309" t="s">
        <v>3330</v>
      </c>
      <c r="J215">
        <v>3</v>
      </c>
      <c r="K215" s="312" t="s">
        <v>3255</v>
      </c>
      <c r="L215" t="s">
        <v>6146</v>
      </c>
      <c r="M215" s="513">
        <v>0</v>
      </c>
      <c r="N215" s="513">
        <v>0</v>
      </c>
      <c r="O215" s="513">
        <v>0</v>
      </c>
      <c r="P215" s="513">
        <v>0</v>
      </c>
      <c r="Q215" s="513">
        <v>0</v>
      </c>
      <c r="S215" s="260"/>
      <c r="T215" s="260"/>
      <c r="U215" s="260"/>
      <c r="V215" s="260"/>
      <c r="W215" s="260"/>
    </row>
    <row r="216" spans="2:23" customFormat="1" ht="14" hidden="1">
      <c r="B216" t="s">
        <v>5924</v>
      </c>
      <c r="C216" t="s">
        <v>5925</v>
      </c>
      <c r="D216" t="s">
        <v>5926</v>
      </c>
      <c r="F216" t="s">
        <v>256</v>
      </c>
      <c r="I216" s="309" t="s">
        <v>3330</v>
      </c>
      <c r="J216">
        <v>3</v>
      </c>
      <c r="K216" t="s">
        <v>460</v>
      </c>
      <c r="L216" t="s">
        <v>6146</v>
      </c>
      <c r="M216" s="513">
        <v>0</v>
      </c>
      <c r="N216" s="513">
        <v>0</v>
      </c>
      <c r="O216" s="513">
        <v>0</v>
      </c>
      <c r="P216" s="513">
        <v>0</v>
      </c>
      <c r="Q216" s="513">
        <v>0</v>
      </c>
      <c r="S216" s="260"/>
      <c r="T216" s="260"/>
      <c r="U216" s="260"/>
      <c r="V216" s="260"/>
      <c r="W216" s="260"/>
    </row>
    <row r="217" spans="2:23" customFormat="1" ht="14" hidden="1">
      <c r="B217" t="s">
        <v>6140</v>
      </c>
      <c r="C217" t="s">
        <v>6141</v>
      </c>
      <c r="D217" t="s">
        <v>6142</v>
      </c>
      <c r="F217" t="s">
        <v>256</v>
      </c>
      <c r="I217" s="309" t="s">
        <v>3330</v>
      </c>
      <c r="J217">
        <v>4</v>
      </c>
      <c r="K217" s="312" t="s">
        <v>3255</v>
      </c>
      <c r="L217" t="s">
        <v>6146</v>
      </c>
      <c r="M217" s="513">
        <v>0</v>
      </c>
      <c r="N217" s="513">
        <v>0</v>
      </c>
      <c r="O217" s="513">
        <v>0</v>
      </c>
      <c r="P217" s="513">
        <v>0</v>
      </c>
      <c r="Q217" s="513">
        <v>0</v>
      </c>
      <c r="S217" s="260"/>
      <c r="T217" s="260"/>
      <c r="U217" s="260"/>
      <c r="V217" s="260"/>
      <c r="W217" s="260"/>
    </row>
    <row r="218" spans="2:23" customFormat="1" ht="14">
      <c r="B218" s="518" t="s">
        <v>6149</v>
      </c>
      <c r="C218" t="s">
        <v>5913</v>
      </c>
      <c r="D218" t="s">
        <v>5914</v>
      </c>
      <c r="F218" t="s">
        <v>275</v>
      </c>
      <c r="G218">
        <v>4</v>
      </c>
      <c r="H218">
        <v>5</v>
      </c>
      <c r="I218" s="309" t="s">
        <v>3330</v>
      </c>
      <c r="J218">
        <v>5</v>
      </c>
      <c r="K218" s="312" t="s">
        <v>3245</v>
      </c>
      <c r="L218" t="s">
        <v>6146</v>
      </c>
      <c r="M218" s="513">
        <v>0</v>
      </c>
      <c r="N218">
        <v>1</v>
      </c>
      <c r="O218">
        <v>1</v>
      </c>
      <c r="P218" s="513">
        <v>0</v>
      </c>
      <c r="Q218">
        <v>1</v>
      </c>
      <c r="S218" s="260"/>
      <c r="T218" s="260"/>
      <c r="U218" s="260"/>
      <c r="V218" s="260"/>
      <c r="W218" s="260"/>
    </row>
    <row r="219" spans="2:23" customFormat="1" ht="14">
      <c r="B219" t="s">
        <v>6001</v>
      </c>
      <c r="C219" t="s">
        <v>6002</v>
      </c>
      <c r="D219" t="s">
        <v>6003</v>
      </c>
      <c r="F219" t="s">
        <v>256</v>
      </c>
      <c r="I219" s="586" t="s">
        <v>3345</v>
      </c>
      <c r="J219">
        <v>1</v>
      </c>
      <c r="K219" s="312" t="s">
        <v>3262</v>
      </c>
      <c r="L219" t="s">
        <v>6146</v>
      </c>
      <c r="M219">
        <v>2</v>
      </c>
      <c r="N219">
        <v>2</v>
      </c>
      <c r="O219">
        <v>1</v>
      </c>
      <c r="P219">
        <v>2</v>
      </c>
      <c r="Q219">
        <v>0</v>
      </c>
      <c r="S219" s="260"/>
      <c r="T219" s="260"/>
      <c r="U219" s="260"/>
      <c r="V219" s="260"/>
      <c r="W219" s="260"/>
    </row>
    <row r="220" spans="2:23" customFormat="1" ht="14" hidden="1">
      <c r="B220" t="s">
        <v>5888</v>
      </c>
      <c r="C220" t="s">
        <v>5889</v>
      </c>
      <c r="D220" t="s">
        <v>5890</v>
      </c>
      <c r="E220" t="s">
        <v>5428</v>
      </c>
      <c r="F220" t="s">
        <v>275</v>
      </c>
      <c r="G220">
        <v>2</v>
      </c>
      <c r="H220">
        <v>3</v>
      </c>
      <c r="I220" s="586" t="s">
        <v>3345</v>
      </c>
      <c r="J220">
        <v>2</v>
      </c>
      <c r="K220" t="s">
        <v>460</v>
      </c>
      <c r="L220" t="s">
        <v>6146</v>
      </c>
      <c r="M220" s="513">
        <v>0</v>
      </c>
      <c r="N220" s="513">
        <v>0</v>
      </c>
      <c r="O220" s="513">
        <v>0</v>
      </c>
      <c r="P220" s="513">
        <v>0</v>
      </c>
      <c r="Q220" s="513">
        <v>0</v>
      </c>
      <c r="S220" s="260"/>
      <c r="T220" s="260"/>
      <c r="U220" s="260"/>
      <c r="V220" s="260"/>
      <c r="W220" s="260"/>
    </row>
    <row r="221" spans="2:23" customFormat="1" ht="14" hidden="1">
      <c r="B221" t="s">
        <v>5885</v>
      </c>
      <c r="C221" t="s">
        <v>5886</v>
      </c>
      <c r="D221" t="s">
        <v>5887</v>
      </c>
      <c r="F221" t="s">
        <v>256</v>
      </c>
      <c r="I221" s="586" t="s">
        <v>3345</v>
      </c>
      <c r="J221">
        <v>2</v>
      </c>
      <c r="K221" s="312" t="s">
        <v>3255</v>
      </c>
      <c r="L221" t="s">
        <v>6146</v>
      </c>
      <c r="M221" s="513">
        <v>0</v>
      </c>
      <c r="N221" s="513">
        <v>0</v>
      </c>
      <c r="O221" s="513">
        <v>0</v>
      </c>
      <c r="P221" s="513">
        <v>0</v>
      </c>
      <c r="Q221" s="513">
        <v>0</v>
      </c>
      <c r="S221" s="260"/>
      <c r="T221" s="260"/>
      <c r="U221" s="260"/>
      <c r="V221" s="260"/>
      <c r="W221" s="260"/>
    </row>
    <row r="222" spans="2:23" customFormat="1" ht="14" hidden="1">
      <c r="B222" t="s">
        <v>5938</v>
      </c>
      <c r="C222" t="s">
        <v>5939</v>
      </c>
      <c r="D222" t="s">
        <v>5940</v>
      </c>
      <c r="F222" t="s">
        <v>275</v>
      </c>
      <c r="G222">
        <v>3</v>
      </c>
      <c r="H222">
        <v>2</v>
      </c>
      <c r="I222" s="586" t="s">
        <v>3345</v>
      </c>
      <c r="J222">
        <v>3</v>
      </c>
      <c r="K222" s="312" t="s">
        <v>3255</v>
      </c>
      <c r="L222" t="s">
        <v>6146</v>
      </c>
      <c r="M222" s="513">
        <v>0</v>
      </c>
      <c r="N222" s="513">
        <v>0</v>
      </c>
      <c r="O222" s="513">
        <v>0</v>
      </c>
      <c r="P222" s="513">
        <v>0</v>
      </c>
      <c r="Q222" s="513">
        <v>0</v>
      </c>
      <c r="S222" s="260"/>
      <c r="T222" s="260"/>
      <c r="U222" s="260"/>
      <c r="V222" s="260"/>
      <c r="W222" s="260"/>
    </row>
    <row r="223" spans="2:23" customFormat="1" ht="14" hidden="1">
      <c r="B223" t="s">
        <v>6143</v>
      </c>
      <c r="C223" t="s">
        <v>6144</v>
      </c>
      <c r="D223" t="s">
        <v>6145</v>
      </c>
      <c r="F223" t="s">
        <v>256</v>
      </c>
      <c r="I223" s="586" t="s">
        <v>3345</v>
      </c>
      <c r="J223">
        <v>3</v>
      </c>
      <c r="K223" t="s">
        <v>460</v>
      </c>
      <c r="L223" t="s">
        <v>6146</v>
      </c>
      <c r="M223" s="513">
        <v>0</v>
      </c>
      <c r="N223" s="513">
        <v>0</v>
      </c>
      <c r="O223" s="513">
        <v>0</v>
      </c>
      <c r="P223" s="513">
        <v>0</v>
      </c>
      <c r="Q223" s="513">
        <v>0</v>
      </c>
      <c r="S223" s="260"/>
      <c r="T223" s="260"/>
      <c r="U223" s="260"/>
      <c r="V223" s="260"/>
      <c r="W223" s="260"/>
    </row>
    <row r="224" spans="2:23" customFormat="1" ht="14" hidden="1">
      <c r="B224" t="s">
        <v>6072</v>
      </c>
      <c r="C224" t="s">
        <v>6073</v>
      </c>
      <c r="D224" t="s">
        <v>6074</v>
      </c>
      <c r="F224" t="s">
        <v>275</v>
      </c>
      <c r="G224">
        <v>3</v>
      </c>
      <c r="H224">
        <v>5</v>
      </c>
      <c r="I224" s="586" t="s">
        <v>3345</v>
      </c>
      <c r="J224">
        <v>4</v>
      </c>
      <c r="K224" s="312" t="s">
        <v>3255</v>
      </c>
      <c r="L224" t="s">
        <v>6146</v>
      </c>
      <c r="M224" s="513">
        <v>0</v>
      </c>
      <c r="N224" s="513">
        <v>0</v>
      </c>
      <c r="O224" s="513">
        <v>0</v>
      </c>
      <c r="P224" s="513">
        <v>0</v>
      </c>
      <c r="Q224" s="513">
        <v>0</v>
      </c>
      <c r="S224" s="260"/>
      <c r="T224" s="260"/>
      <c r="U224" s="260"/>
      <c r="V224" s="260"/>
      <c r="W224" s="260"/>
    </row>
    <row r="225" spans="2:23" customFormat="1" ht="14">
      <c r="B225" t="s">
        <v>6045</v>
      </c>
      <c r="C225" t="s">
        <v>6046</v>
      </c>
      <c r="D225" t="s">
        <v>6047</v>
      </c>
      <c r="E225" t="s">
        <v>5206</v>
      </c>
      <c r="F225" t="s">
        <v>275</v>
      </c>
      <c r="G225">
        <v>5</v>
      </c>
      <c r="H225">
        <v>5</v>
      </c>
      <c r="I225" s="586" t="s">
        <v>3345</v>
      </c>
      <c r="J225">
        <v>5</v>
      </c>
      <c r="K225" s="312" t="s">
        <v>3245</v>
      </c>
      <c r="L225" t="s">
        <v>6146</v>
      </c>
      <c r="M225">
        <v>1</v>
      </c>
      <c r="N225">
        <v>1</v>
      </c>
      <c r="O225">
        <v>1</v>
      </c>
      <c r="P225">
        <v>1</v>
      </c>
      <c r="Q225">
        <v>1</v>
      </c>
      <c r="S225" s="260"/>
      <c r="T225" s="260"/>
      <c r="U225" s="260"/>
      <c r="V225" s="523" t="s">
        <v>6161</v>
      </c>
      <c r="W225" s="260"/>
    </row>
    <row r="226" spans="2:23" customFormat="1" ht="14" hidden="1">
      <c r="B226" t="s">
        <v>6083</v>
      </c>
      <c r="C226" t="s">
        <v>6084</v>
      </c>
      <c r="D226" t="s">
        <v>6085</v>
      </c>
      <c r="E226" t="s">
        <v>5780</v>
      </c>
      <c r="F226" t="s">
        <v>275</v>
      </c>
      <c r="G226">
        <v>5</v>
      </c>
      <c r="H226">
        <v>5</v>
      </c>
      <c r="I226" s="586" t="s">
        <v>3345</v>
      </c>
      <c r="J226">
        <v>5</v>
      </c>
      <c r="K226" t="s">
        <v>460</v>
      </c>
      <c r="L226" t="s">
        <v>6146</v>
      </c>
      <c r="M226" s="513">
        <v>0</v>
      </c>
      <c r="N226" s="513">
        <v>0</v>
      </c>
      <c r="O226" s="513">
        <v>0</v>
      </c>
      <c r="P226" s="513">
        <v>0</v>
      </c>
      <c r="Q226" s="513">
        <v>0</v>
      </c>
      <c r="S226" s="260"/>
      <c r="T226" s="260"/>
      <c r="U226" s="260"/>
      <c r="V226" s="260"/>
      <c r="W226" s="260"/>
    </row>
    <row r="227" spans="2:23" customFormat="1" ht="14">
      <c r="B227" t="s">
        <v>6108</v>
      </c>
      <c r="C227" t="s">
        <v>6109</v>
      </c>
      <c r="D227" t="s">
        <v>6110</v>
      </c>
      <c r="F227" t="s">
        <v>5227</v>
      </c>
      <c r="G227">
        <v>3</v>
      </c>
      <c r="I227" s="586" t="s">
        <v>3345</v>
      </c>
      <c r="J227">
        <v>6</v>
      </c>
      <c r="K227" s="312" t="s">
        <v>3262</v>
      </c>
      <c r="L227" t="s">
        <v>6146</v>
      </c>
      <c r="M227">
        <v>1</v>
      </c>
      <c r="N227">
        <v>2</v>
      </c>
      <c r="O227">
        <v>2</v>
      </c>
      <c r="P227">
        <v>1</v>
      </c>
      <c r="Q227">
        <v>2</v>
      </c>
      <c r="S227" s="260"/>
      <c r="T227" s="260"/>
      <c r="U227" s="260"/>
      <c r="V227" s="260"/>
      <c r="W227" s="260"/>
    </row>
    <row r="228" spans="2:23" customFormat="1" ht="14">
      <c r="B228" s="518" t="s">
        <v>6163</v>
      </c>
      <c r="C228" t="s">
        <v>6070</v>
      </c>
      <c r="D228" t="s">
        <v>6071</v>
      </c>
      <c r="F228" t="s">
        <v>275</v>
      </c>
      <c r="G228">
        <v>7</v>
      </c>
      <c r="H228">
        <v>5</v>
      </c>
      <c r="I228" s="586" t="s">
        <v>3345</v>
      </c>
      <c r="J228">
        <v>8</v>
      </c>
      <c r="K228" s="312" t="s">
        <v>3245</v>
      </c>
      <c r="L228" t="s">
        <v>6146</v>
      </c>
      <c r="M228">
        <v>1</v>
      </c>
      <c r="N228" s="513">
        <v>0</v>
      </c>
      <c r="O228" s="513">
        <v>0</v>
      </c>
      <c r="P228">
        <v>1</v>
      </c>
      <c r="Q228" s="513">
        <v>0</v>
      </c>
      <c r="S228" s="260"/>
      <c r="T228" s="260"/>
      <c r="U228" s="260"/>
      <c r="V228" s="260"/>
      <c r="W228" s="260"/>
    </row>
    <row r="229" spans="2:23" customFormat="1" ht="14" hidden="1">
      <c r="B229" t="s">
        <v>6080</v>
      </c>
      <c r="C229" t="s">
        <v>6081</v>
      </c>
      <c r="D229" t="s">
        <v>6082</v>
      </c>
      <c r="F229" t="s">
        <v>256</v>
      </c>
      <c r="I229" s="309" t="s">
        <v>3362</v>
      </c>
      <c r="J229">
        <v>1</v>
      </c>
      <c r="K229" s="312" t="s">
        <v>3255</v>
      </c>
      <c r="L229" t="s">
        <v>6146</v>
      </c>
      <c r="M229" s="513">
        <v>0</v>
      </c>
      <c r="N229" s="513">
        <v>0</v>
      </c>
      <c r="O229" s="513">
        <v>0</v>
      </c>
      <c r="P229" s="513">
        <v>0</v>
      </c>
      <c r="Q229" s="513">
        <v>0</v>
      </c>
      <c r="S229" s="260"/>
      <c r="T229" s="260"/>
      <c r="U229" s="260"/>
      <c r="V229" s="260"/>
      <c r="W229" s="260"/>
    </row>
    <row r="230" spans="2:23" customFormat="1" ht="14" hidden="1">
      <c r="B230" t="s">
        <v>5930</v>
      </c>
      <c r="C230" t="s">
        <v>5931</v>
      </c>
      <c r="D230" t="s">
        <v>5801</v>
      </c>
      <c r="E230" t="s">
        <v>5206</v>
      </c>
      <c r="F230" t="s">
        <v>275</v>
      </c>
      <c r="G230">
        <v>1</v>
      </c>
      <c r="H230">
        <v>5</v>
      </c>
      <c r="I230" s="309" t="s">
        <v>3362</v>
      </c>
      <c r="J230">
        <v>2</v>
      </c>
      <c r="K230" t="s">
        <v>460</v>
      </c>
      <c r="L230" t="s">
        <v>6146</v>
      </c>
      <c r="M230" s="513">
        <v>0</v>
      </c>
      <c r="N230" s="513">
        <v>0</v>
      </c>
      <c r="O230" s="513">
        <v>0</v>
      </c>
      <c r="P230" s="513">
        <v>0</v>
      </c>
      <c r="Q230" s="513">
        <v>0</v>
      </c>
      <c r="S230" s="260"/>
      <c r="T230" s="260"/>
      <c r="U230" s="260"/>
      <c r="V230" s="260"/>
      <c r="W230" s="260"/>
    </row>
    <row r="231" spans="2:23" customFormat="1" ht="14">
      <c r="B231" t="s">
        <v>6096</v>
      </c>
      <c r="C231" t="s">
        <v>6097</v>
      </c>
      <c r="D231" t="s">
        <v>6098</v>
      </c>
      <c r="F231" t="s">
        <v>275</v>
      </c>
      <c r="G231">
        <v>3</v>
      </c>
      <c r="H231">
        <v>3</v>
      </c>
      <c r="I231" s="309" t="s">
        <v>3362</v>
      </c>
      <c r="J231">
        <v>3</v>
      </c>
      <c r="K231" s="312" t="s">
        <v>3262</v>
      </c>
      <c r="L231" t="s">
        <v>6146</v>
      </c>
      <c r="M231">
        <v>2</v>
      </c>
      <c r="N231">
        <v>2</v>
      </c>
      <c r="O231" s="513">
        <v>0</v>
      </c>
      <c r="P231">
        <v>2</v>
      </c>
      <c r="Q231">
        <v>1</v>
      </c>
      <c r="S231" s="260"/>
      <c r="T231" s="260"/>
      <c r="U231" s="260"/>
      <c r="V231" s="260"/>
      <c r="W231" s="260"/>
    </row>
    <row r="232" spans="2:23" customFormat="1" ht="14" hidden="1">
      <c r="B232" t="s">
        <v>5935</v>
      </c>
      <c r="C232" t="s">
        <v>5936</v>
      </c>
      <c r="D232" t="s">
        <v>5937</v>
      </c>
      <c r="E232" t="s">
        <v>5206</v>
      </c>
      <c r="F232" t="s">
        <v>275</v>
      </c>
      <c r="G232">
        <v>3</v>
      </c>
      <c r="H232">
        <v>4</v>
      </c>
      <c r="I232" s="309" t="s">
        <v>3362</v>
      </c>
      <c r="J232">
        <v>3</v>
      </c>
      <c r="K232" t="s">
        <v>460</v>
      </c>
      <c r="L232" t="s">
        <v>6146</v>
      </c>
      <c r="M232" s="513">
        <v>0</v>
      </c>
      <c r="N232" s="513">
        <v>0</v>
      </c>
      <c r="O232" s="513">
        <v>0</v>
      </c>
      <c r="P232" s="513">
        <v>0</v>
      </c>
      <c r="Q232" s="513">
        <v>0</v>
      </c>
      <c r="S232" s="260"/>
      <c r="T232" s="260"/>
      <c r="U232" s="260"/>
      <c r="V232" s="260"/>
      <c r="W232" s="260"/>
    </row>
    <row r="233" spans="2:23" customFormat="1" ht="14" hidden="1">
      <c r="B233" t="s">
        <v>5932</v>
      </c>
      <c r="C233" t="s">
        <v>5933</v>
      </c>
      <c r="D233" t="s">
        <v>5934</v>
      </c>
      <c r="F233" t="s">
        <v>256</v>
      </c>
      <c r="I233" s="309" t="s">
        <v>3362</v>
      </c>
      <c r="J233">
        <v>3</v>
      </c>
      <c r="K233" s="312" t="s">
        <v>3255</v>
      </c>
      <c r="L233" t="s">
        <v>6146</v>
      </c>
      <c r="M233" s="513">
        <v>0</v>
      </c>
      <c r="N233" s="513">
        <v>0</v>
      </c>
      <c r="O233" s="513">
        <v>0</v>
      </c>
      <c r="P233" s="513">
        <v>0</v>
      </c>
      <c r="Q233" s="513">
        <v>0</v>
      </c>
      <c r="S233" s="260"/>
      <c r="T233" s="260"/>
      <c r="U233" s="260"/>
      <c r="V233" s="260"/>
      <c r="W233" s="260"/>
    </row>
    <row r="234" spans="2:23" customFormat="1" ht="14" hidden="1">
      <c r="B234" t="s">
        <v>6053</v>
      </c>
      <c r="C234" t="s">
        <v>6054</v>
      </c>
      <c r="D234" t="s">
        <v>6055</v>
      </c>
      <c r="E234" t="s">
        <v>5206</v>
      </c>
      <c r="F234" t="s">
        <v>275</v>
      </c>
      <c r="G234">
        <v>4</v>
      </c>
      <c r="H234">
        <v>3</v>
      </c>
      <c r="I234" s="309" t="s">
        <v>3362</v>
      </c>
      <c r="J234">
        <v>4</v>
      </c>
      <c r="K234" s="312" t="s">
        <v>3255</v>
      </c>
      <c r="L234" t="s">
        <v>6146</v>
      </c>
      <c r="M234" s="513">
        <v>0</v>
      </c>
      <c r="N234" s="513">
        <v>0</v>
      </c>
      <c r="O234" s="513">
        <v>0</v>
      </c>
      <c r="P234" s="513">
        <v>0</v>
      </c>
      <c r="Q234" s="513">
        <v>0</v>
      </c>
      <c r="S234" s="260"/>
      <c r="T234" s="260"/>
      <c r="U234" s="260"/>
      <c r="V234" s="260"/>
      <c r="W234" s="260"/>
    </row>
    <row r="235" spans="2:23" customFormat="1" ht="14">
      <c r="B235" t="s">
        <v>6018</v>
      </c>
      <c r="C235" t="s">
        <v>6019</v>
      </c>
      <c r="D235" t="s">
        <v>6020</v>
      </c>
      <c r="F235" t="s">
        <v>256</v>
      </c>
      <c r="I235" s="309" t="s">
        <v>3362</v>
      </c>
      <c r="J235">
        <v>4</v>
      </c>
      <c r="K235" s="312" t="s">
        <v>3262</v>
      </c>
      <c r="L235" t="s">
        <v>6146</v>
      </c>
      <c r="M235">
        <v>0</v>
      </c>
      <c r="N235">
        <v>2</v>
      </c>
      <c r="O235">
        <v>2</v>
      </c>
      <c r="P235">
        <v>2</v>
      </c>
      <c r="Q235">
        <v>2</v>
      </c>
      <c r="S235" s="260"/>
      <c r="T235" s="260"/>
      <c r="U235" s="260"/>
      <c r="V235" s="260"/>
      <c r="W235" s="260"/>
    </row>
    <row r="236" spans="2:23" customFormat="1" ht="14" hidden="1">
      <c r="B236" t="s">
        <v>5850</v>
      </c>
      <c r="C236" t="s">
        <v>5851</v>
      </c>
      <c r="D236" t="s">
        <v>5852</v>
      </c>
      <c r="E236" t="s">
        <v>5206</v>
      </c>
      <c r="F236" t="s">
        <v>275</v>
      </c>
      <c r="G236">
        <v>6</v>
      </c>
      <c r="H236">
        <v>4</v>
      </c>
      <c r="I236" s="309" t="s">
        <v>3362</v>
      </c>
      <c r="J236">
        <v>6</v>
      </c>
      <c r="K236" t="s">
        <v>460</v>
      </c>
      <c r="L236" t="s">
        <v>6146</v>
      </c>
      <c r="M236" s="513">
        <v>0</v>
      </c>
      <c r="N236" s="513">
        <v>0</v>
      </c>
      <c r="O236" s="513">
        <v>0</v>
      </c>
      <c r="P236" s="513">
        <v>0</v>
      </c>
      <c r="Q236" s="513">
        <v>0</v>
      </c>
      <c r="S236" s="260"/>
      <c r="T236" s="260"/>
      <c r="U236" s="260"/>
      <c r="V236" s="260"/>
      <c r="W236" s="260"/>
    </row>
    <row r="237" spans="2:23" customFormat="1" ht="14">
      <c r="B237" s="518" t="s">
        <v>6157</v>
      </c>
      <c r="C237" t="s">
        <v>6007</v>
      </c>
      <c r="D237" t="s">
        <v>6008</v>
      </c>
      <c r="E237" t="s">
        <v>5206</v>
      </c>
      <c r="F237" t="s">
        <v>275</v>
      </c>
      <c r="G237">
        <v>8</v>
      </c>
      <c r="H237">
        <v>8</v>
      </c>
      <c r="I237" s="309" t="s">
        <v>3362</v>
      </c>
      <c r="J237">
        <v>6</v>
      </c>
      <c r="K237" s="312" t="s">
        <v>3245</v>
      </c>
      <c r="L237" t="s">
        <v>6146</v>
      </c>
      <c r="M237">
        <v>1</v>
      </c>
      <c r="N237">
        <v>1</v>
      </c>
      <c r="O237" s="513">
        <v>0</v>
      </c>
      <c r="P237">
        <v>1</v>
      </c>
      <c r="Q237" s="513">
        <v>0</v>
      </c>
      <c r="S237" s="260"/>
      <c r="T237" s="260"/>
      <c r="U237" s="260"/>
      <c r="V237" s="260"/>
      <c r="W237" s="260"/>
    </row>
    <row r="238" spans="2:23" customFormat="1" ht="14">
      <c r="B238" s="518" t="s">
        <v>6165</v>
      </c>
      <c r="C238" t="s">
        <v>6043</v>
      </c>
      <c r="D238" t="s">
        <v>6044</v>
      </c>
      <c r="F238" t="s">
        <v>256</v>
      </c>
      <c r="I238" s="309" t="s">
        <v>3362</v>
      </c>
      <c r="J238">
        <v>6</v>
      </c>
      <c r="K238" s="312" t="s">
        <v>3245</v>
      </c>
      <c r="L238" t="s">
        <v>6146</v>
      </c>
      <c r="M238">
        <v>1</v>
      </c>
      <c r="N238">
        <v>1</v>
      </c>
      <c r="O238">
        <v>1</v>
      </c>
      <c r="P238">
        <v>1</v>
      </c>
      <c r="Q238" s="757">
        <v>0</v>
      </c>
      <c r="S238" s="260"/>
      <c r="T238" s="260"/>
      <c r="U238" s="260"/>
      <c r="V238" s="260"/>
      <c r="W238" s="260"/>
    </row>
    <row r="239" spans="2:23" customFormat="1" ht="14" hidden="1">
      <c r="B239" t="s">
        <v>5900</v>
      </c>
      <c r="C239" t="s">
        <v>5901</v>
      </c>
      <c r="D239" t="s">
        <v>5902</v>
      </c>
      <c r="F239" t="s">
        <v>256</v>
      </c>
      <c r="I239" s="309" t="s">
        <v>3376</v>
      </c>
      <c r="J239">
        <v>1</v>
      </c>
      <c r="K239" s="312" t="s">
        <v>3255</v>
      </c>
      <c r="L239" t="s">
        <v>6146</v>
      </c>
      <c r="M239" s="513">
        <v>0</v>
      </c>
      <c r="N239" s="513">
        <v>0</v>
      </c>
      <c r="O239" s="513">
        <v>0</v>
      </c>
      <c r="P239" s="513">
        <v>0</v>
      </c>
      <c r="Q239" s="513">
        <v>0</v>
      </c>
      <c r="S239" s="260"/>
      <c r="T239" s="260"/>
      <c r="U239" s="260"/>
      <c r="V239" s="260"/>
      <c r="W239" s="260"/>
    </row>
    <row r="240" spans="2:23" customFormat="1" ht="14" hidden="1">
      <c r="B240" t="s">
        <v>5882</v>
      </c>
      <c r="C240" t="s">
        <v>5883</v>
      </c>
      <c r="D240" t="s">
        <v>5884</v>
      </c>
      <c r="E240" t="s">
        <v>5780</v>
      </c>
      <c r="F240" t="s">
        <v>275</v>
      </c>
      <c r="G240">
        <v>3</v>
      </c>
      <c r="H240">
        <v>2</v>
      </c>
      <c r="I240" s="309" t="s">
        <v>3376</v>
      </c>
      <c r="J240">
        <v>2</v>
      </c>
      <c r="K240" t="s">
        <v>460</v>
      </c>
      <c r="L240" t="s">
        <v>6146</v>
      </c>
      <c r="M240" s="513">
        <v>0</v>
      </c>
      <c r="N240" s="513">
        <v>0</v>
      </c>
      <c r="O240" s="513">
        <v>0</v>
      </c>
      <c r="P240" s="513">
        <v>0</v>
      </c>
      <c r="Q240" s="513">
        <v>0</v>
      </c>
      <c r="S240" s="260"/>
      <c r="T240" s="260"/>
      <c r="U240" s="260"/>
      <c r="V240" s="260"/>
      <c r="W240" s="260"/>
    </row>
    <row r="241" spans="2:23" customFormat="1" ht="14" hidden="1">
      <c r="B241" t="s">
        <v>5903</v>
      </c>
      <c r="C241" t="s">
        <v>5904</v>
      </c>
      <c r="D241" t="s">
        <v>5905</v>
      </c>
      <c r="E241" t="s">
        <v>5780</v>
      </c>
      <c r="F241" t="s">
        <v>275</v>
      </c>
      <c r="G241">
        <v>1</v>
      </c>
      <c r="H241">
        <v>3</v>
      </c>
      <c r="I241" s="309" t="s">
        <v>3376</v>
      </c>
      <c r="J241">
        <v>2</v>
      </c>
      <c r="K241" s="312" t="s">
        <v>3255</v>
      </c>
      <c r="L241" t="s">
        <v>6146</v>
      </c>
      <c r="M241" s="513">
        <v>0</v>
      </c>
      <c r="N241" s="513">
        <v>0</v>
      </c>
      <c r="O241" s="513">
        <v>0</v>
      </c>
      <c r="P241" s="513">
        <v>0</v>
      </c>
      <c r="Q241" s="513">
        <v>0</v>
      </c>
      <c r="S241" s="260"/>
      <c r="T241" s="260"/>
      <c r="U241" s="260"/>
      <c r="V241" s="260"/>
      <c r="W241" s="260"/>
    </row>
    <row r="242" spans="2:23" customFormat="1" ht="14">
      <c r="B242" t="s">
        <v>6086</v>
      </c>
      <c r="C242" t="s">
        <v>6087</v>
      </c>
      <c r="D242" t="s">
        <v>6088</v>
      </c>
      <c r="F242" t="s">
        <v>275</v>
      </c>
      <c r="G242">
        <v>1</v>
      </c>
      <c r="H242">
        <v>4</v>
      </c>
      <c r="I242" s="309" t="s">
        <v>3376</v>
      </c>
      <c r="J242">
        <v>2</v>
      </c>
      <c r="K242" s="312" t="s">
        <v>3245</v>
      </c>
      <c r="L242" t="s">
        <v>6146</v>
      </c>
      <c r="M242">
        <v>1</v>
      </c>
      <c r="N242">
        <v>1</v>
      </c>
      <c r="O242">
        <v>1</v>
      </c>
      <c r="P242">
        <v>1</v>
      </c>
      <c r="Q242">
        <v>1</v>
      </c>
      <c r="S242" s="260"/>
      <c r="T242" s="260"/>
      <c r="U242" s="260"/>
      <c r="V242" s="260"/>
      <c r="W242" s="260"/>
    </row>
    <row r="243" spans="2:23" customFormat="1" ht="14" hidden="1">
      <c r="B243" t="s">
        <v>5906</v>
      </c>
      <c r="C243" t="s">
        <v>5907</v>
      </c>
      <c r="D243" t="s">
        <v>5908</v>
      </c>
      <c r="F243" t="s">
        <v>256</v>
      </c>
      <c r="I243" s="309" t="s">
        <v>3376</v>
      </c>
      <c r="J243">
        <v>2</v>
      </c>
      <c r="K243" t="s">
        <v>460</v>
      </c>
      <c r="L243" t="s">
        <v>6146</v>
      </c>
      <c r="M243" s="513">
        <v>0</v>
      </c>
      <c r="N243" s="513">
        <v>0</v>
      </c>
      <c r="O243" s="513">
        <v>0</v>
      </c>
      <c r="P243" s="513">
        <v>0</v>
      </c>
      <c r="Q243" s="513">
        <v>0</v>
      </c>
      <c r="S243" s="260"/>
      <c r="T243" s="260"/>
      <c r="U243" s="260"/>
      <c r="V243" s="260"/>
      <c r="W243" s="260"/>
    </row>
    <row r="244" spans="2:23" customFormat="1" ht="14">
      <c r="B244" t="s">
        <v>6077</v>
      </c>
      <c r="C244" t="s">
        <v>6078</v>
      </c>
      <c r="D244" t="s">
        <v>6079</v>
      </c>
      <c r="F244" t="s">
        <v>5227</v>
      </c>
      <c r="G244">
        <v>1</v>
      </c>
      <c r="I244" s="309" t="s">
        <v>3376</v>
      </c>
      <c r="J244">
        <v>2</v>
      </c>
      <c r="K244" s="312" t="s">
        <v>3262</v>
      </c>
      <c r="L244" t="s">
        <v>6146</v>
      </c>
      <c r="M244">
        <v>1</v>
      </c>
      <c r="N244">
        <v>1</v>
      </c>
      <c r="O244">
        <v>2</v>
      </c>
      <c r="P244">
        <v>2</v>
      </c>
      <c r="Q244">
        <v>2</v>
      </c>
      <c r="S244" s="260"/>
      <c r="T244" s="260"/>
      <c r="U244" s="260"/>
      <c r="V244" s="260"/>
      <c r="W244" s="260"/>
    </row>
    <row r="245" spans="2:23" customFormat="1" ht="14" hidden="1">
      <c r="B245" t="s">
        <v>5897</v>
      </c>
      <c r="C245" t="s">
        <v>5898</v>
      </c>
      <c r="D245" t="s">
        <v>5899</v>
      </c>
      <c r="F245" t="s">
        <v>256</v>
      </c>
      <c r="I245" s="309" t="s">
        <v>3376</v>
      </c>
      <c r="J245">
        <v>3</v>
      </c>
      <c r="K245" s="312" t="s">
        <v>3255</v>
      </c>
      <c r="L245" t="s">
        <v>6146</v>
      </c>
      <c r="M245" s="513">
        <v>0</v>
      </c>
      <c r="N245" s="513">
        <v>0</v>
      </c>
      <c r="O245" s="513">
        <v>0</v>
      </c>
      <c r="P245" s="513">
        <v>0</v>
      </c>
      <c r="Q245" s="513">
        <v>0</v>
      </c>
      <c r="S245" s="260"/>
      <c r="T245" s="260"/>
      <c r="U245" s="260"/>
      <c r="V245" s="260"/>
      <c r="W245" s="260"/>
    </row>
    <row r="246" spans="2:23" customFormat="1" ht="14" hidden="1">
      <c r="B246" t="s">
        <v>5909</v>
      </c>
      <c r="C246" t="s">
        <v>5910</v>
      </c>
      <c r="D246" t="s">
        <v>5911</v>
      </c>
      <c r="E246" t="s">
        <v>5912</v>
      </c>
      <c r="F246" t="s">
        <v>275</v>
      </c>
      <c r="G246">
        <v>2</v>
      </c>
      <c r="H246">
        <v>5</v>
      </c>
      <c r="I246" s="309" t="s">
        <v>3376</v>
      </c>
      <c r="J246">
        <v>4</v>
      </c>
      <c r="K246" t="s">
        <v>460</v>
      </c>
      <c r="L246" t="s">
        <v>6146</v>
      </c>
      <c r="M246" s="513">
        <v>0</v>
      </c>
      <c r="N246" s="513">
        <v>0</v>
      </c>
      <c r="O246" s="513">
        <v>0</v>
      </c>
      <c r="P246" s="513">
        <v>0</v>
      </c>
      <c r="Q246" s="513">
        <v>0</v>
      </c>
      <c r="S246" s="260"/>
      <c r="T246" s="260"/>
      <c r="U246" s="260"/>
      <c r="V246" s="260"/>
      <c r="W246" s="260"/>
    </row>
    <row r="247" spans="2:23" customFormat="1" ht="14">
      <c r="B247" t="s">
        <v>6062</v>
      </c>
      <c r="C247" t="s">
        <v>6063</v>
      </c>
      <c r="D247" t="s">
        <v>6064</v>
      </c>
      <c r="E247" t="s">
        <v>5419</v>
      </c>
      <c r="F247" t="s">
        <v>275</v>
      </c>
      <c r="G247">
        <v>5</v>
      </c>
      <c r="H247">
        <v>5</v>
      </c>
      <c r="I247" s="309" t="s">
        <v>3376</v>
      </c>
      <c r="J247">
        <v>5</v>
      </c>
      <c r="K247" s="312" t="s">
        <v>3262</v>
      </c>
      <c r="L247" t="s">
        <v>6146</v>
      </c>
      <c r="M247">
        <v>2</v>
      </c>
      <c r="N247">
        <v>2</v>
      </c>
      <c r="O247">
        <v>1</v>
      </c>
      <c r="P247">
        <v>2</v>
      </c>
      <c r="Q247">
        <v>1</v>
      </c>
      <c r="S247" s="260"/>
      <c r="T247" s="260"/>
      <c r="U247" s="260"/>
      <c r="V247" s="260"/>
      <c r="W247" s="260"/>
    </row>
    <row r="248" spans="2:23" customFormat="1" ht="14">
      <c r="B248" s="518" t="s">
        <v>6159</v>
      </c>
      <c r="C248" t="s">
        <v>6075</v>
      </c>
      <c r="D248" t="s">
        <v>6076</v>
      </c>
      <c r="F248" t="s">
        <v>275</v>
      </c>
      <c r="G248">
        <v>3</v>
      </c>
      <c r="H248">
        <v>5</v>
      </c>
      <c r="I248" s="309" t="s">
        <v>3376</v>
      </c>
      <c r="J248">
        <v>5</v>
      </c>
      <c r="K248" s="312" t="s">
        <v>3245</v>
      </c>
      <c r="L248" t="s">
        <v>6146</v>
      </c>
      <c r="M248">
        <v>1</v>
      </c>
      <c r="N248">
        <v>1</v>
      </c>
      <c r="O248" s="513">
        <v>0</v>
      </c>
      <c r="P248">
        <v>1</v>
      </c>
      <c r="Q248">
        <v>1</v>
      </c>
      <c r="S248" s="260"/>
      <c r="T248" s="260"/>
      <c r="U248" s="260"/>
      <c r="V248" s="260"/>
      <c r="W248" s="260"/>
    </row>
    <row r="249" spans="2:23" customFormat="1" ht="14" hidden="1">
      <c r="B249" t="s">
        <v>5762</v>
      </c>
      <c r="C249" t="s">
        <v>5763</v>
      </c>
      <c r="D249" t="s">
        <v>5764</v>
      </c>
      <c r="F249" t="s">
        <v>275</v>
      </c>
      <c r="G249">
        <v>1</v>
      </c>
      <c r="H249">
        <v>3</v>
      </c>
      <c r="I249" s="764" t="s">
        <v>413</v>
      </c>
      <c r="J249">
        <v>1</v>
      </c>
      <c r="K249" s="312" t="s">
        <v>3255</v>
      </c>
      <c r="L249" t="s">
        <v>6146</v>
      </c>
      <c r="M249" s="513">
        <v>0</v>
      </c>
      <c r="N249" s="513">
        <v>0</v>
      </c>
      <c r="O249" s="513">
        <v>0</v>
      </c>
      <c r="P249" s="513">
        <v>0</v>
      </c>
      <c r="Q249" s="513">
        <v>0</v>
      </c>
      <c r="S249" s="260"/>
      <c r="T249" s="260"/>
      <c r="U249" s="260"/>
      <c r="V249" s="260"/>
      <c r="W249" s="260"/>
    </row>
    <row r="250" spans="2:23" customFormat="1" ht="14" hidden="1">
      <c r="B250" t="s">
        <v>5765</v>
      </c>
      <c r="C250" t="s">
        <v>5766</v>
      </c>
      <c r="D250" t="s">
        <v>5767</v>
      </c>
      <c r="F250" t="s">
        <v>275</v>
      </c>
      <c r="G250">
        <v>2</v>
      </c>
      <c r="H250">
        <v>1</v>
      </c>
      <c r="I250" s="764" t="s">
        <v>413</v>
      </c>
      <c r="J250">
        <v>2</v>
      </c>
      <c r="K250" t="s">
        <v>460</v>
      </c>
      <c r="L250" t="s">
        <v>6146</v>
      </c>
      <c r="M250" s="513">
        <v>0</v>
      </c>
      <c r="N250" s="513">
        <v>0</v>
      </c>
      <c r="O250" s="513">
        <v>0</v>
      </c>
      <c r="P250" s="513">
        <v>0</v>
      </c>
      <c r="Q250" s="513">
        <v>0</v>
      </c>
      <c r="S250" s="260"/>
      <c r="T250" s="260"/>
      <c r="U250" s="260"/>
      <c r="V250" s="260"/>
      <c r="W250" s="260"/>
    </row>
    <row r="251" spans="2:23" customFormat="1" ht="14" hidden="1">
      <c r="B251" t="s">
        <v>5799</v>
      </c>
      <c r="C251" t="s">
        <v>5800</v>
      </c>
      <c r="D251" t="s">
        <v>5801</v>
      </c>
      <c r="E251" t="s">
        <v>5403</v>
      </c>
      <c r="F251" t="s">
        <v>275</v>
      </c>
      <c r="G251">
        <v>5</v>
      </c>
      <c r="H251">
        <v>1</v>
      </c>
      <c r="I251" s="764" t="s">
        <v>413</v>
      </c>
      <c r="J251">
        <v>2</v>
      </c>
      <c r="K251" t="s">
        <v>460</v>
      </c>
      <c r="L251" t="s">
        <v>6146</v>
      </c>
      <c r="M251" s="513">
        <v>0</v>
      </c>
      <c r="N251" s="513">
        <v>0</v>
      </c>
      <c r="O251" s="513">
        <v>0</v>
      </c>
      <c r="P251" s="513">
        <v>0</v>
      </c>
      <c r="Q251" s="513">
        <v>0</v>
      </c>
      <c r="S251" s="260"/>
      <c r="T251" s="260"/>
      <c r="U251" s="260"/>
      <c r="V251" s="260"/>
      <c r="W251" s="260"/>
    </row>
    <row r="252" spans="2:23" customFormat="1" ht="14" hidden="1">
      <c r="B252" t="s">
        <v>5790</v>
      </c>
      <c r="C252" t="s">
        <v>5791</v>
      </c>
      <c r="D252" t="s">
        <v>5792</v>
      </c>
      <c r="F252" t="s">
        <v>275</v>
      </c>
      <c r="G252">
        <v>3</v>
      </c>
      <c r="H252">
        <v>2</v>
      </c>
      <c r="I252" s="764" t="s">
        <v>413</v>
      </c>
      <c r="J252">
        <v>2</v>
      </c>
      <c r="K252" t="s">
        <v>460</v>
      </c>
      <c r="L252" t="s">
        <v>6146</v>
      </c>
      <c r="M252" s="513">
        <v>0</v>
      </c>
      <c r="N252" s="513">
        <v>0</v>
      </c>
      <c r="O252" s="513">
        <v>0</v>
      </c>
      <c r="P252" s="513">
        <v>0</v>
      </c>
      <c r="Q252" s="513">
        <v>0</v>
      </c>
      <c r="S252" s="260"/>
      <c r="T252" s="260"/>
      <c r="U252" s="260"/>
      <c r="V252" s="260"/>
      <c r="W252" s="260"/>
    </row>
    <row r="253" spans="2:23" customFormat="1" ht="14" hidden="1">
      <c r="B253" t="s">
        <v>5793</v>
      </c>
      <c r="C253" t="s">
        <v>5794</v>
      </c>
      <c r="D253" t="s">
        <v>5795</v>
      </c>
      <c r="F253" t="s">
        <v>275</v>
      </c>
      <c r="G253">
        <v>1</v>
      </c>
      <c r="H253">
        <v>2</v>
      </c>
      <c r="I253" s="764" t="s">
        <v>413</v>
      </c>
      <c r="J253">
        <v>2</v>
      </c>
      <c r="K253" t="s">
        <v>460</v>
      </c>
      <c r="L253" t="s">
        <v>6146</v>
      </c>
      <c r="M253" s="513">
        <v>0</v>
      </c>
      <c r="N253" s="513">
        <v>0</v>
      </c>
      <c r="O253" s="513">
        <v>0</v>
      </c>
      <c r="P253" s="513">
        <v>0</v>
      </c>
      <c r="Q253" s="513">
        <v>0</v>
      </c>
      <c r="S253" s="260"/>
      <c r="T253" s="260"/>
      <c r="U253" s="260"/>
      <c r="V253" s="260"/>
      <c r="W253" s="260"/>
    </row>
    <row r="254" spans="2:23" customFormat="1" ht="14">
      <c r="B254" t="s">
        <v>5830</v>
      </c>
      <c r="C254" t="s">
        <v>5831</v>
      </c>
      <c r="D254" t="s">
        <v>5832</v>
      </c>
      <c r="F254" t="s">
        <v>275</v>
      </c>
      <c r="G254">
        <v>2</v>
      </c>
      <c r="H254">
        <v>2</v>
      </c>
      <c r="I254" s="764" t="s">
        <v>413</v>
      </c>
      <c r="J254">
        <v>2</v>
      </c>
      <c r="K254" s="312" t="s">
        <v>3262</v>
      </c>
      <c r="L254" t="s">
        <v>6146</v>
      </c>
      <c r="M254">
        <v>1</v>
      </c>
      <c r="N254" s="513">
        <v>0</v>
      </c>
      <c r="O254">
        <v>1</v>
      </c>
      <c r="P254">
        <v>1</v>
      </c>
      <c r="Q254">
        <v>2</v>
      </c>
      <c r="S254" s="260"/>
      <c r="T254" s="260"/>
      <c r="U254" s="260"/>
      <c r="V254" s="260"/>
      <c r="W254" s="260"/>
    </row>
    <row r="255" spans="2:23" customFormat="1" ht="14" hidden="1">
      <c r="B255" t="s">
        <v>5781</v>
      </c>
      <c r="C255" t="s">
        <v>5782</v>
      </c>
      <c r="D255" t="s">
        <v>5783</v>
      </c>
      <c r="E255" t="s">
        <v>5428</v>
      </c>
      <c r="F255" t="s">
        <v>275</v>
      </c>
      <c r="G255">
        <v>2</v>
      </c>
      <c r="H255">
        <v>3</v>
      </c>
      <c r="I255" s="764" t="s">
        <v>413</v>
      </c>
      <c r="J255">
        <v>2</v>
      </c>
      <c r="K255" t="s">
        <v>460</v>
      </c>
      <c r="L255" t="s">
        <v>6146</v>
      </c>
      <c r="M255" s="513">
        <v>0</v>
      </c>
      <c r="N255" s="513">
        <v>0</v>
      </c>
      <c r="O255" s="513">
        <v>0</v>
      </c>
      <c r="P255" s="513">
        <v>0</v>
      </c>
      <c r="Q255" s="513">
        <v>0</v>
      </c>
      <c r="S255" s="260"/>
      <c r="T255" s="260"/>
      <c r="U255" s="260"/>
      <c r="V255" s="260"/>
      <c r="W255" s="260"/>
    </row>
    <row r="256" spans="2:23" customFormat="1" ht="14" hidden="1">
      <c r="B256" t="s">
        <v>5796</v>
      </c>
      <c r="C256" t="s">
        <v>5797</v>
      </c>
      <c r="D256" t="s">
        <v>5798</v>
      </c>
      <c r="F256" t="s">
        <v>275</v>
      </c>
      <c r="G256">
        <v>2</v>
      </c>
      <c r="H256">
        <v>3</v>
      </c>
      <c r="I256" s="764" t="s">
        <v>413</v>
      </c>
      <c r="J256">
        <v>2</v>
      </c>
      <c r="K256" t="s">
        <v>460</v>
      </c>
      <c r="L256" t="s">
        <v>6146</v>
      </c>
      <c r="M256" s="513">
        <v>0</v>
      </c>
      <c r="N256" s="513">
        <v>0</v>
      </c>
      <c r="O256" s="513">
        <v>0</v>
      </c>
      <c r="P256" s="513">
        <v>0</v>
      </c>
      <c r="Q256" s="513">
        <v>0</v>
      </c>
      <c r="S256" s="260"/>
      <c r="T256" s="260"/>
      <c r="U256" s="260"/>
      <c r="V256" s="260"/>
      <c r="W256" s="260"/>
    </row>
    <row r="257" spans="2:23" customFormat="1" ht="14" hidden="1">
      <c r="B257" t="s">
        <v>5774</v>
      </c>
      <c r="C257" t="s">
        <v>5775</v>
      </c>
      <c r="D257" t="s">
        <v>5776</v>
      </c>
      <c r="F257" t="s">
        <v>275</v>
      </c>
      <c r="G257">
        <v>2</v>
      </c>
      <c r="H257">
        <v>2</v>
      </c>
      <c r="I257" s="764" t="s">
        <v>413</v>
      </c>
      <c r="J257">
        <v>3</v>
      </c>
      <c r="K257" t="s">
        <v>460</v>
      </c>
      <c r="L257" t="s">
        <v>6146</v>
      </c>
      <c r="M257" s="513">
        <v>0</v>
      </c>
      <c r="N257" s="513">
        <v>0</v>
      </c>
      <c r="O257" s="513">
        <v>0</v>
      </c>
      <c r="P257" s="513">
        <v>0</v>
      </c>
      <c r="Q257" s="513">
        <v>0</v>
      </c>
      <c r="S257" s="260"/>
      <c r="T257" s="260"/>
      <c r="U257" s="260"/>
      <c r="V257" s="260"/>
      <c r="W257" s="260"/>
    </row>
    <row r="258" spans="2:23" customFormat="1" ht="14" hidden="1">
      <c r="B258" t="s">
        <v>5777</v>
      </c>
      <c r="C258" t="s">
        <v>5778</v>
      </c>
      <c r="D258" t="s">
        <v>5779</v>
      </c>
      <c r="E258" t="s">
        <v>5780</v>
      </c>
      <c r="F258" t="s">
        <v>275</v>
      </c>
      <c r="G258">
        <v>3</v>
      </c>
      <c r="H258">
        <v>2</v>
      </c>
      <c r="I258" s="764" t="s">
        <v>413</v>
      </c>
      <c r="J258">
        <v>3</v>
      </c>
      <c r="K258" t="s">
        <v>460</v>
      </c>
      <c r="L258" t="s">
        <v>6146</v>
      </c>
      <c r="M258" s="513">
        <v>0</v>
      </c>
      <c r="N258" s="513">
        <v>0</v>
      </c>
      <c r="O258" s="513">
        <v>0</v>
      </c>
      <c r="P258" s="513">
        <v>0</v>
      </c>
      <c r="Q258" s="513">
        <v>0</v>
      </c>
      <c r="S258" s="260"/>
      <c r="T258" s="260"/>
      <c r="U258" s="260"/>
      <c r="V258" s="260"/>
      <c r="W258" s="260"/>
    </row>
    <row r="259" spans="2:23" customFormat="1" ht="14" hidden="1">
      <c r="B259" t="s">
        <v>5787</v>
      </c>
      <c r="C259" t="s">
        <v>5788</v>
      </c>
      <c r="D259" t="s">
        <v>5789</v>
      </c>
      <c r="E259" t="s">
        <v>5403</v>
      </c>
      <c r="F259" t="s">
        <v>275</v>
      </c>
      <c r="G259">
        <v>3</v>
      </c>
      <c r="H259">
        <v>2</v>
      </c>
      <c r="I259" s="764" t="s">
        <v>413</v>
      </c>
      <c r="J259">
        <v>3</v>
      </c>
      <c r="K259" t="s">
        <v>460</v>
      </c>
      <c r="L259" t="s">
        <v>6146</v>
      </c>
      <c r="M259" s="513">
        <v>0</v>
      </c>
      <c r="N259" s="513">
        <v>0</v>
      </c>
      <c r="O259" s="513">
        <v>0</v>
      </c>
      <c r="P259" s="513">
        <v>0</v>
      </c>
      <c r="Q259" s="513">
        <v>0</v>
      </c>
      <c r="S259" s="260"/>
      <c r="T259" s="260"/>
      <c r="U259" s="260"/>
      <c r="V259" s="260"/>
      <c r="W259" s="260"/>
    </row>
    <row r="260" spans="2:23" customFormat="1" ht="14" hidden="1">
      <c r="B260" t="s">
        <v>5771</v>
      </c>
      <c r="C260" t="s">
        <v>5772</v>
      </c>
      <c r="D260" t="s">
        <v>5773</v>
      </c>
      <c r="F260" t="s">
        <v>275</v>
      </c>
      <c r="G260">
        <v>4</v>
      </c>
      <c r="H260">
        <v>4</v>
      </c>
      <c r="I260" s="764" t="s">
        <v>413</v>
      </c>
      <c r="J260">
        <v>3</v>
      </c>
      <c r="K260" s="312" t="s">
        <v>3255</v>
      </c>
      <c r="L260" t="s">
        <v>6146</v>
      </c>
      <c r="M260" s="513">
        <v>0</v>
      </c>
      <c r="N260" s="513">
        <v>0</v>
      </c>
      <c r="O260" s="513">
        <v>0</v>
      </c>
      <c r="P260" s="513">
        <v>0</v>
      </c>
      <c r="Q260" s="513">
        <v>0</v>
      </c>
      <c r="S260" s="260"/>
      <c r="T260" s="260"/>
      <c r="U260" s="260"/>
      <c r="V260" s="260"/>
      <c r="W260" s="260"/>
    </row>
    <row r="261" spans="2:23" customFormat="1" ht="14" hidden="1">
      <c r="B261" t="s">
        <v>5784</v>
      </c>
      <c r="C261" t="s">
        <v>5785</v>
      </c>
      <c r="D261" t="s">
        <v>5786</v>
      </c>
      <c r="F261" t="s">
        <v>275</v>
      </c>
      <c r="G261">
        <v>2</v>
      </c>
      <c r="H261">
        <v>4</v>
      </c>
      <c r="I261" s="764" t="s">
        <v>413</v>
      </c>
      <c r="J261">
        <v>3</v>
      </c>
      <c r="K261" t="s">
        <v>460</v>
      </c>
      <c r="L261" t="s">
        <v>6146</v>
      </c>
      <c r="M261" s="513">
        <v>0</v>
      </c>
      <c r="N261" s="513">
        <v>0</v>
      </c>
      <c r="O261" s="513">
        <v>0</v>
      </c>
      <c r="P261" s="513">
        <v>0</v>
      </c>
      <c r="Q261" s="513">
        <v>0</v>
      </c>
      <c r="S261" s="260"/>
      <c r="T261" s="260"/>
      <c r="U261" s="260"/>
      <c r="V261" s="260"/>
      <c r="W261" s="260"/>
    </row>
    <row r="262" spans="2:23" customFormat="1" ht="14" hidden="1">
      <c r="B262" t="s">
        <v>5768</v>
      </c>
      <c r="C262" t="s">
        <v>5769</v>
      </c>
      <c r="D262" t="s">
        <v>5770</v>
      </c>
      <c r="F262" t="s">
        <v>275</v>
      </c>
      <c r="G262">
        <v>0</v>
      </c>
      <c r="H262">
        <v>5</v>
      </c>
      <c r="I262" s="764" t="s">
        <v>413</v>
      </c>
      <c r="J262">
        <v>3</v>
      </c>
      <c r="K262" t="s">
        <v>460</v>
      </c>
      <c r="L262" t="s">
        <v>6146</v>
      </c>
      <c r="M262" s="513">
        <v>0</v>
      </c>
      <c r="N262" s="513">
        <v>0</v>
      </c>
      <c r="O262" s="513">
        <v>0</v>
      </c>
      <c r="P262" s="513">
        <v>0</v>
      </c>
      <c r="Q262" s="513">
        <v>0</v>
      </c>
      <c r="S262" s="260"/>
      <c r="T262" s="260"/>
      <c r="U262" s="260"/>
      <c r="V262" s="260"/>
      <c r="W262" s="260"/>
    </row>
    <row r="263" spans="2:23" customFormat="1" ht="14" hidden="1">
      <c r="B263" t="s">
        <v>5802</v>
      </c>
      <c r="C263" t="s">
        <v>5803</v>
      </c>
      <c r="D263" t="s">
        <v>5804</v>
      </c>
      <c r="F263" t="s">
        <v>275</v>
      </c>
      <c r="G263">
        <v>3</v>
      </c>
      <c r="H263">
        <v>4</v>
      </c>
      <c r="I263" s="764" t="s">
        <v>413</v>
      </c>
      <c r="J263">
        <v>4</v>
      </c>
      <c r="K263" t="s">
        <v>460</v>
      </c>
      <c r="L263" t="s">
        <v>6146</v>
      </c>
      <c r="M263" s="513">
        <v>0</v>
      </c>
      <c r="N263" s="513">
        <v>0</v>
      </c>
      <c r="O263" s="513">
        <v>0</v>
      </c>
      <c r="P263" s="513">
        <v>0</v>
      </c>
      <c r="Q263" s="513">
        <v>0</v>
      </c>
      <c r="S263" s="260"/>
      <c r="T263" s="260"/>
      <c r="U263" s="260"/>
      <c r="V263" s="260"/>
      <c r="W263" s="260"/>
    </row>
    <row r="264" spans="2:23" customFormat="1" ht="14" hidden="1">
      <c r="B264" t="s">
        <v>5812</v>
      </c>
      <c r="C264" t="s">
        <v>5813</v>
      </c>
      <c r="D264" t="s">
        <v>5814</v>
      </c>
      <c r="F264" t="s">
        <v>275</v>
      </c>
      <c r="G264">
        <v>3</v>
      </c>
      <c r="H264">
        <v>4</v>
      </c>
      <c r="I264" s="764" t="s">
        <v>413</v>
      </c>
      <c r="J264">
        <v>4</v>
      </c>
      <c r="K264" t="s">
        <v>460</v>
      </c>
      <c r="L264" t="s">
        <v>6146</v>
      </c>
      <c r="M264" s="513">
        <v>0</v>
      </c>
      <c r="N264" s="513">
        <v>0</v>
      </c>
      <c r="O264" s="513">
        <v>0</v>
      </c>
      <c r="P264" s="513">
        <v>0</v>
      </c>
      <c r="Q264" s="513">
        <v>0</v>
      </c>
      <c r="S264" s="260"/>
      <c r="T264" s="260"/>
      <c r="U264" s="260"/>
      <c r="V264" s="260"/>
      <c r="W264" s="260"/>
    </row>
    <row r="265" spans="2:23" customFormat="1" ht="14" hidden="1">
      <c r="B265" t="s">
        <v>5805</v>
      </c>
      <c r="C265" t="s">
        <v>5806</v>
      </c>
      <c r="D265" t="s">
        <v>5807</v>
      </c>
      <c r="E265" t="s">
        <v>5808</v>
      </c>
      <c r="F265" t="s">
        <v>275</v>
      </c>
      <c r="G265">
        <v>4</v>
      </c>
      <c r="H265">
        <v>5</v>
      </c>
      <c r="I265" s="764" t="s">
        <v>413</v>
      </c>
      <c r="J265">
        <v>4</v>
      </c>
      <c r="K265" t="s">
        <v>460</v>
      </c>
      <c r="L265" t="s">
        <v>6146</v>
      </c>
      <c r="M265" s="513">
        <v>0</v>
      </c>
      <c r="N265" s="513">
        <v>0</v>
      </c>
      <c r="O265" s="513">
        <v>0</v>
      </c>
      <c r="P265" s="513">
        <v>0</v>
      </c>
      <c r="Q265" s="513">
        <v>0</v>
      </c>
      <c r="S265" s="260"/>
      <c r="T265" s="260"/>
      <c r="U265" s="260"/>
      <c r="V265" s="260"/>
      <c r="W265" s="260"/>
    </row>
    <row r="266" spans="2:23" customFormat="1" ht="14" hidden="1">
      <c r="B266" t="s">
        <v>5809</v>
      </c>
      <c r="C266" t="s">
        <v>5810</v>
      </c>
      <c r="D266" t="s">
        <v>5811</v>
      </c>
      <c r="E266" t="s">
        <v>5403</v>
      </c>
      <c r="F266" t="s">
        <v>275</v>
      </c>
      <c r="G266">
        <v>3</v>
      </c>
      <c r="H266">
        <v>5</v>
      </c>
      <c r="I266" s="764" t="s">
        <v>413</v>
      </c>
      <c r="J266">
        <v>4</v>
      </c>
      <c r="K266" t="s">
        <v>460</v>
      </c>
      <c r="L266" t="s">
        <v>6146</v>
      </c>
      <c r="M266" s="513">
        <v>0</v>
      </c>
      <c r="N266" s="513">
        <v>0</v>
      </c>
      <c r="O266" s="513">
        <v>0</v>
      </c>
      <c r="P266" s="513">
        <v>0</v>
      </c>
      <c r="Q266" s="513">
        <v>0</v>
      </c>
      <c r="S266" s="260"/>
      <c r="T266" s="260"/>
      <c r="U266" s="260"/>
      <c r="V266" s="260"/>
      <c r="W266" s="260"/>
    </row>
    <row r="267" spans="2:23" customFormat="1" ht="14" hidden="1">
      <c r="B267" t="s">
        <v>5818</v>
      </c>
      <c r="C267" t="s">
        <v>5819</v>
      </c>
      <c r="D267" t="s">
        <v>5820</v>
      </c>
      <c r="F267" t="s">
        <v>275</v>
      </c>
      <c r="G267">
        <v>3</v>
      </c>
      <c r="H267">
        <v>2</v>
      </c>
      <c r="I267" s="764" t="s">
        <v>413</v>
      </c>
      <c r="J267">
        <v>5</v>
      </c>
      <c r="K267" s="312" t="s">
        <v>3255</v>
      </c>
      <c r="L267" t="s">
        <v>6146</v>
      </c>
      <c r="M267" s="513">
        <v>0</v>
      </c>
      <c r="N267" s="513">
        <v>0</v>
      </c>
      <c r="O267" s="513">
        <v>0</v>
      </c>
      <c r="P267" s="513">
        <v>0</v>
      </c>
      <c r="Q267" s="513">
        <v>0</v>
      </c>
      <c r="S267" s="260"/>
      <c r="T267" s="260"/>
      <c r="U267" s="260"/>
      <c r="V267" s="260"/>
      <c r="W267" s="260"/>
    </row>
    <row r="268" spans="2:23" customFormat="1" ht="14" hidden="1">
      <c r="B268" t="s">
        <v>5833</v>
      </c>
      <c r="C268" t="s">
        <v>5834</v>
      </c>
      <c r="D268" t="s">
        <v>5835</v>
      </c>
      <c r="E268" t="s">
        <v>5271</v>
      </c>
      <c r="F268" t="s">
        <v>275</v>
      </c>
      <c r="G268">
        <v>4</v>
      </c>
      <c r="H268">
        <v>4</v>
      </c>
      <c r="I268" s="764" t="s">
        <v>413</v>
      </c>
      <c r="J268">
        <v>5</v>
      </c>
      <c r="K268" t="s">
        <v>460</v>
      </c>
      <c r="L268" t="s">
        <v>6146</v>
      </c>
      <c r="M268" s="513">
        <v>0</v>
      </c>
      <c r="N268" s="513">
        <v>0</v>
      </c>
      <c r="O268" s="513">
        <v>0</v>
      </c>
      <c r="P268" s="513">
        <v>0</v>
      </c>
      <c r="Q268" s="513">
        <v>0</v>
      </c>
      <c r="S268" s="260"/>
      <c r="T268" s="260"/>
      <c r="U268" s="260"/>
      <c r="V268" s="260"/>
      <c r="W268" s="260"/>
    </row>
    <row r="269" spans="2:23" customFormat="1" ht="14" hidden="1">
      <c r="B269" t="s">
        <v>5827</v>
      </c>
      <c r="C269" t="s">
        <v>5828</v>
      </c>
      <c r="D269" t="s">
        <v>5829</v>
      </c>
      <c r="F269" t="s">
        <v>275</v>
      </c>
      <c r="G269">
        <v>6</v>
      </c>
      <c r="H269">
        <v>7</v>
      </c>
      <c r="I269" s="764" t="s">
        <v>413</v>
      </c>
      <c r="J269">
        <v>5</v>
      </c>
      <c r="K269" t="s">
        <v>460</v>
      </c>
      <c r="L269" t="s">
        <v>6146</v>
      </c>
      <c r="M269" s="513">
        <v>0</v>
      </c>
      <c r="N269" s="513">
        <v>0</v>
      </c>
      <c r="O269" s="513">
        <v>0</v>
      </c>
      <c r="P269" s="513">
        <v>0</v>
      </c>
      <c r="Q269" s="513">
        <v>0</v>
      </c>
      <c r="S269" s="260"/>
      <c r="T269" s="260"/>
      <c r="U269" s="260"/>
      <c r="V269" s="260"/>
      <c r="W269" s="260"/>
    </row>
    <row r="270" spans="2:23" customFormat="1" ht="14" hidden="1">
      <c r="B270" t="s">
        <v>5821</v>
      </c>
      <c r="C270" t="s">
        <v>5822</v>
      </c>
      <c r="D270" t="s">
        <v>5823</v>
      </c>
      <c r="E270" t="s">
        <v>5780</v>
      </c>
      <c r="F270" t="s">
        <v>275</v>
      </c>
      <c r="G270">
        <v>6</v>
      </c>
      <c r="H270">
        <v>3</v>
      </c>
      <c r="I270" s="764" t="s">
        <v>413</v>
      </c>
      <c r="J270">
        <v>6</v>
      </c>
      <c r="K270" t="s">
        <v>460</v>
      </c>
      <c r="L270" t="s">
        <v>6146</v>
      </c>
      <c r="M270" s="513">
        <v>0</v>
      </c>
      <c r="N270" s="513">
        <v>0</v>
      </c>
      <c r="O270" s="513">
        <v>0</v>
      </c>
      <c r="P270" s="513">
        <v>0</v>
      </c>
      <c r="Q270" s="513">
        <v>0</v>
      </c>
      <c r="S270" s="260"/>
      <c r="T270" s="260"/>
      <c r="U270" s="260"/>
      <c r="V270" s="260"/>
      <c r="W270" s="260"/>
    </row>
    <row r="271" spans="2:23" customFormat="1" ht="14">
      <c r="B271" s="518" t="s">
        <v>6148</v>
      </c>
      <c r="C271" t="s">
        <v>5836</v>
      </c>
      <c r="D271" t="s">
        <v>5837</v>
      </c>
      <c r="F271" t="s">
        <v>275</v>
      </c>
      <c r="G271">
        <v>4</v>
      </c>
      <c r="H271">
        <v>4</v>
      </c>
      <c r="I271" s="764" t="s">
        <v>413</v>
      </c>
      <c r="J271">
        <v>7</v>
      </c>
      <c r="K271" s="312" t="s">
        <v>3245</v>
      </c>
      <c r="L271" s="518" t="s">
        <v>6162</v>
      </c>
      <c r="M271" s="757">
        <v>0</v>
      </c>
      <c r="N271" s="757">
        <v>0</v>
      </c>
      <c r="O271" s="757">
        <v>0</v>
      </c>
      <c r="P271" s="757">
        <v>0</v>
      </c>
      <c r="Q271" s="757">
        <v>0</v>
      </c>
      <c r="S271" s="260"/>
      <c r="T271" s="260"/>
      <c r="U271" s="260"/>
      <c r="V271" s="260"/>
      <c r="W271" s="260"/>
    </row>
    <row r="272" spans="2:23" customFormat="1" ht="14" hidden="1">
      <c r="B272" t="s">
        <v>5824</v>
      </c>
      <c r="C272" t="s">
        <v>5825</v>
      </c>
      <c r="D272" t="s">
        <v>5826</v>
      </c>
      <c r="F272" t="s">
        <v>275</v>
      </c>
      <c r="G272">
        <v>6</v>
      </c>
      <c r="H272">
        <v>6</v>
      </c>
      <c r="I272" s="764" t="s">
        <v>413</v>
      </c>
      <c r="J272">
        <v>7</v>
      </c>
      <c r="K272" t="s">
        <v>460</v>
      </c>
      <c r="L272" t="s">
        <v>6146</v>
      </c>
      <c r="M272" s="513">
        <v>0</v>
      </c>
      <c r="N272" s="513">
        <v>0</v>
      </c>
      <c r="O272" s="513">
        <v>0</v>
      </c>
      <c r="P272" s="513">
        <v>0</v>
      </c>
      <c r="Q272" s="513">
        <v>0</v>
      </c>
      <c r="S272" s="260"/>
      <c r="T272" s="260"/>
      <c r="U272" s="260"/>
      <c r="V272" s="260"/>
      <c r="W272" s="260"/>
    </row>
    <row r="273" spans="2:24" customFormat="1" ht="14">
      <c r="B273" t="s">
        <v>5815</v>
      </c>
      <c r="C273" t="s">
        <v>5816</v>
      </c>
      <c r="D273" t="s">
        <v>5817</v>
      </c>
      <c r="F273" t="s">
        <v>275</v>
      </c>
      <c r="G273">
        <v>4</v>
      </c>
      <c r="H273">
        <v>4</v>
      </c>
      <c r="I273" s="764" t="s">
        <v>413</v>
      </c>
      <c r="J273">
        <v>9</v>
      </c>
      <c r="K273" s="312" t="s">
        <v>3262</v>
      </c>
      <c r="L273" t="s">
        <v>6146</v>
      </c>
      <c r="M273">
        <v>2</v>
      </c>
      <c r="N273">
        <v>2</v>
      </c>
      <c r="O273">
        <v>1</v>
      </c>
      <c r="P273">
        <v>2</v>
      </c>
      <c r="Q273">
        <v>0</v>
      </c>
      <c r="S273" s="260"/>
      <c r="T273" s="260"/>
      <c r="U273" s="260"/>
      <c r="V273" s="260"/>
      <c r="W273" s="260"/>
    </row>
    <row r="274" spans="2:24" customFormat="1" ht="14">
      <c r="B274" t="s">
        <v>5838</v>
      </c>
      <c r="C274" t="s">
        <v>5839</v>
      </c>
      <c r="D274" t="s">
        <v>5840</v>
      </c>
      <c r="E274" t="s">
        <v>5271</v>
      </c>
      <c r="F274" t="s">
        <v>275</v>
      </c>
      <c r="G274">
        <v>1</v>
      </c>
      <c r="H274">
        <v>1</v>
      </c>
      <c r="I274" s="764" t="s">
        <v>413</v>
      </c>
      <c r="J274">
        <v>10</v>
      </c>
      <c r="K274" s="312" t="s">
        <v>3262</v>
      </c>
      <c r="L274" t="s">
        <v>6146</v>
      </c>
      <c r="M274" s="513">
        <v>0</v>
      </c>
      <c r="N274">
        <v>1</v>
      </c>
      <c r="O274">
        <v>2</v>
      </c>
      <c r="P274">
        <v>2</v>
      </c>
      <c r="Q274">
        <v>0</v>
      </c>
      <c r="S274" s="260"/>
      <c r="T274" s="260"/>
      <c r="U274" s="260"/>
      <c r="V274" s="260"/>
      <c r="W274" s="260"/>
    </row>
    <row r="275" spans="2:24" customFormat="1" ht="14">
      <c r="B275" s="518" t="s">
        <v>6150</v>
      </c>
      <c r="C275" t="s">
        <v>5846</v>
      </c>
      <c r="D275" t="s">
        <v>5847</v>
      </c>
      <c r="F275" t="s">
        <v>275</v>
      </c>
      <c r="G275">
        <v>7</v>
      </c>
      <c r="H275">
        <v>5</v>
      </c>
      <c r="I275" s="764" t="s">
        <v>413</v>
      </c>
      <c r="J275">
        <v>10</v>
      </c>
      <c r="K275" s="312" t="s">
        <v>3245</v>
      </c>
      <c r="L275" t="s">
        <v>6146</v>
      </c>
      <c r="M275" s="757">
        <v>0</v>
      </c>
      <c r="N275">
        <v>1</v>
      </c>
      <c r="O275">
        <v>1</v>
      </c>
      <c r="P275">
        <v>1</v>
      </c>
      <c r="Q275">
        <v>1</v>
      </c>
      <c r="S275" s="260"/>
      <c r="T275" s="260"/>
      <c r="U275" s="260"/>
      <c r="V275" s="260"/>
      <c r="W275" s="260"/>
    </row>
    <row r="276" spans="2:24" customFormat="1" ht="14">
      <c r="B276" s="518" t="s">
        <v>6644</v>
      </c>
      <c r="C276" t="s">
        <v>5841</v>
      </c>
      <c r="D276" t="s">
        <v>5842</v>
      </c>
      <c r="F276" t="s">
        <v>275</v>
      </c>
      <c r="G276">
        <v>6</v>
      </c>
      <c r="H276">
        <v>6</v>
      </c>
      <c r="I276" s="764" t="s">
        <v>413</v>
      </c>
      <c r="J276">
        <v>10</v>
      </c>
      <c r="K276" s="312" t="s">
        <v>3245</v>
      </c>
      <c r="L276" t="s">
        <v>6146</v>
      </c>
      <c r="M276" s="757">
        <v>0</v>
      </c>
      <c r="N276" s="757">
        <v>0</v>
      </c>
      <c r="O276">
        <v>1</v>
      </c>
      <c r="P276">
        <v>1</v>
      </c>
      <c r="Q276" s="757">
        <v>0</v>
      </c>
      <c r="S276" s="260"/>
      <c r="T276" s="260"/>
      <c r="U276" s="260"/>
      <c r="V276" s="260"/>
      <c r="W276" s="260"/>
    </row>
    <row r="277" spans="2:24" customFormat="1" ht="14">
      <c r="B277" s="518" t="s">
        <v>6154</v>
      </c>
      <c r="C277" t="s">
        <v>5848</v>
      </c>
      <c r="D277" t="s">
        <v>5849</v>
      </c>
      <c r="F277" t="s">
        <v>275</v>
      </c>
      <c r="G277">
        <v>5</v>
      </c>
      <c r="H277">
        <v>7</v>
      </c>
      <c r="I277" s="764" t="s">
        <v>413</v>
      </c>
      <c r="J277">
        <v>10</v>
      </c>
      <c r="K277" s="312" t="s">
        <v>3245</v>
      </c>
      <c r="L277" t="s">
        <v>6146</v>
      </c>
      <c r="M277" s="757">
        <v>0</v>
      </c>
      <c r="N277">
        <v>1</v>
      </c>
      <c r="O277" s="757">
        <v>0</v>
      </c>
      <c r="P277">
        <v>1</v>
      </c>
      <c r="Q277">
        <v>1</v>
      </c>
      <c r="S277" s="260"/>
      <c r="T277" s="260"/>
      <c r="U277" s="260"/>
      <c r="V277" s="260"/>
      <c r="W277" s="260"/>
    </row>
    <row r="278" spans="2:24" customFormat="1" ht="14">
      <c r="B278" t="s">
        <v>5843</v>
      </c>
      <c r="C278" t="s">
        <v>5844</v>
      </c>
      <c r="D278" t="s">
        <v>5845</v>
      </c>
      <c r="F278" t="s">
        <v>275</v>
      </c>
      <c r="G278">
        <v>10</v>
      </c>
      <c r="H278">
        <v>10</v>
      </c>
      <c r="I278" s="764" t="s">
        <v>413</v>
      </c>
      <c r="J278">
        <v>10</v>
      </c>
      <c r="K278" s="312" t="s">
        <v>3245</v>
      </c>
      <c r="L278" t="s">
        <v>6146</v>
      </c>
      <c r="M278">
        <v>1</v>
      </c>
      <c r="N278">
        <v>1</v>
      </c>
      <c r="O278">
        <v>1</v>
      </c>
      <c r="P278">
        <v>1</v>
      </c>
      <c r="Q278">
        <v>1</v>
      </c>
      <c r="S278" s="260"/>
      <c r="T278" s="260"/>
      <c r="U278" s="260"/>
      <c r="V278" s="260"/>
      <c r="W278" s="260"/>
    </row>
    <row r="279" spans="2:24" ht="15" hidden="1" customHeight="1">
      <c r="B279" s="260" t="s">
        <v>5141</v>
      </c>
      <c r="C279" s="260" t="s">
        <v>5207</v>
      </c>
      <c r="D279" s="732" t="s">
        <v>5142</v>
      </c>
      <c r="F279" s="260" t="s">
        <v>256</v>
      </c>
      <c r="I279" s="753" t="s">
        <v>5154</v>
      </c>
      <c r="J279" s="260">
        <v>1</v>
      </c>
      <c r="K279" s="312" t="s">
        <v>5539</v>
      </c>
      <c r="L279" s="523" t="s">
        <v>5553</v>
      </c>
      <c r="M279" s="533">
        <v>0</v>
      </c>
      <c r="N279" s="533">
        <v>0</v>
      </c>
      <c r="O279" s="533">
        <v>0</v>
      </c>
      <c r="P279" s="533">
        <v>0</v>
      </c>
      <c r="Q279" s="533">
        <v>0</v>
      </c>
      <c r="R279" s="533"/>
      <c r="S279" s="523"/>
      <c r="T279" s="523"/>
      <c r="U279" s="523"/>
      <c r="V279" s="523"/>
      <c r="W279" s="523"/>
      <c r="X279" s="523"/>
    </row>
    <row r="280" spans="2:24" ht="15" hidden="1" customHeight="1">
      <c r="B280" s="260" t="s">
        <v>5151</v>
      </c>
      <c r="C280" s="260" t="s">
        <v>5349</v>
      </c>
      <c r="D280" s="732" t="s">
        <v>5350</v>
      </c>
      <c r="F280" s="260" t="s">
        <v>275</v>
      </c>
      <c r="G280" s="260">
        <v>3</v>
      </c>
      <c r="H280" s="260">
        <v>2</v>
      </c>
      <c r="I280" s="753" t="s">
        <v>5154</v>
      </c>
      <c r="J280" s="260">
        <v>3</v>
      </c>
      <c r="K280" s="312" t="s">
        <v>5540</v>
      </c>
      <c r="L280" s="523" t="s">
        <v>5553</v>
      </c>
      <c r="M280" s="533">
        <v>0</v>
      </c>
      <c r="N280" s="533">
        <v>0</v>
      </c>
      <c r="O280" s="533">
        <v>0</v>
      </c>
      <c r="P280" s="533">
        <v>0</v>
      </c>
      <c r="Q280" s="533">
        <v>0</v>
      </c>
      <c r="S280" s="523"/>
      <c r="T280" s="523"/>
      <c r="U280" s="523"/>
      <c r="V280" s="523"/>
      <c r="W280" s="523"/>
      <c r="X280" s="523"/>
    </row>
    <row r="281" spans="2:24" ht="15" hidden="1" customHeight="1">
      <c r="B281" s="260" t="s">
        <v>5152</v>
      </c>
      <c r="C281" s="260" t="s">
        <v>5351</v>
      </c>
      <c r="D281" s="732" t="s">
        <v>5153</v>
      </c>
      <c r="F281" s="260" t="s">
        <v>275</v>
      </c>
      <c r="G281" s="260">
        <v>2</v>
      </c>
      <c r="H281" s="260">
        <v>3</v>
      </c>
      <c r="I281" s="753" t="s">
        <v>5154</v>
      </c>
      <c r="J281" s="260">
        <v>3</v>
      </c>
      <c r="K281" s="312" t="s">
        <v>5540</v>
      </c>
      <c r="L281" s="523" t="s">
        <v>5553</v>
      </c>
      <c r="M281" s="533">
        <v>0</v>
      </c>
      <c r="N281" s="533">
        <v>0</v>
      </c>
      <c r="O281" s="533">
        <v>0</v>
      </c>
      <c r="P281" s="533">
        <v>0</v>
      </c>
      <c r="Q281" s="533">
        <v>0</v>
      </c>
      <c r="S281" s="523"/>
      <c r="T281" s="523"/>
      <c r="U281" s="523"/>
      <c r="V281" s="523"/>
      <c r="W281" s="523"/>
      <c r="X281" s="523"/>
    </row>
    <row r="282" spans="2:24" ht="15" hidden="1" customHeight="1">
      <c r="B282" s="260" t="s">
        <v>5156</v>
      </c>
      <c r="C282" s="260" t="s">
        <v>5382</v>
      </c>
      <c r="D282" s="732" t="s">
        <v>5157</v>
      </c>
      <c r="F282" s="260" t="s">
        <v>5227</v>
      </c>
      <c r="G282" s="260">
        <v>4</v>
      </c>
      <c r="I282" s="753" t="s">
        <v>5154</v>
      </c>
      <c r="J282" s="260">
        <v>4</v>
      </c>
      <c r="K282" s="312" t="s">
        <v>5539</v>
      </c>
      <c r="L282" s="523" t="s">
        <v>5553</v>
      </c>
      <c r="M282" s="533">
        <v>0</v>
      </c>
      <c r="N282" s="533">
        <v>0</v>
      </c>
      <c r="O282" s="533">
        <v>0</v>
      </c>
      <c r="P282" s="533">
        <v>0</v>
      </c>
      <c r="Q282" s="533">
        <v>0</v>
      </c>
      <c r="S282" s="523"/>
      <c r="T282" s="523"/>
      <c r="U282" s="523"/>
      <c r="V282" s="523"/>
      <c r="W282" s="523"/>
      <c r="X282" s="523"/>
    </row>
    <row r="283" spans="2:24" ht="15" customHeight="1">
      <c r="B283" s="260" t="s">
        <v>5158</v>
      </c>
      <c r="C283" s="260" t="s">
        <v>5396</v>
      </c>
      <c r="D283" s="732" t="s">
        <v>5159</v>
      </c>
      <c r="F283" s="260" t="s">
        <v>275</v>
      </c>
      <c r="G283" s="260">
        <v>4</v>
      </c>
      <c r="H283" s="260">
        <v>3</v>
      </c>
      <c r="I283" s="753" t="s">
        <v>5154</v>
      </c>
      <c r="J283" s="260">
        <v>4</v>
      </c>
      <c r="K283" s="312" t="s">
        <v>5537</v>
      </c>
      <c r="L283" s="260" t="s">
        <v>5543</v>
      </c>
      <c r="M283" s="260">
        <v>1</v>
      </c>
      <c r="N283" s="260">
        <v>1</v>
      </c>
      <c r="O283" s="260">
        <v>1</v>
      </c>
      <c r="P283" s="260">
        <v>1</v>
      </c>
      <c r="Q283" s="260">
        <v>1</v>
      </c>
      <c r="R283" s="260">
        <f>SUBTOTAL(9,M283:Q283)</f>
        <v>5</v>
      </c>
    </row>
    <row r="284" spans="2:24" ht="15" hidden="1" customHeight="1">
      <c r="B284" s="260" t="s">
        <v>5160</v>
      </c>
      <c r="C284" s="260" t="s">
        <v>5399</v>
      </c>
      <c r="D284" s="732" t="s">
        <v>5161</v>
      </c>
      <c r="F284" s="260" t="s">
        <v>256</v>
      </c>
      <c r="I284" s="753" t="s">
        <v>5154</v>
      </c>
      <c r="J284" s="260">
        <v>4</v>
      </c>
      <c r="K284" s="312" t="s">
        <v>5540</v>
      </c>
      <c r="L284" s="523" t="s">
        <v>5553</v>
      </c>
      <c r="M284" s="533">
        <v>0</v>
      </c>
      <c r="N284" s="533">
        <v>0</v>
      </c>
      <c r="O284" s="533">
        <v>0</v>
      </c>
      <c r="P284" s="533">
        <v>0</v>
      </c>
      <c r="Q284" s="533">
        <v>0</v>
      </c>
      <c r="S284" s="523"/>
      <c r="T284" s="523"/>
      <c r="U284" s="523"/>
      <c r="V284" s="523"/>
      <c r="W284" s="523"/>
      <c r="X284" s="523"/>
    </row>
    <row r="285" spans="2:24" ht="15" hidden="1" customHeight="1">
      <c r="B285" s="260" t="s">
        <v>5162</v>
      </c>
      <c r="C285" s="260" t="s">
        <v>5420</v>
      </c>
      <c r="D285" s="732" t="s">
        <v>5163</v>
      </c>
      <c r="F285" s="260" t="s">
        <v>275</v>
      </c>
      <c r="G285" s="260">
        <v>5</v>
      </c>
      <c r="H285" s="260">
        <v>4</v>
      </c>
      <c r="I285" s="753" t="s">
        <v>5154</v>
      </c>
      <c r="J285" s="260">
        <v>4</v>
      </c>
      <c r="K285" s="312" t="s">
        <v>5539</v>
      </c>
      <c r="L285" s="523" t="s">
        <v>5553</v>
      </c>
      <c r="M285" s="533">
        <v>0</v>
      </c>
      <c r="N285" s="533">
        <v>0</v>
      </c>
      <c r="O285" s="533">
        <v>0</v>
      </c>
      <c r="P285" s="533">
        <v>0</v>
      </c>
      <c r="Q285" s="533">
        <v>0</v>
      </c>
      <c r="S285" s="523"/>
      <c r="T285" s="523"/>
      <c r="U285" s="523"/>
      <c r="V285" s="523"/>
      <c r="W285" s="523"/>
      <c r="X285" s="523"/>
    </row>
    <row r="286" spans="2:24" ht="15" hidden="1" customHeight="1">
      <c r="B286" s="260" t="s">
        <v>5166</v>
      </c>
      <c r="C286" s="260" t="s">
        <v>5468</v>
      </c>
      <c r="D286" s="732" t="s">
        <v>5167</v>
      </c>
      <c r="F286" s="260" t="s">
        <v>275</v>
      </c>
      <c r="G286" s="260">
        <v>5</v>
      </c>
      <c r="H286" s="260">
        <v>5</v>
      </c>
      <c r="I286" s="753" t="s">
        <v>5154</v>
      </c>
      <c r="J286" s="260">
        <v>5</v>
      </c>
      <c r="K286" s="312" t="s">
        <v>5539</v>
      </c>
      <c r="L286" s="523" t="s">
        <v>5553</v>
      </c>
      <c r="M286" s="533">
        <v>0</v>
      </c>
      <c r="N286" s="533">
        <v>0</v>
      </c>
      <c r="O286" s="533">
        <v>0</v>
      </c>
      <c r="P286" s="533">
        <v>0</v>
      </c>
      <c r="Q286" s="533">
        <v>0</v>
      </c>
      <c r="S286" s="523"/>
      <c r="T286" s="523"/>
      <c r="U286" s="523"/>
      <c r="V286" s="523"/>
      <c r="W286" s="523"/>
      <c r="X286" s="523"/>
    </row>
    <row r="287" spans="2:24" ht="15" hidden="1" customHeight="1">
      <c r="B287" s="260" t="s">
        <v>5168</v>
      </c>
      <c r="C287" s="260" t="s">
        <v>5494</v>
      </c>
      <c r="D287" s="732" t="s">
        <v>5169</v>
      </c>
      <c r="F287" s="260" t="s">
        <v>256</v>
      </c>
      <c r="I287" s="753" t="s">
        <v>5154</v>
      </c>
      <c r="J287" s="260">
        <v>7</v>
      </c>
      <c r="K287" s="312" t="s">
        <v>5540</v>
      </c>
      <c r="L287" s="523" t="s">
        <v>5553</v>
      </c>
      <c r="M287" s="533">
        <v>0</v>
      </c>
      <c r="N287" s="533">
        <v>0</v>
      </c>
      <c r="O287" s="533">
        <v>0</v>
      </c>
      <c r="P287" s="533">
        <v>0</v>
      </c>
      <c r="Q287" s="533">
        <v>0</v>
      </c>
      <c r="S287" s="523"/>
      <c r="T287" s="523"/>
      <c r="U287" s="523"/>
      <c r="V287" s="523"/>
      <c r="W287" s="523"/>
      <c r="X287" s="523"/>
    </row>
    <row r="288" spans="2:24" ht="15" hidden="1" customHeight="1">
      <c r="B288" s="260" t="s">
        <v>5171</v>
      </c>
      <c r="C288" s="260" t="s">
        <v>5501</v>
      </c>
      <c r="D288" s="732" t="s">
        <v>5172</v>
      </c>
      <c r="F288" s="260" t="s">
        <v>256</v>
      </c>
      <c r="I288" s="753" t="s">
        <v>5154</v>
      </c>
      <c r="J288" s="260">
        <v>7</v>
      </c>
      <c r="K288" s="312" t="s">
        <v>5539</v>
      </c>
      <c r="L288" s="523" t="s">
        <v>5553</v>
      </c>
      <c r="M288" s="533">
        <v>0</v>
      </c>
      <c r="N288" s="533">
        <v>0</v>
      </c>
      <c r="O288" s="533">
        <v>0</v>
      </c>
      <c r="P288" s="533">
        <v>0</v>
      </c>
      <c r="Q288" s="533">
        <v>0</v>
      </c>
      <c r="S288" s="523"/>
      <c r="T288" s="523"/>
      <c r="U288" s="523"/>
      <c r="V288" s="523"/>
      <c r="W288" s="523"/>
      <c r="X288" s="523"/>
    </row>
    <row r="289" spans="2:24" ht="15" customHeight="1">
      <c r="B289" s="260" t="s">
        <v>5173</v>
      </c>
      <c r="C289" s="260" t="s">
        <v>5520</v>
      </c>
      <c r="D289" s="664" t="s">
        <v>5546</v>
      </c>
      <c r="E289" s="260" t="s">
        <v>5206</v>
      </c>
      <c r="F289" s="260" t="s">
        <v>275</v>
      </c>
      <c r="G289" s="260">
        <v>10</v>
      </c>
      <c r="H289" s="260">
        <v>10</v>
      </c>
      <c r="I289" s="753" t="s">
        <v>5154</v>
      </c>
      <c r="J289" s="260">
        <v>9</v>
      </c>
      <c r="K289" s="312" t="s">
        <v>5538</v>
      </c>
      <c r="L289" s="260" t="s">
        <v>5543</v>
      </c>
      <c r="M289" s="533">
        <v>0</v>
      </c>
      <c r="N289" s="260">
        <v>1</v>
      </c>
      <c r="O289" s="260">
        <v>1</v>
      </c>
      <c r="P289" s="260">
        <v>2</v>
      </c>
      <c r="Q289" s="260">
        <v>2</v>
      </c>
      <c r="R289" s="260">
        <f t="shared" ref="R289:R290" si="2">SUBTOTAL(9,M289:Q289)</f>
        <v>6</v>
      </c>
    </row>
    <row r="290" spans="2:24" ht="15" customHeight="1">
      <c r="B290" s="523" t="s">
        <v>5563</v>
      </c>
      <c r="C290" s="260" t="s">
        <v>5226</v>
      </c>
      <c r="D290" s="732" t="s">
        <v>5143</v>
      </c>
      <c r="F290" s="260" t="s">
        <v>5227</v>
      </c>
      <c r="G290" s="260">
        <v>1</v>
      </c>
      <c r="I290" s="753" t="s">
        <v>5228</v>
      </c>
      <c r="J290" s="260">
        <v>1</v>
      </c>
      <c r="K290" s="312" t="s">
        <v>5538</v>
      </c>
      <c r="L290" s="260" t="s">
        <v>5543</v>
      </c>
      <c r="M290" s="260">
        <v>1</v>
      </c>
      <c r="N290" s="533">
        <v>0</v>
      </c>
      <c r="O290" s="533">
        <v>0</v>
      </c>
      <c r="P290" s="260">
        <v>0</v>
      </c>
      <c r="Q290" s="260">
        <v>2</v>
      </c>
      <c r="R290" s="260">
        <f t="shared" si="2"/>
        <v>3</v>
      </c>
    </row>
    <row r="291" spans="2:24" ht="15" hidden="1" customHeight="1">
      <c r="B291" s="260" t="s">
        <v>5144</v>
      </c>
      <c r="C291" s="260" t="s">
        <v>5229</v>
      </c>
      <c r="D291" s="732" t="s">
        <v>5145</v>
      </c>
      <c r="F291" s="260" t="s">
        <v>256</v>
      </c>
      <c r="I291" s="753" t="s">
        <v>5228</v>
      </c>
      <c r="J291" s="260">
        <v>1</v>
      </c>
      <c r="K291" s="312" t="s">
        <v>5540</v>
      </c>
      <c r="L291" s="523" t="s">
        <v>5553</v>
      </c>
      <c r="M291" s="533">
        <v>0</v>
      </c>
      <c r="N291" s="533">
        <v>0</v>
      </c>
      <c r="O291" s="533">
        <v>0</v>
      </c>
      <c r="P291" s="533">
        <v>0</v>
      </c>
      <c r="Q291" s="533">
        <v>0</v>
      </c>
      <c r="S291" s="523"/>
      <c r="T291" s="523"/>
      <c r="U291" s="523"/>
      <c r="V291" s="523"/>
      <c r="W291" s="523"/>
      <c r="X291" s="523"/>
    </row>
    <row r="292" spans="2:24" ht="15" customHeight="1">
      <c r="B292" s="523" t="s">
        <v>5552</v>
      </c>
      <c r="C292" s="260" t="s">
        <v>5369</v>
      </c>
      <c r="D292" s="732" t="s">
        <v>5155</v>
      </c>
      <c r="F292" s="260" t="s">
        <v>275</v>
      </c>
      <c r="G292" s="260">
        <v>2</v>
      </c>
      <c r="H292" s="260">
        <v>4</v>
      </c>
      <c r="I292" s="753" t="s">
        <v>5228</v>
      </c>
      <c r="J292" s="260">
        <v>3</v>
      </c>
      <c r="K292" s="312" t="s">
        <v>5537</v>
      </c>
      <c r="L292" s="260" t="s">
        <v>5543</v>
      </c>
      <c r="M292" s="757">
        <v>0</v>
      </c>
      <c r="N292" s="757">
        <v>0</v>
      </c>
      <c r="O292" s="757">
        <v>0</v>
      </c>
      <c r="P292" s="757">
        <v>0</v>
      </c>
      <c r="Q292" s="260">
        <v>1</v>
      </c>
      <c r="R292" s="260">
        <f>SUBTOTAL(9,M292:Q292)</f>
        <v>1</v>
      </c>
    </row>
    <row r="293" spans="2:24" ht="15" hidden="1" customHeight="1">
      <c r="B293" s="260" t="s">
        <v>5164</v>
      </c>
      <c r="C293" s="260" t="s">
        <v>5440</v>
      </c>
      <c r="D293" s="732" t="s">
        <v>5165</v>
      </c>
      <c r="F293" s="260" t="s">
        <v>275</v>
      </c>
      <c r="G293" s="260">
        <v>1</v>
      </c>
      <c r="H293" s="260">
        <v>1</v>
      </c>
      <c r="I293" s="753" t="s">
        <v>5228</v>
      </c>
      <c r="J293" s="260">
        <v>5</v>
      </c>
      <c r="K293" s="312" t="s">
        <v>5539</v>
      </c>
      <c r="L293" s="523" t="s">
        <v>5553</v>
      </c>
      <c r="M293" s="533">
        <v>0</v>
      </c>
      <c r="N293" s="533">
        <v>0</v>
      </c>
      <c r="O293" s="533">
        <v>0</v>
      </c>
      <c r="P293" s="533">
        <v>0</v>
      </c>
      <c r="Q293" s="533">
        <v>0</v>
      </c>
      <c r="S293" s="523"/>
      <c r="T293" s="523"/>
      <c r="U293" s="523"/>
      <c r="V293" s="523"/>
      <c r="W293" s="523"/>
      <c r="X293" s="523"/>
    </row>
    <row r="294" spans="2:24" ht="15" hidden="1" customHeight="1">
      <c r="B294" s="260" t="s">
        <v>5146</v>
      </c>
      <c r="C294" s="260" t="s">
        <v>5254</v>
      </c>
      <c r="D294" s="732" t="s">
        <v>5147</v>
      </c>
      <c r="E294" s="260" t="s">
        <v>5206</v>
      </c>
      <c r="F294" s="260" t="s">
        <v>275</v>
      </c>
      <c r="G294" s="260">
        <v>1</v>
      </c>
      <c r="H294" s="260">
        <v>3</v>
      </c>
      <c r="I294" s="753" t="s">
        <v>5255</v>
      </c>
      <c r="J294" s="260">
        <v>1</v>
      </c>
      <c r="K294" s="312" t="s">
        <v>5539</v>
      </c>
      <c r="L294" s="523" t="s">
        <v>5553</v>
      </c>
      <c r="M294" s="533">
        <v>0</v>
      </c>
      <c r="N294" s="533">
        <v>0</v>
      </c>
      <c r="O294" s="533">
        <v>0</v>
      </c>
      <c r="P294" s="533">
        <v>0</v>
      </c>
      <c r="Q294" s="533">
        <v>0</v>
      </c>
      <c r="S294" s="523"/>
      <c r="T294" s="523"/>
      <c r="U294" s="523"/>
      <c r="V294" s="523"/>
      <c r="W294" s="523"/>
      <c r="X294" s="523"/>
    </row>
    <row r="295" spans="2:24" ht="15" customHeight="1">
      <c r="B295" s="523" t="s">
        <v>6153</v>
      </c>
      <c r="C295" s="260" t="s">
        <v>5264</v>
      </c>
      <c r="D295" s="732" t="s">
        <v>5148</v>
      </c>
      <c r="F295" s="260" t="s">
        <v>256</v>
      </c>
      <c r="I295" s="753" t="s">
        <v>5255</v>
      </c>
      <c r="J295" s="260">
        <v>1</v>
      </c>
      <c r="K295" s="312" t="s">
        <v>5538</v>
      </c>
      <c r="L295" s="260" t="s">
        <v>5543</v>
      </c>
      <c r="M295" s="260">
        <v>1</v>
      </c>
      <c r="N295" s="260">
        <v>2</v>
      </c>
      <c r="O295" s="260">
        <v>2</v>
      </c>
      <c r="P295" s="757">
        <v>0</v>
      </c>
      <c r="Q295" s="260">
        <v>2</v>
      </c>
      <c r="R295" s="260">
        <f>SUBTOTAL(9,M295:Q295)</f>
        <v>7</v>
      </c>
    </row>
    <row r="296" spans="2:24" ht="15" hidden="1" customHeight="1">
      <c r="B296" s="260" t="s">
        <v>5149</v>
      </c>
      <c r="C296" s="260" t="s">
        <v>5291</v>
      </c>
      <c r="D296" s="732" t="s">
        <v>5150</v>
      </c>
      <c r="F296" s="260" t="s">
        <v>256</v>
      </c>
      <c r="I296" s="753" t="s">
        <v>5255</v>
      </c>
      <c r="J296" s="260">
        <v>2</v>
      </c>
      <c r="K296" s="312" t="s">
        <v>5540</v>
      </c>
      <c r="L296" s="523" t="s">
        <v>5553</v>
      </c>
      <c r="M296" s="533">
        <v>0</v>
      </c>
      <c r="N296" s="533">
        <v>0</v>
      </c>
      <c r="O296" s="533">
        <v>0</v>
      </c>
      <c r="P296" s="533">
        <v>0</v>
      </c>
      <c r="Q296" s="533">
        <v>0</v>
      </c>
      <c r="S296" s="523"/>
      <c r="T296" s="523"/>
      <c r="U296" s="523"/>
      <c r="V296" s="523"/>
      <c r="W296" s="523"/>
      <c r="X296" s="523"/>
    </row>
    <row r="297" spans="2:24" ht="15" customHeight="1">
      <c r="B297" s="523" t="s">
        <v>5759</v>
      </c>
      <c r="C297" s="260" t="s">
        <v>5500</v>
      </c>
      <c r="D297" s="732" t="s">
        <v>5170</v>
      </c>
      <c r="F297" s="260" t="s">
        <v>275</v>
      </c>
      <c r="G297" s="260">
        <v>5</v>
      </c>
      <c r="H297" s="260">
        <v>5</v>
      </c>
      <c r="I297" s="753" t="s">
        <v>5255</v>
      </c>
      <c r="J297" s="260">
        <v>7</v>
      </c>
      <c r="K297" s="312" t="s">
        <v>5537</v>
      </c>
      <c r="L297" s="260" t="s">
        <v>5543</v>
      </c>
      <c r="M297" s="757">
        <v>0</v>
      </c>
      <c r="N297" s="260">
        <v>1</v>
      </c>
      <c r="O297" s="260">
        <v>1</v>
      </c>
      <c r="P297" s="757">
        <v>0</v>
      </c>
      <c r="Q297" s="260">
        <v>1</v>
      </c>
      <c r="R297" s="260">
        <f>SUBTOTAL(9,M297:Q297)</f>
        <v>3</v>
      </c>
    </row>
    <row r="298" spans="2:24" ht="15" hidden="1" customHeight="1">
      <c r="B298" s="260" t="s">
        <v>5177</v>
      </c>
      <c r="C298" s="260" t="s">
        <v>5178</v>
      </c>
      <c r="D298" s="732" t="s">
        <v>5179</v>
      </c>
      <c r="F298" s="260" t="s">
        <v>256</v>
      </c>
      <c r="I298" s="309" t="s">
        <v>3243</v>
      </c>
      <c r="J298" s="260">
        <v>1</v>
      </c>
      <c r="K298" s="312" t="s">
        <v>3255</v>
      </c>
      <c r="L298" s="523" t="s">
        <v>5553</v>
      </c>
      <c r="M298" s="533">
        <v>0</v>
      </c>
      <c r="N298" s="533">
        <v>0</v>
      </c>
      <c r="O298" s="533">
        <v>0</v>
      </c>
      <c r="P298" s="533">
        <v>0</v>
      </c>
      <c r="Q298" s="533">
        <v>0</v>
      </c>
      <c r="S298" s="523"/>
      <c r="T298" s="523"/>
      <c r="U298" s="523"/>
      <c r="V298" s="523"/>
      <c r="W298" s="523"/>
      <c r="X298" s="523"/>
    </row>
    <row r="299" spans="2:24" ht="15" hidden="1" customHeight="1">
      <c r="B299" s="260" t="s">
        <v>5180</v>
      </c>
      <c r="C299" s="260" t="s">
        <v>5181</v>
      </c>
      <c r="D299" s="732" t="s">
        <v>5182</v>
      </c>
      <c r="F299" s="260" t="s">
        <v>275</v>
      </c>
      <c r="G299" s="260">
        <v>1</v>
      </c>
      <c r="H299" s="260">
        <v>1</v>
      </c>
      <c r="I299" s="309" t="s">
        <v>3243</v>
      </c>
      <c r="J299" s="260">
        <v>1</v>
      </c>
      <c r="K299" s="312" t="s">
        <v>3250</v>
      </c>
      <c r="L299" s="523" t="s">
        <v>5553</v>
      </c>
      <c r="M299" s="533">
        <v>0</v>
      </c>
      <c r="N299" s="533">
        <v>0</v>
      </c>
      <c r="O299" s="533">
        <v>0</v>
      </c>
      <c r="P299" s="533">
        <v>0</v>
      </c>
      <c r="Q299" s="533">
        <v>0</v>
      </c>
      <c r="S299" s="523"/>
      <c r="T299" s="523"/>
      <c r="U299" s="523"/>
      <c r="V299" s="523"/>
      <c r="W299" s="523"/>
      <c r="X299" s="523"/>
    </row>
    <row r="300" spans="2:24" ht="15" hidden="1" customHeight="1">
      <c r="B300" s="260" t="s">
        <v>5183</v>
      </c>
      <c r="C300" s="260" t="s">
        <v>5184</v>
      </c>
      <c r="D300" s="732" t="s">
        <v>5185</v>
      </c>
      <c r="F300" s="260" t="s">
        <v>256</v>
      </c>
      <c r="I300" s="309" t="s">
        <v>3243</v>
      </c>
      <c r="J300" s="260">
        <v>1</v>
      </c>
      <c r="K300" s="312" t="s">
        <v>3250</v>
      </c>
      <c r="L300" s="523" t="s">
        <v>5553</v>
      </c>
      <c r="M300" s="533">
        <v>0</v>
      </c>
      <c r="N300" s="533">
        <v>0</v>
      </c>
      <c r="O300" s="533">
        <v>0</v>
      </c>
      <c r="P300" s="533">
        <v>0</v>
      </c>
      <c r="Q300" s="533">
        <v>0</v>
      </c>
      <c r="S300" s="523"/>
      <c r="T300" s="523"/>
      <c r="U300" s="523"/>
      <c r="V300" s="523"/>
      <c r="W300" s="523"/>
      <c r="X300" s="523"/>
    </row>
    <row r="301" spans="2:24" ht="15" hidden="1" customHeight="1">
      <c r="B301" s="260" t="s">
        <v>5443</v>
      </c>
      <c r="C301" s="260" t="s">
        <v>5444</v>
      </c>
      <c r="D301" s="732" t="s">
        <v>5445</v>
      </c>
      <c r="E301" s="260" t="s">
        <v>5271</v>
      </c>
      <c r="F301" s="260" t="s">
        <v>275</v>
      </c>
      <c r="G301" s="260">
        <v>5</v>
      </c>
      <c r="H301" s="260">
        <v>4</v>
      </c>
      <c r="I301" s="727" t="s">
        <v>3243</v>
      </c>
      <c r="J301" s="260">
        <v>5</v>
      </c>
      <c r="K301" s="312" t="s">
        <v>3255</v>
      </c>
      <c r="L301" s="523" t="s">
        <v>5553</v>
      </c>
      <c r="M301" s="533">
        <v>0</v>
      </c>
      <c r="N301" s="533">
        <v>0</v>
      </c>
      <c r="O301" s="533">
        <v>0</v>
      </c>
      <c r="P301" s="533">
        <v>0</v>
      </c>
      <c r="Q301" s="533">
        <v>0</v>
      </c>
      <c r="S301" s="523"/>
      <c r="T301" s="523"/>
      <c r="U301" s="523"/>
      <c r="V301" s="523"/>
      <c r="W301" s="523"/>
      <c r="X301" s="523"/>
    </row>
    <row r="302" spans="2:24" ht="15" customHeight="1">
      <c r="B302" s="260" t="s">
        <v>5475</v>
      </c>
      <c r="C302" s="260" t="s">
        <v>5476</v>
      </c>
      <c r="D302" s="732" t="s">
        <v>5477</v>
      </c>
      <c r="F302" s="260" t="s">
        <v>275</v>
      </c>
      <c r="G302" s="260">
        <v>5</v>
      </c>
      <c r="H302" s="260">
        <v>4</v>
      </c>
      <c r="I302" s="753" t="s">
        <v>3243</v>
      </c>
      <c r="J302" s="260">
        <v>6</v>
      </c>
      <c r="K302" s="312" t="s">
        <v>5537</v>
      </c>
      <c r="L302" s="260" t="s">
        <v>5543</v>
      </c>
      <c r="M302" s="260">
        <v>1</v>
      </c>
      <c r="N302" s="260">
        <v>1</v>
      </c>
      <c r="O302" s="260">
        <v>1</v>
      </c>
      <c r="P302" s="260">
        <v>1</v>
      </c>
      <c r="Q302" s="260">
        <v>1</v>
      </c>
      <c r="R302" s="260">
        <f t="shared" ref="R302:R303" si="3">SUBTOTAL(9,M302:Q302)</f>
        <v>5</v>
      </c>
    </row>
    <row r="303" spans="2:24" ht="15" customHeight="1">
      <c r="B303" s="523" t="s">
        <v>5721</v>
      </c>
      <c r="C303" s="260" t="s">
        <v>5526</v>
      </c>
      <c r="D303" s="732" t="s">
        <v>5527</v>
      </c>
      <c r="F303" s="260" t="s">
        <v>256</v>
      </c>
      <c r="I303" s="309" t="s">
        <v>3243</v>
      </c>
      <c r="J303" s="260">
        <v>10</v>
      </c>
      <c r="K303" s="312" t="s">
        <v>5538</v>
      </c>
      <c r="L303" s="260" t="s">
        <v>5543</v>
      </c>
      <c r="M303" s="260">
        <v>0</v>
      </c>
      <c r="N303" s="260">
        <v>0</v>
      </c>
      <c r="O303" s="260">
        <v>0</v>
      </c>
      <c r="P303" s="260">
        <v>2</v>
      </c>
      <c r="Q303" s="260">
        <v>2</v>
      </c>
      <c r="R303" s="260">
        <f t="shared" si="3"/>
        <v>4</v>
      </c>
    </row>
    <row r="304" spans="2:24" ht="15" hidden="1" customHeight="1">
      <c r="B304" s="260" t="s">
        <v>5186</v>
      </c>
      <c r="C304" s="260" t="s">
        <v>5187</v>
      </c>
      <c r="D304" s="732" t="s">
        <v>5188</v>
      </c>
      <c r="F304" s="260" t="s">
        <v>256</v>
      </c>
      <c r="I304" s="755" t="s">
        <v>5528</v>
      </c>
      <c r="J304" s="260">
        <v>1</v>
      </c>
      <c r="K304" s="312" t="s">
        <v>5539</v>
      </c>
      <c r="L304" s="523" t="s">
        <v>5553</v>
      </c>
      <c r="M304" s="533">
        <v>0</v>
      </c>
      <c r="N304" s="533">
        <v>0</v>
      </c>
      <c r="O304" s="533">
        <v>0</v>
      </c>
      <c r="P304" s="533">
        <v>0</v>
      </c>
      <c r="Q304" s="533">
        <v>0</v>
      </c>
      <c r="S304" s="523"/>
      <c r="T304" s="523"/>
      <c r="U304" s="523"/>
      <c r="V304" s="523"/>
      <c r="W304" s="523"/>
      <c r="X304" s="523"/>
    </row>
    <row r="305" spans="2:24" ht="15" customHeight="1">
      <c r="B305" s="523" t="s">
        <v>5562</v>
      </c>
      <c r="C305" s="260" t="s">
        <v>5189</v>
      </c>
      <c r="D305" s="732" t="s">
        <v>5190</v>
      </c>
      <c r="F305" s="260" t="s">
        <v>275</v>
      </c>
      <c r="G305" s="260">
        <v>3</v>
      </c>
      <c r="H305" s="260">
        <v>3</v>
      </c>
      <c r="I305" s="755" t="s">
        <v>5528</v>
      </c>
      <c r="J305" s="260">
        <v>3</v>
      </c>
      <c r="K305" s="312" t="s">
        <v>5537</v>
      </c>
      <c r="L305" s="260" t="s">
        <v>5543</v>
      </c>
      <c r="M305" s="260">
        <v>1</v>
      </c>
      <c r="N305" s="757">
        <v>0</v>
      </c>
      <c r="O305" s="260">
        <v>1</v>
      </c>
      <c r="P305" s="260">
        <v>1</v>
      </c>
      <c r="Q305" s="260">
        <v>1</v>
      </c>
      <c r="R305" s="260">
        <f>SUBTOTAL(9,M305:Q305)</f>
        <v>4</v>
      </c>
    </row>
    <row r="306" spans="2:24" ht="15" hidden="1" customHeight="1">
      <c r="B306" s="260" t="s">
        <v>5449</v>
      </c>
      <c r="C306" s="260" t="s">
        <v>5450</v>
      </c>
      <c r="D306" s="732" t="s">
        <v>5451</v>
      </c>
      <c r="E306" s="260" t="s">
        <v>5271</v>
      </c>
      <c r="F306" s="260" t="s">
        <v>275</v>
      </c>
      <c r="G306" s="260">
        <v>4</v>
      </c>
      <c r="H306" s="260">
        <v>5</v>
      </c>
      <c r="I306" s="755" t="s">
        <v>5528</v>
      </c>
      <c r="J306" s="260">
        <v>5</v>
      </c>
      <c r="K306" s="312" t="s">
        <v>5540</v>
      </c>
      <c r="L306" s="260" t="s">
        <v>5543</v>
      </c>
      <c r="M306" s="533">
        <v>0</v>
      </c>
      <c r="N306" s="533">
        <v>0</v>
      </c>
      <c r="O306" s="533">
        <v>0</v>
      </c>
      <c r="P306" s="533">
        <v>0</v>
      </c>
      <c r="Q306" s="533">
        <v>0</v>
      </c>
    </row>
    <row r="307" spans="2:24" ht="15" customHeight="1">
      <c r="B307" s="523" t="s">
        <v>5720</v>
      </c>
      <c r="C307" s="260" t="s">
        <v>5495</v>
      </c>
      <c r="D307" s="732" t="s">
        <v>5496</v>
      </c>
      <c r="F307" s="260" t="s">
        <v>256</v>
      </c>
      <c r="I307" s="755" t="s">
        <v>5528</v>
      </c>
      <c r="J307" s="260">
        <v>7</v>
      </c>
      <c r="K307" s="312" t="s">
        <v>5538</v>
      </c>
      <c r="L307" s="260" t="s">
        <v>5543</v>
      </c>
      <c r="M307" s="757">
        <v>0</v>
      </c>
      <c r="N307" s="757">
        <v>0</v>
      </c>
      <c r="O307" s="260">
        <v>1</v>
      </c>
      <c r="P307" s="260">
        <v>2</v>
      </c>
      <c r="Q307" s="260">
        <v>2</v>
      </c>
      <c r="R307" s="260">
        <f>SUBTOTAL(9,M307:Q307)</f>
        <v>5</v>
      </c>
    </row>
    <row r="308" spans="2:24" ht="15" hidden="1" customHeight="1">
      <c r="B308" s="260" t="s">
        <v>5174</v>
      </c>
      <c r="C308" s="260" t="s">
        <v>5175</v>
      </c>
      <c r="D308" s="732" t="s">
        <v>5176</v>
      </c>
      <c r="F308" s="260" t="s">
        <v>256</v>
      </c>
      <c r="I308" s="755" t="s">
        <v>5529</v>
      </c>
      <c r="J308" s="260">
        <v>0</v>
      </c>
      <c r="K308" s="312" t="s">
        <v>5539</v>
      </c>
      <c r="L308" s="523" t="s">
        <v>5553</v>
      </c>
      <c r="M308" s="533">
        <v>0</v>
      </c>
      <c r="N308" s="533">
        <v>0</v>
      </c>
      <c r="O308" s="533">
        <v>0</v>
      </c>
      <c r="P308" s="533">
        <v>0</v>
      </c>
      <c r="Q308" s="533">
        <v>0</v>
      </c>
      <c r="S308" s="523"/>
      <c r="T308" s="523"/>
      <c r="U308" s="523"/>
      <c r="V308" s="523"/>
      <c r="W308" s="523"/>
      <c r="X308" s="523"/>
    </row>
    <row r="309" spans="2:24" ht="15" customHeight="1">
      <c r="B309" s="260" t="s">
        <v>5191</v>
      </c>
      <c r="C309" s="260" t="s">
        <v>5192</v>
      </c>
      <c r="D309" s="732" t="s">
        <v>5193</v>
      </c>
      <c r="F309" s="260" t="s">
        <v>275</v>
      </c>
      <c r="G309" s="260">
        <v>1</v>
      </c>
      <c r="H309" s="260">
        <v>4</v>
      </c>
      <c r="I309" s="755" t="s">
        <v>5529</v>
      </c>
      <c r="J309" s="260">
        <v>3</v>
      </c>
      <c r="K309" s="312" t="s">
        <v>5537</v>
      </c>
      <c r="L309" s="260" t="s">
        <v>5543</v>
      </c>
      <c r="M309" s="260">
        <v>1</v>
      </c>
      <c r="N309" s="260">
        <v>1</v>
      </c>
      <c r="O309" s="260">
        <v>1</v>
      </c>
      <c r="P309" s="260">
        <v>1</v>
      </c>
      <c r="Q309" s="260">
        <v>1</v>
      </c>
      <c r="R309" s="260">
        <f>SUBTOTAL(9,M309:Q309)</f>
        <v>5</v>
      </c>
    </row>
    <row r="310" spans="2:24" ht="15" hidden="1" customHeight="1">
      <c r="B310" s="260" t="s">
        <v>5194</v>
      </c>
      <c r="C310" s="260" t="s">
        <v>5195</v>
      </c>
      <c r="D310" s="732" t="s">
        <v>5196</v>
      </c>
      <c r="F310" s="260" t="s">
        <v>275</v>
      </c>
      <c r="G310" s="260">
        <v>4</v>
      </c>
      <c r="H310" s="260">
        <v>5</v>
      </c>
      <c r="I310" s="755" t="s">
        <v>5529</v>
      </c>
      <c r="J310" s="260">
        <v>4</v>
      </c>
      <c r="K310" s="312" t="s">
        <v>5540</v>
      </c>
      <c r="L310" s="260" t="s">
        <v>5543</v>
      </c>
      <c r="M310" s="533">
        <v>0</v>
      </c>
      <c r="N310" s="533">
        <v>0</v>
      </c>
      <c r="O310" s="533">
        <v>0</v>
      </c>
      <c r="P310" s="533">
        <v>0</v>
      </c>
      <c r="Q310" s="533">
        <v>0</v>
      </c>
    </row>
    <row r="311" spans="2:24" ht="15" customHeight="1">
      <c r="B311" s="523" t="s">
        <v>5566</v>
      </c>
      <c r="C311" s="260" t="s">
        <v>5489</v>
      </c>
      <c r="D311" s="732" t="s">
        <v>5490</v>
      </c>
      <c r="F311" s="260" t="s">
        <v>256</v>
      </c>
      <c r="I311" s="755" t="s">
        <v>5529</v>
      </c>
      <c r="J311" s="260">
        <v>6</v>
      </c>
      <c r="K311" s="312" t="s">
        <v>5538</v>
      </c>
      <c r="L311" s="260" t="s">
        <v>5543</v>
      </c>
      <c r="M311" s="260">
        <v>1</v>
      </c>
      <c r="N311" s="260">
        <v>2</v>
      </c>
      <c r="O311" s="260">
        <v>1</v>
      </c>
      <c r="P311" s="260">
        <v>1</v>
      </c>
      <c r="Q311" s="260">
        <v>2</v>
      </c>
      <c r="R311" s="260">
        <f>SUBTOTAL(9,M311:Q311)</f>
        <v>7</v>
      </c>
    </row>
    <row r="312" spans="2:24" ht="15" hidden="1" customHeight="1">
      <c r="B312" s="260" t="s">
        <v>5249</v>
      </c>
      <c r="C312" s="260" t="s">
        <v>5250</v>
      </c>
      <c r="D312" s="732" t="s">
        <v>5251</v>
      </c>
      <c r="F312" s="260" t="s">
        <v>275</v>
      </c>
      <c r="G312" s="260">
        <v>1</v>
      </c>
      <c r="H312" s="260">
        <v>3</v>
      </c>
      <c r="I312" s="760" t="s">
        <v>278</v>
      </c>
      <c r="J312" s="260">
        <v>1</v>
      </c>
      <c r="K312" s="312" t="s">
        <v>5539</v>
      </c>
      <c r="L312" s="523" t="s">
        <v>5553</v>
      </c>
      <c r="M312" s="533">
        <v>0</v>
      </c>
      <c r="N312" s="533">
        <v>0</v>
      </c>
      <c r="O312" s="533">
        <v>0</v>
      </c>
      <c r="P312" s="533">
        <v>0</v>
      </c>
      <c r="Q312" s="533">
        <v>0</v>
      </c>
      <c r="S312" s="523"/>
      <c r="T312" s="523"/>
      <c r="U312" s="523"/>
      <c r="V312" s="523"/>
      <c r="W312" s="523"/>
      <c r="X312" s="523"/>
    </row>
    <row r="313" spans="2:24" ht="15" hidden="1" customHeight="1">
      <c r="B313" s="260" t="s">
        <v>5301</v>
      </c>
      <c r="C313" s="260" t="s">
        <v>5302</v>
      </c>
      <c r="D313" s="732" t="s">
        <v>5303</v>
      </c>
      <c r="F313" s="260" t="s">
        <v>256</v>
      </c>
      <c r="I313" s="760" t="s">
        <v>278</v>
      </c>
      <c r="J313" s="260">
        <v>2</v>
      </c>
      <c r="K313" s="312" t="s">
        <v>5540</v>
      </c>
      <c r="L313" s="523" t="s">
        <v>5758</v>
      </c>
      <c r="M313" s="533">
        <v>0</v>
      </c>
      <c r="N313" s="533">
        <v>0</v>
      </c>
      <c r="O313" s="533">
        <v>0</v>
      </c>
      <c r="P313" s="533">
        <v>0</v>
      </c>
      <c r="Q313" s="533">
        <v>0</v>
      </c>
      <c r="S313" s="523"/>
      <c r="T313" s="523"/>
      <c r="U313" s="523"/>
      <c r="V313" s="523"/>
      <c r="W313" s="523"/>
      <c r="X313" s="523"/>
    </row>
    <row r="314" spans="2:24" ht="15" hidden="1" customHeight="1">
      <c r="B314" s="260" t="s">
        <v>5355</v>
      </c>
      <c r="C314" s="260" t="s">
        <v>5356</v>
      </c>
      <c r="D314" s="732" t="s">
        <v>5357</v>
      </c>
      <c r="F314" s="260" t="s">
        <v>275</v>
      </c>
      <c r="G314" s="260">
        <v>3</v>
      </c>
      <c r="H314" s="260">
        <v>4</v>
      </c>
      <c r="I314" s="760" t="s">
        <v>278</v>
      </c>
      <c r="J314" s="260">
        <v>3</v>
      </c>
      <c r="K314" s="312" t="s">
        <v>5539</v>
      </c>
      <c r="L314" s="523" t="s">
        <v>5553</v>
      </c>
      <c r="M314" s="533">
        <v>0</v>
      </c>
      <c r="N314" s="533">
        <v>0</v>
      </c>
      <c r="O314" s="533">
        <v>0</v>
      </c>
      <c r="P314" s="533">
        <v>0</v>
      </c>
      <c r="Q314" s="533">
        <v>0</v>
      </c>
      <c r="S314" s="523"/>
      <c r="T314" s="523"/>
      <c r="U314" s="523"/>
      <c r="V314" s="523"/>
      <c r="W314" s="523"/>
      <c r="X314" s="523"/>
    </row>
    <row r="315" spans="2:24" ht="15" customHeight="1">
      <c r="B315" s="523" t="s">
        <v>6643</v>
      </c>
      <c r="C315" s="260" t="s">
        <v>5358</v>
      </c>
      <c r="D315" s="732" t="s">
        <v>5359</v>
      </c>
      <c r="F315" s="260" t="s">
        <v>256</v>
      </c>
      <c r="I315" s="760" t="s">
        <v>278</v>
      </c>
      <c r="J315" s="260">
        <v>3</v>
      </c>
      <c r="K315" s="312" t="s">
        <v>5538</v>
      </c>
      <c r="L315" s="260" t="s">
        <v>5543</v>
      </c>
      <c r="M315" s="260">
        <v>0</v>
      </c>
      <c r="N315" s="260">
        <v>1</v>
      </c>
      <c r="O315" s="260">
        <v>1</v>
      </c>
      <c r="P315" s="533">
        <v>0</v>
      </c>
      <c r="Q315" s="260">
        <v>1</v>
      </c>
      <c r="R315" s="260">
        <f t="shared" ref="R315:R316" si="4">SUBTOTAL(9,M315:Q315)</f>
        <v>3</v>
      </c>
    </row>
    <row r="316" spans="2:24" ht="15" customHeight="1">
      <c r="B316" s="523" t="s">
        <v>6187</v>
      </c>
      <c r="C316" s="260" t="s">
        <v>5429</v>
      </c>
      <c r="D316" s="732" t="s">
        <v>5430</v>
      </c>
      <c r="F316" s="260" t="s">
        <v>275</v>
      </c>
      <c r="G316" s="260">
        <v>3</v>
      </c>
      <c r="H316" s="260">
        <v>8</v>
      </c>
      <c r="I316" s="760" t="s">
        <v>278</v>
      </c>
      <c r="J316" s="260">
        <v>5</v>
      </c>
      <c r="K316" s="312" t="s">
        <v>5537</v>
      </c>
      <c r="L316" s="260" t="s">
        <v>5543</v>
      </c>
      <c r="M316" s="533">
        <v>0</v>
      </c>
      <c r="N316" s="260">
        <v>1</v>
      </c>
      <c r="O316" s="260">
        <v>1</v>
      </c>
      <c r="P316" s="260">
        <v>1</v>
      </c>
      <c r="Q316" s="260">
        <v>1</v>
      </c>
      <c r="R316" s="260">
        <f t="shared" si="4"/>
        <v>4</v>
      </c>
    </row>
    <row r="317" spans="2:24" ht="15" hidden="1" customHeight="1">
      <c r="B317" s="260" t="s">
        <v>5456</v>
      </c>
      <c r="C317" s="260" t="s">
        <v>5457</v>
      </c>
      <c r="D317" s="732" t="s">
        <v>5458</v>
      </c>
      <c r="F317" s="260" t="s">
        <v>275</v>
      </c>
      <c r="G317" s="260">
        <v>3</v>
      </c>
      <c r="H317" s="260">
        <v>6</v>
      </c>
      <c r="I317" s="760" t="s">
        <v>278</v>
      </c>
      <c r="J317" s="260">
        <v>5</v>
      </c>
      <c r="K317" s="312" t="s">
        <v>5540</v>
      </c>
      <c r="L317" s="260" t="s">
        <v>5543</v>
      </c>
      <c r="M317" s="533">
        <v>0</v>
      </c>
      <c r="N317" s="533">
        <v>0</v>
      </c>
      <c r="O317" s="533">
        <v>0</v>
      </c>
      <c r="P317" s="533">
        <v>0</v>
      </c>
      <c r="Q317" s="533">
        <v>0</v>
      </c>
    </row>
    <row r="318" spans="2:24" ht="15" hidden="1" customHeight="1">
      <c r="B318" s="260" t="s">
        <v>5215</v>
      </c>
      <c r="C318" s="260" t="s">
        <v>5216</v>
      </c>
      <c r="D318" s="732" t="s">
        <v>5217</v>
      </c>
      <c r="F318" s="260" t="s">
        <v>256</v>
      </c>
      <c r="I318" s="760" t="s">
        <v>5218</v>
      </c>
      <c r="J318" s="260">
        <v>1</v>
      </c>
      <c r="K318" s="312" t="s">
        <v>5540</v>
      </c>
      <c r="L318" s="260" t="s">
        <v>5543</v>
      </c>
      <c r="M318" s="533">
        <v>0</v>
      </c>
      <c r="N318" s="533">
        <v>0</v>
      </c>
      <c r="O318" s="533">
        <v>0</v>
      </c>
      <c r="P318" s="533">
        <v>0</v>
      </c>
      <c r="Q318" s="533">
        <v>0</v>
      </c>
    </row>
    <row r="319" spans="2:24" ht="15" hidden="1" customHeight="1">
      <c r="B319" s="260" t="s">
        <v>5265</v>
      </c>
      <c r="C319" s="260" t="s">
        <v>5266</v>
      </c>
      <c r="D319" s="732" t="s">
        <v>5267</v>
      </c>
      <c r="F319" s="260" t="s">
        <v>275</v>
      </c>
      <c r="G319" s="260">
        <v>1</v>
      </c>
      <c r="H319" s="260">
        <v>2</v>
      </c>
      <c r="I319" s="760" t="s">
        <v>5218</v>
      </c>
      <c r="J319" s="260">
        <v>1</v>
      </c>
      <c r="K319" s="312" t="s">
        <v>5539</v>
      </c>
      <c r="L319" s="523" t="s">
        <v>5553</v>
      </c>
      <c r="M319" s="533">
        <v>0</v>
      </c>
      <c r="N319" s="533">
        <v>0</v>
      </c>
      <c r="O319" s="533">
        <v>0</v>
      </c>
      <c r="P319" s="533">
        <v>0</v>
      </c>
      <c r="Q319" s="533">
        <v>0</v>
      </c>
      <c r="S319" s="523"/>
      <c r="T319" s="523"/>
      <c r="U319" s="523"/>
      <c r="V319" s="523"/>
      <c r="W319" s="523"/>
      <c r="X319" s="523"/>
    </row>
    <row r="320" spans="2:24" ht="15" customHeight="1">
      <c r="B320" s="260" t="s">
        <v>5388</v>
      </c>
      <c r="C320" s="260" t="s">
        <v>5389</v>
      </c>
      <c r="D320" s="732" t="s">
        <v>5390</v>
      </c>
      <c r="F320" s="260" t="s">
        <v>256</v>
      </c>
      <c r="I320" s="760" t="s">
        <v>5558</v>
      </c>
      <c r="J320" s="260">
        <v>4</v>
      </c>
      <c r="K320" s="312" t="s">
        <v>5538</v>
      </c>
      <c r="L320" s="260" t="s">
        <v>5543</v>
      </c>
      <c r="M320" s="260">
        <v>1</v>
      </c>
      <c r="N320" s="260">
        <v>0</v>
      </c>
      <c r="O320" s="260">
        <v>1</v>
      </c>
      <c r="P320" s="260">
        <v>0</v>
      </c>
      <c r="Q320" s="260">
        <v>2</v>
      </c>
      <c r="R320" s="260">
        <f t="shared" ref="R320:R321" si="5">SUBTOTAL(9,M320:Q320)</f>
        <v>4</v>
      </c>
    </row>
    <row r="321" spans="2:24" ht="15" customHeight="1">
      <c r="B321" s="523" t="s">
        <v>5548</v>
      </c>
      <c r="C321" s="260" t="s">
        <v>5466</v>
      </c>
      <c r="D321" s="732" t="s">
        <v>5467</v>
      </c>
      <c r="F321" s="260" t="s">
        <v>275</v>
      </c>
      <c r="G321" s="260">
        <v>2</v>
      </c>
      <c r="H321" s="260">
        <v>1</v>
      </c>
      <c r="I321" s="760" t="s">
        <v>5218</v>
      </c>
      <c r="J321" s="260">
        <v>5</v>
      </c>
      <c r="K321" s="312" t="s">
        <v>5537</v>
      </c>
      <c r="L321" s="260" t="s">
        <v>5543</v>
      </c>
      <c r="M321" s="533">
        <v>0</v>
      </c>
      <c r="N321" s="260">
        <v>1</v>
      </c>
      <c r="O321" s="533">
        <v>0</v>
      </c>
      <c r="P321" s="533">
        <v>0</v>
      </c>
      <c r="Q321" s="260">
        <v>1</v>
      </c>
      <c r="R321" s="260">
        <f t="shared" si="5"/>
        <v>2</v>
      </c>
    </row>
    <row r="322" spans="2:24" ht="15" hidden="1" customHeight="1">
      <c r="B322" s="260" t="s">
        <v>5219</v>
      </c>
      <c r="C322" s="260" t="s">
        <v>5220</v>
      </c>
      <c r="D322" s="732" t="s">
        <v>5221</v>
      </c>
      <c r="F322" s="260" t="s">
        <v>256</v>
      </c>
      <c r="I322" s="760" t="s">
        <v>5222</v>
      </c>
      <c r="J322" s="260">
        <v>1</v>
      </c>
      <c r="K322" s="312" t="s">
        <v>5539</v>
      </c>
      <c r="L322" s="523" t="s">
        <v>5553</v>
      </c>
      <c r="M322" s="533">
        <v>0</v>
      </c>
      <c r="N322" s="533">
        <v>0</v>
      </c>
      <c r="O322" s="533">
        <v>0</v>
      </c>
      <c r="P322" s="533">
        <v>0</v>
      </c>
      <c r="Q322" s="533">
        <v>0</v>
      </c>
      <c r="S322" s="523"/>
      <c r="T322" s="523"/>
      <c r="U322" s="523"/>
      <c r="V322" s="523"/>
      <c r="W322" s="523"/>
      <c r="X322" s="523"/>
    </row>
    <row r="323" spans="2:24" ht="15" customHeight="1">
      <c r="B323" s="523" t="s">
        <v>6188</v>
      </c>
      <c r="C323" s="260" t="s">
        <v>5262</v>
      </c>
      <c r="D323" s="732" t="s">
        <v>5263</v>
      </c>
      <c r="F323" s="260" t="s">
        <v>256</v>
      </c>
      <c r="I323" s="760" t="s">
        <v>5222</v>
      </c>
      <c r="J323" s="260">
        <v>1</v>
      </c>
      <c r="K323" s="312" t="s">
        <v>5538</v>
      </c>
      <c r="L323" s="260" t="s">
        <v>5543</v>
      </c>
      <c r="M323" s="533">
        <v>0</v>
      </c>
      <c r="N323" s="260">
        <v>1</v>
      </c>
      <c r="O323" s="260">
        <v>0</v>
      </c>
      <c r="P323" s="533">
        <v>0</v>
      </c>
      <c r="Q323" s="260">
        <v>1</v>
      </c>
      <c r="R323" s="260">
        <f>SUBTOTAL(9,M323:Q323)</f>
        <v>2</v>
      </c>
    </row>
    <row r="324" spans="2:24" ht="15" hidden="1" customHeight="1">
      <c r="B324" s="260" t="s">
        <v>5284</v>
      </c>
      <c r="C324" s="260" t="s">
        <v>5285</v>
      </c>
      <c r="D324" s="732" t="s">
        <v>5286</v>
      </c>
      <c r="E324" s="260" t="s">
        <v>5287</v>
      </c>
      <c r="F324" s="260" t="s">
        <v>275</v>
      </c>
      <c r="G324" s="260">
        <v>0</v>
      </c>
      <c r="H324" s="260">
        <v>3</v>
      </c>
      <c r="I324" s="760" t="s">
        <v>5222</v>
      </c>
      <c r="J324" s="260">
        <v>2</v>
      </c>
      <c r="K324" s="312" t="s">
        <v>5540</v>
      </c>
      <c r="L324" s="260" t="s">
        <v>5543</v>
      </c>
      <c r="M324" s="533">
        <v>0</v>
      </c>
      <c r="N324" s="533">
        <v>0</v>
      </c>
      <c r="O324" s="533">
        <v>0</v>
      </c>
      <c r="P324" s="533">
        <v>0</v>
      </c>
      <c r="Q324" s="533">
        <v>0</v>
      </c>
    </row>
    <row r="325" spans="2:24" ht="15" customHeight="1">
      <c r="B325" s="523" t="s">
        <v>5554</v>
      </c>
      <c r="C325" s="260" t="s">
        <v>5461</v>
      </c>
      <c r="D325" s="732" t="s">
        <v>5462</v>
      </c>
      <c r="F325" s="260" t="s">
        <v>275</v>
      </c>
      <c r="G325" s="260">
        <v>3</v>
      </c>
      <c r="H325" s="260">
        <v>6</v>
      </c>
      <c r="I325" s="760" t="s">
        <v>5222</v>
      </c>
      <c r="J325" s="260">
        <v>5</v>
      </c>
      <c r="K325" s="312" t="s">
        <v>5537</v>
      </c>
      <c r="L325" s="260" t="s">
        <v>5543</v>
      </c>
      <c r="M325" s="757">
        <v>0</v>
      </c>
      <c r="N325" s="757">
        <v>0</v>
      </c>
      <c r="O325" s="260">
        <v>1</v>
      </c>
      <c r="P325" s="260">
        <v>1</v>
      </c>
      <c r="Q325" s="260">
        <v>1</v>
      </c>
      <c r="R325" s="260">
        <f>SUBTOTAL(9,M325:Q325)</f>
        <v>3</v>
      </c>
    </row>
    <row r="326" spans="2:24" ht="15" hidden="1" customHeight="1">
      <c r="B326" s="260" t="s">
        <v>5235</v>
      </c>
      <c r="C326" s="260" t="s">
        <v>5236</v>
      </c>
      <c r="D326" s="732" t="s">
        <v>5237</v>
      </c>
      <c r="F326" s="260" t="s">
        <v>256</v>
      </c>
      <c r="I326" s="761" t="s">
        <v>299</v>
      </c>
      <c r="J326" s="260">
        <v>1</v>
      </c>
      <c r="K326" s="312" t="s">
        <v>5540</v>
      </c>
      <c r="L326" s="260" t="s">
        <v>5543</v>
      </c>
      <c r="M326" s="533">
        <v>0</v>
      </c>
      <c r="N326" s="533">
        <v>0</v>
      </c>
      <c r="O326" s="533">
        <v>0</v>
      </c>
      <c r="P326" s="533">
        <v>0</v>
      </c>
      <c r="Q326" s="533">
        <v>0</v>
      </c>
    </row>
    <row r="327" spans="2:24" ht="15" hidden="1" customHeight="1">
      <c r="B327" s="260" t="s">
        <v>5256</v>
      </c>
      <c r="C327" s="260" t="s">
        <v>5257</v>
      </c>
      <c r="D327" s="732" t="s">
        <v>5258</v>
      </c>
      <c r="F327" s="260" t="s">
        <v>256</v>
      </c>
      <c r="I327" s="761" t="s">
        <v>299</v>
      </c>
      <c r="J327" s="260">
        <v>1</v>
      </c>
      <c r="K327" s="312" t="s">
        <v>5539</v>
      </c>
      <c r="L327" s="523" t="s">
        <v>5553</v>
      </c>
      <c r="M327" s="533">
        <v>0</v>
      </c>
      <c r="N327" s="533">
        <v>0</v>
      </c>
      <c r="O327" s="533">
        <v>0</v>
      </c>
      <c r="P327" s="533">
        <v>0</v>
      </c>
      <c r="Q327" s="533">
        <v>0</v>
      </c>
      <c r="S327" s="523"/>
      <c r="T327" s="523"/>
      <c r="U327" s="523"/>
      <c r="V327" s="523"/>
      <c r="W327" s="523"/>
      <c r="X327" s="523"/>
    </row>
    <row r="328" spans="2:24" ht="15" hidden="1" customHeight="1">
      <c r="B328" s="260" t="s">
        <v>5268</v>
      </c>
      <c r="C328" s="260" t="s">
        <v>5269</v>
      </c>
      <c r="D328" s="732" t="s">
        <v>5270</v>
      </c>
      <c r="E328" s="260" t="s">
        <v>5271</v>
      </c>
      <c r="F328" s="260" t="s">
        <v>275</v>
      </c>
      <c r="G328" s="260">
        <v>1</v>
      </c>
      <c r="H328" s="260">
        <v>1</v>
      </c>
      <c r="I328" s="761" t="s">
        <v>299</v>
      </c>
      <c r="J328" s="260">
        <v>1</v>
      </c>
      <c r="K328" s="312" t="s">
        <v>5539</v>
      </c>
      <c r="L328" s="523" t="s">
        <v>5553</v>
      </c>
      <c r="M328" s="533">
        <v>0</v>
      </c>
      <c r="N328" s="533">
        <v>0</v>
      </c>
      <c r="O328" s="533">
        <v>0</v>
      </c>
      <c r="P328" s="533">
        <v>0</v>
      </c>
      <c r="Q328" s="533">
        <v>0</v>
      </c>
      <c r="S328" s="523"/>
      <c r="T328" s="523"/>
      <c r="U328" s="523"/>
      <c r="V328" s="523"/>
      <c r="W328" s="523"/>
      <c r="X328" s="523"/>
    </row>
    <row r="329" spans="2:24" ht="15" customHeight="1">
      <c r="B329" s="523" t="s">
        <v>5556</v>
      </c>
      <c r="C329" s="260" t="s">
        <v>5344</v>
      </c>
      <c r="D329" s="732" t="s">
        <v>5345</v>
      </c>
      <c r="F329" s="260" t="s">
        <v>275</v>
      </c>
      <c r="G329" s="260">
        <v>3</v>
      </c>
      <c r="H329" s="260">
        <v>4</v>
      </c>
      <c r="I329" s="761" t="s">
        <v>299</v>
      </c>
      <c r="J329" s="260">
        <v>3</v>
      </c>
      <c r="K329" s="312" t="s">
        <v>5537</v>
      </c>
      <c r="L329" s="260" t="s">
        <v>5543</v>
      </c>
      <c r="M329" s="260">
        <v>1</v>
      </c>
      <c r="N329" s="260">
        <v>1</v>
      </c>
      <c r="O329" s="533">
        <v>0</v>
      </c>
      <c r="P329" s="260">
        <v>1</v>
      </c>
      <c r="Q329" s="533">
        <v>0</v>
      </c>
      <c r="R329" s="260">
        <f>SUBTOTAL(9,M329:Q329)</f>
        <v>3</v>
      </c>
    </row>
    <row r="330" spans="2:24" ht="15" hidden="1" customHeight="1">
      <c r="B330" s="260" t="s">
        <v>5373</v>
      </c>
      <c r="C330" s="260" t="s">
        <v>5374</v>
      </c>
      <c r="D330" s="732" t="s">
        <v>5375</v>
      </c>
      <c r="E330" s="260" t="s">
        <v>5271</v>
      </c>
      <c r="F330" s="260" t="s">
        <v>275</v>
      </c>
      <c r="G330" s="260">
        <v>1</v>
      </c>
      <c r="H330" s="260">
        <v>2</v>
      </c>
      <c r="I330" s="761" t="s">
        <v>299</v>
      </c>
      <c r="J330" s="260">
        <v>3</v>
      </c>
      <c r="K330" s="312" t="s">
        <v>5540</v>
      </c>
      <c r="L330" s="260" t="s">
        <v>5543</v>
      </c>
      <c r="M330" s="533">
        <v>0</v>
      </c>
      <c r="N330" s="533">
        <v>0</v>
      </c>
      <c r="O330" s="533">
        <v>0</v>
      </c>
      <c r="P330" s="533">
        <v>0</v>
      </c>
      <c r="Q330" s="533">
        <v>0</v>
      </c>
    </row>
    <row r="331" spans="2:24" ht="15" customHeight="1">
      <c r="B331" s="260" t="s">
        <v>5410</v>
      </c>
      <c r="C331" s="260" t="s">
        <v>5411</v>
      </c>
      <c r="D331" s="732" t="s">
        <v>5412</v>
      </c>
      <c r="E331" s="260" t="s">
        <v>5271</v>
      </c>
      <c r="F331" s="260" t="s">
        <v>275</v>
      </c>
      <c r="G331" s="260">
        <v>3</v>
      </c>
      <c r="H331" s="260">
        <v>5</v>
      </c>
      <c r="I331" s="761" t="s">
        <v>299</v>
      </c>
      <c r="J331" s="260">
        <v>4</v>
      </c>
      <c r="K331" s="312" t="s">
        <v>5538</v>
      </c>
      <c r="L331" s="260" t="s">
        <v>5543</v>
      </c>
      <c r="M331" s="260">
        <v>2</v>
      </c>
      <c r="N331" s="260">
        <v>1</v>
      </c>
      <c r="O331" s="260">
        <v>1</v>
      </c>
      <c r="P331" s="260">
        <v>1</v>
      </c>
      <c r="Q331" s="260">
        <v>0</v>
      </c>
      <c r="R331" s="260">
        <f>SUBTOTAL(9,M331:Q331)</f>
        <v>5</v>
      </c>
    </row>
    <row r="332" spans="2:24" ht="15" hidden="1" customHeight="1">
      <c r="B332" s="260" t="s">
        <v>5247</v>
      </c>
      <c r="C332" s="260" t="s">
        <v>5248</v>
      </c>
      <c r="F332" s="260" t="s">
        <v>275</v>
      </c>
      <c r="G332" s="260">
        <v>1</v>
      </c>
      <c r="H332" s="260">
        <v>4</v>
      </c>
      <c r="I332" s="762" t="s">
        <v>314</v>
      </c>
      <c r="J332" s="260">
        <v>1</v>
      </c>
      <c r="K332" s="312" t="s">
        <v>5539</v>
      </c>
      <c r="L332" s="523" t="s">
        <v>5553</v>
      </c>
      <c r="M332" s="533">
        <v>0</v>
      </c>
      <c r="N332" s="533">
        <v>0</v>
      </c>
      <c r="O332" s="533">
        <v>0</v>
      </c>
      <c r="P332" s="533">
        <v>0</v>
      </c>
      <c r="Q332" s="533">
        <v>0</v>
      </c>
      <c r="S332" s="523"/>
      <c r="T332" s="523"/>
      <c r="U332" s="523"/>
      <c r="V332" s="523"/>
      <c r="W332" s="523"/>
      <c r="X332" s="523"/>
    </row>
    <row r="333" spans="2:24" ht="15" hidden="1" customHeight="1">
      <c r="B333" s="260" t="s">
        <v>5272</v>
      </c>
      <c r="C333" s="260" t="s">
        <v>5273</v>
      </c>
      <c r="D333" s="732" t="s">
        <v>5274</v>
      </c>
      <c r="F333" s="260" t="s">
        <v>256</v>
      </c>
      <c r="I333" s="762" t="s">
        <v>314</v>
      </c>
      <c r="J333" s="260">
        <v>1</v>
      </c>
      <c r="K333" s="312" t="s">
        <v>5539</v>
      </c>
      <c r="L333" s="523" t="s">
        <v>5553</v>
      </c>
      <c r="M333" s="533">
        <v>0</v>
      </c>
      <c r="N333" s="533">
        <v>0</v>
      </c>
      <c r="O333" s="533">
        <v>0</v>
      </c>
      <c r="P333" s="533">
        <v>0</v>
      </c>
      <c r="Q333" s="533">
        <v>0</v>
      </c>
      <c r="S333" s="523"/>
      <c r="T333" s="523"/>
      <c r="U333" s="523"/>
      <c r="V333" s="523"/>
      <c r="W333" s="523"/>
      <c r="X333" s="523"/>
    </row>
    <row r="334" spans="2:24" ht="15" hidden="1" customHeight="1">
      <c r="B334" s="260" t="s">
        <v>5292</v>
      </c>
      <c r="C334" s="260" t="s">
        <v>5293</v>
      </c>
      <c r="D334" s="732" t="s">
        <v>5294</v>
      </c>
      <c r="F334" s="260" t="s">
        <v>256</v>
      </c>
      <c r="I334" s="762" t="s">
        <v>314</v>
      </c>
      <c r="J334" s="260">
        <v>2</v>
      </c>
      <c r="K334" s="312" t="s">
        <v>5540</v>
      </c>
      <c r="L334" s="260" t="s">
        <v>5543</v>
      </c>
      <c r="M334" s="533">
        <v>0</v>
      </c>
      <c r="N334" s="533">
        <v>0</v>
      </c>
      <c r="O334" s="533">
        <v>0</v>
      </c>
      <c r="P334" s="533">
        <v>0</v>
      </c>
      <c r="Q334" s="533">
        <v>0</v>
      </c>
    </row>
    <row r="335" spans="2:24" ht="15" customHeight="1">
      <c r="B335" s="260" t="s">
        <v>5304</v>
      </c>
      <c r="C335" s="260" t="s">
        <v>5305</v>
      </c>
      <c r="D335" s="732" t="s">
        <v>5306</v>
      </c>
      <c r="F335" s="260" t="s">
        <v>275</v>
      </c>
      <c r="G335" s="260">
        <v>1</v>
      </c>
      <c r="H335" s="260">
        <v>3</v>
      </c>
      <c r="I335" s="762" t="s">
        <v>314</v>
      </c>
      <c r="J335" s="260">
        <v>2</v>
      </c>
      <c r="K335" s="312" t="s">
        <v>5537</v>
      </c>
      <c r="L335" s="260" t="s">
        <v>5543</v>
      </c>
      <c r="M335" s="260">
        <v>1</v>
      </c>
      <c r="N335" s="260">
        <v>1</v>
      </c>
      <c r="O335" s="260">
        <v>1</v>
      </c>
      <c r="P335" s="260">
        <v>1</v>
      </c>
      <c r="Q335" s="260">
        <v>1</v>
      </c>
      <c r="R335" s="260">
        <f t="shared" ref="R335:R336" si="6">SUBTOTAL(9,M335:Q335)</f>
        <v>5</v>
      </c>
    </row>
    <row r="336" spans="2:24" ht="15" customHeight="1">
      <c r="B336" s="260" t="s">
        <v>5404</v>
      </c>
      <c r="C336" s="260" t="s">
        <v>5405</v>
      </c>
      <c r="D336" s="732" t="s">
        <v>5406</v>
      </c>
      <c r="F336" s="260" t="s">
        <v>275</v>
      </c>
      <c r="G336" s="260">
        <v>2</v>
      </c>
      <c r="H336" s="260">
        <v>6</v>
      </c>
      <c r="I336" s="762" t="s">
        <v>314</v>
      </c>
      <c r="J336" s="260">
        <v>4</v>
      </c>
      <c r="K336" s="312" t="s">
        <v>5538</v>
      </c>
      <c r="L336" s="260" t="s">
        <v>5543</v>
      </c>
      <c r="M336" s="260">
        <v>1</v>
      </c>
      <c r="N336" s="260">
        <v>1</v>
      </c>
      <c r="O336" s="260">
        <v>2</v>
      </c>
      <c r="P336" s="260">
        <v>2</v>
      </c>
      <c r="Q336" s="260">
        <v>1</v>
      </c>
      <c r="R336" s="260">
        <f t="shared" si="6"/>
        <v>7</v>
      </c>
    </row>
    <row r="337" spans="2:24" ht="15" hidden="1" customHeight="1">
      <c r="B337" s="260" t="s">
        <v>5486</v>
      </c>
      <c r="C337" s="260" t="s">
        <v>5487</v>
      </c>
      <c r="D337" s="732" t="s">
        <v>5488</v>
      </c>
      <c r="F337" s="260" t="s">
        <v>256</v>
      </c>
      <c r="I337" s="762" t="s">
        <v>314</v>
      </c>
      <c r="J337" s="260">
        <v>6</v>
      </c>
      <c r="K337" s="312" t="s">
        <v>5540</v>
      </c>
      <c r="L337" s="260" t="s">
        <v>5543</v>
      </c>
      <c r="M337" s="533">
        <v>0</v>
      </c>
      <c r="N337" s="533">
        <v>0</v>
      </c>
      <c r="O337" s="533">
        <v>0</v>
      </c>
      <c r="P337" s="533">
        <v>0</v>
      </c>
      <c r="Q337" s="533">
        <v>0</v>
      </c>
    </row>
    <row r="338" spans="2:24" ht="15" hidden="1" customHeight="1">
      <c r="B338" s="260" t="s">
        <v>5211</v>
      </c>
      <c r="C338" s="260" t="s">
        <v>5212</v>
      </c>
      <c r="D338" s="732" t="s">
        <v>5213</v>
      </c>
      <c r="F338" s="260" t="s">
        <v>256</v>
      </c>
      <c r="I338" s="762" t="s">
        <v>5214</v>
      </c>
      <c r="J338" s="260">
        <v>1</v>
      </c>
      <c r="K338" s="312" t="s">
        <v>5539</v>
      </c>
      <c r="L338" s="523" t="s">
        <v>5553</v>
      </c>
      <c r="M338" s="533">
        <v>0</v>
      </c>
      <c r="N338" s="533">
        <v>0</v>
      </c>
      <c r="O338" s="533">
        <v>0</v>
      </c>
      <c r="P338" s="533">
        <v>0</v>
      </c>
      <c r="Q338" s="533">
        <v>0</v>
      </c>
      <c r="S338" s="523"/>
      <c r="T338" s="523"/>
      <c r="U338" s="523"/>
      <c r="V338" s="523"/>
      <c r="W338" s="523"/>
      <c r="X338" s="523"/>
    </row>
    <row r="339" spans="2:24" ht="15" hidden="1" customHeight="1">
      <c r="B339" s="260" t="s">
        <v>5352</v>
      </c>
      <c r="C339" s="260" t="s">
        <v>5353</v>
      </c>
      <c r="D339" s="732" t="s">
        <v>5354</v>
      </c>
      <c r="F339" s="260" t="s">
        <v>256</v>
      </c>
      <c r="I339" s="762" t="s">
        <v>5214</v>
      </c>
      <c r="J339" s="260">
        <v>3</v>
      </c>
      <c r="K339" s="312" t="s">
        <v>5540</v>
      </c>
      <c r="L339" s="260" t="s">
        <v>5543</v>
      </c>
      <c r="M339" s="533">
        <v>0</v>
      </c>
      <c r="N339" s="533">
        <v>0</v>
      </c>
      <c r="O339" s="533">
        <v>0</v>
      </c>
      <c r="P339" s="533">
        <v>0</v>
      </c>
      <c r="Q339" s="533">
        <v>0</v>
      </c>
    </row>
    <row r="340" spans="2:24" ht="15" customHeight="1">
      <c r="B340" s="523" t="s">
        <v>5550</v>
      </c>
      <c r="C340" s="260" t="s">
        <v>5423</v>
      </c>
      <c r="D340" s="732" t="s">
        <v>5424</v>
      </c>
      <c r="F340" s="260" t="s">
        <v>275</v>
      </c>
      <c r="G340" s="260">
        <v>3</v>
      </c>
      <c r="H340" s="260">
        <v>6</v>
      </c>
      <c r="I340" s="762" t="s">
        <v>5541</v>
      </c>
      <c r="J340" s="260">
        <v>4</v>
      </c>
      <c r="K340" s="312" t="s">
        <v>5537</v>
      </c>
      <c r="L340" s="260" t="s">
        <v>5543</v>
      </c>
      <c r="M340" s="757">
        <v>0</v>
      </c>
      <c r="N340" s="260">
        <v>1</v>
      </c>
      <c r="O340" s="757">
        <v>0</v>
      </c>
      <c r="P340" s="260">
        <v>1</v>
      </c>
      <c r="Q340" s="757">
        <v>0</v>
      </c>
      <c r="R340" s="260">
        <f t="shared" ref="R340:R341" si="7">SUBTOTAL(9,M340:Q340)</f>
        <v>2</v>
      </c>
    </row>
    <row r="341" spans="2:24" ht="15" customHeight="1">
      <c r="B341" s="523" t="s">
        <v>5572</v>
      </c>
      <c r="C341" s="260" t="s">
        <v>5481</v>
      </c>
      <c r="D341" s="732" t="s">
        <v>5482</v>
      </c>
      <c r="F341" s="260" t="s">
        <v>275</v>
      </c>
      <c r="G341" s="260">
        <v>4</v>
      </c>
      <c r="H341" s="260">
        <v>5</v>
      </c>
      <c r="I341" s="762" t="s">
        <v>5214</v>
      </c>
      <c r="J341" s="260">
        <v>6</v>
      </c>
      <c r="K341" s="312" t="s">
        <v>5538</v>
      </c>
      <c r="L341" s="260" t="s">
        <v>5543</v>
      </c>
      <c r="M341" s="260">
        <v>0</v>
      </c>
      <c r="N341" s="260">
        <v>0</v>
      </c>
      <c r="O341" s="260">
        <v>0</v>
      </c>
      <c r="P341" s="260">
        <v>1</v>
      </c>
      <c r="Q341" s="260">
        <v>0</v>
      </c>
      <c r="R341" s="260">
        <f t="shared" si="7"/>
        <v>1</v>
      </c>
    </row>
    <row r="342" spans="2:24" ht="15" hidden="1" customHeight="1">
      <c r="B342" s="260" t="s">
        <v>5197</v>
      </c>
      <c r="C342" s="260" t="s">
        <v>5198</v>
      </c>
      <c r="D342" s="732" t="s">
        <v>5199</v>
      </c>
      <c r="F342" s="260" t="s">
        <v>256</v>
      </c>
      <c r="I342" s="762" t="s">
        <v>5200</v>
      </c>
      <c r="J342" s="260">
        <v>0</v>
      </c>
      <c r="K342" s="312" t="s">
        <v>5539</v>
      </c>
      <c r="L342" s="523" t="s">
        <v>5553</v>
      </c>
      <c r="M342" s="533">
        <v>0</v>
      </c>
      <c r="N342" s="533">
        <v>0</v>
      </c>
      <c r="O342" s="533">
        <v>0</v>
      </c>
      <c r="P342" s="533">
        <v>0</v>
      </c>
      <c r="Q342" s="533">
        <v>0</v>
      </c>
      <c r="S342" s="523"/>
      <c r="T342" s="523"/>
      <c r="U342" s="523"/>
      <c r="V342" s="523"/>
      <c r="W342" s="523"/>
      <c r="X342" s="523"/>
    </row>
    <row r="343" spans="2:24" ht="15" customHeight="1">
      <c r="B343" s="523" t="s">
        <v>5547</v>
      </c>
      <c r="C343" s="260" t="s">
        <v>5394</v>
      </c>
      <c r="D343" s="732" t="s">
        <v>5395</v>
      </c>
      <c r="F343" s="260" t="s">
        <v>275</v>
      </c>
      <c r="G343" s="260">
        <v>3</v>
      </c>
      <c r="H343" s="260">
        <v>6</v>
      </c>
      <c r="I343" s="762" t="s">
        <v>5200</v>
      </c>
      <c r="J343" s="260">
        <v>4</v>
      </c>
      <c r="K343" s="312" t="s">
        <v>5537</v>
      </c>
      <c r="L343" s="260" t="s">
        <v>5543</v>
      </c>
      <c r="M343" s="260">
        <v>1</v>
      </c>
      <c r="N343" s="533">
        <v>0</v>
      </c>
      <c r="O343" s="260">
        <v>1</v>
      </c>
      <c r="P343" s="533">
        <v>0</v>
      </c>
      <c r="Q343" s="260">
        <v>1</v>
      </c>
      <c r="R343" s="260">
        <f>SUBTOTAL(9,M343:Q343)</f>
        <v>3</v>
      </c>
    </row>
    <row r="344" spans="2:24" ht="15" hidden="1" customHeight="1">
      <c r="B344" s="260" t="s">
        <v>5407</v>
      </c>
      <c r="C344" s="260" t="s">
        <v>5408</v>
      </c>
      <c r="D344" s="732" t="s">
        <v>5409</v>
      </c>
      <c r="F344" s="260" t="s">
        <v>275</v>
      </c>
      <c r="G344" s="260">
        <v>3</v>
      </c>
      <c r="H344" s="260">
        <v>3</v>
      </c>
      <c r="I344" s="762" t="s">
        <v>5200</v>
      </c>
      <c r="J344" s="260">
        <v>4</v>
      </c>
      <c r="K344" s="312" t="s">
        <v>5540</v>
      </c>
      <c r="L344" s="523" t="s">
        <v>5553</v>
      </c>
      <c r="M344" s="533">
        <v>0</v>
      </c>
      <c r="N344" s="533">
        <v>0</v>
      </c>
      <c r="O344" s="533">
        <v>0</v>
      </c>
      <c r="P344" s="533">
        <v>0</v>
      </c>
      <c r="Q344" s="533">
        <v>0</v>
      </c>
      <c r="S344" s="523"/>
      <c r="T344" s="523"/>
      <c r="U344" s="523"/>
      <c r="V344" s="523"/>
      <c r="W344" s="523"/>
      <c r="X344" s="523"/>
    </row>
    <row r="345" spans="2:24" ht="15" customHeight="1">
      <c r="B345" s="260" t="s">
        <v>5511</v>
      </c>
      <c r="C345" s="260" t="s">
        <v>5512</v>
      </c>
      <c r="D345" s="732" t="s">
        <v>5513</v>
      </c>
      <c r="F345" s="260" t="s">
        <v>275</v>
      </c>
      <c r="G345" s="260">
        <v>8</v>
      </c>
      <c r="H345" s="260">
        <v>8</v>
      </c>
      <c r="I345" s="762" t="s">
        <v>5200</v>
      </c>
      <c r="J345" s="260">
        <v>8</v>
      </c>
      <c r="K345" s="312" t="s">
        <v>5538</v>
      </c>
      <c r="L345" s="260" t="s">
        <v>5543</v>
      </c>
      <c r="M345" s="260">
        <v>2</v>
      </c>
      <c r="N345" s="260">
        <v>1</v>
      </c>
      <c r="O345" s="260">
        <v>2</v>
      </c>
      <c r="P345" s="260">
        <v>2</v>
      </c>
      <c r="Q345" s="260">
        <v>2</v>
      </c>
      <c r="R345" s="260">
        <f t="shared" ref="R345:R346" si="8">SUBTOTAL(9,M345:Q345)</f>
        <v>9</v>
      </c>
    </row>
    <row r="346" spans="2:24" ht="15" customHeight="1">
      <c r="B346" s="523" t="s">
        <v>5564</v>
      </c>
      <c r="C346" s="260" t="s">
        <v>5252</v>
      </c>
      <c r="D346" s="732" t="s">
        <v>5253</v>
      </c>
      <c r="F346" s="260" t="s">
        <v>256</v>
      </c>
      <c r="I346" s="309" t="s">
        <v>5530</v>
      </c>
      <c r="J346" s="260">
        <v>1</v>
      </c>
      <c r="K346" s="312" t="s">
        <v>5538</v>
      </c>
      <c r="L346" s="260" t="s">
        <v>5543</v>
      </c>
      <c r="M346" s="260">
        <v>1</v>
      </c>
      <c r="N346" s="260">
        <v>1</v>
      </c>
      <c r="O346" s="260">
        <v>1</v>
      </c>
      <c r="P346" s="319">
        <v>1</v>
      </c>
      <c r="Q346" s="533">
        <v>0</v>
      </c>
      <c r="R346" s="260">
        <f t="shared" si="8"/>
        <v>4</v>
      </c>
    </row>
    <row r="347" spans="2:24" ht="15" hidden="1" customHeight="1">
      <c r="B347" s="260" t="s">
        <v>5288</v>
      </c>
      <c r="C347" s="260" t="s">
        <v>5289</v>
      </c>
      <c r="D347" s="732" t="s">
        <v>5290</v>
      </c>
      <c r="F347" s="260" t="s">
        <v>256</v>
      </c>
      <c r="I347" s="309" t="s">
        <v>5530</v>
      </c>
      <c r="J347" s="260">
        <v>2</v>
      </c>
      <c r="K347" s="312" t="s">
        <v>5539</v>
      </c>
      <c r="L347" s="523" t="s">
        <v>5553</v>
      </c>
      <c r="M347" s="533">
        <v>0</v>
      </c>
      <c r="N347" s="533">
        <v>0</v>
      </c>
      <c r="O347" s="533">
        <v>0</v>
      </c>
      <c r="P347" s="533">
        <v>0</v>
      </c>
      <c r="Q347" s="533">
        <v>0</v>
      </c>
      <c r="S347" s="523"/>
      <c r="T347" s="523"/>
      <c r="U347" s="523"/>
      <c r="V347" s="523"/>
      <c r="W347" s="523"/>
      <c r="X347" s="523"/>
    </row>
    <row r="348" spans="2:24" ht="15" hidden="1" customHeight="1">
      <c r="B348" s="260" t="s">
        <v>5360</v>
      </c>
      <c r="C348" s="260" t="s">
        <v>5361</v>
      </c>
      <c r="D348" s="732" t="s">
        <v>5362</v>
      </c>
      <c r="F348" s="260" t="s">
        <v>275</v>
      </c>
      <c r="G348" s="260">
        <v>3</v>
      </c>
      <c r="H348" s="260">
        <v>3</v>
      </c>
      <c r="I348" s="309" t="s">
        <v>5530</v>
      </c>
      <c r="J348" s="260">
        <v>3</v>
      </c>
      <c r="K348" s="312" t="s">
        <v>5539</v>
      </c>
      <c r="L348" s="523" t="s">
        <v>5553</v>
      </c>
      <c r="M348" s="533">
        <v>0</v>
      </c>
      <c r="N348" s="533">
        <v>0</v>
      </c>
      <c r="O348" s="533">
        <v>0</v>
      </c>
      <c r="P348" s="533">
        <v>0</v>
      </c>
      <c r="Q348" s="533">
        <v>0</v>
      </c>
      <c r="S348" s="523"/>
      <c r="T348" s="523"/>
      <c r="U348" s="523"/>
      <c r="V348" s="523"/>
      <c r="W348" s="523"/>
      <c r="X348" s="523"/>
    </row>
    <row r="349" spans="2:24" ht="15" hidden="1" customHeight="1">
      <c r="B349" s="260" t="s">
        <v>5366</v>
      </c>
      <c r="C349" s="260" t="s">
        <v>5367</v>
      </c>
      <c r="D349" s="732" t="s">
        <v>5368</v>
      </c>
      <c r="F349" s="260" t="s">
        <v>5227</v>
      </c>
      <c r="G349" s="260">
        <v>1</v>
      </c>
      <c r="I349" s="309" t="s">
        <v>5530</v>
      </c>
      <c r="J349" s="260">
        <v>3</v>
      </c>
      <c r="K349" s="312" t="s">
        <v>5540</v>
      </c>
      <c r="L349" s="260" t="s">
        <v>5543</v>
      </c>
      <c r="M349" s="533">
        <v>0</v>
      </c>
      <c r="N349" s="533">
        <v>0</v>
      </c>
      <c r="O349" s="533">
        <v>0</v>
      </c>
      <c r="P349" s="533">
        <v>0</v>
      </c>
      <c r="Q349" s="533">
        <v>0</v>
      </c>
    </row>
    <row r="350" spans="2:24" ht="15" customHeight="1">
      <c r="B350" s="523" t="s">
        <v>5555</v>
      </c>
      <c r="C350" s="260" t="s">
        <v>5397</v>
      </c>
      <c r="D350" s="732" t="s">
        <v>5398</v>
      </c>
      <c r="F350" s="260" t="s">
        <v>275</v>
      </c>
      <c r="G350" s="260">
        <v>4</v>
      </c>
      <c r="H350" s="260">
        <v>2</v>
      </c>
      <c r="I350" s="309" t="s">
        <v>5531</v>
      </c>
      <c r="J350" s="260">
        <v>4</v>
      </c>
      <c r="K350" s="312" t="s">
        <v>5537</v>
      </c>
      <c r="L350" s="260" t="s">
        <v>5543</v>
      </c>
      <c r="M350" s="260">
        <v>1</v>
      </c>
      <c r="N350" s="260">
        <v>1</v>
      </c>
      <c r="O350" s="533">
        <v>0</v>
      </c>
      <c r="P350" s="260">
        <v>1</v>
      </c>
      <c r="Q350" s="533">
        <v>0</v>
      </c>
      <c r="R350" s="260">
        <f>SUBTOTAL(9,M350:Q350)</f>
        <v>3</v>
      </c>
    </row>
    <row r="351" spans="2:24" ht="15" hidden="1" customHeight="1">
      <c r="B351" s="260" t="s">
        <v>5413</v>
      </c>
      <c r="C351" s="260" t="s">
        <v>5414</v>
      </c>
      <c r="D351" s="732" t="s">
        <v>5415</v>
      </c>
      <c r="F351" s="260" t="s">
        <v>275</v>
      </c>
      <c r="G351" s="260">
        <v>4</v>
      </c>
      <c r="H351" s="260">
        <v>4</v>
      </c>
      <c r="I351" s="309" t="s">
        <v>5530</v>
      </c>
      <c r="J351" s="260">
        <v>4</v>
      </c>
      <c r="K351" s="312" t="s">
        <v>5540</v>
      </c>
      <c r="L351" s="260" t="s">
        <v>5543</v>
      </c>
      <c r="M351" s="533">
        <v>0</v>
      </c>
      <c r="N351" s="533">
        <v>0</v>
      </c>
      <c r="O351" s="533">
        <v>0</v>
      </c>
      <c r="P351" s="533">
        <v>0</v>
      </c>
      <c r="Q351" s="533">
        <v>0</v>
      </c>
    </row>
    <row r="352" spans="2:24" ht="15" hidden="1" customHeight="1">
      <c r="B352" s="260" t="s">
        <v>5363</v>
      </c>
      <c r="C352" s="260" t="s">
        <v>5364</v>
      </c>
      <c r="D352" s="732" t="s">
        <v>5365</v>
      </c>
      <c r="F352" s="260" t="s">
        <v>256</v>
      </c>
      <c r="I352" s="754" t="s">
        <v>5532</v>
      </c>
      <c r="J352" s="260">
        <v>3</v>
      </c>
      <c r="K352" s="312" t="s">
        <v>5540</v>
      </c>
      <c r="L352" s="260" t="s">
        <v>5543</v>
      </c>
      <c r="M352" s="533">
        <v>0</v>
      </c>
      <c r="N352" s="533">
        <v>0</v>
      </c>
      <c r="O352" s="533">
        <v>0</v>
      </c>
      <c r="P352" s="533">
        <v>0</v>
      </c>
      <c r="Q352" s="533">
        <v>0</v>
      </c>
    </row>
    <row r="353" spans="2:24" ht="15" customHeight="1">
      <c r="B353" s="523" t="s">
        <v>5630</v>
      </c>
      <c r="C353" s="260" t="s">
        <v>5421</v>
      </c>
      <c r="D353" s="732" t="s">
        <v>5422</v>
      </c>
      <c r="F353" s="260" t="s">
        <v>275</v>
      </c>
      <c r="G353" s="260">
        <v>4</v>
      </c>
      <c r="H353" s="260">
        <v>4</v>
      </c>
      <c r="I353" s="754" t="s">
        <v>5533</v>
      </c>
      <c r="J353" s="260">
        <v>4</v>
      </c>
      <c r="K353" s="312" t="s">
        <v>5538</v>
      </c>
      <c r="L353" s="260" t="s">
        <v>5543</v>
      </c>
      <c r="M353" s="533">
        <v>0</v>
      </c>
      <c r="N353" s="260">
        <v>1</v>
      </c>
      <c r="O353" s="260">
        <v>1</v>
      </c>
      <c r="P353" s="260">
        <v>1</v>
      </c>
      <c r="Q353" s="260">
        <v>2</v>
      </c>
      <c r="R353" s="260">
        <f>SUBTOTAL(9,M353:Q353)</f>
        <v>5</v>
      </c>
    </row>
    <row r="354" spans="2:24" ht="15" hidden="1" customHeight="1">
      <c r="B354" s="260" t="s">
        <v>5431</v>
      </c>
      <c r="C354" s="260" t="s">
        <v>5432</v>
      </c>
      <c r="D354" s="732" t="s">
        <v>5433</v>
      </c>
      <c r="F354" s="260" t="s">
        <v>256</v>
      </c>
      <c r="I354" s="754" t="s">
        <v>5533</v>
      </c>
      <c r="J354" s="260">
        <v>5</v>
      </c>
      <c r="K354" s="312" t="s">
        <v>5539</v>
      </c>
      <c r="L354" s="523" t="s">
        <v>5553</v>
      </c>
      <c r="M354" s="533">
        <v>0</v>
      </c>
      <c r="N354" s="533">
        <v>0</v>
      </c>
      <c r="O354" s="533">
        <v>0</v>
      </c>
      <c r="P354" s="533">
        <v>0</v>
      </c>
      <c r="Q354" s="533">
        <v>0</v>
      </c>
      <c r="S354" s="523"/>
      <c r="T354" s="523"/>
      <c r="U354" s="523"/>
      <c r="V354" s="523"/>
      <c r="W354" s="523"/>
      <c r="X354" s="523"/>
    </row>
    <row r="355" spans="2:24" ht="15" customHeight="1">
      <c r="B355" s="260" t="s">
        <v>5434</v>
      </c>
      <c r="C355" s="260" t="s">
        <v>5435</v>
      </c>
      <c r="D355" s="732" t="s">
        <v>5436</v>
      </c>
      <c r="F355" s="260" t="s">
        <v>275</v>
      </c>
      <c r="G355" s="260">
        <v>4</v>
      </c>
      <c r="H355" s="260">
        <v>4</v>
      </c>
      <c r="I355" s="754" t="s">
        <v>5533</v>
      </c>
      <c r="J355" s="260">
        <v>5</v>
      </c>
      <c r="K355" s="312" t="s">
        <v>5537</v>
      </c>
      <c r="L355" s="260" t="s">
        <v>5543</v>
      </c>
      <c r="M355" s="260">
        <v>1</v>
      </c>
      <c r="N355" s="260">
        <v>1</v>
      </c>
      <c r="O355" s="260">
        <v>1</v>
      </c>
      <c r="P355" s="260">
        <v>1</v>
      </c>
      <c r="Q355" s="260">
        <v>1</v>
      </c>
      <c r="R355" s="260">
        <f>SUBTOTAL(9,M355:Q355)</f>
        <v>5</v>
      </c>
    </row>
    <row r="356" spans="2:24" ht="15" hidden="1" customHeight="1">
      <c r="B356" s="260" t="s">
        <v>5295</v>
      </c>
      <c r="C356" s="260" t="s">
        <v>5296</v>
      </c>
      <c r="D356" s="732" t="s">
        <v>5297</v>
      </c>
      <c r="F356" s="260" t="s">
        <v>275</v>
      </c>
      <c r="G356" s="260">
        <v>2</v>
      </c>
      <c r="H356" s="260">
        <v>3</v>
      </c>
      <c r="I356" s="309" t="s">
        <v>3330</v>
      </c>
      <c r="J356" s="260">
        <v>2</v>
      </c>
      <c r="K356" s="312" t="s">
        <v>5540</v>
      </c>
      <c r="L356" s="260" t="s">
        <v>5543</v>
      </c>
      <c r="M356" s="533">
        <v>0</v>
      </c>
      <c r="N356" s="533">
        <v>0</v>
      </c>
      <c r="O356" s="533">
        <v>0</v>
      </c>
      <c r="P356" s="533">
        <v>0</v>
      </c>
      <c r="Q356" s="533">
        <v>0</v>
      </c>
    </row>
    <row r="357" spans="2:24" ht="15" hidden="1" customHeight="1">
      <c r="B357" s="260" t="s">
        <v>5298</v>
      </c>
      <c r="C357" s="260" t="s">
        <v>5299</v>
      </c>
      <c r="D357" s="732" t="s">
        <v>5300</v>
      </c>
      <c r="F357" s="260" t="s">
        <v>5227</v>
      </c>
      <c r="G357" s="260">
        <v>1</v>
      </c>
      <c r="I357" s="309" t="s">
        <v>3330</v>
      </c>
      <c r="J357" s="260">
        <v>2</v>
      </c>
      <c r="K357" s="312" t="s">
        <v>5539</v>
      </c>
      <c r="L357" s="523" t="s">
        <v>5553</v>
      </c>
      <c r="M357" s="533">
        <v>0</v>
      </c>
      <c r="N357" s="533">
        <v>0</v>
      </c>
      <c r="O357" s="533">
        <v>0</v>
      </c>
      <c r="P357" s="533">
        <v>0</v>
      </c>
      <c r="Q357" s="533">
        <v>0</v>
      </c>
      <c r="S357" s="523"/>
      <c r="T357" s="523"/>
      <c r="U357" s="523"/>
      <c r="V357" s="523"/>
      <c r="W357" s="523"/>
      <c r="X357" s="523"/>
    </row>
    <row r="358" spans="2:24" ht="15" customHeight="1">
      <c r="B358" s="523" t="s">
        <v>5557</v>
      </c>
      <c r="C358" s="260" t="s">
        <v>5333</v>
      </c>
      <c r="D358" s="732" t="s">
        <v>5334</v>
      </c>
      <c r="F358" s="260" t="s">
        <v>275</v>
      </c>
      <c r="G358" s="260">
        <v>3</v>
      </c>
      <c r="H358" s="260">
        <v>3</v>
      </c>
      <c r="I358" s="309" t="s">
        <v>3330</v>
      </c>
      <c r="J358" s="260">
        <v>3</v>
      </c>
      <c r="K358" s="312" t="s">
        <v>5537</v>
      </c>
      <c r="L358" s="260" t="s">
        <v>5543</v>
      </c>
      <c r="M358" s="533">
        <v>0</v>
      </c>
      <c r="N358" s="260">
        <v>1</v>
      </c>
      <c r="O358" s="260">
        <v>1</v>
      </c>
      <c r="P358" s="533">
        <v>0</v>
      </c>
      <c r="Q358" s="260">
        <v>1</v>
      </c>
      <c r="R358" s="260">
        <f>SUBTOTAL(9,M358:Q358)</f>
        <v>3</v>
      </c>
    </row>
    <row r="359" spans="2:24" ht="15" hidden="1" customHeight="1">
      <c r="B359" s="260" t="s">
        <v>5335</v>
      </c>
      <c r="C359" s="260" t="s">
        <v>5336</v>
      </c>
      <c r="D359" s="732" t="s">
        <v>5337</v>
      </c>
      <c r="F359" s="260" t="s">
        <v>256</v>
      </c>
      <c r="I359" s="309" t="s">
        <v>3330</v>
      </c>
      <c r="J359" s="260">
        <v>3</v>
      </c>
      <c r="K359" s="312" t="s">
        <v>5540</v>
      </c>
      <c r="L359" s="260" t="s">
        <v>5543</v>
      </c>
      <c r="M359" s="533">
        <v>0</v>
      </c>
      <c r="N359" s="533">
        <v>0</v>
      </c>
      <c r="O359" s="533">
        <v>0</v>
      </c>
      <c r="P359" s="533">
        <v>0</v>
      </c>
      <c r="Q359" s="533">
        <v>0</v>
      </c>
    </row>
    <row r="360" spans="2:24" ht="15" customHeight="1">
      <c r="B360" s="523" t="s">
        <v>5565</v>
      </c>
      <c r="C360" s="260" t="s">
        <v>5441</v>
      </c>
      <c r="D360" s="732" t="s">
        <v>5442</v>
      </c>
      <c r="E360" s="260" t="s">
        <v>5287</v>
      </c>
      <c r="F360" s="260" t="s">
        <v>275</v>
      </c>
      <c r="G360" s="260">
        <v>4</v>
      </c>
      <c r="H360" s="260">
        <v>5</v>
      </c>
      <c r="I360" s="309" t="s">
        <v>3330</v>
      </c>
      <c r="J360" s="260">
        <v>5</v>
      </c>
      <c r="K360" s="312" t="s">
        <v>5538</v>
      </c>
      <c r="L360" s="260" t="s">
        <v>5543</v>
      </c>
      <c r="M360" s="533">
        <v>0</v>
      </c>
      <c r="N360" s="260">
        <v>2</v>
      </c>
      <c r="O360" s="260">
        <v>2</v>
      </c>
      <c r="P360" s="260">
        <v>1</v>
      </c>
      <c r="Q360" s="260">
        <v>2</v>
      </c>
      <c r="R360" s="260">
        <f>SUBTOTAL(9,M360:Q360)</f>
        <v>7</v>
      </c>
    </row>
    <row r="361" spans="2:24" ht="15" hidden="1" customHeight="1">
      <c r="B361" s="260" t="s">
        <v>5505</v>
      </c>
      <c r="C361" s="260" t="s">
        <v>5506</v>
      </c>
      <c r="D361" s="732" t="s">
        <v>5507</v>
      </c>
      <c r="F361" s="260" t="s">
        <v>256</v>
      </c>
      <c r="I361" s="309" t="s">
        <v>3330</v>
      </c>
      <c r="J361" s="260">
        <v>8</v>
      </c>
      <c r="K361" s="312" t="s">
        <v>5539</v>
      </c>
      <c r="L361" s="523" t="s">
        <v>5553</v>
      </c>
      <c r="M361" s="533">
        <v>0</v>
      </c>
      <c r="N361" s="533">
        <v>0</v>
      </c>
      <c r="O361" s="533">
        <v>0</v>
      </c>
      <c r="P361" s="533">
        <v>0</v>
      </c>
      <c r="Q361" s="533">
        <v>0</v>
      </c>
      <c r="S361" s="523"/>
      <c r="T361" s="523"/>
      <c r="U361" s="523"/>
      <c r="V361" s="523"/>
      <c r="W361" s="523"/>
      <c r="X361" s="523"/>
    </row>
    <row r="362" spans="2:24" ht="15" hidden="1" customHeight="1">
      <c r="B362" s="260" t="s">
        <v>5201</v>
      </c>
      <c r="C362" s="260" t="s">
        <v>5202</v>
      </c>
      <c r="D362" s="732" t="s">
        <v>5203</v>
      </c>
      <c r="F362" s="260" t="s">
        <v>256</v>
      </c>
      <c r="I362" s="586" t="s">
        <v>3345</v>
      </c>
      <c r="J362" s="260">
        <v>0</v>
      </c>
      <c r="K362" s="312" t="s">
        <v>5539</v>
      </c>
      <c r="L362" s="523" t="s">
        <v>5553</v>
      </c>
      <c r="M362" s="533">
        <v>0</v>
      </c>
      <c r="N362" s="533">
        <v>0</v>
      </c>
      <c r="O362" s="533">
        <v>0</v>
      </c>
      <c r="P362" s="533">
        <v>0</v>
      </c>
      <c r="Q362" s="533">
        <v>0</v>
      </c>
      <c r="S362" s="523"/>
      <c r="T362" s="523"/>
      <c r="U362" s="523"/>
      <c r="V362" s="523"/>
      <c r="W362" s="523"/>
      <c r="X362" s="523"/>
    </row>
    <row r="363" spans="2:24" ht="15" customHeight="1">
      <c r="B363" s="523" t="s">
        <v>5573</v>
      </c>
      <c r="C363" s="260" t="s">
        <v>5313</v>
      </c>
      <c r="D363" s="732" t="s">
        <v>5314</v>
      </c>
      <c r="F363" s="260" t="s">
        <v>275</v>
      </c>
      <c r="G363" s="260">
        <v>1</v>
      </c>
      <c r="H363" s="260">
        <v>1</v>
      </c>
      <c r="I363" s="586" t="s">
        <v>3345</v>
      </c>
      <c r="J363" s="260">
        <v>2</v>
      </c>
      <c r="K363" s="312" t="s">
        <v>5538</v>
      </c>
      <c r="L363" s="260" t="s">
        <v>5543</v>
      </c>
      <c r="M363" s="533">
        <v>0</v>
      </c>
      <c r="N363" s="319">
        <v>1</v>
      </c>
      <c r="O363" s="260">
        <v>2</v>
      </c>
      <c r="P363" s="260">
        <v>0</v>
      </c>
      <c r="Q363" s="260">
        <v>2</v>
      </c>
      <c r="R363" s="260">
        <f>SUBTOTAL(9,M363:Q363)</f>
        <v>5</v>
      </c>
    </row>
    <row r="364" spans="2:24" ht="15" hidden="1" customHeight="1">
      <c r="B364" s="260" t="s">
        <v>5327</v>
      </c>
      <c r="C364" s="260" t="s">
        <v>5328</v>
      </c>
      <c r="D364" s="732" t="s">
        <v>5329</v>
      </c>
      <c r="F364" s="260" t="s">
        <v>275</v>
      </c>
      <c r="G364" s="260">
        <v>4</v>
      </c>
      <c r="H364" s="260">
        <v>2</v>
      </c>
      <c r="I364" s="586" t="s">
        <v>3345</v>
      </c>
      <c r="J364" s="260">
        <v>3</v>
      </c>
      <c r="K364" s="312" t="s">
        <v>5540</v>
      </c>
      <c r="L364" s="260" t="s">
        <v>5543</v>
      </c>
      <c r="M364" s="533">
        <v>0</v>
      </c>
      <c r="N364" s="533">
        <v>0</v>
      </c>
      <c r="O364" s="533">
        <v>0</v>
      </c>
      <c r="P364" s="533">
        <v>0</v>
      </c>
      <c r="Q364" s="533">
        <v>0</v>
      </c>
    </row>
    <row r="365" spans="2:24" ht="15" hidden="1" customHeight="1">
      <c r="B365" s="260" t="s">
        <v>5446</v>
      </c>
      <c r="C365" s="260" t="s">
        <v>5447</v>
      </c>
      <c r="D365" s="732" t="s">
        <v>5448</v>
      </c>
      <c r="F365" s="260" t="s">
        <v>256</v>
      </c>
      <c r="I365" s="586" t="s">
        <v>3345</v>
      </c>
      <c r="J365" s="260">
        <v>5</v>
      </c>
      <c r="K365" s="312" t="s">
        <v>5540</v>
      </c>
      <c r="L365" s="260" t="s">
        <v>5543</v>
      </c>
      <c r="M365" s="533">
        <v>0</v>
      </c>
      <c r="N365" s="533">
        <v>0</v>
      </c>
      <c r="O365" s="533">
        <v>0</v>
      </c>
      <c r="P365" s="533">
        <v>0</v>
      </c>
      <c r="Q365" s="533">
        <v>0</v>
      </c>
    </row>
    <row r="366" spans="2:24" ht="15" hidden="1" customHeight="1">
      <c r="B366" s="260" t="s">
        <v>5483</v>
      </c>
      <c r="C366" s="260" t="s">
        <v>5484</v>
      </c>
      <c r="D366" s="732" t="s">
        <v>5485</v>
      </c>
      <c r="F366" s="260" t="s">
        <v>275</v>
      </c>
      <c r="G366" s="260">
        <v>4</v>
      </c>
      <c r="H366" s="260">
        <v>9</v>
      </c>
      <c r="I366" s="586" t="s">
        <v>3345</v>
      </c>
      <c r="J366" s="260">
        <v>6</v>
      </c>
      <c r="K366" s="312" t="s">
        <v>5539</v>
      </c>
      <c r="L366" s="523" t="s">
        <v>5553</v>
      </c>
      <c r="M366" s="533">
        <v>0</v>
      </c>
      <c r="N366" s="533">
        <v>0</v>
      </c>
      <c r="O366" s="533">
        <v>0</v>
      </c>
      <c r="P366" s="533">
        <v>0</v>
      </c>
      <c r="Q366" s="533">
        <v>0</v>
      </c>
      <c r="S366" s="523"/>
      <c r="T366" s="523"/>
      <c r="U366" s="523"/>
      <c r="V366" s="523"/>
      <c r="W366" s="523"/>
      <c r="X366" s="523"/>
    </row>
    <row r="367" spans="2:24" ht="15" customHeight="1">
      <c r="B367" s="260" t="s">
        <v>5508</v>
      </c>
      <c r="C367" s="260" t="s">
        <v>5509</v>
      </c>
      <c r="D367" s="732" t="s">
        <v>5510</v>
      </c>
      <c r="F367" s="260" t="s">
        <v>275</v>
      </c>
      <c r="G367" s="260">
        <v>3</v>
      </c>
      <c r="H367" s="260">
        <v>12</v>
      </c>
      <c r="I367" s="586" t="s">
        <v>3345</v>
      </c>
      <c r="J367" s="260">
        <v>8</v>
      </c>
      <c r="K367" s="312" t="s">
        <v>5537</v>
      </c>
      <c r="L367" s="260" t="s">
        <v>5543</v>
      </c>
      <c r="M367" s="260">
        <v>1</v>
      </c>
      <c r="N367" s="260">
        <v>1</v>
      </c>
      <c r="O367" s="260">
        <v>1</v>
      </c>
      <c r="P367" s="260">
        <v>1</v>
      </c>
      <c r="Q367" s="533">
        <v>0</v>
      </c>
      <c r="R367" s="260">
        <f>SUBTOTAL(9,M367:Q367)</f>
        <v>4</v>
      </c>
    </row>
    <row r="368" spans="2:24" ht="15" hidden="1" customHeight="1">
      <c r="B368" s="260" t="s">
        <v>5259</v>
      </c>
      <c r="C368" s="260" t="s">
        <v>5260</v>
      </c>
      <c r="D368" s="732" t="s">
        <v>5261</v>
      </c>
      <c r="F368" s="260" t="s">
        <v>256</v>
      </c>
      <c r="I368" s="756" t="s">
        <v>5534</v>
      </c>
      <c r="J368" s="260">
        <v>1</v>
      </c>
      <c r="K368" s="312" t="s">
        <v>5539</v>
      </c>
      <c r="L368" s="523" t="s">
        <v>5553</v>
      </c>
      <c r="M368" s="533">
        <v>0</v>
      </c>
      <c r="N368" s="533">
        <v>0</v>
      </c>
      <c r="O368" s="533">
        <v>0</v>
      </c>
      <c r="P368" s="533">
        <v>0</v>
      </c>
      <c r="Q368" s="533">
        <v>0</v>
      </c>
      <c r="S368" s="523"/>
      <c r="T368" s="523"/>
      <c r="U368" s="523"/>
      <c r="V368" s="523"/>
      <c r="W368" s="523"/>
      <c r="X368" s="523"/>
    </row>
    <row r="369" spans="2:24" ht="15" customHeight="1">
      <c r="B369" s="260" t="s">
        <v>5324</v>
      </c>
      <c r="C369" s="260" t="s">
        <v>5325</v>
      </c>
      <c r="D369" s="732" t="s">
        <v>5326</v>
      </c>
      <c r="F369" s="260" t="s">
        <v>5227</v>
      </c>
      <c r="G369" s="260">
        <v>2</v>
      </c>
      <c r="I369" s="756" t="s">
        <v>5534</v>
      </c>
      <c r="J369" s="260">
        <v>3</v>
      </c>
      <c r="K369" s="312" t="s">
        <v>5538</v>
      </c>
      <c r="L369" s="260" t="s">
        <v>5543</v>
      </c>
      <c r="M369" s="260">
        <v>1</v>
      </c>
      <c r="N369" s="260">
        <v>1</v>
      </c>
      <c r="O369" s="260">
        <v>1</v>
      </c>
      <c r="P369" s="260">
        <v>1</v>
      </c>
      <c r="Q369" s="260">
        <v>2</v>
      </c>
      <c r="R369" s="260">
        <f t="shared" ref="R369:R370" si="9">SUBTOTAL(9,M369:Q369)</f>
        <v>6</v>
      </c>
    </row>
    <row r="370" spans="2:24" ht="15" customHeight="1">
      <c r="B370" s="260" t="s">
        <v>5338</v>
      </c>
      <c r="C370" s="260" t="s">
        <v>5339</v>
      </c>
      <c r="D370" s="732" t="s">
        <v>5340</v>
      </c>
      <c r="F370" s="260" t="s">
        <v>275</v>
      </c>
      <c r="G370" s="260">
        <v>3</v>
      </c>
      <c r="H370" s="260">
        <v>2</v>
      </c>
      <c r="I370" s="756" t="s">
        <v>5534</v>
      </c>
      <c r="J370" s="260">
        <v>3</v>
      </c>
      <c r="K370" s="312" t="s">
        <v>5537</v>
      </c>
      <c r="L370" s="260" t="s">
        <v>5543</v>
      </c>
      <c r="M370" s="260">
        <v>1</v>
      </c>
      <c r="N370" s="260">
        <v>1</v>
      </c>
      <c r="O370" s="260">
        <v>1</v>
      </c>
      <c r="P370" s="260">
        <v>1</v>
      </c>
      <c r="Q370" s="260">
        <v>1</v>
      </c>
      <c r="R370" s="260">
        <f t="shared" si="9"/>
        <v>5</v>
      </c>
    </row>
    <row r="371" spans="2:24" ht="15" hidden="1" customHeight="1">
      <c r="B371" s="260" t="s">
        <v>5497</v>
      </c>
      <c r="C371" s="260" t="s">
        <v>5498</v>
      </c>
      <c r="D371" s="732" t="s">
        <v>5499</v>
      </c>
      <c r="F371" s="260" t="s">
        <v>256</v>
      </c>
      <c r="I371" s="756" t="s">
        <v>5534</v>
      </c>
      <c r="J371" s="260">
        <v>7</v>
      </c>
      <c r="K371" s="312" t="s">
        <v>5540</v>
      </c>
      <c r="L371" s="260" t="s">
        <v>5543</v>
      </c>
      <c r="M371" s="533">
        <v>0</v>
      </c>
      <c r="N371" s="533">
        <v>0</v>
      </c>
      <c r="O371" s="533">
        <v>0</v>
      </c>
      <c r="P371" s="533">
        <v>0</v>
      </c>
      <c r="Q371" s="533">
        <v>0</v>
      </c>
    </row>
    <row r="372" spans="2:24" ht="15" hidden="1" customHeight="1">
      <c r="B372" s="260" t="s">
        <v>5230</v>
      </c>
      <c r="C372" s="260" t="s">
        <v>5231</v>
      </c>
      <c r="D372" s="732" t="s">
        <v>5232</v>
      </c>
      <c r="F372" s="260" t="s">
        <v>256</v>
      </c>
      <c r="I372" s="309" t="s">
        <v>5535</v>
      </c>
      <c r="J372" s="260">
        <v>1</v>
      </c>
      <c r="K372" s="312" t="s">
        <v>5539</v>
      </c>
      <c r="L372" s="523" t="s">
        <v>5553</v>
      </c>
      <c r="M372" s="533">
        <v>0</v>
      </c>
      <c r="N372" s="533">
        <v>0</v>
      </c>
      <c r="O372" s="533">
        <v>0</v>
      </c>
      <c r="P372" s="533">
        <v>0</v>
      </c>
      <c r="Q372" s="533">
        <v>0</v>
      </c>
      <c r="S372" s="523"/>
      <c r="T372" s="523"/>
      <c r="U372" s="523"/>
      <c r="V372" s="523"/>
      <c r="W372" s="523"/>
      <c r="X372" s="523"/>
    </row>
    <row r="373" spans="2:24" ht="15" hidden="1" customHeight="1">
      <c r="B373" s="260" t="s">
        <v>5318</v>
      </c>
      <c r="C373" s="260" t="s">
        <v>5319</v>
      </c>
      <c r="D373" s="732" t="s">
        <v>5320</v>
      </c>
      <c r="F373" s="260" t="s">
        <v>275</v>
      </c>
      <c r="G373" s="260">
        <v>0</v>
      </c>
      <c r="H373" s="260">
        <v>2</v>
      </c>
      <c r="I373" s="309" t="s">
        <v>5535</v>
      </c>
      <c r="J373" s="260">
        <v>2</v>
      </c>
      <c r="K373" s="312" t="s">
        <v>5540</v>
      </c>
      <c r="L373" s="523" t="s">
        <v>5553</v>
      </c>
      <c r="M373" s="533">
        <v>0</v>
      </c>
      <c r="N373" s="533">
        <v>0</v>
      </c>
      <c r="O373" s="533">
        <v>0</v>
      </c>
      <c r="P373" s="533">
        <v>0</v>
      </c>
      <c r="Q373" s="533">
        <v>0</v>
      </c>
      <c r="S373" s="523"/>
      <c r="T373" s="523"/>
      <c r="U373" s="523"/>
      <c r="V373" s="523"/>
      <c r="W373" s="523"/>
      <c r="X373" s="523"/>
    </row>
    <row r="374" spans="2:24" ht="15" hidden="1" customHeight="1">
      <c r="B374" s="260" t="s">
        <v>5341</v>
      </c>
      <c r="C374" s="260" t="s">
        <v>5342</v>
      </c>
      <c r="D374" s="732" t="s">
        <v>5343</v>
      </c>
      <c r="F374" s="260" t="s">
        <v>275</v>
      </c>
      <c r="G374" s="260">
        <v>3</v>
      </c>
      <c r="H374" s="260">
        <v>4</v>
      </c>
      <c r="I374" s="309" t="s">
        <v>5535</v>
      </c>
      <c r="J374" s="260">
        <v>3</v>
      </c>
      <c r="K374" s="312" t="s">
        <v>5540</v>
      </c>
      <c r="L374" s="260" t="s">
        <v>5543</v>
      </c>
      <c r="M374" s="533">
        <v>0</v>
      </c>
      <c r="N374" s="533">
        <v>0</v>
      </c>
      <c r="O374" s="533">
        <v>0</v>
      </c>
      <c r="P374" s="533">
        <v>0</v>
      </c>
      <c r="Q374" s="533">
        <v>0</v>
      </c>
    </row>
    <row r="375" spans="2:24" ht="15" hidden="1" customHeight="1">
      <c r="B375" s="260" t="s">
        <v>5346</v>
      </c>
      <c r="C375" s="260" t="s">
        <v>5347</v>
      </c>
      <c r="D375" s="732" t="s">
        <v>5348</v>
      </c>
      <c r="F375" s="260" t="s">
        <v>256</v>
      </c>
      <c r="I375" s="309" t="s">
        <v>5535</v>
      </c>
      <c r="J375" s="260">
        <v>3</v>
      </c>
      <c r="K375" s="312" t="s">
        <v>5539</v>
      </c>
      <c r="L375" s="523" t="s">
        <v>5553</v>
      </c>
      <c r="M375" s="533">
        <v>0</v>
      </c>
      <c r="N375" s="533">
        <v>0</v>
      </c>
      <c r="O375" s="533">
        <v>0</v>
      </c>
      <c r="P375" s="533">
        <v>0</v>
      </c>
      <c r="Q375" s="533">
        <v>0</v>
      </c>
      <c r="S375" s="523"/>
      <c r="T375" s="523"/>
      <c r="U375" s="523"/>
      <c r="V375" s="523"/>
      <c r="W375" s="523"/>
      <c r="X375" s="523"/>
    </row>
    <row r="376" spans="2:24" ht="15" customHeight="1">
      <c r="B376" s="260" t="s">
        <v>5463</v>
      </c>
      <c r="C376" s="260" t="s">
        <v>5464</v>
      </c>
      <c r="D376" s="732" t="s">
        <v>5465</v>
      </c>
      <c r="E376" s="260" t="s">
        <v>5206</v>
      </c>
      <c r="F376" s="260" t="s">
        <v>275</v>
      </c>
      <c r="G376" s="260">
        <v>4</v>
      </c>
      <c r="H376" s="260">
        <v>5</v>
      </c>
      <c r="I376" s="309" t="s">
        <v>5535</v>
      </c>
      <c r="J376" s="260">
        <v>5</v>
      </c>
      <c r="K376" s="312" t="s">
        <v>5538</v>
      </c>
      <c r="L376" s="260" t="s">
        <v>5543</v>
      </c>
      <c r="M376" s="260">
        <v>1</v>
      </c>
      <c r="N376" s="260">
        <v>1</v>
      </c>
      <c r="O376" s="260">
        <v>1</v>
      </c>
      <c r="P376" s="260">
        <v>1</v>
      </c>
      <c r="Q376" s="260">
        <v>1</v>
      </c>
      <c r="R376" s="260">
        <f t="shared" ref="R376:R377" si="10">SUBTOTAL(9,M376:Q376)</f>
        <v>5</v>
      </c>
    </row>
    <row r="377" spans="2:24" ht="15" customHeight="1">
      <c r="B377" s="523" t="s">
        <v>5559</v>
      </c>
      <c r="C377" s="260" t="s">
        <v>5524</v>
      </c>
      <c r="D377" s="732" t="s">
        <v>5525</v>
      </c>
      <c r="F377" s="260" t="s">
        <v>275</v>
      </c>
      <c r="G377" s="260">
        <v>7</v>
      </c>
      <c r="H377" s="260">
        <v>7</v>
      </c>
      <c r="I377" s="309" t="s">
        <v>5535</v>
      </c>
      <c r="J377" s="260">
        <v>9</v>
      </c>
      <c r="K377" s="312" t="s">
        <v>5537</v>
      </c>
      <c r="L377" s="260" t="s">
        <v>5543</v>
      </c>
      <c r="M377" s="260">
        <v>1</v>
      </c>
      <c r="N377" s="533">
        <v>0</v>
      </c>
      <c r="O377" s="260">
        <v>1</v>
      </c>
      <c r="P377" s="533">
        <v>0</v>
      </c>
      <c r="Q377" s="260">
        <v>1</v>
      </c>
      <c r="R377" s="260">
        <f t="shared" si="10"/>
        <v>3</v>
      </c>
    </row>
    <row r="378" spans="2:24" ht="15" hidden="1" customHeight="1">
      <c r="B378" s="260" t="s">
        <v>5208</v>
      </c>
      <c r="C378" s="260" t="s">
        <v>5209</v>
      </c>
      <c r="D378" s="732" t="s">
        <v>5210</v>
      </c>
      <c r="F378" s="260" t="s">
        <v>256</v>
      </c>
      <c r="I378" s="309" t="s">
        <v>5536</v>
      </c>
      <c r="J378" s="260">
        <v>1</v>
      </c>
      <c r="K378" s="312" t="s">
        <v>5539</v>
      </c>
      <c r="L378" s="523" t="s">
        <v>5553</v>
      </c>
      <c r="M378" s="533">
        <v>0</v>
      </c>
      <c r="N378" s="533">
        <v>0</v>
      </c>
      <c r="O378" s="533">
        <v>0</v>
      </c>
      <c r="P378" s="533">
        <v>0</v>
      </c>
      <c r="Q378" s="533">
        <v>0</v>
      </c>
      <c r="S378" s="523"/>
      <c r="T378" s="523"/>
      <c r="U378" s="523"/>
      <c r="V378" s="523"/>
      <c r="W378" s="523"/>
      <c r="X378" s="523"/>
    </row>
    <row r="379" spans="2:24" ht="15" hidden="1" customHeight="1">
      <c r="B379" s="260" t="s">
        <v>5275</v>
      </c>
      <c r="C379" s="260" t="s">
        <v>5276</v>
      </c>
      <c r="D379" s="732" t="s">
        <v>5277</v>
      </c>
      <c r="F379" s="260" t="s">
        <v>256</v>
      </c>
      <c r="I379" s="309" t="s">
        <v>5536</v>
      </c>
      <c r="J379" s="260">
        <v>2</v>
      </c>
      <c r="K379" s="312" t="s">
        <v>5539</v>
      </c>
      <c r="L379" s="523" t="s">
        <v>5553</v>
      </c>
      <c r="M379" s="533">
        <v>0</v>
      </c>
      <c r="N379" s="533">
        <v>0</v>
      </c>
      <c r="O379" s="533">
        <v>0</v>
      </c>
      <c r="P379" s="533">
        <v>0</v>
      </c>
      <c r="Q379" s="533">
        <v>0</v>
      </c>
      <c r="S379" s="523"/>
      <c r="T379" s="523"/>
      <c r="U379" s="523"/>
      <c r="V379" s="523"/>
      <c r="W379" s="523"/>
      <c r="X379" s="523"/>
    </row>
    <row r="380" spans="2:24" ht="15" customHeight="1">
      <c r="B380" s="260" t="s">
        <v>5330</v>
      </c>
      <c r="C380" s="260" t="s">
        <v>5331</v>
      </c>
      <c r="D380" s="732" t="s">
        <v>5332</v>
      </c>
      <c r="F380" s="260" t="s">
        <v>275</v>
      </c>
      <c r="G380" s="260">
        <v>4</v>
      </c>
      <c r="H380" s="260">
        <v>3</v>
      </c>
      <c r="I380" s="309" t="s">
        <v>5536</v>
      </c>
      <c r="J380" s="260">
        <v>3</v>
      </c>
      <c r="K380" s="312" t="s">
        <v>5538</v>
      </c>
      <c r="L380" s="260" t="s">
        <v>5543</v>
      </c>
      <c r="M380" s="260">
        <v>2</v>
      </c>
      <c r="N380" s="260">
        <v>0</v>
      </c>
      <c r="O380" s="260">
        <v>1</v>
      </c>
      <c r="P380" s="260">
        <v>1</v>
      </c>
      <c r="Q380" s="260">
        <v>2</v>
      </c>
      <c r="R380" s="260">
        <f>SUBTOTAL(9,M380:Q380)</f>
        <v>6</v>
      </c>
    </row>
    <row r="381" spans="2:24" ht="15" hidden="1" customHeight="1">
      <c r="B381" s="260" t="s">
        <v>5391</v>
      </c>
      <c r="C381" s="260" t="s">
        <v>5392</v>
      </c>
      <c r="D381" s="732" t="s">
        <v>5393</v>
      </c>
      <c r="F381" s="260" t="s">
        <v>5227</v>
      </c>
      <c r="G381" s="260">
        <v>4</v>
      </c>
      <c r="I381" s="309" t="s">
        <v>5536</v>
      </c>
      <c r="J381" s="260">
        <v>4</v>
      </c>
      <c r="K381" s="312" t="s">
        <v>5540</v>
      </c>
      <c r="L381" s="523" t="s">
        <v>5553</v>
      </c>
      <c r="M381" s="533">
        <v>0</v>
      </c>
      <c r="N381" s="533">
        <v>0</v>
      </c>
      <c r="O381" s="533">
        <v>0</v>
      </c>
      <c r="P381" s="533">
        <v>0</v>
      </c>
      <c r="Q381" s="533">
        <v>0</v>
      </c>
      <c r="S381" s="523"/>
      <c r="T381" s="523"/>
      <c r="U381" s="523"/>
      <c r="V381" s="523"/>
      <c r="W381" s="523"/>
      <c r="X381" s="523"/>
    </row>
    <row r="382" spans="2:24" ht="15" hidden="1" customHeight="1">
      <c r="B382" s="260" t="s">
        <v>5514</v>
      </c>
      <c r="C382" s="260" t="s">
        <v>5515</v>
      </c>
      <c r="D382" s="732" t="s">
        <v>5516</v>
      </c>
      <c r="F382" s="260" t="s">
        <v>275</v>
      </c>
      <c r="G382" s="260">
        <v>6</v>
      </c>
      <c r="H382" s="260">
        <v>8</v>
      </c>
      <c r="I382" s="309" t="s">
        <v>5536</v>
      </c>
      <c r="J382" s="260">
        <v>8</v>
      </c>
      <c r="K382" s="312" t="s">
        <v>5540</v>
      </c>
      <c r="L382" s="260" t="s">
        <v>5543</v>
      </c>
      <c r="M382" s="533">
        <v>0</v>
      </c>
      <c r="N382" s="533">
        <v>0</v>
      </c>
      <c r="O382" s="533">
        <v>0</v>
      </c>
      <c r="P382" s="533">
        <v>0</v>
      </c>
      <c r="Q382" s="533">
        <v>0</v>
      </c>
    </row>
    <row r="383" spans="2:24" ht="15" customHeight="1">
      <c r="B383" s="260" t="s">
        <v>5521</v>
      </c>
      <c r="C383" s="260" t="s">
        <v>5522</v>
      </c>
      <c r="D383" s="732" t="s">
        <v>5523</v>
      </c>
      <c r="F383" s="260" t="s">
        <v>275</v>
      </c>
      <c r="G383" s="260">
        <v>9</v>
      </c>
      <c r="H383" s="260">
        <v>9</v>
      </c>
      <c r="I383" s="309" t="s">
        <v>5536</v>
      </c>
      <c r="J383" s="260">
        <v>9</v>
      </c>
      <c r="K383" s="312" t="s">
        <v>5537</v>
      </c>
      <c r="L383" s="260" t="s">
        <v>5543</v>
      </c>
      <c r="M383" s="260">
        <v>1</v>
      </c>
      <c r="N383" s="260">
        <v>1</v>
      </c>
      <c r="O383" s="260">
        <v>1</v>
      </c>
      <c r="P383" s="260">
        <v>1</v>
      </c>
      <c r="Q383" s="260">
        <v>1</v>
      </c>
      <c r="R383" s="260">
        <f>SUBTOTAL(9,M383:Q383)</f>
        <v>5</v>
      </c>
    </row>
    <row r="384" spans="2:24" ht="15" hidden="1" customHeight="1">
      <c r="B384" s="260" t="s">
        <v>5204</v>
      </c>
      <c r="C384" s="260" t="s">
        <v>5205</v>
      </c>
      <c r="E384" s="260" t="s">
        <v>5206</v>
      </c>
      <c r="F384" s="260" t="s">
        <v>275</v>
      </c>
      <c r="G384" s="260">
        <v>1</v>
      </c>
      <c r="H384" s="260">
        <v>1</v>
      </c>
      <c r="I384" s="309" t="s">
        <v>413</v>
      </c>
      <c r="J384" s="260">
        <v>0</v>
      </c>
      <c r="K384" s="312" t="s">
        <v>5539</v>
      </c>
      <c r="L384" s="523" t="s">
        <v>5553</v>
      </c>
      <c r="M384" s="533">
        <v>0</v>
      </c>
      <c r="N384" s="533">
        <v>0</v>
      </c>
      <c r="O384" s="533">
        <v>0</v>
      </c>
      <c r="P384" s="533">
        <v>0</v>
      </c>
      <c r="Q384" s="533">
        <v>0</v>
      </c>
      <c r="S384" s="523"/>
      <c r="T384" s="523"/>
      <c r="U384" s="523"/>
      <c r="V384" s="523"/>
      <c r="W384" s="523"/>
      <c r="X384" s="523"/>
    </row>
    <row r="385" spans="2:24" ht="15" hidden="1" customHeight="1">
      <c r="B385" s="260" t="s">
        <v>5223</v>
      </c>
      <c r="C385" s="260" t="s">
        <v>5224</v>
      </c>
      <c r="D385" s="732" t="s">
        <v>5225</v>
      </c>
      <c r="F385" s="260" t="s">
        <v>275</v>
      </c>
      <c r="G385" s="260">
        <v>1</v>
      </c>
      <c r="H385" s="260">
        <v>1</v>
      </c>
      <c r="I385" s="309" t="s">
        <v>413</v>
      </c>
      <c r="J385" s="260">
        <v>1</v>
      </c>
      <c r="K385" s="312" t="s">
        <v>5539</v>
      </c>
      <c r="L385" s="523" t="s">
        <v>5553</v>
      </c>
      <c r="M385" s="533">
        <v>0</v>
      </c>
      <c r="N385" s="533">
        <v>0</v>
      </c>
      <c r="O385" s="533">
        <v>0</v>
      </c>
      <c r="P385" s="533">
        <v>0</v>
      </c>
      <c r="Q385" s="533">
        <v>0</v>
      </c>
      <c r="S385" s="523"/>
      <c r="T385" s="523"/>
      <c r="U385" s="523"/>
      <c r="V385" s="523"/>
      <c r="W385" s="523"/>
      <c r="X385" s="523"/>
    </row>
    <row r="386" spans="2:24" ht="15" customHeight="1">
      <c r="B386" s="523" t="s">
        <v>5551</v>
      </c>
      <c r="C386" s="260" t="s">
        <v>5233</v>
      </c>
      <c r="D386" s="732" t="s">
        <v>5234</v>
      </c>
      <c r="F386" s="260" t="s">
        <v>5227</v>
      </c>
      <c r="I386" s="309" t="s">
        <v>413</v>
      </c>
      <c r="J386" s="260">
        <v>1</v>
      </c>
      <c r="K386" s="312" t="s">
        <v>5537</v>
      </c>
      <c r="L386" s="260" t="s">
        <v>5543</v>
      </c>
      <c r="M386" s="523">
        <v>0</v>
      </c>
      <c r="N386" s="260">
        <v>1</v>
      </c>
      <c r="O386" s="260">
        <v>1</v>
      </c>
      <c r="P386" s="260">
        <v>1</v>
      </c>
      <c r="Q386" s="260">
        <v>1</v>
      </c>
      <c r="R386" s="260">
        <f>SUBTOTAL(9,M386:Q386)</f>
        <v>4</v>
      </c>
    </row>
    <row r="387" spans="2:24" ht="15" hidden="1" customHeight="1">
      <c r="B387" s="260" t="s">
        <v>5238</v>
      </c>
      <c r="C387" s="260" t="s">
        <v>5239</v>
      </c>
      <c r="D387" s="732" t="s">
        <v>5240</v>
      </c>
      <c r="F387" s="260" t="s">
        <v>275</v>
      </c>
      <c r="G387" s="260">
        <v>1</v>
      </c>
      <c r="H387" s="260">
        <v>2</v>
      </c>
      <c r="I387" s="309" t="s">
        <v>413</v>
      </c>
      <c r="J387" s="260">
        <v>1</v>
      </c>
      <c r="K387" s="312" t="s">
        <v>5539</v>
      </c>
      <c r="L387" s="523" t="s">
        <v>5553</v>
      </c>
      <c r="M387" s="533">
        <v>0</v>
      </c>
      <c r="N387" s="533">
        <v>0</v>
      </c>
      <c r="O387" s="533">
        <v>0</v>
      </c>
      <c r="P387" s="533">
        <v>0</v>
      </c>
      <c r="Q387" s="533">
        <v>0</v>
      </c>
      <c r="S387" s="523"/>
      <c r="T387" s="523"/>
      <c r="U387" s="523"/>
      <c r="V387" s="523"/>
      <c r="W387" s="523"/>
      <c r="X387" s="523"/>
    </row>
    <row r="388" spans="2:24" ht="15" hidden="1" customHeight="1">
      <c r="B388" s="260" t="s">
        <v>5241</v>
      </c>
      <c r="C388" s="260" t="s">
        <v>5242</v>
      </c>
      <c r="D388" s="732" t="s">
        <v>5243</v>
      </c>
      <c r="F388" s="260" t="s">
        <v>275</v>
      </c>
      <c r="G388" s="260">
        <v>1</v>
      </c>
      <c r="H388" s="260">
        <v>1</v>
      </c>
      <c r="I388" s="309" t="s">
        <v>413</v>
      </c>
      <c r="J388" s="260">
        <v>1</v>
      </c>
      <c r="K388" s="312" t="s">
        <v>5539</v>
      </c>
      <c r="L388" s="523" t="s">
        <v>5553</v>
      </c>
      <c r="M388" s="533">
        <v>0</v>
      </c>
      <c r="N388" s="533">
        <v>0</v>
      </c>
      <c r="O388" s="533">
        <v>0</v>
      </c>
      <c r="P388" s="533">
        <v>0</v>
      </c>
      <c r="Q388" s="533">
        <v>0</v>
      </c>
      <c r="S388" s="523"/>
      <c r="T388" s="523"/>
      <c r="U388" s="523"/>
      <c r="V388" s="523"/>
      <c r="W388" s="523"/>
      <c r="X388" s="523"/>
    </row>
    <row r="389" spans="2:24" ht="15" hidden="1" customHeight="1">
      <c r="B389" s="260" t="s">
        <v>5244</v>
      </c>
      <c r="C389" s="260" t="s">
        <v>5245</v>
      </c>
      <c r="D389" s="732" t="s">
        <v>5246</v>
      </c>
      <c r="F389" s="260" t="s">
        <v>275</v>
      </c>
      <c r="G389" s="260">
        <v>1</v>
      </c>
      <c r="H389" s="260">
        <v>1</v>
      </c>
      <c r="I389" s="309" t="s">
        <v>413</v>
      </c>
      <c r="J389" s="260">
        <v>1</v>
      </c>
      <c r="K389" s="312" t="s">
        <v>5539</v>
      </c>
      <c r="L389" s="523" t="s">
        <v>5553</v>
      </c>
      <c r="M389" s="533">
        <v>0</v>
      </c>
      <c r="N389" s="533">
        <v>0</v>
      </c>
      <c r="O389" s="533">
        <v>0</v>
      </c>
      <c r="P389" s="533">
        <v>0</v>
      </c>
      <c r="Q389" s="533">
        <v>0</v>
      </c>
      <c r="S389" s="523"/>
      <c r="T389" s="523"/>
      <c r="U389" s="523"/>
      <c r="V389" s="523"/>
      <c r="W389" s="523"/>
      <c r="X389" s="523"/>
    </row>
    <row r="390" spans="2:24" ht="15" hidden="1" customHeight="1">
      <c r="B390" s="260" t="s">
        <v>5278</v>
      </c>
      <c r="C390" s="260" t="s">
        <v>5279</v>
      </c>
      <c r="D390" s="732" t="s">
        <v>5280</v>
      </c>
      <c r="F390" s="260" t="s">
        <v>275</v>
      </c>
      <c r="G390" s="260">
        <v>3</v>
      </c>
      <c r="H390" s="260">
        <v>1</v>
      </c>
      <c r="I390" s="309" t="s">
        <v>413</v>
      </c>
      <c r="J390" s="260">
        <v>2</v>
      </c>
      <c r="K390" s="312" t="s">
        <v>5539</v>
      </c>
      <c r="L390" s="523" t="s">
        <v>5553</v>
      </c>
      <c r="M390" s="533">
        <v>0</v>
      </c>
      <c r="N390" s="533">
        <v>0</v>
      </c>
      <c r="O390" s="533">
        <v>0</v>
      </c>
      <c r="P390" s="533">
        <v>0</v>
      </c>
      <c r="Q390" s="533">
        <v>0</v>
      </c>
      <c r="S390" s="523"/>
      <c r="T390" s="523"/>
      <c r="U390" s="523"/>
      <c r="V390" s="523"/>
      <c r="W390" s="523"/>
      <c r="X390" s="523"/>
    </row>
    <row r="391" spans="2:24" ht="15" hidden="1" customHeight="1">
      <c r="B391" s="260" t="s">
        <v>5281</v>
      </c>
      <c r="C391" s="260" t="s">
        <v>5282</v>
      </c>
      <c r="D391" s="732" t="s">
        <v>5283</v>
      </c>
      <c r="F391" s="260" t="s">
        <v>275</v>
      </c>
      <c r="G391" s="260">
        <v>3</v>
      </c>
      <c r="H391" s="260">
        <v>2</v>
      </c>
      <c r="I391" s="309" t="s">
        <v>413</v>
      </c>
      <c r="J391" s="260">
        <v>2</v>
      </c>
      <c r="K391" s="312" t="s">
        <v>5540</v>
      </c>
      <c r="L391" s="260" t="s">
        <v>5543</v>
      </c>
      <c r="M391" s="533">
        <v>0</v>
      </c>
      <c r="N391" s="533">
        <v>0</v>
      </c>
      <c r="O391" s="533">
        <v>0</v>
      </c>
      <c r="P391" s="533">
        <v>0</v>
      </c>
      <c r="Q391" s="533">
        <v>0</v>
      </c>
    </row>
    <row r="392" spans="2:24" ht="15" hidden="1" customHeight="1">
      <c r="B392" s="260" t="s">
        <v>5307</v>
      </c>
      <c r="C392" s="260" t="s">
        <v>5308</v>
      </c>
      <c r="D392" s="732" t="s">
        <v>5309</v>
      </c>
      <c r="F392" s="260" t="s">
        <v>275</v>
      </c>
      <c r="G392" s="260">
        <v>1</v>
      </c>
      <c r="H392" s="260">
        <v>3</v>
      </c>
      <c r="I392" s="309" t="s">
        <v>413</v>
      </c>
      <c r="J392" s="260">
        <v>2</v>
      </c>
      <c r="K392" s="312" t="s">
        <v>5540</v>
      </c>
      <c r="L392" s="260" t="s">
        <v>5543</v>
      </c>
      <c r="M392" s="533">
        <v>0</v>
      </c>
      <c r="N392" s="533">
        <v>0</v>
      </c>
      <c r="O392" s="533">
        <v>0</v>
      </c>
      <c r="P392" s="533">
        <v>0</v>
      </c>
      <c r="Q392" s="533">
        <v>0</v>
      </c>
    </row>
    <row r="393" spans="2:24" ht="15" customHeight="1">
      <c r="B393" s="260" t="s">
        <v>5310</v>
      </c>
      <c r="C393" s="260" t="s">
        <v>5311</v>
      </c>
      <c r="D393" s="732" t="s">
        <v>5312</v>
      </c>
      <c r="F393" s="260" t="s">
        <v>275</v>
      </c>
      <c r="G393" s="260">
        <v>2</v>
      </c>
      <c r="H393" s="260">
        <v>2</v>
      </c>
      <c r="I393" s="309" t="s">
        <v>413</v>
      </c>
      <c r="J393" s="260">
        <v>2</v>
      </c>
      <c r="K393" s="312" t="s">
        <v>5538</v>
      </c>
      <c r="L393" s="523" t="s">
        <v>5567</v>
      </c>
      <c r="M393" s="533">
        <v>0</v>
      </c>
      <c r="N393" s="533">
        <v>0</v>
      </c>
      <c r="O393" s="533">
        <v>0</v>
      </c>
      <c r="P393" s="533">
        <v>0</v>
      </c>
      <c r="Q393" s="533">
        <v>0</v>
      </c>
      <c r="R393" s="260">
        <f>SUBTOTAL(9,M393:Q393)</f>
        <v>0</v>
      </c>
      <c r="S393" s="523"/>
      <c r="T393" s="523"/>
      <c r="U393" s="523"/>
      <c r="V393" s="523"/>
      <c r="W393" s="523"/>
      <c r="X393" s="523"/>
    </row>
    <row r="394" spans="2:24" ht="15" hidden="1" customHeight="1">
      <c r="B394" s="260" t="s">
        <v>5315</v>
      </c>
      <c r="C394" s="260" t="s">
        <v>5316</v>
      </c>
      <c r="D394" s="732" t="s">
        <v>5317</v>
      </c>
      <c r="E394" s="260" t="s">
        <v>5271</v>
      </c>
      <c r="F394" s="260" t="s">
        <v>275</v>
      </c>
      <c r="G394" s="260">
        <v>2</v>
      </c>
      <c r="H394" s="260">
        <v>3</v>
      </c>
      <c r="I394" s="309" t="s">
        <v>413</v>
      </c>
      <c r="J394" s="260">
        <v>2</v>
      </c>
      <c r="K394" s="312" t="s">
        <v>5539</v>
      </c>
      <c r="L394" s="523" t="s">
        <v>5553</v>
      </c>
      <c r="M394" s="533">
        <v>0</v>
      </c>
      <c r="N394" s="533">
        <v>0</v>
      </c>
      <c r="O394" s="533">
        <v>0</v>
      </c>
      <c r="P394" s="533">
        <v>0</v>
      </c>
      <c r="Q394" s="533">
        <v>0</v>
      </c>
      <c r="S394" s="523"/>
      <c r="T394" s="523"/>
      <c r="U394" s="523"/>
      <c r="V394" s="523"/>
      <c r="W394" s="523"/>
      <c r="X394" s="523"/>
    </row>
    <row r="395" spans="2:24" ht="15" hidden="1" customHeight="1">
      <c r="B395" s="260" t="s">
        <v>5321</v>
      </c>
      <c r="C395" s="260" t="s">
        <v>5322</v>
      </c>
      <c r="D395" s="732" t="s">
        <v>5323</v>
      </c>
      <c r="F395" s="260" t="s">
        <v>275</v>
      </c>
      <c r="G395" s="260">
        <v>2</v>
      </c>
      <c r="H395" s="260">
        <v>2</v>
      </c>
      <c r="I395" s="309" t="s">
        <v>413</v>
      </c>
      <c r="J395" s="260">
        <v>2</v>
      </c>
      <c r="K395" s="312" t="s">
        <v>5539</v>
      </c>
      <c r="L395" s="523" t="s">
        <v>5553</v>
      </c>
      <c r="M395" s="533">
        <v>0</v>
      </c>
      <c r="N395" s="533">
        <v>0</v>
      </c>
      <c r="O395" s="533">
        <v>0</v>
      </c>
      <c r="P395" s="533">
        <v>0</v>
      </c>
      <c r="Q395" s="533">
        <v>0</v>
      </c>
      <c r="S395" s="523"/>
      <c r="T395" s="523"/>
      <c r="U395" s="523"/>
      <c r="V395" s="523"/>
      <c r="W395" s="523"/>
      <c r="X395" s="523"/>
    </row>
    <row r="396" spans="2:24" ht="15" hidden="1" customHeight="1">
      <c r="B396" s="260" t="s">
        <v>5370</v>
      </c>
      <c r="C396" s="260" t="s">
        <v>5371</v>
      </c>
      <c r="D396" s="732" t="s">
        <v>5372</v>
      </c>
      <c r="F396" s="260" t="s">
        <v>275</v>
      </c>
      <c r="G396" s="260">
        <v>2</v>
      </c>
      <c r="H396" s="260">
        <v>4</v>
      </c>
      <c r="I396" s="309" t="s">
        <v>413</v>
      </c>
      <c r="J396" s="260">
        <v>3</v>
      </c>
      <c r="K396" s="312" t="s">
        <v>5540</v>
      </c>
      <c r="L396" s="260" t="s">
        <v>5543</v>
      </c>
      <c r="M396" s="533">
        <v>0</v>
      </c>
      <c r="N396" s="533">
        <v>0</v>
      </c>
      <c r="O396" s="533">
        <v>0</v>
      </c>
      <c r="P396" s="533">
        <v>0</v>
      </c>
      <c r="Q396" s="533">
        <v>0</v>
      </c>
    </row>
    <row r="397" spans="2:24" ht="15" customHeight="1">
      <c r="B397" s="260" t="s">
        <v>5376</v>
      </c>
      <c r="C397" s="260" t="s">
        <v>5377</v>
      </c>
      <c r="D397" s="732" t="s">
        <v>5378</v>
      </c>
      <c r="E397" s="260" t="s">
        <v>5271</v>
      </c>
      <c r="F397" s="260" t="s">
        <v>275</v>
      </c>
      <c r="G397" s="260">
        <v>3</v>
      </c>
      <c r="H397" s="260">
        <v>4</v>
      </c>
      <c r="I397" s="309" t="s">
        <v>413</v>
      </c>
      <c r="J397" s="260">
        <v>3</v>
      </c>
      <c r="K397" s="312" t="s">
        <v>5538</v>
      </c>
      <c r="L397" s="260" t="s">
        <v>5543</v>
      </c>
      <c r="M397" s="260">
        <v>2</v>
      </c>
      <c r="N397" s="260">
        <v>1</v>
      </c>
      <c r="O397" s="260">
        <v>1</v>
      </c>
      <c r="P397" s="260">
        <v>2</v>
      </c>
      <c r="Q397" s="260">
        <v>2</v>
      </c>
      <c r="R397" s="260">
        <f t="shared" ref="R397:R399" si="11">SUBTOTAL(9,M397:Q397)</f>
        <v>8</v>
      </c>
    </row>
    <row r="398" spans="2:24" ht="15" customHeight="1">
      <c r="B398" s="260" t="s">
        <v>5379</v>
      </c>
      <c r="C398" s="260" t="s">
        <v>5380</v>
      </c>
      <c r="D398" s="732" t="s">
        <v>5381</v>
      </c>
      <c r="F398" s="260" t="s">
        <v>275</v>
      </c>
      <c r="G398" s="260">
        <v>1</v>
      </c>
      <c r="H398" s="260">
        <v>6</v>
      </c>
      <c r="I398" s="309" t="s">
        <v>413</v>
      </c>
      <c r="J398" s="260">
        <v>3</v>
      </c>
      <c r="K398" s="312" t="s">
        <v>5538</v>
      </c>
      <c r="L398" s="260" t="s">
        <v>5543</v>
      </c>
      <c r="M398" s="260">
        <v>1</v>
      </c>
      <c r="N398" s="260">
        <v>0</v>
      </c>
      <c r="O398" s="260">
        <v>1</v>
      </c>
      <c r="P398" s="260">
        <v>1</v>
      </c>
      <c r="Q398" s="260">
        <v>2</v>
      </c>
      <c r="R398" s="260">
        <f t="shared" si="11"/>
        <v>5</v>
      </c>
    </row>
    <row r="399" spans="2:24" ht="15" customHeight="1">
      <c r="B399" s="523" t="s">
        <v>6183</v>
      </c>
      <c r="C399" s="260" t="s">
        <v>5383</v>
      </c>
      <c r="D399" s="732" t="s">
        <v>5384</v>
      </c>
      <c r="F399" s="260" t="s">
        <v>275</v>
      </c>
      <c r="G399" s="260">
        <v>4</v>
      </c>
      <c r="H399" s="260">
        <v>5</v>
      </c>
      <c r="I399" s="309" t="s">
        <v>413</v>
      </c>
      <c r="J399" s="260">
        <v>4</v>
      </c>
      <c r="K399" s="312" t="s">
        <v>5537</v>
      </c>
      <c r="L399" s="260" t="s">
        <v>5543</v>
      </c>
      <c r="M399" s="260">
        <v>1</v>
      </c>
      <c r="N399" s="533">
        <v>0</v>
      </c>
      <c r="O399" s="260">
        <v>1</v>
      </c>
      <c r="P399" s="260">
        <v>1</v>
      </c>
      <c r="Q399" s="533">
        <v>0</v>
      </c>
      <c r="R399" s="260">
        <f t="shared" si="11"/>
        <v>3</v>
      </c>
    </row>
    <row r="400" spans="2:24" ht="15" hidden="1" customHeight="1">
      <c r="B400" s="260" t="s">
        <v>5385</v>
      </c>
      <c r="C400" s="260" t="s">
        <v>5386</v>
      </c>
      <c r="D400" s="732" t="s">
        <v>5387</v>
      </c>
      <c r="F400" s="260" t="s">
        <v>275</v>
      </c>
      <c r="G400" s="260">
        <v>2</v>
      </c>
      <c r="H400" s="260">
        <v>5</v>
      </c>
      <c r="I400" s="309" t="s">
        <v>413</v>
      </c>
      <c r="J400" s="260">
        <v>4</v>
      </c>
      <c r="K400" s="312" t="s">
        <v>5539</v>
      </c>
      <c r="L400" s="523" t="s">
        <v>5553</v>
      </c>
      <c r="M400" s="533">
        <v>0</v>
      </c>
      <c r="N400" s="533">
        <v>0</v>
      </c>
      <c r="O400" s="533">
        <v>0</v>
      </c>
      <c r="P400" s="533">
        <v>0</v>
      </c>
      <c r="Q400" s="533">
        <v>0</v>
      </c>
      <c r="S400" s="523"/>
      <c r="T400" s="523"/>
      <c r="U400" s="523"/>
      <c r="V400" s="523"/>
      <c r="W400" s="523"/>
      <c r="X400" s="523"/>
    </row>
    <row r="401" spans="2:30" ht="15" hidden="1" customHeight="1">
      <c r="B401" s="260" t="s">
        <v>5400</v>
      </c>
      <c r="C401" s="260" t="s">
        <v>5401</v>
      </c>
      <c r="D401" s="732" t="s">
        <v>5402</v>
      </c>
      <c r="E401" s="260" t="s">
        <v>5403</v>
      </c>
      <c r="F401" s="260" t="s">
        <v>275</v>
      </c>
      <c r="G401" s="260">
        <v>5</v>
      </c>
      <c r="H401" s="260">
        <v>1</v>
      </c>
      <c r="I401" s="309" t="s">
        <v>413</v>
      </c>
      <c r="J401" s="260">
        <v>4</v>
      </c>
      <c r="K401" s="312" t="s">
        <v>5539</v>
      </c>
      <c r="L401" s="523" t="s">
        <v>5553</v>
      </c>
      <c r="M401" s="533">
        <v>0</v>
      </c>
      <c r="N401" s="533">
        <v>0</v>
      </c>
      <c r="O401" s="533">
        <v>0</v>
      </c>
      <c r="P401" s="533">
        <v>0</v>
      </c>
      <c r="Q401" s="533">
        <v>0</v>
      </c>
      <c r="S401" s="523"/>
      <c r="T401" s="523"/>
      <c r="U401" s="523"/>
      <c r="V401" s="523"/>
      <c r="W401" s="523"/>
      <c r="X401" s="523"/>
    </row>
    <row r="402" spans="2:30" ht="15" hidden="1" customHeight="1">
      <c r="B402" s="260" t="s">
        <v>5416</v>
      </c>
      <c r="C402" s="260" t="s">
        <v>5417</v>
      </c>
      <c r="D402" s="732" t="s">
        <v>5418</v>
      </c>
      <c r="E402" s="260" t="s">
        <v>5419</v>
      </c>
      <c r="F402" s="260" t="s">
        <v>275</v>
      </c>
      <c r="G402" s="260">
        <v>3</v>
      </c>
      <c r="H402" s="260">
        <v>6</v>
      </c>
      <c r="I402" s="309" t="s">
        <v>413</v>
      </c>
      <c r="J402" s="260">
        <v>4</v>
      </c>
      <c r="K402" s="312" t="s">
        <v>5539</v>
      </c>
      <c r="L402" s="523" t="s">
        <v>5553</v>
      </c>
      <c r="M402" s="533">
        <v>0</v>
      </c>
      <c r="N402" s="533">
        <v>0</v>
      </c>
      <c r="O402" s="533">
        <v>0</v>
      </c>
      <c r="P402" s="533">
        <v>0</v>
      </c>
      <c r="Q402" s="533">
        <v>0</v>
      </c>
      <c r="S402" s="523"/>
      <c r="T402" s="523"/>
      <c r="U402" s="523"/>
      <c r="V402" s="523"/>
      <c r="W402" s="523"/>
      <c r="X402" s="523"/>
    </row>
    <row r="403" spans="2:30" ht="15" hidden="1" customHeight="1">
      <c r="B403" s="260" t="s">
        <v>5425</v>
      </c>
      <c r="C403" s="260" t="s">
        <v>5426</v>
      </c>
      <c r="D403" s="732" t="s">
        <v>5427</v>
      </c>
      <c r="E403" s="260" t="s">
        <v>5428</v>
      </c>
      <c r="F403" s="260" t="s">
        <v>275</v>
      </c>
      <c r="G403" s="260">
        <v>4</v>
      </c>
      <c r="H403" s="260">
        <v>3</v>
      </c>
      <c r="I403" s="309" t="s">
        <v>413</v>
      </c>
      <c r="J403" s="260">
        <v>4</v>
      </c>
      <c r="K403" s="312" t="s">
        <v>5539</v>
      </c>
      <c r="L403" s="523" t="s">
        <v>5553</v>
      </c>
      <c r="M403" s="533">
        <v>0</v>
      </c>
      <c r="N403" s="533">
        <v>0</v>
      </c>
      <c r="O403" s="533">
        <v>0</v>
      </c>
      <c r="P403" s="533">
        <v>0</v>
      </c>
      <c r="Q403" s="533">
        <v>0</v>
      </c>
      <c r="S403" s="523"/>
      <c r="T403" s="523"/>
      <c r="U403" s="523"/>
      <c r="V403" s="523"/>
      <c r="W403" s="523"/>
      <c r="X403" s="523"/>
    </row>
    <row r="404" spans="2:30" ht="15" hidden="1" customHeight="1">
      <c r="B404" s="260" t="s">
        <v>5437</v>
      </c>
      <c r="C404" s="260" t="s">
        <v>5438</v>
      </c>
      <c r="D404" s="732" t="s">
        <v>5439</v>
      </c>
      <c r="E404" s="260" t="s">
        <v>5403</v>
      </c>
      <c r="F404" s="260" t="s">
        <v>275</v>
      </c>
      <c r="G404" s="260">
        <v>4</v>
      </c>
      <c r="H404" s="260">
        <v>4</v>
      </c>
      <c r="I404" s="309" t="s">
        <v>413</v>
      </c>
      <c r="J404" s="260">
        <v>5</v>
      </c>
      <c r="K404" s="312" t="s">
        <v>5539</v>
      </c>
      <c r="L404" s="523" t="s">
        <v>5553</v>
      </c>
      <c r="M404" s="533">
        <v>0</v>
      </c>
      <c r="N404" s="533">
        <v>0</v>
      </c>
      <c r="O404" s="533">
        <v>0</v>
      </c>
      <c r="P404" s="533">
        <v>0</v>
      </c>
      <c r="Q404" s="533">
        <v>0</v>
      </c>
      <c r="S404" s="523"/>
      <c r="T404" s="523"/>
      <c r="U404" s="523"/>
      <c r="V404" s="523"/>
      <c r="W404" s="523"/>
      <c r="X404" s="523"/>
    </row>
    <row r="405" spans="2:30" ht="15" customHeight="1">
      <c r="B405" s="523" t="s">
        <v>5569</v>
      </c>
      <c r="C405" s="260" t="s">
        <v>5452</v>
      </c>
      <c r="D405" s="732" t="s">
        <v>5453</v>
      </c>
      <c r="F405" s="260" t="s">
        <v>275</v>
      </c>
      <c r="G405" s="260">
        <v>4</v>
      </c>
      <c r="H405" s="260">
        <v>6</v>
      </c>
      <c r="I405" s="309" t="s">
        <v>413</v>
      </c>
      <c r="J405" s="260">
        <v>5</v>
      </c>
      <c r="K405" s="312" t="s">
        <v>5537</v>
      </c>
      <c r="L405" s="260" t="s">
        <v>5543</v>
      </c>
      <c r="M405" s="260">
        <v>1</v>
      </c>
      <c r="N405" s="260">
        <v>1</v>
      </c>
      <c r="O405" s="260">
        <v>1</v>
      </c>
      <c r="P405" s="533">
        <v>0</v>
      </c>
      <c r="Q405" s="260">
        <v>1</v>
      </c>
      <c r="R405" s="260">
        <f>SUBTOTAL(9,M405:Q405)</f>
        <v>4</v>
      </c>
    </row>
    <row r="406" spans="2:30" ht="15" hidden="1" customHeight="1">
      <c r="B406" s="260" t="s">
        <v>5454</v>
      </c>
      <c r="C406" s="260" t="s">
        <v>5455</v>
      </c>
      <c r="D406" s="732" t="s">
        <v>1361</v>
      </c>
      <c r="E406" s="260" t="s">
        <v>5271</v>
      </c>
      <c r="F406" s="260" t="s">
        <v>275</v>
      </c>
      <c r="G406" s="260">
        <v>4</v>
      </c>
      <c r="H406" s="260">
        <v>6</v>
      </c>
      <c r="I406" s="309" t="s">
        <v>413</v>
      </c>
      <c r="J406" s="260">
        <v>5</v>
      </c>
      <c r="K406" s="312" t="s">
        <v>5539</v>
      </c>
      <c r="L406" s="523" t="s">
        <v>5553</v>
      </c>
      <c r="M406" s="533">
        <v>0</v>
      </c>
      <c r="N406" s="533">
        <v>0</v>
      </c>
      <c r="O406" s="533">
        <v>0</v>
      </c>
      <c r="P406" s="533">
        <v>0</v>
      </c>
      <c r="Q406" s="533">
        <v>0</v>
      </c>
      <c r="S406" s="523"/>
      <c r="T406" s="523"/>
      <c r="U406" s="523"/>
      <c r="V406" s="523"/>
      <c r="W406" s="523"/>
      <c r="X406" s="523"/>
    </row>
    <row r="407" spans="2:30" ht="15" customHeight="1">
      <c r="B407" s="523" t="s">
        <v>5570</v>
      </c>
      <c r="C407" s="260" t="s">
        <v>5459</v>
      </c>
      <c r="D407" s="732" t="s">
        <v>5460</v>
      </c>
      <c r="F407" s="260" t="s">
        <v>275</v>
      </c>
      <c r="G407" s="260">
        <v>4</v>
      </c>
      <c r="H407" s="260">
        <v>4</v>
      </c>
      <c r="I407" s="309" t="s">
        <v>413</v>
      </c>
      <c r="J407" s="260">
        <v>5</v>
      </c>
      <c r="K407" s="312" t="s">
        <v>5537</v>
      </c>
      <c r="L407" s="260" t="s">
        <v>5543</v>
      </c>
      <c r="M407" s="260">
        <v>1</v>
      </c>
      <c r="N407" s="533">
        <v>0</v>
      </c>
      <c r="O407" s="260">
        <v>1</v>
      </c>
      <c r="P407" s="260">
        <v>1</v>
      </c>
      <c r="Q407" s="260">
        <v>1</v>
      </c>
      <c r="R407" s="260">
        <f>SUBTOTAL(9,M407:Q407)</f>
        <v>4</v>
      </c>
    </row>
    <row r="408" spans="2:30" ht="15" hidden="1" customHeight="1">
      <c r="B408" s="260" t="s">
        <v>5469</v>
      </c>
      <c r="C408" s="260" t="s">
        <v>5470</v>
      </c>
      <c r="D408" s="732" t="s">
        <v>5471</v>
      </c>
      <c r="F408" s="260" t="s">
        <v>275</v>
      </c>
      <c r="G408" s="260">
        <v>3</v>
      </c>
      <c r="H408" s="260">
        <v>7</v>
      </c>
      <c r="I408" s="309" t="s">
        <v>413</v>
      </c>
      <c r="J408" s="260">
        <v>5</v>
      </c>
      <c r="K408" s="312" t="s">
        <v>5539</v>
      </c>
      <c r="L408" s="523" t="s">
        <v>5553</v>
      </c>
      <c r="M408" s="533">
        <v>0</v>
      </c>
      <c r="N408" s="533">
        <v>0</v>
      </c>
      <c r="O408" s="533">
        <v>0</v>
      </c>
      <c r="P408" s="533">
        <v>0</v>
      </c>
      <c r="Q408" s="533">
        <v>0</v>
      </c>
      <c r="S408" s="523"/>
      <c r="T408" s="523"/>
      <c r="U408" s="523"/>
      <c r="V408" s="523"/>
      <c r="W408" s="523"/>
      <c r="X408" s="523"/>
    </row>
    <row r="409" spans="2:30" ht="15" hidden="1" customHeight="1">
      <c r="B409" s="260" t="s">
        <v>5472</v>
      </c>
      <c r="C409" s="260" t="s">
        <v>5473</v>
      </c>
      <c r="D409" s="732" t="s">
        <v>5474</v>
      </c>
      <c r="F409" s="260" t="s">
        <v>275</v>
      </c>
      <c r="G409" s="260">
        <v>6</v>
      </c>
      <c r="H409" s="260">
        <v>6</v>
      </c>
      <c r="I409" s="309" t="s">
        <v>413</v>
      </c>
      <c r="J409" s="260">
        <v>6</v>
      </c>
      <c r="K409" s="312" t="s">
        <v>5539</v>
      </c>
      <c r="L409" s="523" t="s">
        <v>5553</v>
      </c>
      <c r="M409" s="533">
        <v>0</v>
      </c>
      <c r="N409" s="533">
        <v>0</v>
      </c>
      <c r="O409" s="533">
        <v>0</v>
      </c>
      <c r="P409" s="533">
        <v>0</v>
      </c>
      <c r="Q409" s="533">
        <v>0</v>
      </c>
      <c r="S409" s="523"/>
      <c r="T409" s="523"/>
      <c r="U409" s="523"/>
      <c r="V409" s="523"/>
      <c r="W409" s="523"/>
      <c r="X409" s="523"/>
    </row>
    <row r="410" spans="2:30" ht="15" hidden="1" customHeight="1">
      <c r="B410" s="260" t="s">
        <v>5478</v>
      </c>
      <c r="C410" s="260" t="s">
        <v>5479</v>
      </c>
      <c r="D410" s="732" t="s">
        <v>5480</v>
      </c>
      <c r="F410" s="260" t="s">
        <v>275</v>
      </c>
      <c r="G410" s="260">
        <v>5</v>
      </c>
      <c r="H410" s="260">
        <v>7</v>
      </c>
      <c r="I410" s="309" t="s">
        <v>413</v>
      </c>
      <c r="J410" s="260">
        <v>6</v>
      </c>
      <c r="K410" s="312" t="s">
        <v>5539</v>
      </c>
      <c r="L410" s="523" t="s">
        <v>5553</v>
      </c>
      <c r="M410" s="533">
        <v>0</v>
      </c>
      <c r="N410" s="533">
        <v>0</v>
      </c>
      <c r="O410" s="533">
        <v>0</v>
      </c>
      <c r="P410" s="533">
        <v>0</v>
      </c>
      <c r="Q410" s="533">
        <v>0</v>
      </c>
      <c r="S410" s="523"/>
      <c r="T410" s="523"/>
      <c r="U410" s="523"/>
      <c r="V410" s="523"/>
      <c r="W410" s="523"/>
      <c r="X410" s="523"/>
    </row>
    <row r="411" spans="2:30" ht="15" hidden="1" customHeight="1">
      <c r="B411" s="260" t="s">
        <v>5491</v>
      </c>
      <c r="C411" s="260" t="s">
        <v>5492</v>
      </c>
      <c r="D411" s="732" t="s">
        <v>5493</v>
      </c>
      <c r="E411" s="260" t="s">
        <v>5419</v>
      </c>
      <c r="F411" s="260" t="s">
        <v>275</v>
      </c>
      <c r="G411" s="260">
        <v>4</v>
      </c>
      <c r="H411" s="260">
        <v>9</v>
      </c>
      <c r="I411" s="309" t="s">
        <v>413</v>
      </c>
      <c r="J411" s="260">
        <v>6</v>
      </c>
      <c r="K411" s="312" t="s">
        <v>5539</v>
      </c>
      <c r="L411" s="523" t="s">
        <v>5553</v>
      </c>
      <c r="M411" s="533">
        <v>0</v>
      </c>
      <c r="N411" s="533">
        <v>0</v>
      </c>
      <c r="O411" s="533">
        <v>0</v>
      </c>
      <c r="P411" s="533">
        <v>0</v>
      </c>
      <c r="Q411" s="533">
        <v>0</v>
      </c>
      <c r="S411" s="523"/>
      <c r="T411" s="523"/>
      <c r="U411" s="523"/>
      <c r="V411" s="523"/>
      <c r="W411" s="523"/>
      <c r="X411" s="523"/>
    </row>
    <row r="412" spans="2:30" ht="15" customHeight="1">
      <c r="B412" s="260" t="s">
        <v>5502</v>
      </c>
      <c r="C412" s="260" t="s">
        <v>5503</v>
      </c>
      <c r="D412" s="732" t="s">
        <v>5504</v>
      </c>
      <c r="F412" s="260" t="s">
        <v>275</v>
      </c>
      <c r="G412" s="260">
        <v>6</v>
      </c>
      <c r="H412" s="260">
        <v>8</v>
      </c>
      <c r="I412" s="309" t="s">
        <v>413</v>
      </c>
      <c r="J412" s="260">
        <v>7</v>
      </c>
      <c r="K412" s="312" t="s">
        <v>5537</v>
      </c>
      <c r="L412" s="260" t="s">
        <v>5543</v>
      </c>
      <c r="M412" s="260">
        <v>1</v>
      </c>
      <c r="N412" s="260">
        <v>1</v>
      </c>
      <c r="O412" s="260">
        <v>1</v>
      </c>
      <c r="P412" s="260">
        <v>1</v>
      </c>
      <c r="Q412" s="260">
        <v>1</v>
      </c>
      <c r="R412" s="260">
        <f>SUBTOTAL(9,M412:Q412)</f>
        <v>5</v>
      </c>
    </row>
    <row r="413" spans="2:30" ht="15" hidden="1" customHeight="1">
      <c r="B413" s="260" t="s">
        <v>5517</v>
      </c>
      <c r="C413" s="260" t="s">
        <v>5518</v>
      </c>
      <c r="D413" s="732" t="s">
        <v>5519</v>
      </c>
      <c r="E413" s="260" t="s">
        <v>5419</v>
      </c>
      <c r="F413" s="260" t="s">
        <v>275</v>
      </c>
      <c r="G413" s="260">
        <v>8</v>
      </c>
      <c r="H413" s="260">
        <v>8</v>
      </c>
      <c r="I413" s="309" t="s">
        <v>413</v>
      </c>
      <c r="J413" s="260">
        <v>8</v>
      </c>
      <c r="K413" s="260" t="s">
        <v>460</v>
      </c>
      <c r="L413" s="523" t="s">
        <v>5553</v>
      </c>
      <c r="M413" s="533">
        <v>0</v>
      </c>
      <c r="N413" s="533">
        <v>0</v>
      </c>
      <c r="O413" s="533">
        <v>0</v>
      </c>
      <c r="P413" s="533">
        <v>0</v>
      </c>
      <c r="Q413" s="533">
        <v>0</v>
      </c>
      <c r="S413" s="523"/>
      <c r="T413" s="523"/>
      <c r="U413" s="523"/>
      <c r="V413" s="523"/>
      <c r="W413" s="523"/>
      <c r="X413" s="523"/>
    </row>
    <row r="414" spans="2:30" ht="15" hidden="1" customHeight="1">
      <c r="B414" s="750" t="s">
        <v>5033</v>
      </c>
      <c r="I414" s="751" t="s">
        <v>5077</v>
      </c>
      <c r="K414" s="744" t="s">
        <v>460</v>
      </c>
      <c r="L414" s="657" t="s">
        <v>5084</v>
      </c>
      <c r="M414">
        <v>2</v>
      </c>
      <c r="N414">
        <v>2</v>
      </c>
      <c r="O414">
        <v>2</v>
      </c>
      <c r="P414">
        <v>2</v>
      </c>
      <c r="Q414">
        <v>2</v>
      </c>
      <c r="R414">
        <f t="shared" ref="R414:R422" si="12">SUBTOTAL(9,M414:Q414)</f>
        <v>0</v>
      </c>
      <c r="S414" s="657"/>
      <c r="T414" s="657"/>
      <c r="U414" s="657"/>
      <c r="V414" s="657"/>
      <c r="W414" s="657"/>
      <c r="X414" s="657"/>
      <c r="Y414"/>
      <c r="Z414"/>
      <c r="AA414"/>
      <c r="AB414"/>
      <c r="AC414"/>
      <c r="AD414"/>
    </row>
    <row r="415" spans="2:30" ht="15" hidden="1" customHeight="1">
      <c r="B415" s="750" t="s">
        <v>5034</v>
      </c>
      <c r="I415" s="751" t="s">
        <v>5077</v>
      </c>
      <c r="K415" s="744" t="s">
        <v>460</v>
      </c>
      <c r="L415" s="657" t="s">
        <v>5084</v>
      </c>
      <c r="M415">
        <v>2</v>
      </c>
      <c r="N415">
        <v>2</v>
      </c>
      <c r="O415">
        <v>2</v>
      </c>
      <c r="P415">
        <v>2</v>
      </c>
      <c r="Q415">
        <v>2</v>
      </c>
      <c r="R415">
        <f t="shared" si="12"/>
        <v>0</v>
      </c>
      <c r="S415" s="657"/>
      <c r="T415" s="657"/>
      <c r="U415" s="657"/>
      <c r="V415" s="657"/>
      <c r="W415" s="657"/>
      <c r="X415" s="657"/>
      <c r="Y415"/>
      <c r="Z415"/>
      <c r="AA415"/>
      <c r="AB415"/>
      <c r="AC415"/>
      <c r="AD415"/>
    </row>
    <row r="416" spans="2:30" ht="15" hidden="1" customHeight="1">
      <c r="B416" s="750" t="s">
        <v>5035</v>
      </c>
      <c r="I416" s="751" t="s">
        <v>5077</v>
      </c>
      <c r="K416" s="744" t="s">
        <v>460</v>
      </c>
      <c r="L416" s="657" t="s">
        <v>5084</v>
      </c>
      <c r="M416">
        <v>2</v>
      </c>
      <c r="N416">
        <v>2</v>
      </c>
      <c r="O416">
        <v>2</v>
      </c>
      <c r="P416">
        <v>2</v>
      </c>
      <c r="Q416">
        <v>2</v>
      </c>
      <c r="R416">
        <f t="shared" si="12"/>
        <v>0</v>
      </c>
      <c r="S416" s="657"/>
      <c r="T416" s="657"/>
      <c r="U416" s="657"/>
      <c r="V416" s="657"/>
      <c r="W416" s="657"/>
      <c r="X416" s="657"/>
      <c r="Y416"/>
      <c r="Z416"/>
      <c r="AA416"/>
      <c r="AB416"/>
      <c r="AC416"/>
      <c r="AD416"/>
    </row>
    <row r="417" spans="2:30" ht="15" hidden="1" customHeight="1">
      <c r="B417" s="750" t="s">
        <v>5036</v>
      </c>
      <c r="I417" s="751" t="s">
        <v>5077</v>
      </c>
      <c r="K417" s="744" t="s">
        <v>460</v>
      </c>
      <c r="L417" s="657" t="s">
        <v>5084</v>
      </c>
      <c r="M417">
        <v>2</v>
      </c>
      <c r="N417">
        <v>2</v>
      </c>
      <c r="O417">
        <v>2</v>
      </c>
      <c r="P417">
        <v>2</v>
      </c>
      <c r="Q417">
        <v>2</v>
      </c>
      <c r="R417">
        <f t="shared" si="12"/>
        <v>0</v>
      </c>
      <c r="S417" s="657"/>
      <c r="T417" s="657"/>
      <c r="U417" s="657"/>
      <c r="V417" s="657"/>
      <c r="W417" s="657"/>
      <c r="X417" s="657"/>
      <c r="Y417"/>
      <c r="Z417"/>
      <c r="AA417"/>
      <c r="AB417"/>
      <c r="AC417"/>
      <c r="AD417"/>
    </row>
    <row r="418" spans="2:30" ht="15" hidden="1" customHeight="1">
      <c r="B418" s="750" t="s">
        <v>5037</v>
      </c>
      <c r="I418" s="751" t="s">
        <v>5077</v>
      </c>
      <c r="K418" s="523" t="s">
        <v>5083</v>
      </c>
      <c r="L418" s="657" t="s">
        <v>5084</v>
      </c>
      <c r="M418">
        <v>2</v>
      </c>
      <c r="N418">
        <v>2</v>
      </c>
      <c r="O418">
        <v>2</v>
      </c>
      <c r="P418">
        <v>2</v>
      </c>
      <c r="Q418">
        <v>2</v>
      </c>
      <c r="R418">
        <f t="shared" si="12"/>
        <v>0</v>
      </c>
      <c r="S418" s="657"/>
      <c r="T418" s="657"/>
      <c r="U418" s="657"/>
      <c r="V418" s="657"/>
      <c r="W418" s="657"/>
      <c r="X418" s="657"/>
      <c r="Y418"/>
      <c r="Z418"/>
      <c r="AA418"/>
      <c r="AB418"/>
      <c r="AC418"/>
      <c r="AD418"/>
    </row>
    <row r="419" spans="2:30" ht="15" hidden="1" customHeight="1">
      <c r="B419" s="750" t="s">
        <v>5038</v>
      </c>
      <c r="I419" s="751" t="s">
        <v>5077</v>
      </c>
      <c r="K419" s="744" t="s">
        <v>460</v>
      </c>
      <c r="L419" s="657" t="s">
        <v>5084</v>
      </c>
      <c r="M419">
        <v>2</v>
      </c>
      <c r="N419">
        <v>2</v>
      </c>
      <c r="O419">
        <v>2</v>
      </c>
      <c r="P419">
        <v>2</v>
      </c>
      <c r="Q419">
        <v>2</v>
      </c>
      <c r="R419">
        <f t="shared" si="12"/>
        <v>0</v>
      </c>
      <c r="S419" s="657"/>
      <c r="T419" s="657"/>
      <c r="U419" s="657"/>
      <c r="V419" s="657"/>
      <c r="W419" s="657"/>
      <c r="X419" s="657"/>
      <c r="Y419"/>
      <c r="Z419"/>
      <c r="AA419"/>
      <c r="AB419"/>
      <c r="AC419"/>
      <c r="AD419"/>
    </row>
    <row r="420" spans="2:30" ht="15" hidden="1" customHeight="1">
      <c r="B420" s="750" t="s">
        <v>5039</v>
      </c>
      <c r="I420" s="751" t="s">
        <v>5077</v>
      </c>
      <c r="K420" s="744" t="s">
        <v>460</v>
      </c>
      <c r="L420" s="657" t="s">
        <v>5084</v>
      </c>
      <c r="M420">
        <v>2</v>
      </c>
      <c r="N420">
        <v>2</v>
      </c>
      <c r="O420">
        <v>2</v>
      </c>
      <c r="P420">
        <v>2</v>
      </c>
      <c r="Q420">
        <v>2</v>
      </c>
      <c r="R420">
        <f t="shared" si="12"/>
        <v>0</v>
      </c>
      <c r="S420" s="657"/>
      <c r="T420" s="657"/>
      <c r="U420" s="657"/>
      <c r="V420" s="657"/>
      <c r="W420" s="657"/>
      <c r="X420" s="657"/>
      <c r="Y420"/>
      <c r="Z420"/>
      <c r="AA420"/>
      <c r="AB420"/>
      <c r="AC420"/>
      <c r="AD420"/>
    </row>
    <row r="421" spans="2:30" ht="15" hidden="1" customHeight="1">
      <c r="B421" s="750" t="s">
        <v>5040</v>
      </c>
      <c r="I421" s="751" t="s">
        <v>5077</v>
      </c>
      <c r="K421" s="312" t="s">
        <v>3255</v>
      </c>
      <c r="L421" s="657" t="s">
        <v>5084</v>
      </c>
      <c r="M421">
        <v>2</v>
      </c>
      <c r="N421">
        <v>2</v>
      </c>
      <c r="O421">
        <v>2</v>
      </c>
      <c r="P421">
        <v>2</v>
      </c>
      <c r="Q421">
        <v>2</v>
      </c>
      <c r="R421">
        <f t="shared" si="12"/>
        <v>0</v>
      </c>
      <c r="S421" s="657"/>
      <c r="T421" s="657"/>
      <c r="U421" s="657"/>
      <c r="V421" s="657"/>
      <c r="W421" s="657"/>
      <c r="X421" s="657"/>
      <c r="Y421"/>
      <c r="Z421"/>
      <c r="AA421"/>
      <c r="AB421"/>
      <c r="AC421"/>
      <c r="AD421"/>
    </row>
    <row r="422" spans="2:30" ht="15" hidden="1" customHeight="1">
      <c r="B422" s="750" t="s">
        <v>5078</v>
      </c>
      <c r="I422" s="751" t="s">
        <v>5077</v>
      </c>
      <c r="J422" s="260">
        <v>1</v>
      </c>
      <c r="K422" s="744" t="s">
        <v>460</v>
      </c>
      <c r="L422" s="657" t="s">
        <v>5544</v>
      </c>
      <c r="M422">
        <v>0</v>
      </c>
      <c r="N422">
        <v>0</v>
      </c>
      <c r="O422">
        <v>0</v>
      </c>
      <c r="P422">
        <v>0</v>
      </c>
      <c r="Q422">
        <v>0</v>
      </c>
      <c r="R422">
        <f t="shared" si="12"/>
        <v>0</v>
      </c>
      <c r="S422" s="657"/>
      <c r="T422" s="657"/>
      <c r="U422" s="657"/>
      <c r="V422" s="657"/>
      <c r="W422" s="657"/>
      <c r="X422" s="657"/>
      <c r="Y422"/>
      <c r="Z422"/>
      <c r="AA422"/>
      <c r="AB422"/>
      <c r="AC422"/>
      <c r="AD422"/>
    </row>
    <row r="423" spans="2:30" ht="15" hidden="1" customHeight="1">
      <c r="B423" s="750" t="s">
        <v>5041</v>
      </c>
      <c r="I423" s="751" t="s">
        <v>5077</v>
      </c>
      <c r="J423" s="260">
        <v>2</v>
      </c>
      <c r="K423" s="744" t="s">
        <v>460</v>
      </c>
      <c r="L423" s="657" t="s">
        <v>5544</v>
      </c>
      <c r="M423">
        <v>0</v>
      </c>
      <c r="N423">
        <v>0</v>
      </c>
      <c r="O423">
        <v>0</v>
      </c>
      <c r="P423">
        <v>0</v>
      </c>
      <c r="Q423">
        <v>0</v>
      </c>
      <c r="R423">
        <f t="shared" ref="R423:R458" si="13">SUBTOTAL(9,M423:Q423)</f>
        <v>0</v>
      </c>
      <c r="S423" s="657"/>
      <c r="T423" s="657"/>
      <c r="U423" s="657"/>
      <c r="V423" s="657"/>
      <c r="W423" s="657"/>
      <c r="X423" s="657"/>
      <c r="Y423"/>
      <c r="Z423"/>
      <c r="AA423"/>
      <c r="AB423"/>
      <c r="AC423"/>
      <c r="AD423"/>
    </row>
    <row r="424" spans="2:30" ht="15" hidden="1" customHeight="1">
      <c r="B424" s="750" t="s">
        <v>5042</v>
      </c>
      <c r="I424" s="751" t="s">
        <v>5077</v>
      </c>
      <c r="J424" s="260">
        <v>2</v>
      </c>
      <c r="K424" s="312" t="s">
        <v>3255</v>
      </c>
      <c r="L424" s="657" t="s">
        <v>5544</v>
      </c>
      <c r="M424">
        <v>0</v>
      </c>
      <c r="N424">
        <v>0</v>
      </c>
      <c r="O424">
        <v>0</v>
      </c>
      <c r="P424">
        <v>0</v>
      </c>
      <c r="Q424">
        <v>0</v>
      </c>
      <c r="R424">
        <f t="shared" si="13"/>
        <v>0</v>
      </c>
      <c r="S424" s="657"/>
      <c r="T424" s="657"/>
      <c r="U424" s="657"/>
      <c r="V424" s="657"/>
      <c r="W424" s="657"/>
      <c r="X424" s="657"/>
      <c r="Y424"/>
      <c r="Z424"/>
      <c r="AA424"/>
      <c r="AB424"/>
      <c r="AC424"/>
      <c r="AD424"/>
    </row>
    <row r="425" spans="2:30" ht="15" hidden="1" customHeight="1">
      <c r="B425" s="750" t="s">
        <v>5043</v>
      </c>
      <c r="I425" s="751" t="s">
        <v>5077</v>
      </c>
      <c r="K425" s="744" t="s">
        <v>460</v>
      </c>
      <c r="L425" s="657" t="s">
        <v>5084</v>
      </c>
      <c r="M425">
        <v>2</v>
      </c>
      <c r="N425">
        <v>2</v>
      </c>
      <c r="O425">
        <v>2</v>
      </c>
      <c r="P425">
        <v>2</v>
      </c>
      <c r="Q425">
        <v>2</v>
      </c>
      <c r="R425">
        <f t="shared" si="13"/>
        <v>0</v>
      </c>
      <c r="S425" s="657"/>
      <c r="T425" s="657"/>
      <c r="U425" s="657"/>
      <c r="V425" s="657"/>
      <c r="W425" s="657"/>
      <c r="X425" s="657"/>
      <c r="Y425"/>
      <c r="Z425"/>
      <c r="AA425"/>
      <c r="AB425"/>
      <c r="AC425"/>
      <c r="AD425"/>
    </row>
    <row r="426" spans="2:30" ht="15" hidden="1" customHeight="1">
      <c r="B426" s="750" t="s">
        <v>5044</v>
      </c>
      <c r="I426" s="751" t="s">
        <v>5077</v>
      </c>
      <c r="K426" s="523" t="s">
        <v>5079</v>
      </c>
      <c r="L426" s="657" t="s">
        <v>5084</v>
      </c>
      <c r="M426">
        <v>2</v>
      </c>
      <c r="N426">
        <v>2</v>
      </c>
      <c r="O426">
        <v>2</v>
      </c>
      <c r="P426">
        <v>2</v>
      </c>
      <c r="Q426">
        <v>2</v>
      </c>
      <c r="R426">
        <f t="shared" si="13"/>
        <v>0</v>
      </c>
      <c r="S426" s="657"/>
      <c r="T426" s="657"/>
      <c r="U426" s="657"/>
      <c r="V426" s="657"/>
      <c r="W426" s="657"/>
      <c r="X426" s="657"/>
      <c r="Y426"/>
      <c r="Z426"/>
      <c r="AA426"/>
      <c r="AB426"/>
      <c r="AC426"/>
      <c r="AD426"/>
    </row>
    <row r="427" spans="2:30" ht="15" hidden="1" customHeight="1">
      <c r="B427" s="750" t="s">
        <v>5045</v>
      </c>
      <c r="I427" s="751" t="s">
        <v>5077</v>
      </c>
      <c r="K427" s="312" t="s">
        <v>3255</v>
      </c>
      <c r="L427" s="657" t="s">
        <v>5084</v>
      </c>
      <c r="M427">
        <v>2</v>
      </c>
      <c r="N427">
        <v>2</v>
      </c>
      <c r="O427">
        <v>2</v>
      </c>
      <c r="P427">
        <v>2</v>
      </c>
      <c r="Q427">
        <v>2</v>
      </c>
      <c r="R427">
        <f t="shared" si="13"/>
        <v>0</v>
      </c>
      <c r="S427" s="657"/>
      <c r="T427" s="657"/>
      <c r="U427" s="657"/>
      <c r="V427" s="657"/>
      <c r="W427" s="657"/>
      <c r="X427" s="657"/>
      <c r="Y427"/>
      <c r="Z427"/>
      <c r="AA427"/>
      <c r="AB427"/>
      <c r="AC427"/>
      <c r="AD427"/>
    </row>
    <row r="428" spans="2:30" ht="15" hidden="1" customHeight="1">
      <c r="B428" s="750" t="s">
        <v>5046</v>
      </c>
      <c r="I428" s="751" t="s">
        <v>5077</v>
      </c>
      <c r="J428" s="499">
        <v>2</v>
      </c>
      <c r="K428" s="744" t="s">
        <v>460</v>
      </c>
      <c r="L428" s="657" t="s">
        <v>5544</v>
      </c>
      <c r="M428">
        <v>0</v>
      </c>
      <c r="N428">
        <v>0</v>
      </c>
      <c r="O428">
        <v>0</v>
      </c>
      <c r="P428">
        <v>0</v>
      </c>
      <c r="Q428">
        <v>0</v>
      </c>
      <c r="R428">
        <f t="shared" si="13"/>
        <v>0</v>
      </c>
      <c r="S428" s="657"/>
      <c r="T428" s="657"/>
      <c r="U428" s="657"/>
      <c r="V428" s="657"/>
      <c r="W428" s="657"/>
      <c r="X428" s="657"/>
      <c r="Y428"/>
      <c r="Z428"/>
      <c r="AA428"/>
      <c r="AB428"/>
      <c r="AC428"/>
      <c r="AD428"/>
    </row>
    <row r="429" spans="2:30" ht="15" hidden="1" customHeight="1">
      <c r="B429" s="750" t="s">
        <v>5047</v>
      </c>
      <c r="I429" s="751" t="s">
        <v>5077</v>
      </c>
      <c r="K429" s="523" t="s">
        <v>5079</v>
      </c>
      <c r="L429" s="657" t="s">
        <v>5084</v>
      </c>
      <c r="M429">
        <v>2</v>
      </c>
      <c r="N429">
        <v>2</v>
      </c>
      <c r="O429">
        <v>2</v>
      </c>
      <c r="P429">
        <v>2</v>
      </c>
      <c r="Q429">
        <v>2</v>
      </c>
      <c r="R429">
        <f t="shared" si="13"/>
        <v>0</v>
      </c>
      <c r="S429" s="657"/>
      <c r="T429" s="657"/>
      <c r="U429" s="657"/>
      <c r="V429" s="657"/>
      <c r="W429" s="657"/>
      <c r="X429" s="657"/>
      <c r="Y429"/>
      <c r="Z429"/>
      <c r="AA429"/>
      <c r="AB429"/>
      <c r="AC429"/>
      <c r="AD429"/>
    </row>
    <row r="430" spans="2:30" ht="15" hidden="1" customHeight="1">
      <c r="B430" s="750" t="s">
        <v>5048</v>
      </c>
      <c r="I430" s="751" t="s">
        <v>5077</v>
      </c>
      <c r="J430" s="499">
        <v>2</v>
      </c>
      <c r="K430" s="744" t="s">
        <v>460</v>
      </c>
      <c r="L430" s="657" t="s">
        <v>5544</v>
      </c>
      <c r="M430">
        <v>0</v>
      </c>
      <c r="N430">
        <v>0</v>
      </c>
      <c r="O430">
        <v>0</v>
      </c>
      <c r="P430">
        <v>0</v>
      </c>
      <c r="Q430">
        <v>0</v>
      </c>
      <c r="R430">
        <f t="shared" si="13"/>
        <v>0</v>
      </c>
      <c r="S430" s="657"/>
      <c r="T430" s="657"/>
      <c r="U430" s="657"/>
      <c r="V430" s="657"/>
      <c r="W430" s="657"/>
      <c r="X430" s="657"/>
      <c r="Y430"/>
      <c r="Z430"/>
      <c r="AA430"/>
      <c r="AB430"/>
      <c r="AC430"/>
      <c r="AD430"/>
    </row>
    <row r="431" spans="2:30" ht="15" hidden="1" customHeight="1">
      <c r="B431" s="750" t="s">
        <v>5049</v>
      </c>
      <c r="I431" s="751" t="s">
        <v>5077</v>
      </c>
      <c r="K431" s="523" t="s">
        <v>5079</v>
      </c>
      <c r="L431" s="657" t="s">
        <v>5084</v>
      </c>
      <c r="M431">
        <v>2</v>
      </c>
      <c r="N431">
        <v>2</v>
      </c>
      <c r="O431">
        <v>2</v>
      </c>
      <c r="P431">
        <v>2</v>
      </c>
      <c r="Q431">
        <v>2</v>
      </c>
      <c r="R431">
        <f t="shared" si="13"/>
        <v>0</v>
      </c>
      <c r="S431" s="657"/>
      <c r="T431" s="657"/>
      <c r="U431" s="657"/>
      <c r="V431" s="657"/>
      <c r="W431" s="657"/>
      <c r="X431" s="657"/>
      <c r="Y431"/>
      <c r="Z431"/>
      <c r="AA431"/>
      <c r="AB431"/>
      <c r="AC431"/>
      <c r="AD431"/>
    </row>
    <row r="432" spans="2:30" ht="15" hidden="1" customHeight="1">
      <c r="B432" s="750" t="s">
        <v>5050</v>
      </c>
      <c r="I432" s="751" t="s">
        <v>5077</v>
      </c>
      <c r="K432" s="523" t="s">
        <v>5079</v>
      </c>
      <c r="L432" s="657" t="s">
        <v>5084</v>
      </c>
      <c r="M432">
        <v>2</v>
      </c>
      <c r="N432">
        <v>2</v>
      </c>
      <c r="O432">
        <v>2</v>
      </c>
      <c r="P432">
        <v>2</v>
      </c>
      <c r="Q432">
        <v>2</v>
      </c>
      <c r="R432">
        <f t="shared" si="13"/>
        <v>0</v>
      </c>
      <c r="S432" s="657"/>
      <c r="T432" s="657"/>
      <c r="U432" s="657"/>
      <c r="V432" s="657"/>
      <c r="W432" s="657"/>
      <c r="X432" s="657"/>
      <c r="Y432"/>
      <c r="Z432"/>
      <c r="AA432"/>
      <c r="AB432"/>
      <c r="AC432"/>
      <c r="AD432"/>
    </row>
    <row r="433" spans="2:30" ht="15" customHeight="1">
      <c r="B433" s="750" t="s">
        <v>5051</v>
      </c>
      <c r="I433" s="751" t="s">
        <v>5077</v>
      </c>
      <c r="K433" s="312" t="s">
        <v>3262</v>
      </c>
      <c r="L433" s="657" t="s">
        <v>5084</v>
      </c>
      <c r="M433">
        <v>2</v>
      </c>
      <c r="N433">
        <v>2</v>
      </c>
      <c r="O433">
        <v>2</v>
      </c>
      <c r="P433">
        <v>2</v>
      </c>
      <c r="Q433">
        <v>2</v>
      </c>
      <c r="R433">
        <f t="shared" si="13"/>
        <v>10</v>
      </c>
      <c r="S433" s="657"/>
      <c r="T433" s="657"/>
      <c r="U433" s="657"/>
      <c r="V433" s="657"/>
      <c r="W433" s="657"/>
      <c r="X433" s="657"/>
      <c r="Y433"/>
      <c r="Z433"/>
      <c r="AA433"/>
      <c r="AB433"/>
      <c r="AC433"/>
      <c r="AD433"/>
    </row>
    <row r="434" spans="2:30" ht="15" customHeight="1">
      <c r="B434" s="750" t="s">
        <v>5052</v>
      </c>
      <c r="I434" s="751" t="s">
        <v>5077</v>
      </c>
      <c r="K434" s="312" t="s">
        <v>3245</v>
      </c>
      <c r="L434" s="657" t="s">
        <v>5084</v>
      </c>
      <c r="M434">
        <v>1</v>
      </c>
      <c r="N434">
        <v>1</v>
      </c>
      <c r="O434">
        <v>1</v>
      </c>
      <c r="P434">
        <v>1</v>
      </c>
      <c r="Q434">
        <v>1</v>
      </c>
      <c r="R434">
        <f t="shared" si="13"/>
        <v>5</v>
      </c>
      <c r="S434" s="657"/>
      <c r="T434" s="657"/>
      <c r="U434" s="657"/>
      <c r="V434" s="657"/>
      <c r="W434" s="657"/>
      <c r="X434" s="657"/>
      <c r="Y434"/>
      <c r="Z434"/>
      <c r="AA434"/>
      <c r="AB434"/>
      <c r="AC434"/>
      <c r="AD434"/>
    </row>
    <row r="435" spans="2:30" ht="15" hidden="1" customHeight="1">
      <c r="B435" s="750" t="s">
        <v>5053</v>
      </c>
      <c r="I435" s="751" t="s">
        <v>5077</v>
      </c>
      <c r="K435" s="523" t="s">
        <v>5079</v>
      </c>
      <c r="L435" s="657" t="s">
        <v>5084</v>
      </c>
      <c r="M435">
        <v>2</v>
      </c>
      <c r="N435">
        <v>2</v>
      </c>
      <c r="O435">
        <v>2</v>
      </c>
      <c r="P435">
        <v>2</v>
      </c>
      <c r="Q435">
        <v>2</v>
      </c>
      <c r="R435">
        <f t="shared" si="13"/>
        <v>0</v>
      </c>
      <c r="S435" s="657"/>
      <c r="T435" s="657"/>
      <c r="U435" s="657"/>
      <c r="V435" s="657"/>
      <c r="W435" s="657"/>
      <c r="X435" s="657"/>
      <c r="Y435"/>
      <c r="Z435"/>
      <c r="AA435"/>
      <c r="AB435"/>
      <c r="AC435"/>
      <c r="AD435"/>
    </row>
    <row r="436" spans="2:30" ht="15" customHeight="1">
      <c r="B436" s="750" t="s">
        <v>5054</v>
      </c>
      <c r="I436" s="751" t="s">
        <v>5077</v>
      </c>
      <c r="K436" s="312" t="s">
        <v>3262</v>
      </c>
      <c r="L436" s="657" t="s">
        <v>5084</v>
      </c>
      <c r="M436">
        <v>2</v>
      </c>
      <c r="N436">
        <v>2</v>
      </c>
      <c r="O436">
        <v>2</v>
      </c>
      <c r="P436">
        <v>2</v>
      </c>
      <c r="Q436">
        <v>2</v>
      </c>
      <c r="R436">
        <f t="shared" si="13"/>
        <v>10</v>
      </c>
      <c r="S436" s="657"/>
      <c r="T436" s="657"/>
      <c r="U436" s="657"/>
      <c r="V436" s="657"/>
      <c r="W436" s="657"/>
      <c r="X436" s="657"/>
      <c r="Y436"/>
      <c r="Z436"/>
      <c r="AA436"/>
      <c r="AB436"/>
      <c r="AC436"/>
      <c r="AD436"/>
    </row>
    <row r="437" spans="2:30" ht="15" hidden="1" customHeight="1">
      <c r="B437" s="750" t="s">
        <v>5055</v>
      </c>
      <c r="I437" s="751" t="s">
        <v>5077</v>
      </c>
      <c r="K437" s="523" t="s">
        <v>5079</v>
      </c>
      <c r="L437" s="657" t="s">
        <v>5084</v>
      </c>
      <c r="M437">
        <v>2</v>
      </c>
      <c r="N437">
        <v>2</v>
      </c>
      <c r="O437">
        <v>2</v>
      </c>
      <c r="P437">
        <v>2</v>
      </c>
      <c r="Q437">
        <v>2</v>
      </c>
      <c r="R437">
        <f t="shared" si="13"/>
        <v>0</v>
      </c>
      <c r="S437" s="657"/>
      <c r="T437" s="657"/>
      <c r="U437" s="657"/>
      <c r="V437" s="657"/>
      <c r="W437" s="657"/>
      <c r="X437" s="657"/>
      <c r="Y437"/>
      <c r="Z437"/>
      <c r="AA437"/>
      <c r="AB437"/>
      <c r="AC437"/>
      <c r="AD437"/>
    </row>
    <row r="438" spans="2:30" ht="15" hidden="1" customHeight="1">
      <c r="B438" s="750" t="s">
        <v>5056</v>
      </c>
      <c r="I438" s="751" t="s">
        <v>5077</v>
      </c>
      <c r="K438" s="312" t="s">
        <v>3255</v>
      </c>
      <c r="L438" s="657" t="s">
        <v>5084</v>
      </c>
      <c r="M438">
        <v>2</v>
      </c>
      <c r="N438">
        <v>2</v>
      </c>
      <c r="O438">
        <v>2</v>
      </c>
      <c r="P438">
        <v>2</v>
      </c>
      <c r="Q438">
        <v>2</v>
      </c>
      <c r="R438">
        <f t="shared" si="13"/>
        <v>0</v>
      </c>
      <c r="S438" s="657"/>
      <c r="T438" s="657"/>
      <c r="U438" s="657"/>
      <c r="V438" s="657"/>
      <c r="W438" s="657"/>
      <c r="X438" s="657"/>
      <c r="Y438"/>
      <c r="Z438"/>
      <c r="AA438"/>
      <c r="AB438"/>
      <c r="AC438"/>
      <c r="AD438"/>
    </row>
    <row r="439" spans="2:30" ht="15" customHeight="1">
      <c r="B439" s="750" t="s">
        <v>5057</v>
      </c>
      <c r="I439" s="751" t="s">
        <v>5077</v>
      </c>
      <c r="J439" s="260">
        <v>4</v>
      </c>
      <c r="K439" s="312" t="s">
        <v>5537</v>
      </c>
      <c r="L439" s="657" t="s">
        <v>5545</v>
      </c>
      <c r="M439">
        <v>0</v>
      </c>
      <c r="N439">
        <v>0</v>
      </c>
      <c r="O439">
        <v>0</v>
      </c>
      <c r="P439">
        <v>1</v>
      </c>
      <c r="Q439">
        <v>0</v>
      </c>
      <c r="R439">
        <f t="shared" si="13"/>
        <v>1</v>
      </c>
      <c r="S439" s="657"/>
      <c r="T439" s="657"/>
      <c r="U439" s="657"/>
      <c r="V439" s="657"/>
      <c r="W439" s="657"/>
      <c r="X439" s="657"/>
      <c r="Y439"/>
      <c r="Z439"/>
      <c r="AA439"/>
      <c r="AB439"/>
      <c r="AC439"/>
      <c r="AD439"/>
    </row>
    <row r="440" spans="2:30" ht="15" hidden="1" customHeight="1">
      <c r="B440" s="750" t="s">
        <v>5058</v>
      </c>
      <c r="I440" s="751" t="s">
        <v>5077</v>
      </c>
      <c r="K440" s="312" t="s">
        <v>3255</v>
      </c>
      <c r="L440" s="657" t="s">
        <v>5084</v>
      </c>
      <c r="M440">
        <v>2</v>
      </c>
      <c r="N440">
        <v>2</v>
      </c>
      <c r="O440">
        <v>2</v>
      </c>
      <c r="P440">
        <v>2</v>
      </c>
      <c r="Q440">
        <v>2</v>
      </c>
      <c r="R440">
        <f t="shared" si="13"/>
        <v>0</v>
      </c>
      <c r="S440" s="657"/>
      <c r="T440" s="657"/>
      <c r="U440" s="657"/>
      <c r="V440" s="657"/>
      <c r="W440" s="657"/>
      <c r="X440" s="657"/>
      <c r="Y440"/>
      <c r="Z440"/>
      <c r="AA440"/>
      <c r="AB440"/>
      <c r="AC440"/>
      <c r="AD440"/>
    </row>
    <row r="441" spans="2:30" ht="15" hidden="1" customHeight="1">
      <c r="B441" s="750" t="s">
        <v>5059</v>
      </c>
      <c r="I441" s="751" t="s">
        <v>5077</v>
      </c>
      <c r="J441" s="260">
        <v>4</v>
      </c>
      <c r="K441" s="744" t="s">
        <v>460</v>
      </c>
      <c r="L441" s="657" t="s">
        <v>5544</v>
      </c>
      <c r="M441">
        <v>0</v>
      </c>
      <c r="N441">
        <v>0</v>
      </c>
      <c r="O441">
        <v>0</v>
      </c>
      <c r="P441">
        <v>0</v>
      </c>
      <c r="Q441">
        <v>0</v>
      </c>
      <c r="R441">
        <f t="shared" si="13"/>
        <v>0</v>
      </c>
      <c r="S441" s="657"/>
      <c r="T441" s="657"/>
      <c r="U441" s="657"/>
      <c r="V441" s="657"/>
      <c r="W441" s="657"/>
      <c r="X441" s="657"/>
      <c r="Y441"/>
      <c r="Z441"/>
      <c r="AA441"/>
      <c r="AB441"/>
      <c r="AC441"/>
      <c r="AD441"/>
    </row>
    <row r="442" spans="2:30" ht="15" hidden="1" customHeight="1">
      <c r="B442" s="750" t="s">
        <v>5060</v>
      </c>
      <c r="I442" s="751" t="s">
        <v>5077</v>
      </c>
      <c r="K442" s="312" t="s">
        <v>3255</v>
      </c>
      <c r="L442" s="657" t="s">
        <v>5084</v>
      </c>
      <c r="M442">
        <v>2</v>
      </c>
      <c r="N442">
        <v>2</v>
      </c>
      <c r="O442">
        <v>2</v>
      </c>
      <c r="P442">
        <v>2</v>
      </c>
      <c r="Q442">
        <v>2</v>
      </c>
      <c r="R442">
        <f t="shared" si="13"/>
        <v>0</v>
      </c>
      <c r="S442" s="657"/>
      <c r="T442" s="657"/>
      <c r="U442" s="657"/>
      <c r="V442" s="657"/>
      <c r="W442" s="657"/>
      <c r="X442" s="657"/>
      <c r="Y442"/>
      <c r="Z442"/>
      <c r="AA442"/>
      <c r="AB442"/>
      <c r="AC442"/>
      <c r="AD442"/>
    </row>
    <row r="443" spans="2:30" ht="15" hidden="1" customHeight="1">
      <c r="B443" s="750" t="s">
        <v>5061</v>
      </c>
      <c r="I443" s="751" t="s">
        <v>5077</v>
      </c>
      <c r="K443" s="523" t="s">
        <v>5079</v>
      </c>
      <c r="L443" s="657" t="s">
        <v>5084</v>
      </c>
      <c r="M443">
        <v>2</v>
      </c>
      <c r="N443">
        <v>2</v>
      </c>
      <c r="O443">
        <v>2</v>
      </c>
      <c r="P443">
        <v>2</v>
      </c>
      <c r="Q443">
        <v>2</v>
      </c>
      <c r="R443">
        <f t="shared" si="13"/>
        <v>0</v>
      </c>
      <c r="S443" s="657"/>
      <c r="T443" s="657"/>
      <c r="U443" s="657"/>
      <c r="V443" s="657"/>
      <c r="W443" s="657"/>
      <c r="X443" s="657"/>
      <c r="Y443"/>
      <c r="Z443"/>
      <c r="AA443"/>
      <c r="AB443"/>
      <c r="AC443"/>
      <c r="AD443"/>
    </row>
    <row r="444" spans="2:30" ht="15" hidden="1" customHeight="1">
      <c r="B444" s="750" t="s">
        <v>5062</v>
      </c>
      <c r="I444" s="751" t="s">
        <v>5077</v>
      </c>
      <c r="J444" s="260">
        <v>5</v>
      </c>
      <c r="K444" s="312" t="s">
        <v>3255</v>
      </c>
      <c r="L444" s="657" t="s">
        <v>5545</v>
      </c>
      <c r="M444">
        <v>0</v>
      </c>
      <c r="N444">
        <v>0</v>
      </c>
      <c r="O444">
        <v>0</v>
      </c>
      <c r="P444">
        <v>0</v>
      </c>
      <c r="Q444">
        <v>0</v>
      </c>
      <c r="R444">
        <f t="shared" si="13"/>
        <v>0</v>
      </c>
      <c r="S444" s="657"/>
      <c r="T444" s="657"/>
      <c r="U444" s="657"/>
      <c r="V444" s="657"/>
      <c r="W444" s="657"/>
      <c r="X444" s="657"/>
      <c r="Y444"/>
      <c r="Z444"/>
      <c r="AA444"/>
      <c r="AB444"/>
      <c r="AC444"/>
      <c r="AD444"/>
    </row>
    <row r="445" spans="2:30" ht="15" customHeight="1">
      <c r="B445" s="750" t="s">
        <v>5063</v>
      </c>
      <c r="I445" s="751" t="s">
        <v>5077</v>
      </c>
      <c r="J445" s="499">
        <v>5</v>
      </c>
      <c r="K445" s="312" t="s">
        <v>3262</v>
      </c>
      <c r="L445" s="657" t="s">
        <v>5545</v>
      </c>
      <c r="M445">
        <v>0</v>
      </c>
      <c r="N445">
        <v>0</v>
      </c>
      <c r="O445">
        <v>2</v>
      </c>
      <c r="P445">
        <v>2</v>
      </c>
      <c r="Q445">
        <v>0</v>
      </c>
      <c r="R445">
        <f t="shared" si="13"/>
        <v>4</v>
      </c>
      <c r="S445" s="657"/>
      <c r="T445" s="657"/>
      <c r="U445" s="657"/>
      <c r="V445" s="657"/>
      <c r="W445" s="657"/>
      <c r="X445" s="657"/>
      <c r="Y445"/>
      <c r="Z445"/>
      <c r="AA445"/>
      <c r="AB445"/>
      <c r="AC445"/>
      <c r="AD445"/>
    </row>
    <row r="446" spans="2:30" ht="15" customHeight="1">
      <c r="B446" s="750" t="s">
        <v>5064</v>
      </c>
      <c r="I446" s="751" t="s">
        <v>5077</v>
      </c>
      <c r="K446" s="312" t="s">
        <v>3262</v>
      </c>
      <c r="L446" s="657" t="s">
        <v>5084</v>
      </c>
      <c r="M446">
        <v>2</v>
      </c>
      <c r="N446">
        <v>2</v>
      </c>
      <c r="O446">
        <v>2</v>
      </c>
      <c r="P446">
        <v>2</v>
      </c>
      <c r="Q446">
        <v>2</v>
      </c>
      <c r="R446">
        <f t="shared" si="13"/>
        <v>10</v>
      </c>
      <c r="S446" s="657"/>
      <c r="T446" s="657"/>
      <c r="U446" s="657"/>
      <c r="V446" s="657"/>
      <c r="W446" s="657"/>
      <c r="X446" s="657"/>
      <c r="Y446"/>
      <c r="Z446"/>
      <c r="AA446"/>
      <c r="AB446"/>
      <c r="AC446"/>
      <c r="AD446"/>
    </row>
    <row r="447" spans="2:30" ht="15" customHeight="1">
      <c r="B447" s="750" t="s">
        <v>5065</v>
      </c>
      <c r="I447" s="751" t="s">
        <v>5077</v>
      </c>
      <c r="J447" s="260">
        <v>5</v>
      </c>
      <c r="K447" s="312" t="s">
        <v>3245</v>
      </c>
      <c r="L447" s="657" t="s">
        <v>5545</v>
      </c>
      <c r="M447">
        <v>0</v>
      </c>
      <c r="N447">
        <v>0</v>
      </c>
      <c r="O447">
        <v>0</v>
      </c>
      <c r="P447">
        <v>1</v>
      </c>
      <c r="Q447">
        <v>0</v>
      </c>
      <c r="R447">
        <f t="shared" si="13"/>
        <v>1</v>
      </c>
      <c r="S447" s="657"/>
      <c r="T447" s="657"/>
      <c r="U447" s="657"/>
      <c r="V447" s="657"/>
      <c r="W447" s="657"/>
      <c r="X447" s="657"/>
      <c r="Y447"/>
      <c r="Z447"/>
      <c r="AA447"/>
      <c r="AB447"/>
      <c r="AC447"/>
      <c r="AD447"/>
    </row>
    <row r="448" spans="2:30" ht="15" hidden="1" customHeight="1">
      <c r="B448" s="750" t="s">
        <v>5066</v>
      </c>
      <c r="I448" s="751" t="s">
        <v>5077</v>
      </c>
      <c r="K448" s="523" t="s">
        <v>5079</v>
      </c>
      <c r="L448" s="657" t="s">
        <v>5084</v>
      </c>
      <c r="M448">
        <v>2</v>
      </c>
      <c r="N448">
        <v>2</v>
      </c>
      <c r="O448">
        <v>2</v>
      </c>
      <c r="P448">
        <v>2</v>
      </c>
      <c r="Q448">
        <v>2</v>
      </c>
      <c r="R448">
        <f t="shared" si="13"/>
        <v>0</v>
      </c>
      <c r="S448" s="657"/>
      <c r="T448" s="657"/>
      <c r="U448" s="657"/>
      <c r="V448" s="657"/>
      <c r="W448" s="657"/>
      <c r="X448" s="657"/>
      <c r="Y448"/>
      <c r="Z448"/>
      <c r="AA448"/>
      <c r="AB448"/>
      <c r="AC448"/>
      <c r="AD448"/>
    </row>
    <row r="449" spans="2:30" ht="15" hidden="1" customHeight="1">
      <c r="B449" s="750" t="s">
        <v>5067</v>
      </c>
      <c r="I449" s="751" t="s">
        <v>5077</v>
      </c>
      <c r="J449" s="499"/>
      <c r="K449" s="744" t="s">
        <v>460</v>
      </c>
      <c r="L449" s="657" t="s">
        <v>5084</v>
      </c>
      <c r="M449">
        <v>2</v>
      </c>
      <c r="N449">
        <v>2</v>
      </c>
      <c r="O449">
        <v>2</v>
      </c>
      <c r="P449">
        <v>2</v>
      </c>
      <c r="Q449">
        <v>2</v>
      </c>
      <c r="R449">
        <f t="shared" si="13"/>
        <v>0</v>
      </c>
      <c r="S449" s="657"/>
      <c r="T449" s="657"/>
      <c r="U449" s="657"/>
      <c r="V449" s="657"/>
      <c r="W449" s="657"/>
      <c r="X449" s="657"/>
      <c r="Y449"/>
      <c r="Z449"/>
      <c r="AA449"/>
      <c r="AB449"/>
      <c r="AC449"/>
      <c r="AD449"/>
    </row>
    <row r="450" spans="2:30" ht="15" hidden="1" customHeight="1">
      <c r="B450" s="750" t="s">
        <v>5068</v>
      </c>
      <c r="I450" s="751" t="s">
        <v>5077</v>
      </c>
      <c r="J450" s="499">
        <v>5</v>
      </c>
      <c r="K450" s="312" t="s">
        <v>3255</v>
      </c>
      <c r="L450" s="657" t="s">
        <v>5544</v>
      </c>
      <c r="M450">
        <v>0</v>
      </c>
      <c r="N450">
        <v>0</v>
      </c>
      <c r="O450">
        <v>0</v>
      </c>
      <c r="P450">
        <v>0</v>
      </c>
      <c r="Q450">
        <v>0</v>
      </c>
      <c r="R450">
        <f t="shared" si="13"/>
        <v>0</v>
      </c>
      <c r="S450" s="657"/>
      <c r="T450" s="657"/>
      <c r="U450" s="657"/>
      <c r="V450" s="657"/>
      <c r="W450" s="657"/>
      <c r="X450" s="657"/>
      <c r="Y450"/>
      <c r="Z450"/>
      <c r="AA450"/>
      <c r="AB450"/>
      <c r="AC450"/>
      <c r="AD450"/>
    </row>
    <row r="451" spans="2:30" ht="15" hidden="1" customHeight="1">
      <c r="B451" s="750" t="s">
        <v>5069</v>
      </c>
      <c r="I451" s="751" t="s">
        <v>5077</v>
      </c>
      <c r="J451" s="499">
        <v>6</v>
      </c>
      <c r="K451" s="744" t="s">
        <v>460</v>
      </c>
      <c r="L451" s="657" t="s">
        <v>5544</v>
      </c>
      <c r="M451">
        <v>0</v>
      </c>
      <c r="N451">
        <v>0</v>
      </c>
      <c r="O451">
        <v>0</v>
      </c>
      <c r="P451">
        <v>0</v>
      </c>
      <c r="Q451">
        <v>0</v>
      </c>
      <c r="R451">
        <f t="shared" si="13"/>
        <v>0</v>
      </c>
      <c r="S451" s="657"/>
      <c r="T451" s="657"/>
      <c r="U451" s="657"/>
      <c r="V451" s="657"/>
      <c r="W451" s="657"/>
      <c r="X451" s="657"/>
      <c r="Y451"/>
      <c r="Z451"/>
      <c r="AA451"/>
      <c r="AB451"/>
      <c r="AC451"/>
      <c r="AD451"/>
    </row>
    <row r="452" spans="2:30" ht="15" hidden="1" customHeight="1">
      <c r="B452" s="750" t="s">
        <v>5070</v>
      </c>
      <c r="I452" s="751" t="s">
        <v>5077</v>
      </c>
      <c r="J452" s="499">
        <v>7</v>
      </c>
      <c r="K452" s="312" t="s">
        <v>3255</v>
      </c>
      <c r="L452" s="657" t="s">
        <v>5544</v>
      </c>
      <c r="M452">
        <v>0</v>
      </c>
      <c r="N452">
        <v>0</v>
      </c>
      <c r="O452">
        <v>0</v>
      </c>
      <c r="P452">
        <v>0</v>
      </c>
      <c r="Q452">
        <v>0</v>
      </c>
      <c r="R452">
        <f t="shared" si="13"/>
        <v>0</v>
      </c>
      <c r="S452" s="657"/>
      <c r="T452" s="657"/>
      <c r="U452" s="657"/>
      <c r="V452" s="657"/>
      <c r="W452" s="657"/>
      <c r="X452" s="657"/>
      <c r="Y452"/>
      <c r="Z452"/>
      <c r="AA452"/>
      <c r="AB452"/>
      <c r="AC452"/>
      <c r="AD452"/>
    </row>
    <row r="453" spans="2:30" ht="15" customHeight="1">
      <c r="B453" s="750" t="s">
        <v>5071</v>
      </c>
      <c r="I453" s="751" t="s">
        <v>5077</v>
      </c>
      <c r="K453" s="312" t="s">
        <v>3262</v>
      </c>
      <c r="L453" s="657" t="s">
        <v>5084</v>
      </c>
      <c r="M453">
        <v>2</v>
      </c>
      <c r="N453">
        <v>2</v>
      </c>
      <c r="O453">
        <v>2</v>
      </c>
      <c r="P453">
        <v>2</v>
      </c>
      <c r="Q453">
        <v>2</v>
      </c>
      <c r="R453">
        <f t="shared" si="13"/>
        <v>10</v>
      </c>
      <c r="S453" s="657"/>
      <c r="T453" s="657"/>
      <c r="U453" s="657"/>
      <c r="V453" s="657"/>
      <c r="W453" s="657"/>
      <c r="X453" s="657"/>
      <c r="Y453"/>
      <c r="Z453"/>
      <c r="AA453"/>
      <c r="AB453"/>
      <c r="AC453"/>
      <c r="AD453"/>
    </row>
    <row r="454" spans="2:30" ht="15" hidden="1" customHeight="1">
      <c r="B454" s="750" t="s">
        <v>5072</v>
      </c>
      <c r="I454" s="751" t="s">
        <v>5077</v>
      </c>
      <c r="K454" s="312" t="s">
        <v>3255</v>
      </c>
      <c r="L454" s="657" t="s">
        <v>5084</v>
      </c>
      <c r="M454">
        <v>2</v>
      </c>
      <c r="N454">
        <v>2</v>
      </c>
      <c r="O454">
        <v>2</v>
      </c>
      <c r="P454">
        <v>2</v>
      </c>
      <c r="Q454">
        <v>2</v>
      </c>
      <c r="R454">
        <f t="shared" si="13"/>
        <v>0</v>
      </c>
      <c r="S454" s="657"/>
      <c r="T454" s="657"/>
      <c r="U454" s="657"/>
      <c r="V454" s="657"/>
      <c r="W454" s="657"/>
      <c r="X454" s="657"/>
      <c r="Y454"/>
      <c r="Z454"/>
      <c r="AA454"/>
      <c r="AB454"/>
      <c r="AC454"/>
      <c r="AD454"/>
    </row>
    <row r="455" spans="2:30" ht="15" hidden="1" customHeight="1">
      <c r="B455" s="750" t="s">
        <v>5073</v>
      </c>
      <c r="I455" s="751" t="s">
        <v>5077</v>
      </c>
      <c r="K455" s="523" t="s">
        <v>5079</v>
      </c>
      <c r="L455" s="657" t="s">
        <v>5084</v>
      </c>
      <c r="M455">
        <v>2</v>
      </c>
      <c r="N455">
        <v>2</v>
      </c>
      <c r="O455">
        <v>2</v>
      </c>
      <c r="P455">
        <v>2</v>
      </c>
      <c r="Q455">
        <v>2</v>
      </c>
      <c r="R455">
        <f t="shared" si="13"/>
        <v>0</v>
      </c>
      <c r="S455" s="657"/>
      <c r="T455" s="657"/>
      <c r="U455" s="657"/>
      <c r="V455" s="657"/>
      <c r="W455" s="657"/>
      <c r="X455" s="657"/>
      <c r="Y455"/>
      <c r="Z455"/>
      <c r="AA455"/>
      <c r="AB455"/>
      <c r="AC455"/>
      <c r="AD455"/>
    </row>
    <row r="456" spans="2:30" ht="15" hidden="1" customHeight="1">
      <c r="B456" s="750" t="s">
        <v>5074</v>
      </c>
      <c r="I456" s="751" t="s">
        <v>5077</v>
      </c>
      <c r="J456" s="499">
        <v>8</v>
      </c>
      <c r="K456" s="312" t="s">
        <v>3255</v>
      </c>
      <c r="L456" s="657" t="s">
        <v>5544</v>
      </c>
      <c r="M456">
        <v>0</v>
      </c>
      <c r="N456">
        <v>0</v>
      </c>
      <c r="O456">
        <v>0</v>
      </c>
      <c r="P456">
        <v>0</v>
      </c>
      <c r="Q456">
        <v>0</v>
      </c>
      <c r="R456">
        <f t="shared" si="13"/>
        <v>0</v>
      </c>
      <c r="S456" s="657"/>
      <c r="T456" s="657"/>
      <c r="U456" s="657"/>
      <c r="V456" s="657"/>
      <c r="W456" s="657"/>
      <c r="X456" s="657"/>
      <c r="Y456"/>
      <c r="Z456"/>
      <c r="AA456"/>
      <c r="AB456"/>
      <c r="AC456"/>
      <c r="AD456"/>
    </row>
    <row r="457" spans="2:30" ht="15" customHeight="1">
      <c r="B457" s="750" t="s">
        <v>5075</v>
      </c>
      <c r="I457" s="751" t="s">
        <v>5077</v>
      </c>
      <c r="K457" s="312" t="s">
        <v>3245</v>
      </c>
      <c r="L457" s="657" t="s">
        <v>5084</v>
      </c>
      <c r="M457">
        <v>1</v>
      </c>
      <c r="N457">
        <v>1</v>
      </c>
      <c r="O457">
        <v>1</v>
      </c>
      <c r="P457">
        <v>1</v>
      </c>
      <c r="Q457">
        <v>1</v>
      </c>
      <c r="R457">
        <f t="shared" si="13"/>
        <v>5</v>
      </c>
      <c r="S457" s="657"/>
      <c r="T457" s="657"/>
      <c r="U457" s="657"/>
      <c r="V457" s="657"/>
      <c r="W457" s="657"/>
      <c r="X457" s="657"/>
      <c r="Y457"/>
      <c r="Z457"/>
      <c r="AA457"/>
      <c r="AB457"/>
      <c r="AC457"/>
      <c r="AD457"/>
    </row>
    <row r="458" spans="2:30" ht="15" customHeight="1">
      <c r="B458" s="750" t="s">
        <v>5076</v>
      </c>
      <c r="I458" s="751" t="s">
        <v>5077</v>
      </c>
      <c r="J458" s="260">
        <v>9</v>
      </c>
      <c r="K458" s="312" t="s">
        <v>3262</v>
      </c>
      <c r="L458" s="657" t="s">
        <v>5545</v>
      </c>
      <c r="M458">
        <v>2</v>
      </c>
      <c r="N458">
        <v>0</v>
      </c>
      <c r="O458">
        <v>1</v>
      </c>
      <c r="P458">
        <v>1</v>
      </c>
      <c r="Q458">
        <v>1</v>
      </c>
      <c r="R458">
        <f t="shared" si="13"/>
        <v>5</v>
      </c>
      <c r="S458" s="657"/>
      <c r="T458" s="657"/>
      <c r="U458" s="657"/>
      <c r="V458" s="657"/>
      <c r="W458" s="657"/>
      <c r="X458" s="657"/>
      <c r="Y458"/>
      <c r="Z458"/>
      <c r="AA458"/>
      <c r="AB458"/>
      <c r="AC458"/>
      <c r="AD458"/>
    </row>
    <row r="459" spans="2:30" customFormat="1" ht="13.5" hidden="1" customHeight="1">
      <c r="B459" s="518" t="s">
        <v>4918</v>
      </c>
      <c r="I459" s="309" t="s">
        <v>3243</v>
      </c>
      <c r="J459">
        <v>2</v>
      </c>
      <c r="K459" s="312" t="s">
        <v>3255</v>
      </c>
      <c r="L459" s="657" t="s">
        <v>5544</v>
      </c>
      <c r="M459">
        <v>0</v>
      </c>
      <c r="N459">
        <v>0</v>
      </c>
      <c r="O459">
        <v>0</v>
      </c>
      <c r="P459">
        <v>0</v>
      </c>
      <c r="Q459">
        <v>0</v>
      </c>
      <c r="R459">
        <f t="shared" ref="R459" si="14">SUBTOTAL(9,M459:Q459)</f>
        <v>0</v>
      </c>
      <c r="S459" s="657"/>
      <c r="T459" s="657"/>
      <c r="U459" s="657"/>
      <c r="V459" s="657"/>
      <c r="W459" s="657"/>
      <c r="X459" s="657"/>
    </row>
    <row r="460" spans="2:30" ht="15" hidden="1" customHeight="1">
      <c r="B460" s="523" t="s">
        <v>4919</v>
      </c>
      <c r="I460" s="309" t="s">
        <v>3243</v>
      </c>
      <c r="J460" s="260">
        <v>2</v>
      </c>
      <c r="K460" s="312" t="s">
        <v>3255</v>
      </c>
      <c r="L460" s="657" t="s">
        <v>5544</v>
      </c>
      <c r="M460">
        <v>0</v>
      </c>
      <c r="N460">
        <v>0</v>
      </c>
      <c r="O460">
        <v>0</v>
      </c>
      <c r="P460">
        <v>0</v>
      </c>
      <c r="Q460">
        <v>0</v>
      </c>
      <c r="R460">
        <f t="shared" ref="R460:R522" si="15">SUBTOTAL(9,M460:Q460)</f>
        <v>0</v>
      </c>
      <c r="S460" s="657"/>
      <c r="T460" s="657"/>
      <c r="U460" s="657"/>
      <c r="V460" s="657"/>
      <c r="W460" s="657"/>
      <c r="X460" s="657"/>
      <c r="Y460"/>
      <c r="Z460"/>
      <c r="AA460"/>
      <c r="AB460"/>
      <c r="AC460"/>
      <c r="AD460"/>
    </row>
    <row r="461" spans="2:30" ht="15" customHeight="1">
      <c r="B461" s="750" t="s">
        <v>4920</v>
      </c>
      <c r="I461" s="309" t="s">
        <v>3243</v>
      </c>
      <c r="J461" s="260">
        <v>3</v>
      </c>
      <c r="K461" s="312" t="s">
        <v>3245</v>
      </c>
      <c r="L461" s="657" t="s">
        <v>5545</v>
      </c>
      <c r="M461" s="260">
        <v>1</v>
      </c>
      <c r="N461">
        <v>1</v>
      </c>
      <c r="O461">
        <v>0</v>
      </c>
      <c r="P461">
        <v>1</v>
      </c>
      <c r="Q461" s="518" t="s">
        <v>5119</v>
      </c>
      <c r="R461">
        <f>SUBTOTAL(9,N461:Q461)</f>
        <v>2</v>
      </c>
      <c r="S461" s="657"/>
      <c r="T461" s="657"/>
      <c r="U461" s="657"/>
      <c r="V461" s="657"/>
      <c r="W461" s="657"/>
      <c r="X461" s="657"/>
      <c r="Y461"/>
      <c r="Z461"/>
      <c r="AA461"/>
      <c r="AB461"/>
      <c r="AC461"/>
      <c r="AD461"/>
    </row>
    <row r="462" spans="2:30" ht="15" hidden="1" customHeight="1">
      <c r="B462" s="750" t="s">
        <v>4921</v>
      </c>
      <c r="I462" s="309" t="s">
        <v>3243</v>
      </c>
      <c r="J462" s="260">
        <v>3</v>
      </c>
      <c r="K462" s="744" t="s">
        <v>460</v>
      </c>
      <c r="L462" s="657" t="s">
        <v>5544</v>
      </c>
      <c r="M462">
        <v>0</v>
      </c>
      <c r="N462">
        <v>0</v>
      </c>
      <c r="O462">
        <v>0</v>
      </c>
      <c r="P462">
        <v>0</v>
      </c>
      <c r="Q462">
        <v>0</v>
      </c>
      <c r="R462">
        <f t="shared" si="15"/>
        <v>0</v>
      </c>
      <c r="S462" s="657"/>
      <c r="T462" s="657"/>
      <c r="U462" s="657"/>
      <c r="V462" s="657"/>
      <c r="W462" s="657"/>
      <c r="X462" s="657"/>
      <c r="Y462"/>
      <c r="Z462"/>
      <c r="AA462"/>
      <c r="AB462"/>
      <c r="AC462"/>
      <c r="AD462"/>
    </row>
    <row r="463" spans="2:30" ht="15" hidden="1" customHeight="1">
      <c r="B463" s="750" t="s">
        <v>4922</v>
      </c>
      <c r="I463" s="309" t="s">
        <v>3243</v>
      </c>
      <c r="J463" s="260">
        <v>3</v>
      </c>
      <c r="K463" s="744" t="s">
        <v>460</v>
      </c>
      <c r="L463" s="657" t="s">
        <v>5544</v>
      </c>
      <c r="M463">
        <v>0</v>
      </c>
      <c r="N463">
        <v>0</v>
      </c>
      <c r="O463">
        <v>0</v>
      </c>
      <c r="P463">
        <v>0</v>
      </c>
      <c r="Q463">
        <v>0</v>
      </c>
      <c r="R463">
        <f t="shared" si="15"/>
        <v>0</v>
      </c>
      <c r="S463" s="657"/>
      <c r="T463" s="657"/>
      <c r="U463" s="657"/>
      <c r="V463" s="657"/>
      <c r="W463" s="657"/>
      <c r="X463" s="657"/>
      <c r="Y463"/>
      <c r="Z463"/>
      <c r="AA463"/>
      <c r="AB463"/>
      <c r="AC463"/>
      <c r="AD463"/>
    </row>
    <row r="464" spans="2:30" ht="15" hidden="1" customHeight="1">
      <c r="B464" s="750" t="s">
        <v>4923</v>
      </c>
      <c r="I464" s="309" t="s">
        <v>3243</v>
      </c>
      <c r="J464" s="260">
        <v>4</v>
      </c>
      <c r="K464" s="312" t="s">
        <v>3255</v>
      </c>
      <c r="L464" s="657" t="s">
        <v>5544</v>
      </c>
      <c r="M464">
        <v>0</v>
      </c>
      <c r="N464">
        <v>0</v>
      </c>
      <c r="O464">
        <v>0</v>
      </c>
      <c r="P464">
        <v>0</v>
      </c>
      <c r="Q464">
        <v>0</v>
      </c>
      <c r="R464">
        <f t="shared" si="15"/>
        <v>0</v>
      </c>
      <c r="S464" s="657"/>
      <c r="T464" s="657"/>
      <c r="U464" s="657"/>
      <c r="V464" s="657"/>
      <c r="W464" s="657"/>
      <c r="X464" s="657"/>
      <c r="Y464"/>
      <c r="Z464"/>
      <c r="AA464"/>
      <c r="AB464"/>
      <c r="AC464"/>
      <c r="AD464"/>
    </row>
    <row r="465" spans="2:30" ht="15" hidden="1" customHeight="1">
      <c r="B465" s="750" t="s">
        <v>4924</v>
      </c>
      <c r="I465" s="309" t="s">
        <v>3243</v>
      </c>
      <c r="J465" s="260">
        <v>4</v>
      </c>
      <c r="K465" s="744" t="s">
        <v>460</v>
      </c>
      <c r="L465" s="657" t="s">
        <v>5544</v>
      </c>
      <c r="M465">
        <v>0</v>
      </c>
      <c r="N465">
        <v>0</v>
      </c>
      <c r="O465">
        <v>0</v>
      </c>
      <c r="P465">
        <v>0</v>
      </c>
      <c r="Q465">
        <v>0</v>
      </c>
      <c r="R465">
        <f t="shared" si="15"/>
        <v>0</v>
      </c>
      <c r="S465" s="657"/>
      <c r="T465" s="657"/>
      <c r="U465" s="657"/>
      <c r="V465" s="657"/>
      <c r="W465" s="657"/>
      <c r="X465" s="657"/>
      <c r="Y465"/>
      <c r="Z465"/>
      <c r="AA465"/>
      <c r="AB465"/>
      <c r="AC465"/>
      <c r="AD465"/>
    </row>
    <row r="466" spans="2:30" ht="15" customHeight="1">
      <c r="B466" s="750" t="s">
        <v>4925</v>
      </c>
      <c r="I466" s="309" t="s">
        <v>3243</v>
      </c>
      <c r="J466" s="260">
        <v>5</v>
      </c>
      <c r="K466" s="312" t="s">
        <v>3262</v>
      </c>
      <c r="L466" s="657" t="s">
        <v>5545</v>
      </c>
      <c r="M466">
        <v>2</v>
      </c>
      <c r="N466">
        <v>0</v>
      </c>
      <c r="O466">
        <v>0</v>
      </c>
      <c r="P466">
        <v>2</v>
      </c>
      <c r="Q466">
        <v>0</v>
      </c>
      <c r="R466">
        <f t="shared" si="15"/>
        <v>4</v>
      </c>
      <c r="S466" s="657"/>
      <c r="T466" s="657"/>
      <c r="U466" s="657"/>
      <c r="V466" s="657"/>
      <c r="W466" s="657"/>
      <c r="X466" s="657"/>
      <c r="Y466"/>
      <c r="Z466"/>
      <c r="AA466"/>
      <c r="AB466"/>
      <c r="AC466"/>
      <c r="AD466"/>
    </row>
    <row r="467" spans="2:30" ht="15" customHeight="1">
      <c r="B467" s="750" t="s">
        <v>4926</v>
      </c>
      <c r="I467" s="309" t="s">
        <v>3243</v>
      </c>
      <c r="J467" s="260">
        <v>7</v>
      </c>
      <c r="K467" s="312" t="s">
        <v>3262</v>
      </c>
      <c r="L467" s="657" t="s">
        <v>5545</v>
      </c>
      <c r="M467">
        <v>2</v>
      </c>
      <c r="N467">
        <v>2</v>
      </c>
      <c r="O467">
        <v>1</v>
      </c>
      <c r="P467">
        <v>1</v>
      </c>
      <c r="Q467">
        <v>2</v>
      </c>
      <c r="R467">
        <f t="shared" si="15"/>
        <v>8</v>
      </c>
      <c r="S467" s="657"/>
      <c r="T467" s="657"/>
      <c r="U467" s="657"/>
      <c r="V467" s="657"/>
      <c r="W467" s="657"/>
      <c r="X467" s="657"/>
      <c r="Y467"/>
      <c r="Z467"/>
      <c r="AA467"/>
      <c r="AB467"/>
      <c r="AC467"/>
      <c r="AD467"/>
    </row>
    <row r="468" spans="2:30" ht="15" customHeight="1">
      <c r="B468" s="750" t="s">
        <v>4927</v>
      </c>
      <c r="I468" s="309" t="s">
        <v>3243</v>
      </c>
      <c r="J468" s="260">
        <v>9</v>
      </c>
      <c r="K468" s="312" t="s">
        <v>3245</v>
      </c>
      <c r="L468" s="657" t="s">
        <v>5545</v>
      </c>
      <c r="M468">
        <v>1</v>
      </c>
      <c r="N468">
        <v>1</v>
      </c>
      <c r="O468">
        <v>1</v>
      </c>
      <c r="P468">
        <v>1</v>
      </c>
      <c r="Q468">
        <v>1</v>
      </c>
      <c r="R468">
        <f t="shared" ref="R468" si="16">SUBTOTAL(9,M468:Q468)</f>
        <v>5</v>
      </c>
      <c r="S468" s="657"/>
      <c r="T468" s="657"/>
      <c r="U468" s="657"/>
      <c r="V468" s="657"/>
      <c r="W468" s="657"/>
      <c r="X468" s="657"/>
      <c r="Y468"/>
      <c r="Z468"/>
      <c r="AA468"/>
      <c r="AB468"/>
      <c r="AC468"/>
      <c r="AD468"/>
    </row>
    <row r="469" spans="2:30" ht="15" hidden="1" customHeight="1">
      <c r="B469" s="750" t="s">
        <v>4928</v>
      </c>
      <c r="I469" s="309" t="s">
        <v>3287</v>
      </c>
      <c r="J469" s="499">
        <v>1</v>
      </c>
      <c r="K469" s="744" t="s">
        <v>460</v>
      </c>
      <c r="L469" s="657" t="s">
        <v>5544</v>
      </c>
      <c r="M469">
        <v>0</v>
      </c>
      <c r="N469">
        <v>0</v>
      </c>
      <c r="O469">
        <v>0</v>
      </c>
      <c r="P469">
        <v>0</v>
      </c>
      <c r="Q469">
        <v>0</v>
      </c>
      <c r="R469">
        <f t="shared" si="15"/>
        <v>0</v>
      </c>
      <c r="S469" s="657"/>
      <c r="T469" s="657"/>
      <c r="U469" s="657"/>
      <c r="V469" s="657"/>
      <c r="W469" s="657"/>
      <c r="X469" s="657"/>
      <c r="Y469"/>
      <c r="Z469"/>
      <c r="AA469"/>
      <c r="AB469"/>
      <c r="AC469"/>
      <c r="AD469"/>
    </row>
    <row r="470" spans="2:30" ht="15" hidden="1" customHeight="1">
      <c r="B470" s="750" t="s">
        <v>4929</v>
      </c>
      <c r="I470" s="309" t="s">
        <v>3287</v>
      </c>
      <c r="J470" s="499">
        <v>2</v>
      </c>
      <c r="K470" s="744" t="s">
        <v>460</v>
      </c>
      <c r="L470" s="657" t="s">
        <v>5544</v>
      </c>
      <c r="M470">
        <v>0</v>
      </c>
      <c r="N470">
        <v>0</v>
      </c>
      <c r="O470">
        <v>0</v>
      </c>
      <c r="P470">
        <v>0</v>
      </c>
      <c r="Q470">
        <v>0</v>
      </c>
      <c r="R470">
        <f t="shared" si="15"/>
        <v>0</v>
      </c>
      <c r="S470" s="657"/>
      <c r="T470" s="657"/>
      <c r="U470" s="657"/>
      <c r="V470" s="657"/>
      <c r="W470" s="657"/>
      <c r="X470" s="657"/>
      <c r="Y470"/>
      <c r="Z470"/>
      <c r="AA470"/>
      <c r="AB470"/>
      <c r="AC470"/>
      <c r="AD470"/>
    </row>
    <row r="471" spans="2:30" ht="15" hidden="1" customHeight="1">
      <c r="B471" s="750" t="s">
        <v>4930</v>
      </c>
      <c r="I471" s="309" t="s">
        <v>3287</v>
      </c>
      <c r="J471" s="499">
        <v>2</v>
      </c>
      <c r="K471" s="744" t="s">
        <v>460</v>
      </c>
      <c r="L471" s="657" t="s">
        <v>5544</v>
      </c>
      <c r="M471">
        <v>0</v>
      </c>
      <c r="N471">
        <v>0</v>
      </c>
      <c r="O471">
        <v>0</v>
      </c>
      <c r="P471">
        <v>0</v>
      </c>
      <c r="Q471">
        <v>0</v>
      </c>
      <c r="R471">
        <f t="shared" si="15"/>
        <v>0</v>
      </c>
      <c r="S471" s="657"/>
      <c r="T471" s="657"/>
      <c r="U471" s="657"/>
      <c r="V471" s="657"/>
      <c r="W471" s="657"/>
      <c r="X471" s="657"/>
      <c r="Y471"/>
      <c r="Z471"/>
      <c r="AA471"/>
      <c r="AB471"/>
      <c r="AC471"/>
      <c r="AD471"/>
    </row>
    <row r="472" spans="2:30" ht="15" hidden="1" customHeight="1">
      <c r="B472" s="750" t="s">
        <v>4931</v>
      </c>
      <c r="I472" s="309" t="s">
        <v>3287</v>
      </c>
      <c r="J472" s="499">
        <v>2</v>
      </c>
      <c r="K472" s="312" t="s">
        <v>3255</v>
      </c>
      <c r="L472" s="657" t="s">
        <v>5544</v>
      </c>
      <c r="M472">
        <v>0</v>
      </c>
      <c r="N472">
        <v>0</v>
      </c>
      <c r="O472">
        <v>0</v>
      </c>
      <c r="P472">
        <v>0</v>
      </c>
      <c r="Q472">
        <v>0</v>
      </c>
      <c r="R472">
        <f t="shared" si="15"/>
        <v>0</v>
      </c>
      <c r="S472" s="657"/>
      <c r="T472" s="657"/>
      <c r="U472" s="657"/>
      <c r="V472" s="657"/>
      <c r="W472" s="657"/>
      <c r="X472" s="657"/>
      <c r="Y472"/>
      <c r="Z472"/>
      <c r="AA472"/>
      <c r="AB472"/>
      <c r="AC472"/>
      <c r="AD472"/>
    </row>
    <row r="473" spans="2:30" ht="15" customHeight="1">
      <c r="B473" s="750" t="s">
        <v>4932</v>
      </c>
      <c r="I473" s="309" t="s">
        <v>3287</v>
      </c>
      <c r="J473" s="499">
        <v>3</v>
      </c>
      <c r="K473" s="312" t="s">
        <v>3262</v>
      </c>
      <c r="L473" s="657" t="s">
        <v>5545</v>
      </c>
      <c r="M473">
        <v>2</v>
      </c>
      <c r="N473">
        <v>1</v>
      </c>
      <c r="O473">
        <v>2</v>
      </c>
      <c r="P473">
        <v>0</v>
      </c>
      <c r="Q473">
        <v>2</v>
      </c>
      <c r="R473">
        <f t="shared" si="15"/>
        <v>7</v>
      </c>
      <c r="S473" s="657"/>
      <c r="T473" s="657"/>
      <c r="U473" s="657"/>
      <c r="V473" s="657"/>
      <c r="W473" s="657"/>
      <c r="X473" s="657"/>
      <c r="Y473"/>
      <c r="Z473"/>
      <c r="AA473"/>
      <c r="AB473"/>
      <c r="AC473"/>
      <c r="AD473"/>
    </row>
    <row r="474" spans="2:30" ht="15" customHeight="1">
      <c r="B474" s="750" t="s">
        <v>4933</v>
      </c>
      <c r="I474" s="309" t="s">
        <v>3287</v>
      </c>
      <c r="J474" s="499">
        <v>3</v>
      </c>
      <c r="K474" s="312" t="s">
        <v>3245</v>
      </c>
      <c r="L474" s="657" t="s">
        <v>5545</v>
      </c>
      <c r="M474">
        <v>1</v>
      </c>
      <c r="N474">
        <v>1</v>
      </c>
      <c r="O474">
        <v>1</v>
      </c>
      <c r="P474">
        <v>1</v>
      </c>
      <c r="Q474">
        <v>1</v>
      </c>
      <c r="R474">
        <f t="shared" ref="R474" si="17">SUBTOTAL(9,M474:Q474)</f>
        <v>5</v>
      </c>
      <c r="S474" s="657"/>
      <c r="T474" s="657"/>
      <c r="U474" s="657"/>
      <c r="V474" s="657"/>
      <c r="W474" s="657"/>
      <c r="X474" s="657"/>
      <c r="Y474"/>
      <c r="Z474"/>
      <c r="AA474"/>
      <c r="AB474"/>
      <c r="AC474"/>
      <c r="AD474"/>
    </row>
    <row r="475" spans="2:30" ht="15" hidden="1" customHeight="1">
      <c r="B475" s="750" t="s">
        <v>4934</v>
      </c>
      <c r="I475" s="309" t="s">
        <v>3287</v>
      </c>
      <c r="J475" s="260">
        <v>4</v>
      </c>
      <c r="K475" s="312" t="s">
        <v>3255</v>
      </c>
      <c r="L475" s="657" t="s">
        <v>5544</v>
      </c>
      <c r="M475">
        <v>0</v>
      </c>
      <c r="N475">
        <v>0</v>
      </c>
      <c r="O475">
        <v>0</v>
      </c>
      <c r="P475">
        <v>0</v>
      </c>
      <c r="Q475">
        <v>0</v>
      </c>
      <c r="R475">
        <f t="shared" si="15"/>
        <v>0</v>
      </c>
      <c r="S475" s="657"/>
      <c r="T475" s="657"/>
      <c r="U475" s="657"/>
      <c r="V475" s="657"/>
      <c r="W475" s="657"/>
      <c r="X475" s="657"/>
      <c r="Y475"/>
      <c r="Z475"/>
      <c r="AA475"/>
      <c r="AB475"/>
      <c r="AC475"/>
      <c r="AD475"/>
    </row>
    <row r="476" spans="2:30" ht="15" hidden="1" customHeight="1">
      <c r="B476" s="750" t="s">
        <v>4935</v>
      </c>
      <c r="I476" s="309" t="s">
        <v>3287</v>
      </c>
      <c r="J476" s="499">
        <v>4</v>
      </c>
      <c r="K476" s="312" t="s">
        <v>3255</v>
      </c>
      <c r="L476" s="657" t="s">
        <v>5544</v>
      </c>
      <c r="M476">
        <v>0</v>
      </c>
      <c r="N476">
        <v>0</v>
      </c>
      <c r="O476">
        <v>0</v>
      </c>
      <c r="P476">
        <v>0</v>
      </c>
      <c r="Q476">
        <v>0</v>
      </c>
      <c r="R476">
        <f t="shared" si="15"/>
        <v>0</v>
      </c>
      <c r="S476" s="657"/>
      <c r="T476" s="657"/>
      <c r="U476" s="657"/>
      <c r="V476" s="657"/>
      <c r="W476" s="657"/>
      <c r="X476" s="657"/>
      <c r="Y476"/>
      <c r="Z476"/>
      <c r="AA476"/>
      <c r="AB476"/>
      <c r="AC476"/>
      <c r="AD476"/>
    </row>
    <row r="477" spans="2:30" ht="15" customHeight="1">
      <c r="B477" s="750" t="s">
        <v>4936</v>
      </c>
      <c r="I477" s="309" t="s">
        <v>3287</v>
      </c>
      <c r="J477" s="499">
        <v>8</v>
      </c>
      <c r="K477" s="312" t="s">
        <v>3245</v>
      </c>
      <c r="L477" s="657" t="s">
        <v>5545</v>
      </c>
      <c r="M477">
        <v>1</v>
      </c>
      <c r="N477">
        <v>1</v>
      </c>
      <c r="O477">
        <v>1</v>
      </c>
      <c r="P477">
        <v>1</v>
      </c>
      <c r="Q477">
        <v>1</v>
      </c>
      <c r="R477">
        <f t="shared" ref="R477" si="18">SUBTOTAL(9,M477:Q477)</f>
        <v>5</v>
      </c>
      <c r="S477" s="657"/>
      <c r="T477" s="657"/>
      <c r="U477" s="657"/>
      <c r="V477" s="657"/>
      <c r="W477" s="657"/>
      <c r="X477" s="657"/>
      <c r="Y477"/>
      <c r="Z477"/>
      <c r="AA477"/>
      <c r="AB477"/>
      <c r="AC477"/>
      <c r="AD477"/>
    </row>
    <row r="478" spans="2:30" ht="15" customHeight="1">
      <c r="B478" s="750" t="s">
        <v>4937</v>
      </c>
      <c r="I478" s="309" t="s">
        <v>3287</v>
      </c>
      <c r="J478" s="499">
        <v>10</v>
      </c>
      <c r="K478" s="312" t="s">
        <v>3262</v>
      </c>
      <c r="L478" s="657" t="s">
        <v>5545</v>
      </c>
      <c r="M478">
        <v>2</v>
      </c>
      <c r="N478">
        <v>1</v>
      </c>
      <c r="O478">
        <v>2</v>
      </c>
      <c r="P478">
        <v>2</v>
      </c>
      <c r="Q478">
        <v>2</v>
      </c>
      <c r="R478">
        <f t="shared" si="15"/>
        <v>9</v>
      </c>
      <c r="S478" s="657"/>
      <c r="T478" s="657"/>
      <c r="U478" s="657"/>
      <c r="V478" s="657"/>
      <c r="W478" s="657"/>
      <c r="X478" s="657"/>
      <c r="Y478"/>
      <c r="Z478"/>
      <c r="AA478"/>
      <c r="AB478"/>
      <c r="AC478"/>
      <c r="AD478"/>
    </row>
    <row r="479" spans="2:30" ht="15" customHeight="1">
      <c r="B479" s="750" t="s">
        <v>4938</v>
      </c>
      <c r="I479" s="309" t="s">
        <v>3273</v>
      </c>
      <c r="J479" s="499">
        <v>1</v>
      </c>
      <c r="K479" s="312" t="s">
        <v>3245</v>
      </c>
      <c r="L479" s="657" t="s">
        <v>5545</v>
      </c>
      <c r="M479">
        <v>0</v>
      </c>
      <c r="N479">
        <v>0</v>
      </c>
      <c r="O479">
        <v>1</v>
      </c>
      <c r="P479">
        <v>1</v>
      </c>
      <c r="Q479">
        <v>1</v>
      </c>
      <c r="R479">
        <f t="shared" ref="R479" si="19">SUBTOTAL(9,M479:Q479)</f>
        <v>3</v>
      </c>
      <c r="S479" s="657"/>
      <c r="T479" s="657"/>
      <c r="U479" s="657"/>
      <c r="V479" s="657"/>
      <c r="W479" s="657"/>
      <c r="X479" s="657"/>
      <c r="Y479"/>
      <c r="Z479"/>
      <c r="AA479"/>
      <c r="AB479"/>
      <c r="AC479"/>
      <c r="AD479"/>
    </row>
    <row r="480" spans="2:30" ht="15" hidden="1" customHeight="1">
      <c r="B480" s="750" t="s">
        <v>4939</v>
      </c>
      <c r="I480" s="309" t="s">
        <v>3273</v>
      </c>
      <c r="J480" s="499">
        <v>1</v>
      </c>
      <c r="K480" s="312" t="s">
        <v>3255</v>
      </c>
      <c r="L480" s="657" t="s">
        <v>5544</v>
      </c>
      <c r="M480">
        <v>0</v>
      </c>
      <c r="N480">
        <v>0</v>
      </c>
      <c r="O480">
        <v>0</v>
      </c>
      <c r="P480">
        <v>0</v>
      </c>
      <c r="Q480">
        <v>0</v>
      </c>
      <c r="R480">
        <f t="shared" si="15"/>
        <v>0</v>
      </c>
      <c r="S480" s="657"/>
      <c r="T480" s="657"/>
      <c r="U480" s="657"/>
      <c r="V480" s="657"/>
      <c r="W480" s="657"/>
      <c r="X480" s="657"/>
      <c r="Y480"/>
      <c r="Z480"/>
      <c r="AA480"/>
      <c r="AB480"/>
      <c r="AC480"/>
      <c r="AD480"/>
    </row>
    <row r="481" spans="2:30" ht="15" hidden="1" customHeight="1">
      <c r="B481" s="750" t="s">
        <v>4940</v>
      </c>
      <c r="I481" s="309" t="s">
        <v>3273</v>
      </c>
      <c r="J481" s="499">
        <v>2</v>
      </c>
      <c r="K481" s="744" t="s">
        <v>460</v>
      </c>
      <c r="L481" s="657" t="s">
        <v>5544</v>
      </c>
      <c r="M481">
        <v>0</v>
      </c>
      <c r="N481">
        <v>0</v>
      </c>
      <c r="O481">
        <v>0</v>
      </c>
      <c r="P481">
        <v>0</v>
      </c>
      <c r="Q481">
        <v>0</v>
      </c>
      <c r="R481">
        <f t="shared" si="15"/>
        <v>0</v>
      </c>
      <c r="S481" s="657"/>
      <c r="T481" s="657"/>
      <c r="U481" s="657"/>
      <c r="V481" s="657"/>
      <c r="W481" s="657"/>
      <c r="X481" s="657"/>
      <c r="Y481"/>
      <c r="Z481"/>
      <c r="AA481"/>
      <c r="AB481"/>
      <c r="AC481"/>
      <c r="AD481"/>
    </row>
    <row r="482" spans="2:30" ht="15" customHeight="1">
      <c r="B482" s="750" t="s">
        <v>4941</v>
      </c>
      <c r="I482" s="309" t="s">
        <v>3273</v>
      </c>
      <c r="J482" s="499">
        <v>2</v>
      </c>
      <c r="K482" s="312" t="s">
        <v>3262</v>
      </c>
      <c r="L482" s="657" t="s">
        <v>5545</v>
      </c>
      <c r="M482">
        <v>2</v>
      </c>
      <c r="N482">
        <v>1</v>
      </c>
      <c r="O482">
        <v>2</v>
      </c>
      <c r="P482">
        <v>1</v>
      </c>
      <c r="Q482">
        <v>2</v>
      </c>
      <c r="R482">
        <f t="shared" si="15"/>
        <v>8</v>
      </c>
      <c r="S482" s="657"/>
      <c r="T482" s="657"/>
      <c r="U482" s="657"/>
      <c r="V482" s="657"/>
      <c r="W482" s="657"/>
      <c r="X482" s="657"/>
      <c r="Y482"/>
      <c r="Z482"/>
      <c r="AA482"/>
      <c r="AB482"/>
      <c r="AC482"/>
      <c r="AD482"/>
    </row>
    <row r="483" spans="2:30" ht="15" hidden="1" customHeight="1">
      <c r="B483" s="750" t="s">
        <v>4942</v>
      </c>
      <c r="I483" s="309" t="s">
        <v>3273</v>
      </c>
      <c r="J483" s="499">
        <v>2</v>
      </c>
      <c r="K483" s="744" t="s">
        <v>460</v>
      </c>
      <c r="L483" s="657" t="s">
        <v>5544</v>
      </c>
      <c r="M483">
        <v>0</v>
      </c>
      <c r="N483">
        <v>0</v>
      </c>
      <c r="O483">
        <v>0</v>
      </c>
      <c r="P483">
        <v>0</v>
      </c>
      <c r="Q483">
        <v>0</v>
      </c>
      <c r="R483">
        <f t="shared" si="15"/>
        <v>0</v>
      </c>
      <c r="S483" s="657"/>
      <c r="T483" s="657"/>
      <c r="U483" s="657"/>
      <c r="V483" s="657"/>
      <c r="W483" s="657"/>
      <c r="X483" s="657"/>
      <c r="Y483"/>
      <c r="Z483"/>
      <c r="AA483"/>
      <c r="AB483"/>
      <c r="AC483"/>
      <c r="AD483"/>
    </row>
    <row r="484" spans="2:30" ht="15" customHeight="1">
      <c r="B484" s="750" t="s">
        <v>4943</v>
      </c>
      <c r="I484" s="309" t="s">
        <v>3273</v>
      </c>
      <c r="J484" s="499">
        <v>2</v>
      </c>
      <c r="K484" s="312" t="s">
        <v>3245</v>
      </c>
      <c r="L484" s="657" t="s">
        <v>5545</v>
      </c>
      <c r="M484">
        <v>1</v>
      </c>
      <c r="N484">
        <v>1</v>
      </c>
      <c r="O484">
        <v>1</v>
      </c>
      <c r="P484">
        <v>0</v>
      </c>
      <c r="Q484">
        <v>1</v>
      </c>
      <c r="R484">
        <f t="shared" ref="R484" si="20">SUBTOTAL(9,M484:Q484)</f>
        <v>4</v>
      </c>
      <c r="S484" s="657"/>
      <c r="T484" s="657"/>
      <c r="U484" s="657"/>
      <c r="V484" s="657"/>
      <c r="W484" s="657"/>
      <c r="X484" s="657"/>
      <c r="Y484"/>
      <c r="Z484"/>
      <c r="AA484"/>
      <c r="AB484"/>
      <c r="AC484"/>
      <c r="AD484"/>
    </row>
    <row r="485" spans="2:30" ht="15" hidden="1" customHeight="1">
      <c r="B485" s="750" t="s">
        <v>4944</v>
      </c>
      <c r="I485" s="309" t="s">
        <v>3273</v>
      </c>
      <c r="J485" s="499">
        <v>3</v>
      </c>
      <c r="K485" s="744" t="s">
        <v>460</v>
      </c>
      <c r="L485" s="657" t="s">
        <v>5544</v>
      </c>
      <c r="M485">
        <v>0</v>
      </c>
      <c r="N485">
        <v>0</v>
      </c>
      <c r="O485">
        <v>0</v>
      </c>
      <c r="P485">
        <v>0</v>
      </c>
      <c r="Q485">
        <v>0</v>
      </c>
      <c r="R485">
        <f t="shared" si="15"/>
        <v>0</v>
      </c>
      <c r="S485" s="657"/>
      <c r="T485" s="657"/>
      <c r="U485" s="657"/>
      <c r="V485" s="657"/>
      <c r="W485" s="657"/>
      <c r="X485" s="657"/>
      <c r="Y485"/>
      <c r="Z485"/>
      <c r="AA485"/>
      <c r="AB485"/>
      <c r="AC485"/>
      <c r="AD485"/>
    </row>
    <row r="486" spans="2:30" ht="15" hidden="1" customHeight="1">
      <c r="B486" s="750" t="s">
        <v>4945</v>
      </c>
      <c r="I486" s="309" t="s">
        <v>3273</v>
      </c>
      <c r="J486" s="499">
        <v>3</v>
      </c>
      <c r="K486" s="312" t="s">
        <v>3255</v>
      </c>
      <c r="L486" s="657" t="s">
        <v>5544</v>
      </c>
      <c r="M486">
        <v>0</v>
      </c>
      <c r="N486">
        <v>0</v>
      </c>
      <c r="O486">
        <v>0</v>
      </c>
      <c r="P486">
        <v>0</v>
      </c>
      <c r="Q486">
        <v>0</v>
      </c>
      <c r="R486">
        <f t="shared" si="15"/>
        <v>0</v>
      </c>
      <c r="S486" s="657"/>
      <c r="T486" s="657"/>
      <c r="U486" s="657"/>
      <c r="V486" s="657"/>
      <c r="W486" s="657"/>
      <c r="X486" s="657"/>
      <c r="Y486"/>
      <c r="Z486"/>
      <c r="AA486"/>
      <c r="AB486"/>
      <c r="AC486"/>
      <c r="AD486"/>
    </row>
    <row r="487" spans="2:30" ht="15" customHeight="1">
      <c r="B487" s="750" t="s">
        <v>4946</v>
      </c>
      <c r="I487" s="309" t="s">
        <v>3273</v>
      </c>
      <c r="J487" s="499">
        <v>5</v>
      </c>
      <c r="K487" s="312" t="s">
        <v>3262</v>
      </c>
      <c r="L487" s="657" t="s">
        <v>5545</v>
      </c>
      <c r="M487">
        <v>0</v>
      </c>
      <c r="N487">
        <v>2</v>
      </c>
      <c r="O487">
        <v>2</v>
      </c>
      <c r="P487">
        <v>2</v>
      </c>
      <c r="Q487">
        <v>0</v>
      </c>
      <c r="R487">
        <f t="shared" si="15"/>
        <v>6</v>
      </c>
      <c r="S487" s="657"/>
      <c r="T487" s="657"/>
      <c r="U487" s="657"/>
      <c r="V487" s="657"/>
      <c r="W487" s="657"/>
      <c r="X487" s="657"/>
      <c r="Y487"/>
      <c r="Z487"/>
      <c r="AA487"/>
      <c r="AB487"/>
      <c r="AC487"/>
      <c r="AD487"/>
    </row>
    <row r="488" spans="2:30" ht="15" hidden="1" customHeight="1">
      <c r="B488" s="750" t="s">
        <v>4947</v>
      </c>
      <c r="I488" s="309" t="s">
        <v>3273</v>
      </c>
      <c r="J488" s="499">
        <v>8</v>
      </c>
      <c r="K488" s="312" t="s">
        <v>3255</v>
      </c>
      <c r="L488" s="657" t="s">
        <v>5544</v>
      </c>
      <c r="M488">
        <v>0</v>
      </c>
      <c r="N488">
        <v>0</v>
      </c>
      <c r="O488">
        <v>0</v>
      </c>
      <c r="P488">
        <v>0</v>
      </c>
      <c r="Q488">
        <v>0</v>
      </c>
      <c r="R488">
        <f t="shared" si="15"/>
        <v>0</v>
      </c>
      <c r="S488" s="657"/>
      <c r="T488" s="657"/>
      <c r="U488" s="657"/>
      <c r="V488" s="657"/>
      <c r="W488" s="657"/>
      <c r="X488" s="657"/>
      <c r="Y488"/>
      <c r="Z488"/>
      <c r="AA488"/>
      <c r="AB488"/>
      <c r="AC488"/>
      <c r="AD488"/>
    </row>
    <row r="489" spans="2:30" ht="15" hidden="1" customHeight="1">
      <c r="B489" s="750" t="s">
        <v>4948</v>
      </c>
      <c r="I489" s="586" t="s">
        <v>3345</v>
      </c>
      <c r="J489" s="499">
        <v>1</v>
      </c>
      <c r="K489" s="312" t="s">
        <v>3255</v>
      </c>
      <c r="L489" s="657" t="s">
        <v>5544</v>
      </c>
      <c r="M489">
        <v>0</v>
      </c>
      <c r="N489">
        <v>0</v>
      </c>
      <c r="O489">
        <v>0</v>
      </c>
      <c r="P489">
        <v>0</v>
      </c>
      <c r="Q489">
        <v>0</v>
      </c>
      <c r="R489">
        <f t="shared" si="15"/>
        <v>0</v>
      </c>
      <c r="S489" s="657"/>
      <c r="T489" s="657"/>
      <c r="U489" s="657"/>
      <c r="V489" s="657"/>
      <c r="W489" s="657"/>
      <c r="X489" s="657"/>
      <c r="Y489"/>
      <c r="Z489"/>
      <c r="AA489"/>
      <c r="AB489"/>
      <c r="AC489"/>
      <c r="AD489"/>
    </row>
    <row r="490" spans="2:30" ht="15" hidden="1" customHeight="1">
      <c r="B490" s="750" t="s">
        <v>4949</v>
      </c>
      <c r="I490" s="586" t="s">
        <v>3345</v>
      </c>
      <c r="J490" s="499">
        <v>2</v>
      </c>
      <c r="K490" s="744" t="s">
        <v>460</v>
      </c>
      <c r="L490" s="657" t="s">
        <v>5544</v>
      </c>
      <c r="M490">
        <v>0</v>
      </c>
      <c r="N490">
        <v>0</v>
      </c>
      <c r="O490">
        <v>0</v>
      </c>
      <c r="P490">
        <v>0</v>
      </c>
      <c r="Q490">
        <v>0</v>
      </c>
      <c r="R490">
        <f t="shared" si="15"/>
        <v>0</v>
      </c>
      <c r="S490" s="657"/>
      <c r="T490" s="657"/>
      <c r="U490" s="657"/>
      <c r="V490" s="657"/>
      <c r="W490" s="657"/>
      <c r="X490" s="657"/>
      <c r="Y490"/>
      <c r="Z490"/>
      <c r="AA490"/>
      <c r="AB490"/>
      <c r="AC490"/>
      <c r="AD490"/>
    </row>
    <row r="491" spans="2:30" ht="15" hidden="1" customHeight="1">
      <c r="B491" s="750" t="s">
        <v>4950</v>
      </c>
      <c r="I491" s="586" t="s">
        <v>3345</v>
      </c>
      <c r="J491" s="499">
        <v>2</v>
      </c>
      <c r="K491" s="312" t="s">
        <v>3255</v>
      </c>
      <c r="L491" s="657" t="s">
        <v>5544</v>
      </c>
      <c r="M491">
        <v>0</v>
      </c>
      <c r="N491">
        <v>0</v>
      </c>
      <c r="O491">
        <v>0</v>
      </c>
      <c r="P491">
        <v>0</v>
      </c>
      <c r="Q491">
        <v>0</v>
      </c>
      <c r="R491">
        <f t="shared" si="15"/>
        <v>0</v>
      </c>
      <c r="S491" s="657"/>
      <c r="T491" s="657"/>
      <c r="U491" s="657"/>
      <c r="V491" s="657"/>
      <c r="W491" s="657"/>
      <c r="X491" s="657"/>
      <c r="Y491"/>
      <c r="Z491"/>
      <c r="AA491"/>
      <c r="AB491"/>
      <c r="AC491"/>
      <c r="AD491"/>
    </row>
    <row r="492" spans="2:30" ht="15" customHeight="1">
      <c r="B492" s="750" t="s">
        <v>4951</v>
      </c>
      <c r="I492" s="586" t="s">
        <v>3345</v>
      </c>
      <c r="J492" s="499">
        <v>2</v>
      </c>
      <c r="K492" s="312" t="s">
        <v>3245</v>
      </c>
      <c r="L492" s="657" t="s">
        <v>5545</v>
      </c>
      <c r="M492">
        <v>0</v>
      </c>
      <c r="N492">
        <v>0</v>
      </c>
      <c r="O492">
        <v>0</v>
      </c>
      <c r="P492">
        <v>0</v>
      </c>
      <c r="Q492">
        <v>1</v>
      </c>
      <c r="R492">
        <f t="shared" ref="R492" si="21">SUBTOTAL(9,M492:Q492)</f>
        <v>1</v>
      </c>
      <c r="S492" s="657"/>
      <c r="T492" s="657"/>
      <c r="U492" s="657"/>
      <c r="V492" s="657"/>
      <c r="W492" s="657"/>
      <c r="X492" s="657"/>
      <c r="Y492"/>
      <c r="Z492"/>
      <c r="AA492"/>
      <c r="AB492"/>
      <c r="AC492"/>
      <c r="AD492"/>
    </row>
    <row r="493" spans="2:30" ht="15" hidden="1" customHeight="1">
      <c r="B493" s="750" t="s">
        <v>4952</v>
      </c>
      <c r="I493" s="586" t="s">
        <v>3345</v>
      </c>
      <c r="J493" s="499">
        <v>2</v>
      </c>
      <c r="K493" s="744" t="s">
        <v>460</v>
      </c>
      <c r="L493" s="657" t="s">
        <v>5544</v>
      </c>
      <c r="M493">
        <v>0</v>
      </c>
      <c r="N493">
        <v>0</v>
      </c>
      <c r="O493">
        <v>0</v>
      </c>
      <c r="P493">
        <v>0</v>
      </c>
      <c r="Q493">
        <v>0</v>
      </c>
      <c r="R493">
        <f t="shared" si="15"/>
        <v>0</v>
      </c>
      <c r="S493" s="657"/>
      <c r="T493" s="657"/>
      <c r="U493" s="657"/>
      <c r="V493" s="657"/>
      <c r="W493" s="657"/>
      <c r="X493" s="657"/>
      <c r="Y493"/>
      <c r="Z493"/>
      <c r="AA493"/>
      <c r="AB493"/>
      <c r="AC493"/>
      <c r="AD493"/>
    </row>
    <row r="494" spans="2:30" ht="15" customHeight="1">
      <c r="B494" s="633" t="s">
        <v>5111</v>
      </c>
      <c r="I494" s="586" t="s">
        <v>3345</v>
      </c>
      <c r="J494" s="499">
        <v>3</v>
      </c>
      <c r="K494" s="312" t="s">
        <v>3262</v>
      </c>
      <c r="L494" s="657" t="s">
        <v>5544</v>
      </c>
      <c r="M494">
        <v>0</v>
      </c>
      <c r="N494">
        <v>0</v>
      </c>
      <c r="O494">
        <v>0</v>
      </c>
      <c r="P494">
        <v>0</v>
      </c>
      <c r="Q494">
        <v>0</v>
      </c>
      <c r="R494">
        <f t="shared" si="15"/>
        <v>0</v>
      </c>
      <c r="S494" s="657"/>
      <c r="T494" s="657"/>
      <c r="U494" s="657"/>
      <c r="V494" s="657"/>
      <c r="W494" s="657"/>
      <c r="X494" s="657"/>
      <c r="Y494"/>
      <c r="Z494"/>
      <c r="AA494"/>
      <c r="AB494"/>
      <c r="AC494"/>
      <c r="AD494"/>
    </row>
    <row r="495" spans="2:30" ht="15" hidden="1" customHeight="1">
      <c r="B495" s="750" t="s">
        <v>4953</v>
      </c>
      <c r="I495" s="586" t="s">
        <v>3345</v>
      </c>
      <c r="J495" s="499">
        <v>5</v>
      </c>
      <c r="K495" s="312" t="s">
        <v>3255</v>
      </c>
      <c r="L495" s="657" t="s">
        <v>5544</v>
      </c>
      <c r="M495">
        <v>0</v>
      </c>
      <c r="N495">
        <v>0</v>
      </c>
      <c r="O495">
        <v>0</v>
      </c>
      <c r="P495">
        <v>0</v>
      </c>
      <c r="Q495">
        <v>0</v>
      </c>
      <c r="R495">
        <f t="shared" si="15"/>
        <v>0</v>
      </c>
      <c r="S495" s="657"/>
      <c r="T495" s="657"/>
      <c r="U495" s="657"/>
      <c r="V495" s="657"/>
      <c r="W495" s="657"/>
      <c r="X495" s="657"/>
      <c r="Y495"/>
      <c r="Z495"/>
      <c r="AA495"/>
      <c r="AB495"/>
      <c r="AC495"/>
      <c r="AD495"/>
    </row>
    <row r="496" spans="2:30" ht="15" hidden="1" customHeight="1">
      <c r="B496" s="750" t="s">
        <v>4954</v>
      </c>
      <c r="I496" s="586" t="s">
        <v>3345</v>
      </c>
      <c r="J496" s="499">
        <v>6</v>
      </c>
      <c r="K496" s="744" t="s">
        <v>460</v>
      </c>
      <c r="L496" s="657" t="s">
        <v>5544</v>
      </c>
      <c r="M496">
        <v>0</v>
      </c>
      <c r="N496">
        <v>0</v>
      </c>
      <c r="O496">
        <v>0</v>
      </c>
      <c r="P496">
        <v>0</v>
      </c>
      <c r="Q496">
        <v>0</v>
      </c>
      <c r="R496">
        <f t="shared" si="15"/>
        <v>0</v>
      </c>
      <c r="S496" s="657"/>
      <c r="T496" s="657"/>
      <c r="U496" s="657"/>
      <c r="V496" s="657"/>
      <c r="W496" s="657"/>
      <c r="X496" s="657"/>
      <c r="Y496"/>
      <c r="Z496"/>
      <c r="AA496"/>
      <c r="AB496"/>
      <c r="AC496"/>
      <c r="AD496"/>
    </row>
    <row r="497" spans="2:30" ht="15" customHeight="1">
      <c r="B497" s="750" t="s">
        <v>4955</v>
      </c>
      <c r="I497" s="586" t="s">
        <v>3345</v>
      </c>
      <c r="J497" s="499">
        <v>7</v>
      </c>
      <c r="K497" s="312" t="s">
        <v>3245</v>
      </c>
      <c r="L497" s="657" t="s">
        <v>5545</v>
      </c>
      <c r="M497">
        <v>0</v>
      </c>
      <c r="N497">
        <v>0</v>
      </c>
      <c r="O497">
        <v>1</v>
      </c>
      <c r="P497">
        <v>1</v>
      </c>
      <c r="Q497">
        <v>0</v>
      </c>
      <c r="R497">
        <f t="shared" ref="R497" si="22">SUBTOTAL(9,M497:Q497)</f>
        <v>2</v>
      </c>
      <c r="S497" s="657"/>
      <c r="T497" s="657"/>
      <c r="U497" s="657"/>
      <c r="V497" s="657"/>
      <c r="W497" s="657"/>
      <c r="X497" s="657"/>
      <c r="Y497"/>
      <c r="Z497"/>
      <c r="AA497"/>
      <c r="AB497"/>
      <c r="AC497"/>
      <c r="AD497"/>
    </row>
    <row r="498" spans="2:30" ht="15" customHeight="1">
      <c r="B498" s="750" t="s">
        <v>4956</v>
      </c>
      <c r="I498" s="586" t="s">
        <v>3345</v>
      </c>
      <c r="J498" s="499">
        <v>9</v>
      </c>
      <c r="K498" s="312" t="s">
        <v>3262</v>
      </c>
      <c r="L498" s="657" t="s">
        <v>5545</v>
      </c>
      <c r="M498">
        <v>0</v>
      </c>
      <c r="N498">
        <v>0</v>
      </c>
      <c r="O498">
        <v>0</v>
      </c>
      <c r="P498">
        <v>2</v>
      </c>
      <c r="Q498">
        <v>0</v>
      </c>
      <c r="R498">
        <f t="shared" si="15"/>
        <v>2</v>
      </c>
      <c r="S498" s="657"/>
      <c r="T498" s="657"/>
      <c r="U498" s="657"/>
      <c r="V498" s="657"/>
      <c r="W498" s="657"/>
      <c r="X498" s="657"/>
      <c r="Y498"/>
      <c r="Z498"/>
      <c r="AA498"/>
      <c r="AB498"/>
      <c r="AC498"/>
      <c r="AD498"/>
    </row>
    <row r="499" spans="2:30" ht="15" hidden="1" customHeight="1">
      <c r="B499" s="750" t="s">
        <v>4957</v>
      </c>
      <c r="I499" s="309" t="s">
        <v>3300</v>
      </c>
      <c r="J499" s="499">
        <v>1</v>
      </c>
      <c r="K499" s="744" t="s">
        <v>460</v>
      </c>
      <c r="L499" s="657" t="s">
        <v>5544</v>
      </c>
      <c r="M499">
        <v>0</v>
      </c>
      <c r="N499">
        <v>0</v>
      </c>
      <c r="O499">
        <v>0</v>
      </c>
      <c r="P499">
        <v>0</v>
      </c>
      <c r="Q499">
        <v>0</v>
      </c>
      <c r="R499">
        <f t="shared" si="15"/>
        <v>0</v>
      </c>
      <c r="S499" s="657"/>
      <c r="T499" s="657"/>
      <c r="U499" s="657"/>
      <c r="V499" s="657"/>
      <c r="W499" s="657"/>
      <c r="X499" s="657"/>
      <c r="Y499"/>
      <c r="Z499"/>
      <c r="AA499"/>
      <c r="AB499"/>
      <c r="AC499"/>
      <c r="AD499"/>
    </row>
    <row r="500" spans="2:30" ht="15" customHeight="1">
      <c r="B500" s="750" t="s">
        <v>4958</v>
      </c>
      <c r="I500" s="309" t="s">
        <v>3300</v>
      </c>
      <c r="J500" s="499">
        <v>1</v>
      </c>
      <c r="K500" s="312" t="s">
        <v>3245</v>
      </c>
      <c r="L500" s="657" t="s">
        <v>5545</v>
      </c>
      <c r="M500">
        <v>1</v>
      </c>
      <c r="N500">
        <v>1</v>
      </c>
      <c r="O500">
        <v>0</v>
      </c>
      <c r="P500">
        <v>1</v>
      </c>
      <c r="Q500">
        <v>1</v>
      </c>
      <c r="R500">
        <f t="shared" ref="R500" si="23">SUBTOTAL(9,M500:Q500)</f>
        <v>4</v>
      </c>
      <c r="S500" s="657"/>
      <c r="T500" s="657"/>
      <c r="U500" s="657"/>
      <c r="V500" s="657"/>
      <c r="W500" s="657"/>
      <c r="X500" s="657"/>
      <c r="Y500"/>
      <c r="Z500"/>
      <c r="AA500"/>
      <c r="AB500"/>
      <c r="AC500"/>
      <c r="AD500"/>
    </row>
    <row r="501" spans="2:30" ht="15" hidden="1" customHeight="1">
      <c r="B501" s="750" t="s">
        <v>4959</v>
      </c>
      <c r="I501" s="309" t="s">
        <v>3300</v>
      </c>
      <c r="J501" s="499">
        <v>1</v>
      </c>
      <c r="K501" s="744" t="s">
        <v>460</v>
      </c>
      <c r="L501" s="657" t="s">
        <v>5544</v>
      </c>
      <c r="M501">
        <v>0</v>
      </c>
      <c r="N501">
        <v>0</v>
      </c>
      <c r="O501">
        <v>0</v>
      </c>
      <c r="P501">
        <v>0</v>
      </c>
      <c r="Q501">
        <v>0</v>
      </c>
      <c r="R501">
        <f t="shared" si="15"/>
        <v>0</v>
      </c>
      <c r="S501" s="657"/>
      <c r="T501" s="657"/>
      <c r="U501" s="657"/>
      <c r="V501" s="657"/>
      <c r="W501" s="657"/>
      <c r="X501" s="657"/>
      <c r="Y501"/>
      <c r="Z501"/>
      <c r="AA501"/>
      <c r="AB501"/>
      <c r="AC501"/>
      <c r="AD501"/>
    </row>
    <row r="502" spans="2:30" ht="15" customHeight="1">
      <c r="B502" s="750" t="s">
        <v>4960</v>
      </c>
      <c r="I502" s="309" t="s">
        <v>3300</v>
      </c>
      <c r="J502" s="499">
        <v>2</v>
      </c>
      <c r="K502" s="312" t="s">
        <v>3262</v>
      </c>
      <c r="L502" s="657" t="s">
        <v>5545</v>
      </c>
      <c r="M502">
        <v>0</v>
      </c>
      <c r="N502">
        <v>2</v>
      </c>
      <c r="O502">
        <v>1</v>
      </c>
      <c r="P502">
        <v>2</v>
      </c>
      <c r="Q502">
        <v>0</v>
      </c>
      <c r="R502">
        <f t="shared" si="15"/>
        <v>5</v>
      </c>
      <c r="S502" s="657"/>
      <c r="T502" s="657"/>
      <c r="U502" s="657"/>
      <c r="V502" s="657"/>
      <c r="W502" s="657"/>
      <c r="X502" s="657"/>
      <c r="Y502"/>
      <c r="Z502"/>
      <c r="AA502"/>
      <c r="AB502"/>
      <c r="AC502"/>
      <c r="AD502"/>
    </row>
    <row r="503" spans="2:30" ht="15" hidden="1" customHeight="1">
      <c r="B503" s="750" t="s">
        <v>4961</v>
      </c>
      <c r="I503" s="309" t="s">
        <v>3300</v>
      </c>
      <c r="J503" s="499">
        <v>2</v>
      </c>
      <c r="K503" s="312" t="s">
        <v>3255</v>
      </c>
      <c r="L503" s="657" t="s">
        <v>5544</v>
      </c>
      <c r="M503">
        <v>0</v>
      </c>
      <c r="N503">
        <v>0</v>
      </c>
      <c r="O503">
        <v>0</v>
      </c>
      <c r="P503">
        <v>0</v>
      </c>
      <c r="Q503">
        <v>0</v>
      </c>
      <c r="R503">
        <f t="shared" si="15"/>
        <v>0</v>
      </c>
      <c r="S503" s="657"/>
      <c r="T503" s="657"/>
      <c r="U503" s="657"/>
      <c r="V503" s="657"/>
      <c r="W503" s="657"/>
      <c r="X503" s="657"/>
      <c r="Y503"/>
      <c r="Z503"/>
      <c r="AA503"/>
      <c r="AB503"/>
      <c r="AC503"/>
      <c r="AD503"/>
    </row>
    <row r="504" spans="2:30" ht="15" hidden="1" customHeight="1">
      <c r="B504" s="750" t="s">
        <v>4962</v>
      </c>
      <c r="I504" s="309" t="s">
        <v>3300</v>
      </c>
      <c r="J504" s="499">
        <v>3</v>
      </c>
      <c r="K504" s="744" t="s">
        <v>460</v>
      </c>
      <c r="L504" s="657" t="s">
        <v>5544</v>
      </c>
      <c r="M504">
        <v>0</v>
      </c>
      <c r="N504">
        <v>0</v>
      </c>
      <c r="O504">
        <v>0</v>
      </c>
      <c r="P504">
        <v>0</v>
      </c>
      <c r="Q504">
        <v>0</v>
      </c>
      <c r="R504">
        <f t="shared" si="15"/>
        <v>0</v>
      </c>
      <c r="S504" s="657"/>
      <c r="T504" s="657"/>
      <c r="U504" s="657"/>
      <c r="V504" s="657"/>
      <c r="W504" s="657"/>
      <c r="X504" s="657"/>
      <c r="Y504"/>
      <c r="Z504"/>
      <c r="AA504"/>
      <c r="AB504"/>
      <c r="AC504"/>
      <c r="AD504"/>
    </row>
    <row r="505" spans="2:30" ht="15" hidden="1" customHeight="1">
      <c r="B505" s="750" t="s">
        <v>4963</v>
      </c>
      <c r="I505" s="309" t="s">
        <v>3300</v>
      </c>
      <c r="J505" s="499">
        <v>3</v>
      </c>
      <c r="K505" s="312" t="s">
        <v>3255</v>
      </c>
      <c r="L505" s="657" t="s">
        <v>5544</v>
      </c>
      <c r="M505">
        <v>0</v>
      </c>
      <c r="N505">
        <v>0</v>
      </c>
      <c r="O505">
        <v>0</v>
      </c>
      <c r="P505">
        <v>0</v>
      </c>
      <c r="Q505">
        <v>0</v>
      </c>
      <c r="R505">
        <f t="shared" si="15"/>
        <v>0</v>
      </c>
      <c r="S505" s="657"/>
      <c r="T505" s="657"/>
      <c r="U505" s="657"/>
      <c r="V505" s="657"/>
      <c r="W505" s="657"/>
      <c r="X505" s="657"/>
      <c r="Y505"/>
      <c r="Z505"/>
      <c r="AA505"/>
      <c r="AB505"/>
      <c r="AC505"/>
      <c r="AD505"/>
    </row>
    <row r="506" spans="2:30" ht="15" hidden="1" customHeight="1">
      <c r="B506" s="750" t="s">
        <v>4964</v>
      </c>
      <c r="I506" s="309" t="s">
        <v>3300</v>
      </c>
      <c r="J506" s="499">
        <v>5</v>
      </c>
      <c r="K506" s="312" t="s">
        <v>3255</v>
      </c>
      <c r="L506" s="657" t="s">
        <v>5544</v>
      </c>
      <c r="M506">
        <v>0</v>
      </c>
      <c r="N506">
        <v>0</v>
      </c>
      <c r="O506">
        <v>0</v>
      </c>
      <c r="P506">
        <v>0</v>
      </c>
      <c r="Q506">
        <v>0</v>
      </c>
      <c r="R506">
        <f t="shared" si="15"/>
        <v>0</v>
      </c>
      <c r="S506" s="657"/>
      <c r="T506" s="657"/>
      <c r="U506" s="657"/>
      <c r="V506" s="657"/>
      <c r="W506" s="657"/>
      <c r="X506" s="657"/>
      <c r="Y506"/>
      <c r="Z506"/>
      <c r="AA506"/>
      <c r="AB506"/>
      <c r="AC506"/>
      <c r="AD506"/>
    </row>
    <row r="507" spans="2:30" ht="15" customHeight="1">
      <c r="B507" s="750" t="s">
        <v>4965</v>
      </c>
      <c r="I507" s="309" t="s">
        <v>3300</v>
      </c>
      <c r="J507" s="499">
        <v>7</v>
      </c>
      <c r="K507" s="312" t="s">
        <v>3245</v>
      </c>
      <c r="L507" s="657" t="s">
        <v>5545</v>
      </c>
      <c r="M507">
        <v>1</v>
      </c>
      <c r="N507">
        <v>1</v>
      </c>
      <c r="O507">
        <v>1</v>
      </c>
      <c r="P507">
        <v>1</v>
      </c>
      <c r="Q507">
        <v>1</v>
      </c>
      <c r="R507">
        <f t="shared" ref="R507" si="24">SUBTOTAL(9,M507:Q507)</f>
        <v>5</v>
      </c>
      <c r="S507" s="657"/>
      <c r="T507" s="657"/>
      <c r="U507" s="657"/>
      <c r="V507" s="657"/>
      <c r="W507" s="657"/>
      <c r="X507" s="657"/>
      <c r="Y507"/>
      <c r="Z507"/>
      <c r="AA507"/>
      <c r="AB507"/>
      <c r="AC507"/>
      <c r="AD507"/>
    </row>
    <row r="508" spans="2:30" ht="15" customHeight="1">
      <c r="B508" s="750" t="s">
        <v>4966</v>
      </c>
      <c r="I508" s="309" t="s">
        <v>3300</v>
      </c>
      <c r="J508" s="499">
        <v>7</v>
      </c>
      <c r="K508" s="312" t="s">
        <v>3262</v>
      </c>
      <c r="L508" s="657" t="s">
        <v>5545</v>
      </c>
      <c r="M508">
        <v>0</v>
      </c>
      <c r="N508">
        <v>2</v>
      </c>
      <c r="O508">
        <v>2</v>
      </c>
      <c r="P508">
        <v>0</v>
      </c>
      <c r="Q508">
        <v>2</v>
      </c>
      <c r="R508">
        <f t="shared" si="15"/>
        <v>6</v>
      </c>
      <c r="S508" s="657"/>
      <c r="T508" s="657"/>
      <c r="U508" s="657"/>
      <c r="V508" s="657"/>
      <c r="W508" s="657"/>
      <c r="X508" s="657"/>
      <c r="Y508"/>
      <c r="Z508"/>
      <c r="AA508"/>
      <c r="AB508"/>
      <c r="AC508"/>
      <c r="AD508"/>
    </row>
    <row r="509" spans="2:30" ht="15" hidden="1" customHeight="1">
      <c r="B509" s="750" t="s">
        <v>4967</v>
      </c>
      <c r="I509" s="309" t="s">
        <v>3312</v>
      </c>
      <c r="J509" s="499">
        <v>1</v>
      </c>
      <c r="K509" s="312" t="s">
        <v>3255</v>
      </c>
      <c r="L509" s="657" t="s">
        <v>5544</v>
      </c>
      <c r="M509">
        <v>0</v>
      </c>
      <c r="N509">
        <v>0</v>
      </c>
      <c r="O509">
        <v>0</v>
      </c>
      <c r="P509">
        <v>0</v>
      </c>
      <c r="Q509">
        <v>0</v>
      </c>
      <c r="R509">
        <f t="shared" si="15"/>
        <v>0</v>
      </c>
      <c r="S509" s="657"/>
      <c r="T509" s="657"/>
      <c r="U509" s="657"/>
      <c r="V509" s="657"/>
      <c r="W509" s="657"/>
      <c r="X509" s="657"/>
      <c r="Y509"/>
      <c r="Z509"/>
      <c r="AA509"/>
      <c r="AB509"/>
      <c r="AC509"/>
      <c r="AD509"/>
    </row>
    <row r="510" spans="2:30" ht="15" hidden="1" customHeight="1">
      <c r="B510" s="750" t="s">
        <v>4968</v>
      </c>
      <c r="I510" s="309" t="s">
        <v>3312</v>
      </c>
      <c r="J510" s="499">
        <v>1</v>
      </c>
      <c r="K510" s="744" t="s">
        <v>460</v>
      </c>
      <c r="L510" s="657" t="s">
        <v>5544</v>
      </c>
      <c r="M510">
        <v>0</v>
      </c>
      <c r="N510">
        <v>0</v>
      </c>
      <c r="O510">
        <v>0</v>
      </c>
      <c r="P510">
        <v>0</v>
      </c>
      <c r="Q510">
        <v>0</v>
      </c>
      <c r="R510">
        <f t="shared" si="15"/>
        <v>0</v>
      </c>
      <c r="S510" s="657"/>
      <c r="T510" s="657"/>
      <c r="U510" s="657"/>
      <c r="V510" s="657"/>
      <c r="W510" s="657"/>
      <c r="X510" s="657"/>
      <c r="Y510"/>
      <c r="Z510"/>
      <c r="AA510"/>
      <c r="AB510"/>
      <c r="AC510"/>
      <c r="AD510"/>
    </row>
    <row r="511" spans="2:30" ht="15" hidden="1" customHeight="1">
      <c r="B511" s="750" t="s">
        <v>4969</v>
      </c>
      <c r="I511" s="309" t="s">
        <v>3312</v>
      </c>
      <c r="J511" s="499">
        <v>2</v>
      </c>
      <c r="K511" s="312" t="s">
        <v>3255</v>
      </c>
      <c r="L511" s="657" t="s">
        <v>5545</v>
      </c>
      <c r="M511">
        <v>2</v>
      </c>
      <c r="N511">
        <v>0</v>
      </c>
      <c r="O511">
        <v>1</v>
      </c>
      <c r="P511">
        <v>0</v>
      </c>
      <c r="Q511">
        <v>0</v>
      </c>
      <c r="R511">
        <f t="shared" si="15"/>
        <v>0</v>
      </c>
      <c r="S511" s="657"/>
      <c r="T511" s="657"/>
      <c r="U511" s="657"/>
      <c r="V511" s="657"/>
      <c r="W511" s="657"/>
      <c r="X511" s="657"/>
      <c r="Y511"/>
      <c r="Z511"/>
      <c r="AA511"/>
      <c r="AB511"/>
      <c r="AC511"/>
      <c r="AD511"/>
    </row>
    <row r="512" spans="2:30" ht="15" customHeight="1">
      <c r="B512" s="750" t="s">
        <v>5100</v>
      </c>
      <c r="I512" s="309" t="s">
        <v>3312</v>
      </c>
      <c r="J512" s="499">
        <v>2</v>
      </c>
      <c r="K512" s="312" t="s">
        <v>3262</v>
      </c>
      <c r="L512" s="657" t="s">
        <v>5545</v>
      </c>
      <c r="M512">
        <v>1</v>
      </c>
      <c r="N512">
        <v>0</v>
      </c>
      <c r="O512">
        <v>2</v>
      </c>
      <c r="P512">
        <v>0</v>
      </c>
      <c r="Q512">
        <v>1</v>
      </c>
      <c r="R512">
        <f t="shared" si="15"/>
        <v>4</v>
      </c>
      <c r="S512" s="657"/>
      <c r="T512" s="657"/>
      <c r="U512" s="657"/>
      <c r="V512" s="657"/>
      <c r="W512" s="657"/>
      <c r="X512" s="657"/>
      <c r="Y512"/>
      <c r="Z512"/>
      <c r="AA512"/>
      <c r="AB512"/>
      <c r="AC512"/>
      <c r="AD512"/>
    </row>
    <row r="513" spans="2:30" ht="15" customHeight="1">
      <c r="B513" s="750" t="s">
        <v>4970</v>
      </c>
      <c r="I513" s="309" t="s">
        <v>3312</v>
      </c>
      <c r="J513" s="499">
        <v>2</v>
      </c>
      <c r="K513" s="312" t="s">
        <v>3245</v>
      </c>
      <c r="L513" s="657" t="s">
        <v>5545</v>
      </c>
      <c r="M513">
        <v>0</v>
      </c>
      <c r="N513">
        <v>0</v>
      </c>
      <c r="O513">
        <v>0</v>
      </c>
      <c r="P513">
        <v>0</v>
      </c>
      <c r="Q513">
        <v>1</v>
      </c>
      <c r="R513">
        <f t="shared" ref="R513" si="25">SUBTOTAL(9,M513:Q513)</f>
        <v>1</v>
      </c>
      <c r="S513" s="657"/>
      <c r="T513" s="657"/>
      <c r="U513" s="657"/>
      <c r="V513" s="657"/>
      <c r="W513" s="657"/>
      <c r="X513" s="657"/>
      <c r="Y513"/>
      <c r="Z513"/>
      <c r="AA513"/>
      <c r="AB513"/>
      <c r="AC513"/>
      <c r="AD513"/>
    </row>
    <row r="514" spans="2:30" ht="15" hidden="1" customHeight="1">
      <c r="B514" s="750" t="s">
        <v>4971</v>
      </c>
      <c r="I514" s="309" t="s">
        <v>3312</v>
      </c>
      <c r="J514" s="499">
        <v>2</v>
      </c>
      <c r="K514" s="312" t="s">
        <v>3255</v>
      </c>
      <c r="L514" s="657" t="s">
        <v>5544</v>
      </c>
      <c r="M514">
        <v>0</v>
      </c>
      <c r="N514">
        <v>0</v>
      </c>
      <c r="O514">
        <v>0</v>
      </c>
      <c r="P514">
        <v>0</v>
      </c>
      <c r="Q514">
        <v>0</v>
      </c>
      <c r="R514">
        <f t="shared" si="15"/>
        <v>0</v>
      </c>
      <c r="S514" s="657"/>
      <c r="T514" s="657"/>
      <c r="U514" s="657"/>
      <c r="V514" s="657"/>
      <c r="W514" s="657"/>
      <c r="X514" s="657"/>
      <c r="Y514"/>
      <c r="Z514"/>
      <c r="AA514"/>
      <c r="AB514"/>
      <c r="AC514"/>
      <c r="AD514"/>
    </row>
    <row r="515" spans="2:30" ht="15" hidden="1" customHeight="1">
      <c r="B515" s="750" t="s">
        <v>4972</v>
      </c>
      <c r="I515" s="309" t="s">
        <v>3312</v>
      </c>
      <c r="J515" s="499">
        <v>2</v>
      </c>
      <c r="K515" s="744" t="s">
        <v>460</v>
      </c>
      <c r="L515" s="657" t="s">
        <v>5544</v>
      </c>
      <c r="M515">
        <v>0</v>
      </c>
      <c r="N515">
        <v>0</v>
      </c>
      <c r="O515">
        <v>0</v>
      </c>
      <c r="P515">
        <v>0</v>
      </c>
      <c r="Q515">
        <v>0</v>
      </c>
      <c r="R515">
        <f t="shared" si="15"/>
        <v>0</v>
      </c>
      <c r="S515" s="657"/>
      <c r="T515" s="657"/>
      <c r="U515" s="657"/>
      <c r="V515" s="657"/>
      <c r="W515" s="657"/>
      <c r="X515" s="657"/>
      <c r="Y515"/>
      <c r="Z515"/>
      <c r="AA515"/>
      <c r="AB515"/>
      <c r="AC515"/>
      <c r="AD515"/>
    </row>
    <row r="516" spans="2:30" ht="15" customHeight="1">
      <c r="B516" s="750" t="s">
        <v>4973</v>
      </c>
      <c r="I516" s="309" t="s">
        <v>3312</v>
      </c>
      <c r="J516" s="499">
        <v>3</v>
      </c>
      <c r="K516" s="312" t="s">
        <v>3262</v>
      </c>
      <c r="L516" s="657" t="s">
        <v>5545</v>
      </c>
      <c r="M516">
        <v>2</v>
      </c>
      <c r="N516">
        <v>0</v>
      </c>
      <c r="O516">
        <v>0</v>
      </c>
      <c r="P516">
        <v>1</v>
      </c>
      <c r="Q516">
        <v>1</v>
      </c>
      <c r="R516">
        <f t="shared" si="15"/>
        <v>4</v>
      </c>
      <c r="S516" s="657"/>
      <c r="T516" s="657"/>
      <c r="U516" s="657"/>
      <c r="V516" s="657"/>
      <c r="W516" s="657"/>
      <c r="X516" s="657"/>
      <c r="Y516"/>
      <c r="Z516"/>
      <c r="AA516"/>
      <c r="AB516"/>
      <c r="AC516"/>
      <c r="AD516"/>
    </row>
    <row r="517" spans="2:30" ht="15" customHeight="1">
      <c r="B517" s="750" t="s">
        <v>4974</v>
      </c>
      <c r="I517" s="309" t="s">
        <v>3312</v>
      </c>
      <c r="J517" s="499">
        <v>3</v>
      </c>
      <c r="K517" s="312" t="s">
        <v>3245</v>
      </c>
      <c r="L517" s="657" t="s">
        <v>5545</v>
      </c>
      <c r="M517">
        <v>1</v>
      </c>
      <c r="N517">
        <v>1</v>
      </c>
      <c r="O517">
        <v>1</v>
      </c>
      <c r="P517">
        <v>1</v>
      </c>
      <c r="Q517">
        <v>1</v>
      </c>
      <c r="R517">
        <f t="shared" ref="R517" si="26">SUBTOTAL(9,M517:Q517)</f>
        <v>5</v>
      </c>
      <c r="S517" s="657"/>
      <c r="T517" s="657"/>
      <c r="U517" s="657"/>
      <c r="V517" s="657"/>
      <c r="W517" s="657"/>
      <c r="X517" s="657"/>
      <c r="Y517"/>
      <c r="Z517"/>
      <c r="AA517"/>
      <c r="AB517"/>
      <c r="AC517"/>
      <c r="AD517"/>
    </row>
    <row r="518" spans="2:30" ht="15" hidden="1" customHeight="1">
      <c r="B518" s="750" t="s">
        <v>4975</v>
      </c>
      <c r="I518" s="309" t="s">
        <v>3312</v>
      </c>
      <c r="J518" s="499">
        <v>7</v>
      </c>
      <c r="K518" s="744" t="s">
        <v>460</v>
      </c>
      <c r="L518" s="657" t="s">
        <v>5544</v>
      </c>
      <c r="M518">
        <v>0</v>
      </c>
      <c r="N518">
        <v>0</v>
      </c>
      <c r="O518">
        <v>0</v>
      </c>
      <c r="P518">
        <v>0</v>
      </c>
      <c r="Q518">
        <v>0</v>
      </c>
      <c r="R518">
        <f t="shared" si="15"/>
        <v>0</v>
      </c>
      <c r="S518" s="657"/>
      <c r="T518" s="657"/>
      <c r="U518" s="657"/>
      <c r="V518" s="657"/>
      <c r="W518" s="657"/>
      <c r="X518" s="657"/>
      <c r="Y518"/>
      <c r="Z518"/>
      <c r="AA518"/>
      <c r="AB518"/>
      <c r="AC518"/>
      <c r="AD518"/>
    </row>
    <row r="519" spans="2:30" ht="15" hidden="1" customHeight="1">
      <c r="B519" s="750" t="s">
        <v>4976</v>
      </c>
      <c r="I519" s="309" t="s">
        <v>3330</v>
      </c>
      <c r="J519" s="499">
        <v>3</v>
      </c>
      <c r="K519" s="744" t="s">
        <v>460</v>
      </c>
      <c r="L519" s="657" t="s">
        <v>5544</v>
      </c>
      <c r="M519">
        <v>0</v>
      </c>
      <c r="N519">
        <v>0</v>
      </c>
      <c r="O519">
        <v>0</v>
      </c>
      <c r="P519">
        <v>0</v>
      </c>
      <c r="Q519">
        <v>0</v>
      </c>
      <c r="R519">
        <f t="shared" si="15"/>
        <v>0</v>
      </c>
      <c r="S519" s="657"/>
      <c r="T519" s="657"/>
      <c r="U519" s="657"/>
      <c r="V519" s="657"/>
      <c r="W519" s="657"/>
      <c r="X519" s="657"/>
      <c r="Y519"/>
      <c r="Z519"/>
      <c r="AA519"/>
      <c r="AB519"/>
      <c r="AC519"/>
      <c r="AD519"/>
    </row>
    <row r="520" spans="2:30" ht="15" hidden="1" customHeight="1">
      <c r="B520" s="750" t="s">
        <v>4977</v>
      </c>
      <c r="I520" s="309" t="s">
        <v>3330</v>
      </c>
      <c r="J520" s="499">
        <v>3</v>
      </c>
      <c r="K520" s="744" t="s">
        <v>460</v>
      </c>
      <c r="L520" s="657" t="s">
        <v>5544</v>
      </c>
      <c r="M520">
        <v>0</v>
      </c>
      <c r="N520">
        <v>0</v>
      </c>
      <c r="O520">
        <v>0</v>
      </c>
      <c r="P520">
        <v>0</v>
      </c>
      <c r="Q520">
        <v>0</v>
      </c>
      <c r="R520">
        <f t="shared" si="15"/>
        <v>0</v>
      </c>
      <c r="S520" s="657"/>
      <c r="T520" s="657"/>
      <c r="U520" s="657"/>
      <c r="V520" s="657"/>
      <c r="W520" s="657"/>
      <c r="X520" s="657"/>
      <c r="Y520"/>
      <c r="Z520"/>
      <c r="AA520"/>
      <c r="AB520"/>
      <c r="AC520"/>
      <c r="AD520"/>
    </row>
    <row r="521" spans="2:30" ht="15" hidden="1" customHeight="1">
      <c r="B521" s="750" t="s">
        <v>4978</v>
      </c>
      <c r="I521" s="309" t="s">
        <v>3330</v>
      </c>
      <c r="J521" s="499">
        <v>3</v>
      </c>
      <c r="K521" s="744" t="s">
        <v>460</v>
      </c>
      <c r="L521" s="657" t="s">
        <v>5544</v>
      </c>
      <c r="M521">
        <v>0</v>
      </c>
      <c r="N521">
        <v>0</v>
      </c>
      <c r="O521">
        <v>0</v>
      </c>
      <c r="P521">
        <v>0</v>
      </c>
      <c r="Q521">
        <v>0</v>
      </c>
      <c r="R521">
        <f t="shared" si="15"/>
        <v>0</v>
      </c>
      <c r="S521" s="657"/>
      <c r="T521" s="657"/>
      <c r="U521" s="657"/>
      <c r="V521" s="657"/>
      <c r="W521" s="657"/>
      <c r="X521" s="657"/>
      <c r="Y521"/>
      <c r="Z521"/>
      <c r="AA521"/>
      <c r="AB521"/>
      <c r="AC521"/>
      <c r="AD521"/>
    </row>
    <row r="522" spans="2:30" ht="15" hidden="1" customHeight="1">
      <c r="B522" s="750" t="s">
        <v>4979</v>
      </c>
      <c r="I522" s="309" t="s">
        <v>3330</v>
      </c>
      <c r="J522" s="499">
        <v>3</v>
      </c>
      <c r="K522" s="312" t="s">
        <v>3255</v>
      </c>
      <c r="L522" s="657" t="s">
        <v>5544</v>
      </c>
      <c r="M522">
        <v>0</v>
      </c>
      <c r="N522">
        <v>0</v>
      </c>
      <c r="O522">
        <v>0</v>
      </c>
      <c r="P522">
        <v>0</v>
      </c>
      <c r="Q522">
        <v>0</v>
      </c>
      <c r="R522">
        <f t="shared" si="15"/>
        <v>0</v>
      </c>
      <c r="S522" s="657"/>
      <c r="T522" s="657"/>
      <c r="U522" s="657"/>
      <c r="V522" s="657"/>
      <c r="W522" s="657"/>
      <c r="X522" s="657"/>
      <c r="Y522"/>
      <c r="Z522"/>
      <c r="AA522"/>
      <c r="AB522"/>
      <c r="AC522"/>
      <c r="AD522"/>
    </row>
    <row r="523" spans="2:30" ht="15" customHeight="1">
      <c r="B523" s="750" t="s">
        <v>4980</v>
      </c>
      <c r="I523" s="309" t="s">
        <v>3330</v>
      </c>
      <c r="J523" s="499">
        <v>3</v>
      </c>
      <c r="K523" s="312" t="s">
        <v>3245</v>
      </c>
      <c r="L523" s="657" t="s">
        <v>5545</v>
      </c>
      <c r="M523">
        <v>1</v>
      </c>
      <c r="N523">
        <v>1</v>
      </c>
      <c r="O523">
        <v>1</v>
      </c>
      <c r="P523">
        <v>1</v>
      </c>
      <c r="Q523">
        <v>1</v>
      </c>
      <c r="R523">
        <f t="shared" ref="R523" si="27">SUBTOTAL(9,M523:Q523)</f>
        <v>5</v>
      </c>
      <c r="S523" s="657"/>
      <c r="T523" s="657"/>
      <c r="U523" s="657"/>
      <c r="V523" s="657"/>
      <c r="W523" s="657"/>
      <c r="X523" s="657"/>
      <c r="Y523"/>
      <c r="Z523"/>
      <c r="AA523"/>
      <c r="AB523"/>
      <c r="AC523"/>
      <c r="AD523"/>
    </row>
    <row r="524" spans="2:30" ht="15" hidden="1" customHeight="1">
      <c r="B524" s="750" t="s">
        <v>4981</v>
      </c>
      <c r="I524" s="309" t="s">
        <v>3330</v>
      </c>
      <c r="J524" s="499">
        <v>4</v>
      </c>
      <c r="K524" s="312" t="s">
        <v>3255</v>
      </c>
      <c r="L524" s="657" t="s">
        <v>5544</v>
      </c>
      <c r="M524">
        <v>0</v>
      </c>
      <c r="N524">
        <v>0</v>
      </c>
      <c r="O524">
        <v>0</v>
      </c>
      <c r="P524">
        <v>0</v>
      </c>
      <c r="Q524">
        <v>0</v>
      </c>
      <c r="R524">
        <f t="shared" ref="R524:R578" si="28">SUBTOTAL(9,M524:Q524)</f>
        <v>0</v>
      </c>
      <c r="S524" s="657"/>
      <c r="T524" s="657"/>
      <c r="U524" s="657"/>
      <c r="V524" s="657"/>
      <c r="W524" s="657"/>
      <c r="X524" s="657"/>
      <c r="Y524"/>
      <c r="Z524"/>
      <c r="AA524"/>
      <c r="AB524"/>
      <c r="AC524"/>
      <c r="AD524"/>
    </row>
    <row r="525" spans="2:30" ht="15" customHeight="1">
      <c r="B525" s="750" t="s">
        <v>4982</v>
      </c>
      <c r="I525" s="309" t="s">
        <v>3330</v>
      </c>
      <c r="J525" s="499">
        <v>5</v>
      </c>
      <c r="K525" s="312" t="s">
        <v>3262</v>
      </c>
      <c r="L525" s="657" t="s">
        <v>5545</v>
      </c>
      <c r="M525">
        <v>1</v>
      </c>
      <c r="N525">
        <v>1</v>
      </c>
      <c r="O525">
        <v>0</v>
      </c>
      <c r="P525">
        <v>2</v>
      </c>
      <c r="Q525">
        <v>2</v>
      </c>
      <c r="R525">
        <f t="shared" si="28"/>
        <v>6</v>
      </c>
      <c r="S525" s="657"/>
      <c r="T525" s="657"/>
      <c r="U525" s="657"/>
      <c r="V525" s="657"/>
      <c r="W525" s="657"/>
      <c r="X525" s="657"/>
      <c r="Y525"/>
      <c r="Z525"/>
      <c r="AA525"/>
      <c r="AB525"/>
      <c r="AC525"/>
      <c r="AD525"/>
    </row>
    <row r="526" spans="2:30" ht="15" hidden="1" customHeight="1">
      <c r="B526" s="750" t="s">
        <v>4983</v>
      </c>
      <c r="I526" s="309" t="s">
        <v>3330</v>
      </c>
      <c r="J526" s="499">
        <v>5</v>
      </c>
      <c r="K526" s="312" t="s">
        <v>3255</v>
      </c>
      <c r="L526" s="657" t="s">
        <v>5544</v>
      </c>
      <c r="M526">
        <v>0</v>
      </c>
      <c r="N526">
        <v>0</v>
      </c>
      <c r="O526">
        <v>0</v>
      </c>
      <c r="P526">
        <v>0</v>
      </c>
      <c r="Q526">
        <v>0</v>
      </c>
      <c r="R526">
        <f t="shared" si="28"/>
        <v>0</v>
      </c>
      <c r="S526" s="657"/>
      <c r="T526" s="657"/>
      <c r="U526" s="657"/>
      <c r="V526" s="657"/>
      <c r="W526" s="657"/>
      <c r="X526" s="657"/>
      <c r="Y526"/>
      <c r="Z526"/>
      <c r="AA526"/>
      <c r="AB526"/>
      <c r="AC526"/>
      <c r="AD526"/>
    </row>
    <row r="527" spans="2:30" ht="15" customHeight="1">
      <c r="B527" s="750" t="s">
        <v>4984</v>
      </c>
      <c r="I527" s="309" t="s">
        <v>3330</v>
      </c>
      <c r="J527" s="499">
        <v>5</v>
      </c>
      <c r="K527" s="312" t="s">
        <v>3262</v>
      </c>
      <c r="L527" s="657" t="s">
        <v>5545</v>
      </c>
      <c r="M527">
        <v>2</v>
      </c>
      <c r="N527">
        <v>2</v>
      </c>
      <c r="O527">
        <v>1</v>
      </c>
      <c r="P527">
        <v>1</v>
      </c>
      <c r="Q527">
        <v>1</v>
      </c>
      <c r="R527">
        <f t="shared" si="28"/>
        <v>7</v>
      </c>
      <c r="S527" s="657"/>
      <c r="T527" s="657"/>
      <c r="U527" s="657"/>
      <c r="V527" s="657"/>
      <c r="W527" s="657"/>
      <c r="X527" s="657"/>
      <c r="Y527"/>
      <c r="Z527"/>
      <c r="AA527"/>
      <c r="AB527"/>
      <c r="AC527"/>
      <c r="AD527"/>
    </row>
    <row r="528" spans="2:30" ht="15" customHeight="1">
      <c r="B528" s="750" t="s">
        <v>4985</v>
      </c>
      <c r="I528" s="309" t="s">
        <v>3330</v>
      </c>
      <c r="J528" s="499">
        <v>6</v>
      </c>
      <c r="K528" s="312" t="s">
        <v>3245</v>
      </c>
      <c r="L528" s="657" t="s">
        <v>5545</v>
      </c>
      <c r="M528">
        <v>0</v>
      </c>
      <c r="N528">
        <v>1</v>
      </c>
      <c r="O528">
        <v>1</v>
      </c>
      <c r="P528">
        <v>1</v>
      </c>
      <c r="Q528">
        <v>1</v>
      </c>
      <c r="R528">
        <f t="shared" si="28"/>
        <v>4</v>
      </c>
      <c r="S528" s="657"/>
      <c r="T528" s="657"/>
      <c r="U528" s="657"/>
      <c r="V528" s="657"/>
      <c r="W528" s="657"/>
      <c r="X528" s="657"/>
      <c r="Y528"/>
      <c r="Z528"/>
      <c r="AA528"/>
      <c r="AB528"/>
      <c r="AC528"/>
      <c r="AD528"/>
    </row>
    <row r="529" spans="2:30" ht="15" hidden="1" customHeight="1">
      <c r="B529" s="750" t="s">
        <v>4986</v>
      </c>
      <c r="I529" s="309" t="s">
        <v>3362</v>
      </c>
      <c r="J529" s="499">
        <v>1</v>
      </c>
      <c r="K529" s="744" t="s">
        <v>460</v>
      </c>
      <c r="L529" s="657" t="s">
        <v>5544</v>
      </c>
      <c r="M529">
        <v>0</v>
      </c>
      <c r="N529">
        <v>0</v>
      </c>
      <c r="O529">
        <v>0</v>
      </c>
      <c r="P529">
        <v>0</v>
      </c>
      <c r="Q529">
        <v>0</v>
      </c>
      <c r="R529">
        <f t="shared" si="28"/>
        <v>0</v>
      </c>
      <c r="S529" s="657"/>
      <c r="T529" s="657"/>
      <c r="U529" s="657"/>
      <c r="V529" s="657"/>
      <c r="W529" s="657"/>
      <c r="X529" s="657"/>
      <c r="Y529"/>
      <c r="Z529"/>
      <c r="AA529"/>
      <c r="AB529"/>
      <c r="AC529"/>
      <c r="AD529"/>
    </row>
    <row r="530" spans="2:30" ht="15" customHeight="1">
      <c r="B530" s="750" t="s">
        <v>4987</v>
      </c>
      <c r="I530" s="309" t="s">
        <v>3362</v>
      </c>
      <c r="J530" s="499">
        <v>1</v>
      </c>
      <c r="K530" s="312" t="s">
        <v>3262</v>
      </c>
      <c r="L530" s="657" t="s">
        <v>5545</v>
      </c>
      <c r="M530">
        <v>2</v>
      </c>
      <c r="N530">
        <v>2</v>
      </c>
      <c r="O530">
        <v>0</v>
      </c>
      <c r="P530">
        <v>0</v>
      </c>
      <c r="Q530">
        <v>0</v>
      </c>
      <c r="R530">
        <f t="shared" si="28"/>
        <v>4</v>
      </c>
      <c r="S530" s="657"/>
      <c r="T530" s="657"/>
      <c r="U530" s="657"/>
      <c r="V530" s="657"/>
      <c r="W530" s="657"/>
      <c r="X530" s="657"/>
      <c r="Y530"/>
      <c r="Z530"/>
      <c r="AA530"/>
      <c r="AB530"/>
      <c r="AC530"/>
      <c r="AD530"/>
    </row>
    <row r="531" spans="2:30" ht="15" customHeight="1">
      <c r="B531" s="750" t="s">
        <v>4988</v>
      </c>
      <c r="I531" s="309" t="s">
        <v>3362</v>
      </c>
      <c r="J531" s="499">
        <v>2</v>
      </c>
      <c r="K531" s="312" t="s">
        <v>3245</v>
      </c>
      <c r="L531" s="657" t="s">
        <v>5545</v>
      </c>
      <c r="M531">
        <v>1</v>
      </c>
      <c r="N531">
        <v>1</v>
      </c>
      <c r="O531">
        <v>1</v>
      </c>
      <c r="P531">
        <v>1</v>
      </c>
      <c r="Q531">
        <v>1</v>
      </c>
      <c r="R531">
        <f t="shared" si="28"/>
        <v>5</v>
      </c>
      <c r="S531" s="657"/>
      <c r="T531" s="657"/>
      <c r="U531" s="657"/>
      <c r="V531" s="657"/>
      <c r="W531" s="657"/>
      <c r="X531" s="657"/>
      <c r="Y531"/>
      <c r="Z531"/>
      <c r="AA531"/>
      <c r="AB531"/>
      <c r="AC531"/>
      <c r="AD531"/>
    </row>
    <row r="532" spans="2:30" ht="15" hidden="1" customHeight="1">
      <c r="B532" s="750" t="s">
        <v>4989</v>
      </c>
      <c r="I532" s="309" t="s">
        <v>3362</v>
      </c>
      <c r="J532" s="499">
        <v>2</v>
      </c>
      <c r="K532" s="312" t="s">
        <v>3255</v>
      </c>
      <c r="L532" s="657" t="s">
        <v>5544</v>
      </c>
      <c r="M532">
        <v>0</v>
      </c>
      <c r="N532">
        <v>0</v>
      </c>
      <c r="O532">
        <v>0</v>
      </c>
      <c r="P532">
        <v>0</v>
      </c>
      <c r="Q532">
        <v>0</v>
      </c>
      <c r="R532">
        <f t="shared" si="28"/>
        <v>0</v>
      </c>
      <c r="S532" s="657"/>
      <c r="T532" s="657"/>
      <c r="U532" s="657"/>
      <c r="V532" s="657"/>
      <c r="W532" s="657"/>
      <c r="X532" s="657"/>
      <c r="Y532"/>
      <c r="Z532"/>
      <c r="AA532"/>
      <c r="AB532"/>
      <c r="AC532"/>
      <c r="AD532"/>
    </row>
    <row r="533" spans="2:30" ht="15" customHeight="1">
      <c r="B533" s="750" t="s">
        <v>4990</v>
      </c>
      <c r="I533" s="309" t="s">
        <v>3362</v>
      </c>
      <c r="J533" s="499">
        <v>3</v>
      </c>
      <c r="K533" s="312" t="s">
        <v>3262</v>
      </c>
      <c r="L533" s="657" t="s">
        <v>5545</v>
      </c>
      <c r="M533">
        <v>1</v>
      </c>
      <c r="N533">
        <v>1</v>
      </c>
      <c r="O533">
        <v>2</v>
      </c>
      <c r="P533">
        <v>0</v>
      </c>
      <c r="Q533">
        <v>1</v>
      </c>
      <c r="R533">
        <f t="shared" si="28"/>
        <v>5</v>
      </c>
      <c r="S533" s="657"/>
      <c r="T533" s="657"/>
      <c r="U533" s="657"/>
      <c r="V533" s="657"/>
      <c r="W533" s="657"/>
      <c r="X533" s="657"/>
      <c r="Y533"/>
      <c r="Z533"/>
      <c r="AA533"/>
      <c r="AB533"/>
      <c r="AC533"/>
      <c r="AD533"/>
    </row>
    <row r="534" spans="2:30" ht="15" hidden="1" customHeight="1">
      <c r="B534" s="750" t="s">
        <v>4991</v>
      </c>
      <c r="I534" s="309" t="s">
        <v>3362</v>
      </c>
      <c r="J534" s="499">
        <v>4</v>
      </c>
      <c r="K534" s="744" t="s">
        <v>460</v>
      </c>
      <c r="L534" s="657" t="s">
        <v>5544</v>
      </c>
      <c r="M534">
        <v>0</v>
      </c>
      <c r="N534">
        <v>0</v>
      </c>
      <c r="O534">
        <v>0</v>
      </c>
      <c r="P534">
        <v>0</v>
      </c>
      <c r="Q534">
        <v>0</v>
      </c>
      <c r="R534">
        <f t="shared" si="28"/>
        <v>0</v>
      </c>
      <c r="S534" s="657"/>
      <c r="T534" s="657"/>
      <c r="U534" s="657"/>
      <c r="V534" s="657"/>
      <c r="W534" s="657"/>
      <c r="X534" s="657"/>
      <c r="Y534"/>
      <c r="Z534"/>
      <c r="AA534"/>
      <c r="AB534"/>
      <c r="AC534"/>
      <c r="AD534"/>
    </row>
    <row r="535" spans="2:30" ht="15" hidden="1" customHeight="1">
      <c r="B535" s="750" t="s">
        <v>4992</v>
      </c>
      <c r="I535" s="309" t="s">
        <v>3362</v>
      </c>
      <c r="J535" s="499">
        <v>4</v>
      </c>
      <c r="K535" s="312" t="s">
        <v>3255</v>
      </c>
      <c r="L535" s="657" t="s">
        <v>5544</v>
      </c>
      <c r="M535">
        <v>0</v>
      </c>
      <c r="N535">
        <v>0</v>
      </c>
      <c r="O535">
        <v>0</v>
      </c>
      <c r="P535">
        <v>0</v>
      </c>
      <c r="Q535">
        <v>0</v>
      </c>
      <c r="R535">
        <f t="shared" si="28"/>
        <v>0</v>
      </c>
      <c r="S535" s="657"/>
      <c r="T535" s="657"/>
      <c r="U535" s="657"/>
      <c r="V535" s="657"/>
      <c r="W535" s="657"/>
      <c r="X535" s="657"/>
      <c r="Y535"/>
      <c r="Z535"/>
      <c r="AA535"/>
      <c r="AB535"/>
      <c r="AC535"/>
      <c r="AD535"/>
    </row>
    <row r="536" spans="2:30" ht="15" customHeight="1">
      <c r="B536" s="750" t="s">
        <v>4993</v>
      </c>
      <c r="I536" s="309" t="s">
        <v>3362</v>
      </c>
      <c r="J536" s="499">
        <v>6</v>
      </c>
      <c r="K536" s="312" t="s">
        <v>3245</v>
      </c>
      <c r="L536" s="657" t="s">
        <v>5545</v>
      </c>
      <c r="M536">
        <v>1</v>
      </c>
      <c r="N536">
        <v>1</v>
      </c>
      <c r="O536">
        <v>0</v>
      </c>
      <c r="P536">
        <v>1</v>
      </c>
      <c r="Q536">
        <v>0</v>
      </c>
      <c r="R536">
        <f t="shared" si="28"/>
        <v>3</v>
      </c>
      <c r="S536" s="657"/>
      <c r="T536" s="657"/>
      <c r="U536" s="657"/>
      <c r="V536" s="657"/>
      <c r="W536" s="657"/>
      <c r="X536" s="657"/>
      <c r="Y536"/>
      <c r="Z536"/>
      <c r="AA536"/>
      <c r="AB536"/>
      <c r="AC536"/>
      <c r="AD536"/>
    </row>
    <row r="537" spans="2:30" ht="15" hidden="1" customHeight="1">
      <c r="B537" s="750" t="s">
        <v>4994</v>
      </c>
      <c r="I537" s="309" t="s">
        <v>3362</v>
      </c>
      <c r="J537" s="499">
        <v>6</v>
      </c>
      <c r="K537" s="744" t="s">
        <v>460</v>
      </c>
      <c r="L537" s="657" t="s">
        <v>5544</v>
      </c>
      <c r="M537">
        <v>0</v>
      </c>
      <c r="N537">
        <v>0</v>
      </c>
      <c r="O537">
        <v>0</v>
      </c>
      <c r="P537">
        <v>0</v>
      </c>
      <c r="Q537">
        <v>0</v>
      </c>
      <c r="R537">
        <f t="shared" si="28"/>
        <v>0</v>
      </c>
      <c r="S537" s="657"/>
      <c r="T537" s="657"/>
      <c r="U537" s="657"/>
      <c r="V537" s="657"/>
      <c r="W537" s="657"/>
      <c r="X537" s="657"/>
      <c r="Y537"/>
      <c r="Z537"/>
      <c r="AA537"/>
      <c r="AB537"/>
      <c r="AC537"/>
      <c r="AD537"/>
    </row>
    <row r="538" spans="2:30" ht="15" hidden="1" customHeight="1">
      <c r="B538" s="750" t="s">
        <v>4995</v>
      </c>
      <c r="I538" s="309" t="s">
        <v>3362</v>
      </c>
      <c r="J538" s="499">
        <v>8</v>
      </c>
      <c r="K538" s="312" t="s">
        <v>3255</v>
      </c>
      <c r="L538" s="657" t="s">
        <v>5544</v>
      </c>
      <c r="M538">
        <v>0</v>
      </c>
      <c r="N538">
        <v>0</v>
      </c>
      <c r="O538">
        <v>0</v>
      </c>
      <c r="P538">
        <v>0</v>
      </c>
      <c r="Q538">
        <v>0</v>
      </c>
      <c r="R538">
        <f t="shared" si="28"/>
        <v>0</v>
      </c>
      <c r="S538" s="657"/>
      <c r="T538" s="657"/>
      <c r="U538" s="657"/>
      <c r="V538" s="657"/>
      <c r="W538" s="657"/>
      <c r="X538" s="657"/>
      <c r="Y538"/>
      <c r="Z538"/>
      <c r="AA538"/>
      <c r="AB538"/>
      <c r="AC538"/>
      <c r="AD538"/>
    </row>
    <row r="539" spans="2:30" ht="15" hidden="1" customHeight="1">
      <c r="B539" s="750" t="s">
        <v>4996</v>
      </c>
      <c r="I539" s="309" t="s">
        <v>3376</v>
      </c>
      <c r="J539" s="499">
        <v>1</v>
      </c>
      <c r="K539" s="744" t="s">
        <v>460</v>
      </c>
      <c r="L539" s="657" t="s">
        <v>5544</v>
      </c>
      <c r="M539">
        <v>0</v>
      </c>
      <c r="N539">
        <v>0</v>
      </c>
      <c r="O539">
        <v>0</v>
      </c>
      <c r="P539">
        <v>0</v>
      </c>
      <c r="Q539">
        <v>0</v>
      </c>
      <c r="R539">
        <f t="shared" si="28"/>
        <v>0</v>
      </c>
      <c r="S539" s="657"/>
      <c r="T539" s="657"/>
      <c r="U539" s="657"/>
      <c r="V539" s="657"/>
      <c r="W539" s="657"/>
      <c r="X539" s="657"/>
      <c r="Y539"/>
      <c r="Z539"/>
      <c r="AA539"/>
      <c r="AB539"/>
      <c r="AC539"/>
      <c r="AD539"/>
    </row>
    <row r="540" spans="2:30" ht="15" hidden="1" customHeight="1">
      <c r="B540" s="750" t="s">
        <v>4997</v>
      </c>
      <c r="I540" s="309" t="s">
        <v>3376</v>
      </c>
      <c r="J540" s="499">
        <v>1</v>
      </c>
      <c r="K540" s="744" t="s">
        <v>460</v>
      </c>
      <c r="L540" s="657" t="s">
        <v>5544</v>
      </c>
      <c r="M540">
        <v>0</v>
      </c>
      <c r="N540">
        <v>0</v>
      </c>
      <c r="O540">
        <v>0</v>
      </c>
      <c r="P540">
        <v>0</v>
      </c>
      <c r="Q540">
        <v>0</v>
      </c>
      <c r="R540">
        <f t="shared" si="28"/>
        <v>0</v>
      </c>
      <c r="S540" s="657"/>
      <c r="T540" s="657"/>
      <c r="U540" s="657"/>
      <c r="V540" s="657"/>
      <c r="W540" s="657"/>
      <c r="X540" s="657"/>
      <c r="Y540"/>
      <c r="Z540"/>
      <c r="AA540"/>
      <c r="AB540"/>
      <c r="AC540"/>
      <c r="AD540"/>
    </row>
    <row r="541" spans="2:30" ht="15" hidden="1" customHeight="1">
      <c r="B541" s="750" t="s">
        <v>4998</v>
      </c>
      <c r="I541" s="309" t="s">
        <v>3376</v>
      </c>
      <c r="J541" s="499">
        <v>2</v>
      </c>
      <c r="K541" s="312" t="s">
        <v>3255</v>
      </c>
      <c r="L541" s="657" t="s">
        <v>5545</v>
      </c>
      <c r="M541">
        <v>0</v>
      </c>
      <c r="N541">
        <v>1</v>
      </c>
      <c r="O541">
        <v>0</v>
      </c>
      <c r="P541">
        <v>0</v>
      </c>
      <c r="Q541">
        <v>0</v>
      </c>
      <c r="R541">
        <f t="shared" si="28"/>
        <v>0</v>
      </c>
      <c r="S541" s="657"/>
      <c r="T541" s="657"/>
      <c r="U541" s="657"/>
      <c r="V541" s="657"/>
      <c r="W541" s="657"/>
      <c r="X541" s="657"/>
      <c r="Y541"/>
      <c r="Z541"/>
      <c r="AA541"/>
      <c r="AB541"/>
      <c r="AC541"/>
      <c r="AD541"/>
    </row>
    <row r="542" spans="2:30" ht="15" customHeight="1">
      <c r="B542" s="750" t="s">
        <v>4999</v>
      </c>
      <c r="I542" s="309" t="s">
        <v>3376</v>
      </c>
      <c r="J542" s="499">
        <v>3</v>
      </c>
      <c r="K542" s="312" t="s">
        <v>3262</v>
      </c>
      <c r="L542" s="657" t="s">
        <v>5545</v>
      </c>
      <c r="M542">
        <v>2</v>
      </c>
      <c r="N542">
        <v>1</v>
      </c>
      <c r="O542">
        <v>2</v>
      </c>
      <c r="P542">
        <v>2</v>
      </c>
      <c r="Q542">
        <v>2</v>
      </c>
      <c r="R542">
        <f t="shared" si="28"/>
        <v>9</v>
      </c>
      <c r="S542" s="657"/>
      <c r="T542" s="657"/>
      <c r="U542" s="657"/>
      <c r="V542" s="657"/>
      <c r="W542" s="657"/>
      <c r="X542" s="657"/>
      <c r="Y542"/>
      <c r="Z542"/>
      <c r="AA542"/>
      <c r="AB542"/>
      <c r="AC542"/>
      <c r="AD542"/>
    </row>
    <row r="543" spans="2:30" ht="15" hidden="1" customHeight="1">
      <c r="B543" s="750" t="s">
        <v>5000</v>
      </c>
      <c r="I543" s="309" t="s">
        <v>3376</v>
      </c>
      <c r="J543" s="499">
        <v>3</v>
      </c>
      <c r="K543" s="744" t="s">
        <v>460</v>
      </c>
      <c r="L543" s="657" t="s">
        <v>5544</v>
      </c>
      <c r="M543">
        <v>0</v>
      </c>
      <c r="N543">
        <v>0</v>
      </c>
      <c r="O543">
        <v>0</v>
      </c>
      <c r="P543">
        <v>0</v>
      </c>
      <c r="Q543">
        <v>0</v>
      </c>
      <c r="R543">
        <f t="shared" si="28"/>
        <v>0</v>
      </c>
      <c r="S543" s="657"/>
      <c r="T543" s="657"/>
      <c r="U543" s="657"/>
      <c r="V543" s="657"/>
      <c r="W543" s="657"/>
      <c r="X543" s="657"/>
      <c r="Y543"/>
      <c r="Z543"/>
      <c r="AA543"/>
      <c r="AB543"/>
      <c r="AC543"/>
      <c r="AD543"/>
    </row>
    <row r="544" spans="2:30" ht="15" customHeight="1">
      <c r="B544" s="750" t="s">
        <v>5085</v>
      </c>
      <c r="I544" s="309" t="s">
        <v>3376</v>
      </c>
      <c r="J544" s="499">
        <v>3</v>
      </c>
      <c r="K544" s="312" t="s">
        <v>3245</v>
      </c>
      <c r="L544" s="657" t="s">
        <v>5545</v>
      </c>
      <c r="M544">
        <v>0</v>
      </c>
      <c r="N544">
        <v>1</v>
      </c>
      <c r="O544">
        <v>1</v>
      </c>
      <c r="P544">
        <v>0</v>
      </c>
      <c r="Q544">
        <v>1</v>
      </c>
      <c r="R544">
        <f t="shared" si="28"/>
        <v>3</v>
      </c>
      <c r="S544" s="657"/>
      <c r="T544" s="657"/>
      <c r="U544" s="657"/>
      <c r="V544" s="657"/>
      <c r="W544" s="657"/>
      <c r="X544" s="657"/>
      <c r="Y544"/>
      <c r="Z544"/>
      <c r="AA544"/>
      <c r="AB544"/>
      <c r="AC544"/>
      <c r="AD544"/>
    </row>
    <row r="545" spans="2:30" ht="15" customHeight="1">
      <c r="B545" s="750" t="s">
        <v>5109</v>
      </c>
      <c r="I545" s="309" t="s">
        <v>3376</v>
      </c>
      <c r="J545" s="499">
        <v>3</v>
      </c>
      <c r="K545" s="312" t="s">
        <v>3262</v>
      </c>
      <c r="L545" s="657" t="s">
        <v>5545</v>
      </c>
      <c r="M545">
        <v>0</v>
      </c>
      <c r="N545">
        <v>1</v>
      </c>
      <c r="O545">
        <v>2</v>
      </c>
      <c r="P545">
        <v>2</v>
      </c>
      <c r="Q545">
        <v>2</v>
      </c>
      <c r="R545">
        <f t="shared" si="28"/>
        <v>7</v>
      </c>
      <c r="S545" s="657"/>
      <c r="T545" s="657"/>
      <c r="U545" s="657"/>
      <c r="V545" s="657"/>
      <c r="W545" s="657"/>
      <c r="X545" s="657"/>
      <c r="Y545"/>
      <c r="Z545"/>
      <c r="AA545"/>
      <c r="AB545"/>
      <c r="AC545"/>
      <c r="AD545"/>
    </row>
    <row r="546" spans="2:30" ht="15" customHeight="1">
      <c r="B546" s="750" t="s">
        <v>5001</v>
      </c>
      <c r="I546" s="309" t="s">
        <v>3376</v>
      </c>
      <c r="J546" s="499">
        <v>4</v>
      </c>
      <c r="K546" s="312" t="s">
        <v>3245</v>
      </c>
      <c r="L546" s="657" t="s">
        <v>5545</v>
      </c>
      <c r="M546">
        <v>1</v>
      </c>
      <c r="N546">
        <v>1</v>
      </c>
      <c r="O546">
        <v>1</v>
      </c>
      <c r="P546">
        <v>1</v>
      </c>
      <c r="Q546">
        <v>0</v>
      </c>
      <c r="R546">
        <f t="shared" si="28"/>
        <v>4</v>
      </c>
      <c r="S546" s="657"/>
      <c r="T546" s="657"/>
      <c r="U546" s="657"/>
      <c r="V546" s="657"/>
      <c r="W546" s="657"/>
      <c r="X546" s="657"/>
      <c r="Y546"/>
      <c r="Z546"/>
      <c r="AA546"/>
      <c r="AB546"/>
      <c r="AC546"/>
      <c r="AD546"/>
    </row>
    <row r="547" spans="2:30" ht="15" hidden="1" customHeight="1">
      <c r="B547" s="750" t="s">
        <v>5002</v>
      </c>
      <c r="I547" s="309" t="s">
        <v>3376</v>
      </c>
      <c r="J547" s="499">
        <v>5</v>
      </c>
      <c r="K547" s="312" t="s">
        <v>3255</v>
      </c>
      <c r="L547" s="657" t="s">
        <v>5544</v>
      </c>
      <c r="M547">
        <v>0</v>
      </c>
      <c r="N547">
        <v>0</v>
      </c>
      <c r="O547">
        <v>0</v>
      </c>
      <c r="P547">
        <v>0</v>
      </c>
      <c r="Q547">
        <v>0</v>
      </c>
      <c r="R547">
        <f t="shared" si="28"/>
        <v>0</v>
      </c>
      <c r="S547" s="657"/>
      <c r="T547" s="657"/>
      <c r="U547" s="657"/>
      <c r="V547" s="657"/>
      <c r="W547" s="657"/>
      <c r="X547" s="657"/>
      <c r="Y547"/>
      <c r="Z547"/>
      <c r="AA547"/>
      <c r="AB547"/>
      <c r="AC547"/>
      <c r="AD547"/>
    </row>
    <row r="548" spans="2:30" ht="15" hidden="1" customHeight="1">
      <c r="B548" s="750" t="s">
        <v>5003</v>
      </c>
      <c r="I548" s="309" t="s">
        <v>3376</v>
      </c>
      <c r="J548" s="499">
        <v>7</v>
      </c>
      <c r="K548" s="312" t="s">
        <v>3255</v>
      </c>
      <c r="L548" s="657" t="s">
        <v>5545</v>
      </c>
      <c r="M548">
        <v>2</v>
      </c>
      <c r="N548">
        <v>0</v>
      </c>
      <c r="O548">
        <v>0</v>
      </c>
      <c r="P548">
        <v>0</v>
      </c>
      <c r="Q548">
        <v>0</v>
      </c>
      <c r="R548">
        <f t="shared" si="28"/>
        <v>0</v>
      </c>
      <c r="S548" s="657"/>
      <c r="T548" s="657"/>
      <c r="U548" s="657"/>
      <c r="V548" s="657"/>
      <c r="W548" s="657"/>
      <c r="X548" s="657"/>
      <c r="Y548"/>
      <c r="Z548"/>
      <c r="AA548"/>
      <c r="AB548"/>
      <c r="AC548"/>
      <c r="AD548"/>
    </row>
    <row r="549" spans="2:30" ht="15" hidden="1" customHeight="1">
      <c r="B549" s="750" t="s">
        <v>5004</v>
      </c>
      <c r="I549" s="739" t="s">
        <v>413</v>
      </c>
      <c r="J549" s="499">
        <v>1</v>
      </c>
      <c r="K549" s="312" t="s">
        <v>3255</v>
      </c>
      <c r="L549" s="657" t="s">
        <v>5544</v>
      </c>
      <c r="M549">
        <v>0</v>
      </c>
      <c r="N549">
        <v>0</v>
      </c>
      <c r="O549">
        <v>0</v>
      </c>
      <c r="P549">
        <v>0</v>
      </c>
      <c r="Q549">
        <v>0</v>
      </c>
      <c r="R549">
        <f t="shared" si="28"/>
        <v>0</v>
      </c>
      <c r="S549" s="657"/>
      <c r="T549" s="657"/>
      <c r="U549" s="657"/>
      <c r="V549" s="657"/>
      <c r="W549" s="657"/>
      <c r="X549" s="657"/>
      <c r="Y549"/>
      <c r="Z549"/>
      <c r="AA549"/>
      <c r="AB549"/>
      <c r="AC549"/>
      <c r="AD549"/>
    </row>
    <row r="550" spans="2:30" ht="15" hidden="1" customHeight="1">
      <c r="B550" s="750" t="s">
        <v>5005</v>
      </c>
      <c r="I550" s="739" t="s">
        <v>413</v>
      </c>
      <c r="J550" s="499">
        <v>1</v>
      </c>
      <c r="K550" s="744" t="s">
        <v>460</v>
      </c>
      <c r="L550" s="657" t="s">
        <v>5544</v>
      </c>
      <c r="M550">
        <v>0</v>
      </c>
      <c r="N550">
        <v>0</v>
      </c>
      <c r="O550">
        <v>0</v>
      </c>
      <c r="P550">
        <v>0</v>
      </c>
      <c r="Q550">
        <v>0</v>
      </c>
      <c r="R550">
        <f t="shared" si="28"/>
        <v>0</v>
      </c>
      <c r="S550" s="657"/>
      <c r="T550" s="657"/>
      <c r="U550" s="657"/>
      <c r="V550" s="657"/>
      <c r="W550" s="657"/>
      <c r="X550" s="657"/>
      <c r="Y550"/>
      <c r="Z550"/>
      <c r="AA550"/>
      <c r="AB550"/>
      <c r="AC550"/>
      <c r="AD550"/>
    </row>
    <row r="551" spans="2:30" ht="15" hidden="1" customHeight="1">
      <c r="B551" s="750" t="s">
        <v>5006</v>
      </c>
      <c r="I551" s="739" t="s">
        <v>413</v>
      </c>
      <c r="J551" s="499">
        <v>1</v>
      </c>
      <c r="K551" s="744" t="s">
        <v>460</v>
      </c>
      <c r="L551" s="657" t="s">
        <v>5544</v>
      </c>
      <c r="M551">
        <v>0</v>
      </c>
      <c r="N551">
        <v>0</v>
      </c>
      <c r="O551">
        <v>0</v>
      </c>
      <c r="P551">
        <v>0</v>
      </c>
      <c r="Q551">
        <v>0</v>
      </c>
      <c r="R551">
        <f t="shared" si="28"/>
        <v>0</v>
      </c>
      <c r="S551" s="657"/>
      <c r="T551" s="657"/>
      <c r="U551" s="657"/>
      <c r="V551" s="657"/>
      <c r="W551" s="657"/>
      <c r="X551" s="657"/>
      <c r="Y551"/>
      <c r="Z551"/>
      <c r="AA551"/>
      <c r="AB551"/>
      <c r="AC551"/>
      <c r="AD551"/>
    </row>
    <row r="552" spans="2:30" ht="15" hidden="1" customHeight="1">
      <c r="B552" s="750" t="s">
        <v>5007</v>
      </c>
      <c r="I552" s="739" t="s">
        <v>413</v>
      </c>
      <c r="J552" s="499">
        <v>1</v>
      </c>
      <c r="K552" s="744" t="s">
        <v>460</v>
      </c>
      <c r="L552" s="657" t="s">
        <v>5544</v>
      </c>
      <c r="M552">
        <v>0</v>
      </c>
      <c r="N552">
        <v>0</v>
      </c>
      <c r="O552">
        <v>0</v>
      </c>
      <c r="P552">
        <v>0</v>
      </c>
      <c r="Q552">
        <v>0</v>
      </c>
      <c r="R552">
        <f t="shared" si="28"/>
        <v>0</v>
      </c>
      <c r="S552" s="657"/>
      <c r="T552" s="657"/>
      <c r="U552" s="657"/>
      <c r="V552" s="657"/>
      <c r="W552" s="657"/>
      <c r="X552" s="657"/>
      <c r="Y552"/>
      <c r="Z552"/>
      <c r="AA552"/>
      <c r="AB552"/>
      <c r="AC552"/>
      <c r="AD552"/>
    </row>
    <row r="553" spans="2:30" ht="15" hidden="1" customHeight="1">
      <c r="B553" s="750" t="s">
        <v>5008</v>
      </c>
      <c r="I553" s="739" t="s">
        <v>413</v>
      </c>
      <c r="J553" s="499">
        <v>1</v>
      </c>
      <c r="K553" s="744" t="s">
        <v>460</v>
      </c>
      <c r="L553" s="657" t="s">
        <v>5544</v>
      </c>
      <c r="M553">
        <v>0</v>
      </c>
      <c r="N553">
        <v>0</v>
      </c>
      <c r="O553">
        <v>0</v>
      </c>
      <c r="P553">
        <v>0</v>
      </c>
      <c r="Q553">
        <v>0</v>
      </c>
      <c r="R553">
        <f t="shared" si="28"/>
        <v>0</v>
      </c>
      <c r="S553" s="657"/>
      <c r="T553" s="657"/>
      <c r="U553" s="657"/>
      <c r="V553" s="657"/>
      <c r="W553" s="657"/>
      <c r="X553" s="657"/>
      <c r="Y553"/>
      <c r="Z553"/>
      <c r="AA553"/>
      <c r="AB553"/>
      <c r="AC553"/>
      <c r="AD553"/>
    </row>
    <row r="554" spans="2:30" ht="15" hidden="1" customHeight="1">
      <c r="B554" s="750" t="s">
        <v>5009</v>
      </c>
      <c r="I554" s="739" t="s">
        <v>413</v>
      </c>
      <c r="J554" s="499">
        <v>2</v>
      </c>
      <c r="K554" s="744" t="s">
        <v>460</v>
      </c>
      <c r="L554" s="657" t="s">
        <v>5544</v>
      </c>
      <c r="M554">
        <v>0</v>
      </c>
      <c r="N554">
        <v>0</v>
      </c>
      <c r="O554">
        <v>0</v>
      </c>
      <c r="P554">
        <v>0</v>
      </c>
      <c r="Q554">
        <v>0</v>
      </c>
      <c r="R554">
        <f t="shared" si="28"/>
        <v>0</v>
      </c>
      <c r="S554" s="657"/>
      <c r="T554" s="657"/>
      <c r="U554" s="657"/>
      <c r="V554" s="657"/>
      <c r="W554" s="657"/>
      <c r="X554" s="657"/>
      <c r="Y554"/>
      <c r="Z554"/>
      <c r="AA554"/>
      <c r="AB554"/>
      <c r="AC554"/>
      <c r="AD554"/>
    </row>
    <row r="555" spans="2:30" ht="15" customHeight="1">
      <c r="B555" s="750" t="s">
        <v>5010</v>
      </c>
      <c r="I555" s="739" t="s">
        <v>413</v>
      </c>
      <c r="J555" s="499">
        <v>2</v>
      </c>
      <c r="K555" s="312" t="s">
        <v>3262</v>
      </c>
      <c r="L555" s="657" t="s">
        <v>5545</v>
      </c>
      <c r="M555">
        <v>1</v>
      </c>
      <c r="N555">
        <v>2</v>
      </c>
      <c r="O555">
        <v>2</v>
      </c>
      <c r="P555">
        <v>2</v>
      </c>
      <c r="Q555">
        <v>1</v>
      </c>
      <c r="R555">
        <f t="shared" si="28"/>
        <v>8</v>
      </c>
      <c r="S555" s="657"/>
      <c r="T555" s="657"/>
      <c r="U555" s="657"/>
      <c r="V555" s="657"/>
      <c r="W555" s="657"/>
      <c r="X555" s="657"/>
      <c r="Y555"/>
      <c r="Z555"/>
      <c r="AA555"/>
      <c r="AB555"/>
      <c r="AC555"/>
      <c r="AD555"/>
    </row>
    <row r="556" spans="2:30" ht="15" hidden="1" customHeight="1">
      <c r="B556" s="750" t="s">
        <v>5011</v>
      </c>
      <c r="I556" s="739" t="s">
        <v>413</v>
      </c>
      <c r="J556" s="499">
        <v>2</v>
      </c>
      <c r="K556" s="744" t="s">
        <v>460</v>
      </c>
      <c r="L556" s="657" t="s">
        <v>5544</v>
      </c>
      <c r="M556">
        <v>0</v>
      </c>
      <c r="N556">
        <v>0</v>
      </c>
      <c r="O556">
        <v>0</v>
      </c>
      <c r="P556">
        <v>0</v>
      </c>
      <c r="Q556">
        <v>0</v>
      </c>
      <c r="R556">
        <f t="shared" si="28"/>
        <v>0</v>
      </c>
      <c r="S556" s="657"/>
      <c r="T556" s="657"/>
      <c r="U556" s="657"/>
      <c r="V556" s="657"/>
      <c r="W556" s="657"/>
      <c r="X556" s="657"/>
      <c r="Y556"/>
      <c r="Z556"/>
      <c r="AA556"/>
      <c r="AB556"/>
      <c r="AC556"/>
      <c r="AD556"/>
    </row>
    <row r="557" spans="2:30" ht="15" hidden="1" customHeight="1">
      <c r="B557" s="750" t="s">
        <v>5012</v>
      </c>
      <c r="I557" s="739" t="s">
        <v>413</v>
      </c>
      <c r="J557" s="499">
        <v>2</v>
      </c>
      <c r="K557" s="744" t="s">
        <v>460</v>
      </c>
      <c r="L557" s="657" t="s">
        <v>5544</v>
      </c>
      <c r="M557">
        <v>0</v>
      </c>
      <c r="N557">
        <v>0</v>
      </c>
      <c r="O557">
        <v>0</v>
      </c>
      <c r="P557">
        <v>0</v>
      </c>
      <c r="Q557">
        <v>0</v>
      </c>
      <c r="R557">
        <f t="shared" si="28"/>
        <v>0</v>
      </c>
      <c r="S557" s="657"/>
      <c r="T557" s="657"/>
      <c r="U557" s="657"/>
      <c r="V557" s="657"/>
      <c r="W557" s="657"/>
      <c r="X557" s="657"/>
      <c r="Y557"/>
      <c r="Z557"/>
      <c r="AA557"/>
      <c r="AB557"/>
      <c r="AC557"/>
      <c r="AD557"/>
    </row>
    <row r="558" spans="2:30" ht="15" hidden="1" customHeight="1">
      <c r="B558" s="750" t="s">
        <v>5013</v>
      </c>
      <c r="I558" s="739" t="s">
        <v>413</v>
      </c>
      <c r="J558" s="499">
        <v>3</v>
      </c>
      <c r="K558" s="744" t="s">
        <v>460</v>
      </c>
      <c r="L558" s="657" t="s">
        <v>5544</v>
      </c>
      <c r="M558">
        <v>0</v>
      </c>
      <c r="N558">
        <v>0</v>
      </c>
      <c r="O558">
        <v>0</v>
      </c>
      <c r="P558">
        <v>0</v>
      </c>
      <c r="Q558">
        <v>0</v>
      </c>
      <c r="R558">
        <f t="shared" si="28"/>
        <v>0</v>
      </c>
      <c r="S558" s="657"/>
      <c r="T558" s="657"/>
      <c r="U558" s="657"/>
      <c r="V558" s="657"/>
      <c r="W558" s="657"/>
      <c r="X558" s="657"/>
      <c r="Y558"/>
      <c r="Z558"/>
      <c r="AA558"/>
      <c r="AB558"/>
      <c r="AC558"/>
      <c r="AD558"/>
    </row>
    <row r="559" spans="2:30" ht="15" customHeight="1">
      <c r="B559" s="750" t="s">
        <v>5014</v>
      </c>
      <c r="I559" s="739" t="s">
        <v>413</v>
      </c>
      <c r="J559" s="499">
        <v>3</v>
      </c>
      <c r="K559" s="312" t="s">
        <v>3245</v>
      </c>
      <c r="L559" s="657" t="s">
        <v>5545</v>
      </c>
      <c r="M559">
        <v>0</v>
      </c>
      <c r="N559">
        <v>1</v>
      </c>
      <c r="O559">
        <v>1</v>
      </c>
      <c r="P559">
        <v>1</v>
      </c>
      <c r="Q559">
        <v>1</v>
      </c>
      <c r="R559">
        <f t="shared" si="28"/>
        <v>4</v>
      </c>
      <c r="S559" s="657"/>
      <c r="T559" s="657"/>
      <c r="U559" s="657"/>
      <c r="V559" s="657"/>
      <c r="W559" s="657"/>
      <c r="X559" s="657"/>
      <c r="Y559"/>
      <c r="Z559"/>
      <c r="AA559"/>
      <c r="AB559"/>
      <c r="AC559"/>
      <c r="AD559"/>
    </row>
    <row r="560" spans="2:30" ht="15" hidden="1" customHeight="1">
      <c r="B560" s="750" t="s">
        <v>5015</v>
      </c>
      <c r="I560" s="739" t="s">
        <v>413</v>
      </c>
      <c r="J560" s="499">
        <v>3</v>
      </c>
      <c r="K560" s="744" t="s">
        <v>460</v>
      </c>
      <c r="L560" s="657" t="s">
        <v>5544</v>
      </c>
      <c r="M560">
        <v>0</v>
      </c>
      <c r="N560">
        <v>0</v>
      </c>
      <c r="O560">
        <v>0</v>
      </c>
      <c r="P560">
        <v>0</v>
      </c>
      <c r="Q560">
        <v>0</v>
      </c>
      <c r="R560">
        <f t="shared" si="28"/>
        <v>0</v>
      </c>
      <c r="S560" s="657"/>
      <c r="T560" s="657"/>
      <c r="U560" s="657"/>
      <c r="V560" s="657"/>
      <c r="W560" s="657"/>
      <c r="X560" s="657"/>
      <c r="Y560"/>
      <c r="Z560"/>
      <c r="AA560"/>
      <c r="AB560"/>
      <c r="AC560"/>
      <c r="AD560"/>
    </row>
    <row r="561" spans="2:30" ht="15" hidden="1" customHeight="1">
      <c r="B561" s="750" t="s">
        <v>5016</v>
      </c>
      <c r="I561" s="739" t="s">
        <v>413</v>
      </c>
      <c r="J561" s="499">
        <v>3</v>
      </c>
      <c r="K561" s="312" t="s">
        <v>3255</v>
      </c>
      <c r="L561" s="657" t="s">
        <v>5544</v>
      </c>
      <c r="M561">
        <v>0</v>
      </c>
      <c r="N561">
        <v>0</v>
      </c>
      <c r="O561">
        <v>0</v>
      </c>
      <c r="P561">
        <v>0</v>
      </c>
      <c r="Q561">
        <v>0</v>
      </c>
      <c r="R561">
        <f t="shared" si="28"/>
        <v>0</v>
      </c>
      <c r="S561" s="657"/>
      <c r="T561" s="657"/>
      <c r="U561" s="657"/>
      <c r="V561" s="657"/>
      <c r="W561" s="657"/>
      <c r="X561" s="657"/>
      <c r="Y561"/>
      <c r="Z561"/>
      <c r="AA561"/>
      <c r="AB561"/>
      <c r="AC561"/>
      <c r="AD561"/>
    </row>
    <row r="562" spans="2:30" ht="15" hidden="1" customHeight="1">
      <c r="B562" s="750" t="s">
        <v>5017</v>
      </c>
      <c r="I562" s="739" t="s">
        <v>413</v>
      </c>
      <c r="J562" s="499">
        <v>3</v>
      </c>
      <c r="K562" s="744" t="s">
        <v>460</v>
      </c>
      <c r="L562" s="657" t="s">
        <v>5544</v>
      </c>
      <c r="M562">
        <v>0</v>
      </c>
      <c r="N562">
        <v>0</v>
      </c>
      <c r="O562">
        <v>0</v>
      </c>
      <c r="P562">
        <v>0</v>
      </c>
      <c r="Q562">
        <v>0</v>
      </c>
      <c r="R562">
        <f t="shared" si="28"/>
        <v>0</v>
      </c>
      <c r="S562" s="657"/>
      <c r="T562" s="657"/>
      <c r="U562" s="657"/>
      <c r="V562" s="657"/>
      <c r="W562" s="657"/>
      <c r="X562" s="657"/>
      <c r="Y562"/>
      <c r="Z562"/>
      <c r="AA562"/>
      <c r="AB562"/>
      <c r="AC562"/>
      <c r="AD562"/>
    </row>
    <row r="563" spans="2:30" ht="15" hidden="1" customHeight="1">
      <c r="B563" s="750" t="s">
        <v>5018</v>
      </c>
      <c r="I563" s="739" t="s">
        <v>413</v>
      </c>
      <c r="J563" s="499">
        <v>4</v>
      </c>
      <c r="K563" s="744" t="s">
        <v>460</v>
      </c>
      <c r="L563" s="657" t="s">
        <v>5544</v>
      </c>
      <c r="M563">
        <v>0</v>
      </c>
      <c r="N563">
        <v>0</v>
      </c>
      <c r="O563">
        <v>0</v>
      </c>
      <c r="P563">
        <v>0</v>
      </c>
      <c r="Q563">
        <v>0</v>
      </c>
      <c r="R563">
        <f t="shared" si="28"/>
        <v>0</v>
      </c>
      <c r="S563" s="657"/>
      <c r="T563" s="657"/>
      <c r="U563" s="657"/>
      <c r="V563" s="657"/>
      <c r="W563" s="657"/>
      <c r="X563" s="657"/>
      <c r="Y563"/>
      <c r="Z563"/>
      <c r="AA563"/>
      <c r="AB563"/>
      <c r="AC563"/>
      <c r="AD563"/>
    </row>
    <row r="564" spans="2:30" ht="15" customHeight="1">
      <c r="B564" s="750" t="s">
        <v>5019</v>
      </c>
      <c r="I564" s="739" t="s">
        <v>413</v>
      </c>
      <c r="J564" s="499">
        <v>4</v>
      </c>
      <c r="K564" s="312" t="s">
        <v>3262</v>
      </c>
      <c r="L564" s="657" t="s">
        <v>5545</v>
      </c>
      <c r="M564">
        <v>2</v>
      </c>
      <c r="N564">
        <v>1</v>
      </c>
      <c r="O564" s="518">
        <v>0</v>
      </c>
      <c r="P564">
        <v>1</v>
      </c>
      <c r="Q564">
        <v>2</v>
      </c>
      <c r="R564">
        <f t="shared" si="28"/>
        <v>6</v>
      </c>
      <c r="S564" s="657"/>
      <c r="T564" s="657"/>
      <c r="U564" s="657"/>
      <c r="V564" s="657"/>
      <c r="W564" s="657"/>
      <c r="X564" s="657"/>
      <c r="Y564"/>
      <c r="Z564"/>
      <c r="AA564"/>
      <c r="AB564"/>
      <c r="AC564"/>
      <c r="AD564"/>
    </row>
    <row r="565" spans="2:30" ht="15" hidden="1" customHeight="1">
      <c r="B565" s="750" t="s">
        <v>5020</v>
      </c>
      <c r="I565" s="739" t="s">
        <v>413</v>
      </c>
      <c r="J565" s="499">
        <v>4</v>
      </c>
      <c r="K565" s="744" t="s">
        <v>460</v>
      </c>
      <c r="L565" s="657" t="s">
        <v>5544</v>
      </c>
      <c r="M565">
        <v>0</v>
      </c>
      <c r="N565">
        <v>0</v>
      </c>
      <c r="O565">
        <v>0</v>
      </c>
      <c r="P565">
        <v>0</v>
      </c>
      <c r="Q565">
        <v>0</v>
      </c>
      <c r="R565">
        <f t="shared" si="28"/>
        <v>0</v>
      </c>
      <c r="S565" s="657"/>
      <c r="T565" s="657"/>
      <c r="U565" s="657"/>
      <c r="V565" s="657"/>
      <c r="W565" s="657"/>
      <c r="X565" s="657"/>
      <c r="Y565"/>
      <c r="Z565"/>
      <c r="AA565"/>
      <c r="AB565"/>
      <c r="AC565"/>
      <c r="AD565"/>
    </row>
    <row r="566" spans="2:30" ht="15" customHeight="1">
      <c r="B566" s="750" t="s">
        <v>5021</v>
      </c>
      <c r="I566" s="739" t="s">
        <v>413</v>
      </c>
      <c r="J566" s="499">
        <v>4</v>
      </c>
      <c r="K566" s="312" t="s">
        <v>3245</v>
      </c>
      <c r="L566" s="657" t="s">
        <v>5545</v>
      </c>
      <c r="M566">
        <v>1</v>
      </c>
      <c r="N566">
        <v>0</v>
      </c>
      <c r="O566">
        <v>1</v>
      </c>
      <c r="P566">
        <v>1</v>
      </c>
      <c r="Q566">
        <v>1</v>
      </c>
      <c r="R566">
        <f t="shared" si="28"/>
        <v>4</v>
      </c>
      <c r="S566" s="657"/>
      <c r="T566" s="657"/>
      <c r="U566" s="657"/>
      <c r="V566" s="657"/>
      <c r="W566" s="657"/>
      <c r="X566" s="657"/>
      <c r="Y566"/>
      <c r="Z566"/>
      <c r="AA566"/>
      <c r="AB566"/>
      <c r="AC566"/>
      <c r="AD566"/>
    </row>
    <row r="567" spans="2:30" ht="15" customHeight="1">
      <c r="B567" s="750" t="s">
        <v>5022</v>
      </c>
      <c r="I567" s="739" t="s">
        <v>413</v>
      </c>
      <c r="J567" s="499">
        <v>4</v>
      </c>
      <c r="K567" s="312" t="s">
        <v>3245</v>
      </c>
      <c r="L567" s="657" t="s">
        <v>5545</v>
      </c>
      <c r="M567">
        <v>0</v>
      </c>
      <c r="N567">
        <v>1</v>
      </c>
      <c r="O567">
        <v>0</v>
      </c>
      <c r="P567">
        <v>0</v>
      </c>
      <c r="Q567">
        <v>1</v>
      </c>
      <c r="R567">
        <f t="shared" si="28"/>
        <v>2</v>
      </c>
      <c r="S567" s="657"/>
      <c r="T567" s="657"/>
      <c r="U567" s="657"/>
      <c r="V567" s="657"/>
      <c r="W567" s="657"/>
      <c r="X567" s="657"/>
      <c r="Y567"/>
      <c r="Z567"/>
      <c r="AA567"/>
      <c r="AB567"/>
      <c r="AC567"/>
      <c r="AD567"/>
    </row>
    <row r="568" spans="2:30" ht="15" hidden="1" customHeight="1">
      <c r="B568" s="750" t="s">
        <v>5023</v>
      </c>
      <c r="I568" s="739" t="s">
        <v>413</v>
      </c>
      <c r="J568" s="499">
        <v>4</v>
      </c>
      <c r="K568" s="744" t="s">
        <v>460</v>
      </c>
      <c r="L568" s="657" t="s">
        <v>5544</v>
      </c>
      <c r="M568">
        <v>0</v>
      </c>
      <c r="N568">
        <v>0</v>
      </c>
      <c r="O568">
        <v>0</v>
      </c>
      <c r="P568">
        <v>0</v>
      </c>
      <c r="Q568">
        <v>0</v>
      </c>
      <c r="R568">
        <f t="shared" si="28"/>
        <v>0</v>
      </c>
      <c r="S568" s="657"/>
      <c r="T568" s="657"/>
      <c r="U568" s="657"/>
      <c r="V568" s="657"/>
      <c r="W568" s="657"/>
      <c r="X568" s="657"/>
      <c r="Y568"/>
      <c r="Z568"/>
      <c r="AA568"/>
      <c r="AB568"/>
      <c r="AC568"/>
      <c r="AD568"/>
    </row>
    <row r="569" spans="2:30" ht="15" hidden="1" customHeight="1">
      <c r="B569" s="750" t="s">
        <v>5024</v>
      </c>
      <c r="I569" s="739" t="s">
        <v>413</v>
      </c>
      <c r="J569" s="499">
        <v>4</v>
      </c>
      <c r="K569" s="744" t="s">
        <v>460</v>
      </c>
      <c r="L569" s="657" t="s">
        <v>5544</v>
      </c>
      <c r="M569">
        <v>0</v>
      </c>
      <c r="N569">
        <v>0</v>
      </c>
      <c r="O569">
        <v>0</v>
      </c>
      <c r="P569">
        <v>0</v>
      </c>
      <c r="Q569">
        <v>0</v>
      </c>
      <c r="R569">
        <f t="shared" si="28"/>
        <v>0</v>
      </c>
      <c r="S569" s="657"/>
      <c r="T569" s="657"/>
      <c r="U569" s="657"/>
      <c r="V569" s="657"/>
      <c r="W569" s="657"/>
      <c r="X569" s="657"/>
      <c r="Y569"/>
      <c r="Z569"/>
      <c r="AA569"/>
      <c r="AB569"/>
      <c r="AC569"/>
      <c r="AD569"/>
    </row>
    <row r="570" spans="2:30" ht="15" customHeight="1">
      <c r="B570" s="750" t="s">
        <v>5025</v>
      </c>
      <c r="I570" s="739" t="s">
        <v>413</v>
      </c>
      <c r="J570" s="499">
        <v>5</v>
      </c>
      <c r="K570" s="312" t="s">
        <v>3245</v>
      </c>
      <c r="L570" s="657" t="s">
        <v>5545</v>
      </c>
      <c r="M570">
        <v>0</v>
      </c>
      <c r="N570">
        <v>1</v>
      </c>
      <c r="O570">
        <v>1</v>
      </c>
      <c r="P570">
        <v>1</v>
      </c>
      <c r="Q570">
        <v>1</v>
      </c>
      <c r="R570">
        <f t="shared" si="28"/>
        <v>4</v>
      </c>
      <c r="S570" s="657"/>
      <c r="T570" s="657"/>
      <c r="U570" s="657"/>
      <c r="V570" s="657"/>
      <c r="W570" s="657"/>
      <c r="X570" s="657"/>
      <c r="Y570"/>
      <c r="Z570"/>
      <c r="AA570"/>
      <c r="AB570"/>
      <c r="AC570"/>
      <c r="AD570"/>
    </row>
    <row r="571" spans="2:30" ht="15" customHeight="1">
      <c r="B571" s="750" t="s">
        <v>5026</v>
      </c>
      <c r="I571" s="739" t="s">
        <v>413</v>
      </c>
      <c r="J571" s="499">
        <v>5</v>
      </c>
      <c r="K571" s="312" t="s">
        <v>3262</v>
      </c>
      <c r="L571" s="657" t="s">
        <v>5545</v>
      </c>
      <c r="M571">
        <v>0</v>
      </c>
      <c r="N571">
        <v>2</v>
      </c>
      <c r="O571">
        <v>1</v>
      </c>
      <c r="P571">
        <v>2</v>
      </c>
      <c r="Q571">
        <v>1</v>
      </c>
      <c r="R571">
        <f t="shared" si="28"/>
        <v>6</v>
      </c>
      <c r="S571" s="657"/>
      <c r="T571" s="657"/>
      <c r="U571" s="657"/>
      <c r="V571" s="657"/>
      <c r="W571" s="657"/>
      <c r="X571" s="657"/>
      <c r="Y571"/>
      <c r="Z571"/>
      <c r="AA571"/>
      <c r="AB571"/>
      <c r="AC571"/>
      <c r="AD571"/>
    </row>
    <row r="572" spans="2:30" ht="15" hidden="1" customHeight="1">
      <c r="B572" s="750" t="s">
        <v>5027</v>
      </c>
      <c r="I572" s="739" t="s">
        <v>413</v>
      </c>
      <c r="J572" s="499">
        <v>5</v>
      </c>
      <c r="K572" s="744" t="s">
        <v>460</v>
      </c>
      <c r="L572" s="657" t="s">
        <v>5544</v>
      </c>
      <c r="M572">
        <v>0</v>
      </c>
      <c r="N572">
        <v>0</v>
      </c>
      <c r="O572">
        <v>0</v>
      </c>
      <c r="P572">
        <v>0</v>
      </c>
      <c r="Q572">
        <v>0</v>
      </c>
      <c r="R572">
        <f t="shared" si="28"/>
        <v>0</v>
      </c>
      <c r="S572" s="657"/>
      <c r="T572" s="657"/>
      <c r="U572" s="657"/>
      <c r="V572" s="657"/>
      <c r="W572" s="657"/>
      <c r="X572" s="657"/>
      <c r="Y572"/>
      <c r="Z572"/>
      <c r="AA572"/>
      <c r="AB572"/>
      <c r="AC572"/>
      <c r="AD572"/>
    </row>
    <row r="573" spans="2:30" ht="15" customHeight="1">
      <c r="B573" s="750" t="s">
        <v>5028</v>
      </c>
      <c r="I573" s="739" t="s">
        <v>413</v>
      </c>
      <c r="J573" s="499">
        <v>6</v>
      </c>
      <c r="K573" s="312" t="s">
        <v>3245</v>
      </c>
      <c r="L573" s="657" t="s">
        <v>5545</v>
      </c>
      <c r="M573">
        <v>0</v>
      </c>
      <c r="N573">
        <v>0</v>
      </c>
      <c r="O573">
        <v>0</v>
      </c>
      <c r="P573">
        <v>0</v>
      </c>
      <c r="Q573">
        <v>0</v>
      </c>
      <c r="R573">
        <f t="shared" si="28"/>
        <v>0</v>
      </c>
      <c r="S573" s="657"/>
      <c r="T573" s="657"/>
      <c r="U573" s="657"/>
      <c r="V573" s="657"/>
      <c r="W573" s="657"/>
      <c r="X573" s="657"/>
      <c r="Y573"/>
      <c r="Z573"/>
      <c r="AA573"/>
      <c r="AB573"/>
      <c r="AC573"/>
      <c r="AD573"/>
    </row>
    <row r="574" spans="2:30" ht="15" hidden="1" customHeight="1">
      <c r="B574" s="750" t="s">
        <v>5029</v>
      </c>
      <c r="I574" s="739" t="s">
        <v>413</v>
      </c>
      <c r="J574" s="499">
        <v>6</v>
      </c>
      <c r="K574" s="744" t="s">
        <v>460</v>
      </c>
      <c r="L574" s="657" t="s">
        <v>5544</v>
      </c>
      <c r="M574">
        <v>0</v>
      </c>
      <c r="N574">
        <v>0</v>
      </c>
      <c r="O574">
        <v>0</v>
      </c>
      <c r="P574">
        <v>0</v>
      </c>
      <c r="Q574">
        <v>0</v>
      </c>
      <c r="R574">
        <f t="shared" si="28"/>
        <v>0</v>
      </c>
      <c r="S574" s="657"/>
      <c r="T574" s="657"/>
      <c r="U574" s="657"/>
      <c r="V574" s="657"/>
      <c r="W574" s="657"/>
      <c r="X574" s="657"/>
      <c r="Y574"/>
      <c r="Z574"/>
      <c r="AA574"/>
      <c r="AB574"/>
      <c r="AC574"/>
      <c r="AD574"/>
    </row>
    <row r="575" spans="2:30" ht="15" hidden="1" customHeight="1">
      <c r="B575" s="750" t="s">
        <v>5030</v>
      </c>
      <c r="I575" s="739" t="s">
        <v>413</v>
      </c>
      <c r="J575" s="499">
        <v>6</v>
      </c>
      <c r="K575" s="744" t="s">
        <v>460</v>
      </c>
      <c r="L575" s="657" t="s">
        <v>5544</v>
      </c>
      <c r="M575">
        <v>0</v>
      </c>
      <c r="N575">
        <v>0</v>
      </c>
      <c r="O575">
        <v>0</v>
      </c>
      <c r="P575">
        <v>0</v>
      </c>
      <c r="Q575">
        <v>0</v>
      </c>
      <c r="R575">
        <f t="shared" si="28"/>
        <v>0</v>
      </c>
      <c r="S575" s="657"/>
      <c r="T575" s="657"/>
      <c r="U575" s="657"/>
      <c r="V575" s="657"/>
      <c r="W575" s="657"/>
      <c r="X575" s="657"/>
      <c r="Y575"/>
      <c r="Z575"/>
      <c r="AA575"/>
      <c r="AB575"/>
      <c r="AC575"/>
      <c r="AD575"/>
    </row>
    <row r="576" spans="2:30" ht="15" hidden="1" customHeight="1">
      <c r="B576" s="750" t="s">
        <v>5031</v>
      </c>
      <c r="I576" s="739" t="s">
        <v>413</v>
      </c>
      <c r="J576" s="499">
        <v>7</v>
      </c>
      <c r="K576" s="744" t="s">
        <v>460</v>
      </c>
      <c r="L576" s="657" t="s">
        <v>5544</v>
      </c>
      <c r="M576">
        <v>0</v>
      </c>
      <c r="N576">
        <v>0</v>
      </c>
      <c r="O576">
        <v>0</v>
      </c>
      <c r="P576">
        <v>0</v>
      </c>
      <c r="Q576">
        <v>0</v>
      </c>
      <c r="R576">
        <f t="shared" si="28"/>
        <v>0</v>
      </c>
      <c r="S576" s="657"/>
      <c r="T576" s="657"/>
      <c r="U576" s="657"/>
      <c r="V576" s="657"/>
      <c r="W576" s="657"/>
      <c r="X576" s="657"/>
      <c r="Y576"/>
      <c r="Z576"/>
      <c r="AA576"/>
      <c r="AB576"/>
      <c r="AC576"/>
      <c r="AD576"/>
    </row>
    <row r="577" spans="2:30" ht="15" hidden="1" customHeight="1">
      <c r="B577" s="750" t="s">
        <v>5080</v>
      </c>
      <c r="I577" s="739" t="s">
        <v>413</v>
      </c>
      <c r="J577" s="499">
        <v>8</v>
      </c>
      <c r="K577" s="744" t="s">
        <v>460</v>
      </c>
      <c r="L577" s="657" t="s">
        <v>5544</v>
      </c>
      <c r="M577">
        <v>0</v>
      </c>
      <c r="N577">
        <v>0</v>
      </c>
      <c r="O577">
        <v>0</v>
      </c>
      <c r="P577">
        <v>0</v>
      </c>
      <c r="Q577">
        <v>0</v>
      </c>
      <c r="R577">
        <f t="shared" si="28"/>
        <v>0</v>
      </c>
      <c r="S577" s="657"/>
      <c r="T577" s="657"/>
      <c r="U577" s="657"/>
      <c r="V577" s="657"/>
      <c r="W577" s="657"/>
      <c r="X577" s="657"/>
      <c r="Y577"/>
      <c r="Z577"/>
      <c r="AA577"/>
      <c r="AB577"/>
      <c r="AC577"/>
      <c r="AD577"/>
    </row>
    <row r="578" spans="2:30" ht="15" hidden="1" customHeight="1">
      <c r="B578" s="750" t="s">
        <v>5032</v>
      </c>
      <c r="I578" s="739" t="s">
        <v>413</v>
      </c>
      <c r="J578" s="499">
        <v>10</v>
      </c>
      <c r="K578" s="312" t="s">
        <v>3255</v>
      </c>
      <c r="L578" s="657" t="s">
        <v>5544</v>
      </c>
      <c r="M578">
        <v>0</v>
      </c>
      <c r="N578">
        <v>0</v>
      </c>
      <c r="O578">
        <v>0</v>
      </c>
      <c r="P578">
        <v>0</v>
      </c>
      <c r="Q578">
        <v>0</v>
      </c>
      <c r="R578">
        <f t="shared" si="28"/>
        <v>0</v>
      </c>
      <c r="S578" s="657"/>
      <c r="T578" s="657"/>
      <c r="U578" s="657"/>
      <c r="V578" s="657"/>
      <c r="W578" s="657"/>
      <c r="X578" s="657"/>
      <c r="Y578"/>
      <c r="Z578"/>
      <c r="AA578"/>
      <c r="AB578"/>
      <c r="AC578"/>
      <c r="AD578"/>
    </row>
    <row r="579" spans="2:30" customFormat="1" ht="13.5" customHeight="1">
      <c r="B579" s="734" t="s">
        <v>4887</v>
      </c>
      <c r="I579" s="309" t="s">
        <v>3243</v>
      </c>
      <c r="J579">
        <v>0</v>
      </c>
      <c r="K579" s="312" t="s">
        <v>3262</v>
      </c>
      <c r="L579" s="657" t="s">
        <v>4915</v>
      </c>
      <c r="M579" s="628">
        <v>0</v>
      </c>
      <c r="N579" s="628">
        <v>0</v>
      </c>
      <c r="O579" s="628">
        <v>0</v>
      </c>
      <c r="P579" s="628">
        <v>0</v>
      </c>
      <c r="Q579" s="628">
        <v>0</v>
      </c>
      <c r="R579">
        <f>SUBTOTAL(9,M579:Q579)</f>
        <v>0</v>
      </c>
      <c r="S579" s="657"/>
      <c r="T579" s="657"/>
      <c r="U579" s="657"/>
      <c r="V579" s="657"/>
      <c r="W579" s="657"/>
      <c r="X579" s="657"/>
    </row>
    <row r="580" spans="2:30" customFormat="1" ht="13.5" hidden="1" customHeight="1">
      <c r="B580" t="s">
        <v>4683</v>
      </c>
      <c r="I580" s="309" t="s">
        <v>3243</v>
      </c>
      <c r="J580">
        <v>1</v>
      </c>
      <c r="K580" s="312" t="s">
        <v>3250</v>
      </c>
      <c r="L580" s="657" t="s">
        <v>4915</v>
      </c>
      <c r="M580">
        <v>0</v>
      </c>
      <c r="N580">
        <v>0</v>
      </c>
      <c r="O580">
        <v>0</v>
      </c>
      <c r="P580">
        <v>0</v>
      </c>
      <c r="Q580">
        <v>0</v>
      </c>
      <c r="R580">
        <f t="shared" ref="R580:R653" si="29">SUBTOTAL(9,M580:Q580)</f>
        <v>0</v>
      </c>
      <c r="S580" s="657"/>
      <c r="T580" s="657"/>
      <c r="U580" s="657"/>
      <c r="V580" s="657"/>
      <c r="W580" s="657"/>
      <c r="X580" s="657"/>
    </row>
    <row r="581" spans="2:30" customFormat="1" ht="13.5" customHeight="1">
      <c r="B581" t="s">
        <v>4725</v>
      </c>
      <c r="I581" s="309" t="s">
        <v>3243</v>
      </c>
      <c r="J581">
        <v>1</v>
      </c>
      <c r="K581" s="312" t="s">
        <v>3262</v>
      </c>
      <c r="L581" s="657" t="s">
        <v>4916</v>
      </c>
      <c r="M581">
        <v>2</v>
      </c>
      <c r="N581">
        <v>1</v>
      </c>
      <c r="O581">
        <v>2</v>
      </c>
      <c r="P581">
        <v>2</v>
      </c>
      <c r="Q581">
        <v>2</v>
      </c>
      <c r="R581">
        <f t="shared" si="29"/>
        <v>9</v>
      </c>
      <c r="S581" s="657"/>
      <c r="T581" s="657"/>
      <c r="U581" s="657"/>
      <c r="V581" s="657"/>
      <c r="W581" s="657"/>
      <c r="X581" s="657"/>
    </row>
    <row r="582" spans="2:30" customFormat="1" ht="13.5" hidden="1" customHeight="1">
      <c r="B582" t="s">
        <v>4761</v>
      </c>
      <c r="I582" s="309" t="s">
        <v>3243</v>
      </c>
      <c r="J582">
        <v>1</v>
      </c>
      <c r="K582" s="312" t="s">
        <v>3255</v>
      </c>
      <c r="L582" s="657" t="s">
        <v>5106</v>
      </c>
      <c r="M582" s="533">
        <v>0</v>
      </c>
      <c r="N582" s="533">
        <v>0</v>
      </c>
      <c r="O582" s="533">
        <v>0</v>
      </c>
      <c r="P582" s="533">
        <v>0</v>
      </c>
      <c r="Q582" s="533">
        <v>0</v>
      </c>
      <c r="R582">
        <f t="shared" si="29"/>
        <v>0</v>
      </c>
      <c r="S582" s="657"/>
      <c r="T582" s="657"/>
      <c r="U582" s="657"/>
      <c r="V582" s="657"/>
      <c r="W582" s="657"/>
      <c r="X582" s="657"/>
    </row>
    <row r="583" spans="2:30" customFormat="1" ht="13.5" hidden="1" customHeight="1">
      <c r="B583" s="518" t="s">
        <v>4882</v>
      </c>
      <c r="I583" s="309" t="s">
        <v>3243</v>
      </c>
      <c r="J583">
        <v>2</v>
      </c>
      <c r="K583" s="312" t="s">
        <v>3255</v>
      </c>
      <c r="L583" s="657" t="s">
        <v>4917</v>
      </c>
      <c r="M583">
        <v>0</v>
      </c>
      <c r="N583">
        <v>2</v>
      </c>
      <c r="O583">
        <v>2</v>
      </c>
      <c r="P583">
        <v>2</v>
      </c>
      <c r="Q583">
        <v>2</v>
      </c>
      <c r="S583" s="657"/>
      <c r="T583" s="657"/>
      <c r="U583" s="657"/>
      <c r="V583" s="657"/>
      <c r="W583" s="657"/>
      <c r="X583" s="657"/>
    </row>
    <row r="584" spans="2:30" customFormat="1" ht="13.5" hidden="1" customHeight="1">
      <c r="B584" s="518" t="s">
        <v>4883</v>
      </c>
      <c r="I584" s="309" t="s">
        <v>3243</v>
      </c>
      <c r="J584">
        <v>2</v>
      </c>
      <c r="K584" s="312" t="s">
        <v>3255</v>
      </c>
      <c r="L584" s="657" t="s">
        <v>4917</v>
      </c>
      <c r="M584">
        <v>0</v>
      </c>
      <c r="N584">
        <v>0</v>
      </c>
      <c r="O584">
        <v>2</v>
      </c>
      <c r="P584">
        <v>2</v>
      </c>
      <c r="Q584">
        <v>2</v>
      </c>
      <c r="S584" s="657"/>
      <c r="T584" s="657"/>
      <c r="U584" s="657"/>
      <c r="V584" s="657"/>
      <c r="W584" s="657"/>
      <c r="X584" s="657"/>
    </row>
    <row r="585" spans="2:30" customFormat="1" ht="13.5" hidden="1" customHeight="1">
      <c r="B585" s="734" t="s">
        <v>4888</v>
      </c>
      <c r="I585" s="309" t="s">
        <v>3243</v>
      </c>
      <c r="J585">
        <v>2</v>
      </c>
      <c r="K585" s="312" t="s">
        <v>3255</v>
      </c>
      <c r="L585" s="657" t="s">
        <v>4916</v>
      </c>
      <c r="M585">
        <v>0</v>
      </c>
      <c r="N585">
        <v>0</v>
      </c>
      <c r="O585" s="628">
        <v>0</v>
      </c>
      <c r="P585">
        <v>1</v>
      </c>
      <c r="Q585">
        <v>0</v>
      </c>
      <c r="R585">
        <f t="shared" si="29"/>
        <v>0</v>
      </c>
      <c r="S585" s="657"/>
      <c r="T585" s="657"/>
      <c r="U585" s="657"/>
      <c r="V585" s="657"/>
      <c r="W585" s="657"/>
      <c r="X585" s="657"/>
    </row>
    <row r="586" spans="2:30" customFormat="1" ht="13.5" hidden="1" customHeight="1">
      <c r="B586" t="s">
        <v>4700</v>
      </c>
      <c r="I586" s="309" t="s">
        <v>3243</v>
      </c>
      <c r="J586">
        <v>2</v>
      </c>
      <c r="K586" s="312" t="s">
        <v>3250</v>
      </c>
      <c r="L586" s="657" t="s">
        <v>4915</v>
      </c>
      <c r="M586">
        <v>0</v>
      </c>
      <c r="N586">
        <v>0</v>
      </c>
      <c r="O586">
        <v>0</v>
      </c>
      <c r="P586">
        <v>0</v>
      </c>
      <c r="Q586">
        <v>0</v>
      </c>
      <c r="R586">
        <f t="shared" si="29"/>
        <v>0</v>
      </c>
      <c r="S586" s="657"/>
      <c r="T586" s="657"/>
      <c r="U586" s="657"/>
      <c r="V586" s="657"/>
      <c r="W586" s="657"/>
      <c r="X586" s="657"/>
    </row>
    <row r="587" spans="2:30" customFormat="1" ht="13.5" hidden="1" customHeight="1">
      <c r="B587" t="s">
        <v>4701</v>
      </c>
      <c r="I587" s="309" t="s">
        <v>3243</v>
      </c>
      <c r="J587">
        <v>5</v>
      </c>
      <c r="K587" s="312" t="s">
        <v>3255</v>
      </c>
      <c r="L587" s="657" t="s">
        <v>4915</v>
      </c>
      <c r="M587">
        <v>0</v>
      </c>
      <c r="N587">
        <v>0</v>
      </c>
      <c r="O587">
        <v>0</v>
      </c>
      <c r="P587">
        <v>0</v>
      </c>
      <c r="Q587">
        <v>0</v>
      </c>
      <c r="R587">
        <f t="shared" si="29"/>
        <v>0</v>
      </c>
      <c r="S587" s="657"/>
      <c r="T587" s="657"/>
      <c r="U587" s="657"/>
      <c r="V587" s="657"/>
      <c r="W587" s="657"/>
      <c r="X587" s="657"/>
    </row>
    <row r="588" spans="2:30" customFormat="1" ht="13.5" hidden="1" customHeight="1">
      <c r="B588" t="s">
        <v>4762</v>
      </c>
      <c r="I588" s="309" t="s">
        <v>3243</v>
      </c>
      <c r="J588">
        <v>6</v>
      </c>
      <c r="K588" s="312" t="s">
        <v>3250</v>
      </c>
      <c r="L588" s="657" t="s">
        <v>4915</v>
      </c>
      <c r="M588">
        <v>0</v>
      </c>
      <c r="N588">
        <v>0</v>
      </c>
      <c r="O588">
        <v>0</v>
      </c>
      <c r="P588">
        <v>0</v>
      </c>
      <c r="Q588">
        <v>0</v>
      </c>
      <c r="R588">
        <f t="shared" si="29"/>
        <v>0</v>
      </c>
      <c r="S588" s="657"/>
      <c r="T588" s="657"/>
      <c r="U588" s="657"/>
      <c r="V588" s="657"/>
      <c r="W588" s="657"/>
      <c r="X588" s="657"/>
    </row>
    <row r="589" spans="2:30" customFormat="1" ht="13.5" hidden="1" customHeight="1">
      <c r="B589" s="518" t="s">
        <v>4878</v>
      </c>
      <c r="I589" s="309" t="s">
        <v>3243</v>
      </c>
      <c r="J589">
        <v>7</v>
      </c>
      <c r="K589" s="312" t="s">
        <v>3255</v>
      </c>
      <c r="L589" s="657" t="s">
        <v>4917</v>
      </c>
      <c r="M589">
        <v>0</v>
      </c>
      <c r="N589">
        <v>2</v>
      </c>
      <c r="O589">
        <v>2</v>
      </c>
      <c r="P589">
        <v>2</v>
      </c>
      <c r="Q589">
        <v>2</v>
      </c>
      <c r="S589" s="657"/>
      <c r="T589" s="657"/>
      <c r="U589" s="657"/>
      <c r="V589" s="657"/>
      <c r="W589" s="657"/>
      <c r="X589" s="657"/>
    </row>
    <row r="590" spans="2:30" customFormat="1" ht="14">
      <c r="B590" t="s">
        <v>4726</v>
      </c>
      <c r="I590" s="309" t="s">
        <v>3243</v>
      </c>
      <c r="J590">
        <v>7</v>
      </c>
      <c r="K590" s="312" t="s">
        <v>3245</v>
      </c>
      <c r="L590" s="657" t="s">
        <v>4916</v>
      </c>
      <c r="M590">
        <v>1</v>
      </c>
      <c r="N590">
        <v>1</v>
      </c>
      <c r="O590">
        <v>1</v>
      </c>
      <c r="P590">
        <v>1</v>
      </c>
      <c r="Q590">
        <v>1</v>
      </c>
      <c r="R590">
        <f t="shared" si="29"/>
        <v>5</v>
      </c>
      <c r="S590" s="657"/>
      <c r="T590" s="657"/>
      <c r="U590" s="657"/>
      <c r="V590" s="657"/>
      <c r="W590" s="657"/>
      <c r="X590" s="657"/>
    </row>
    <row r="591" spans="2:30" customFormat="1" ht="14">
      <c r="B591" s="518" t="s">
        <v>5719</v>
      </c>
      <c r="I591" s="309" t="s">
        <v>3243</v>
      </c>
      <c r="J591">
        <v>9</v>
      </c>
      <c r="K591" s="312" t="s">
        <v>3245</v>
      </c>
      <c r="L591" s="657" t="s">
        <v>4916</v>
      </c>
      <c r="M591" s="628">
        <v>0</v>
      </c>
      <c r="N591" s="628">
        <v>0</v>
      </c>
      <c r="O591">
        <v>1</v>
      </c>
      <c r="P591">
        <v>1</v>
      </c>
      <c r="Q591">
        <v>1</v>
      </c>
      <c r="R591">
        <f t="shared" si="29"/>
        <v>3</v>
      </c>
      <c r="S591" s="657"/>
      <c r="T591" s="657"/>
      <c r="U591" s="657"/>
      <c r="V591" s="657"/>
      <c r="W591" s="657"/>
      <c r="X591" s="657"/>
    </row>
    <row r="592" spans="2:30" customFormat="1" ht="13.5" hidden="1" customHeight="1">
      <c r="B592" t="s">
        <v>4720</v>
      </c>
      <c r="I592" s="309" t="s">
        <v>3287</v>
      </c>
      <c r="J592">
        <v>1</v>
      </c>
      <c r="K592" s="312" t="s">
        <v>3255</v>
      </c>
      <c r="L592" s="657" t="s">
        <v>5131</v>
      </c>
      <c r="M592">
        <v>0</v>
      </c>
      <c r="N592">
        <v>0</v>
      </c>
      <c r="O592">
        <v>0</v>
      </c>
      <c r="P592">
        <v>0</v>
      </c>
      <c r="Q592">
        <v>0</v>
      </c>
      <c r="R592">
        <f t="shared" si="29"/>
        <v>0</v>
      </c>
      <c r="S592" s="657"/>
      <c r="T592" s="657"/>
      <c r="U592" s="657"/>
      <c r="V592" s="657"/>
      <c r="W592" s="657"/>
      <c r="X592" s="657"/>
    </row>
    <row r="593" spans="2:30" customFormat="1" ht="13.5" customHeight="1">
      <c r="B593" s="734" t="s">
        <v>4764</v>
      </c>
      <c r="I593" s="309" t="s">
        <v>3287</v>
      </c>
      <c r="J593">
        <v>1</v>
      </c>
      <c r="K593" s="312" t="s">
        <v>3262</v>
      </c>
      <c r="L593" s="657" t="s">
        <v>4916</v>
      </c>
      <c r="M593">
        <v>0</v>
      </c>
      <c r="N593">
        <v>0</v>
      </c>
      <c r="O593">
        <v>1</v>
      </c>
      <c r="P593">
        <v>0</v>
      </c>
      <c r="Q593">
        <v>0</v>
      </c>
      <c r="R593">
        <f t="shared" si="29"/>
        <v>1</v>
      </c>
      <c r="S593" s="657"/>
      <c r="T593" s="657"/>
      <c r="U593" s="657"/>
      <c r="V593" s="657"/>
      <c r="W593" s="657"/>
      <c r="X593" s="657"/>
    </row>
    <row r="594" spans="2:30" customFormat="1" ht="13.5" hidden="1" customHeight="1">
      <c r="B594" t="s">
        <v>4721</v>
      </c>
      <c r="I594" s="309" t="s">
        <v>3287</v>
      </c>
      <c r="J594">
        <v>1</v>
      </c>
      <c r="K594" s="312" t="s">
        <v>3250</v>
      </c>
      <c r="L594" s="657" t="s">
        <v>4915</v>
      </c>
      <c r="M594">
        <v>0</v>
      </c>
      <c r="N594">
        <v>0</v>
      </c>
      <c r="O594">
        <v>0</v>
      </c>
      <c r="P594">
        <v>0</v>
      </c>
      <c r="Q594">
        <v>0</v>
      </c>
      <c r="R594">
        <f t="shared" si="29"/>
        <v>0</v>
      </c>
      <c r="S594" s="657"/>
      <c r="T594" s="657"/>
      <c r="U594" s="657"/>
      <c r="V594" s="657"/>
      <c r="W594" s="657"/>
      <c r="X594" s="657"/>
    </row>
    <row r="595" spans="2:30" customFormat="1" ht="13.5" hidden="1" customHeight="1">
      <c r="B595" s="518" t="s">
        <v>4871</v>
      </c>
      <c r="I595" s="309" t="s">
        <v>3287</v>
      </c>
      <c r="J595">
        <v>2</v>
      </c>
      <c r="K595" s="312" t="s">
        <v>3255</v>
      </c>
      <c r="L595" s="657" t="s">
        <v>4917</v>
      </c>
      <c r="M595">
        <v>0</v>
      </c>
      <c r="N595">
        <v>2</v>
      </c>
      <c r="O595">
        <v>2</v>
      </c>
      <c r="P595">
        <v>2</v>
      </c>
      <c r="Q595">
        <v>2</v>
      </c>
      <c r="S595" s="657"/>
      <c r="T595" s="657"/>
      <c r="U595" s="657"/>
      <c r="V595" s="657"/>
      <c r="W595" s="657"/>
      <c r="X595" s="657"/>
    </row>
    <row r="596" spans="2:30" customFormat="1" ht="13.5" hidden="1" customHeight="1">
      <c r="B596" t="s">
        <v>4757</v>
      </c>
      <c r="I596" s="309" t="s">
        <v>3287</v>
      </c>
      <c r="J596">
        <v>2</v>
      </c>
      <c r="K596" s="312" t="s">
        <v>3255</v>
      </c>
      <c r="L596" s="657" t="s">
        <v>4915</v>
      </c>
      <c r="M596">
        <v>0</v>
      </c>
      <c r="N596">
        <v>0</v>
      </c>
      <c r="O596">
        <v>0</v>
      </c>
      <c r="P596">
        <v>0</v>
      </c>
      <c r="Q596">
        <v>0</v>
      </c>
      <c r="R596">
        <f t="shared" si="29"/>
        <v>0</v>
      </c>
      <c r="S596" s="657"/>
      <c r="T596" s="657"/>
      <c r="U596" s="657"/>
      <c r="V596" s="657"/>
      <c r="W596" s="657"/>
      <c r="X596" s="657"/>
    </row>
    <row r="597" spans="2:30" customFormat="1" ht="13.5" hidden="1" customHeight="1">
      <c r="B597" t="s">
        <v>4703</v>
      </c>
      <c r="I597" s="309" t="s">
        <v>3287</v>
      </c>
      <c r="J597">
        <v>2</v>
      </c>
      <c r="K597" s="312" t="s">
        <v>3250</v>
      </c>
      <c r="L597" s="657" t="s">
        <v>4915</v>
      </c>
      <c r="M597">
        <v>0</v>
      </c>
      <c r="N597">
        <v>0</v>
      </c>
      <c r="O597">
        <v>0</v>
      </c>
      <c r="P597">
        <v>0</v>
      </c>
      <c r="Q597">
        <v>0</v>
      </c>
      <c r="R597">
        <f t="shared" si="29"/>
        <v>0</v>
      </c>
      <c r="S597" s="657"/>
      <c r="T597" s="657"/>
      <c r="U597" s="657"/>
      <c r="V597" s="657"/>
      <c r="W597" s="657"/>
      <c r="X597" s="657"/>
    </row>
    <row r="598" spans="2:30" customFormat="1" ht="13.5" hidden="1" customHeight="1">
      <c r="B598" s="518" t="s">
        <v>4884</v>
      </c>
      <c r="I598" s="309" t="s">
        <v>3287</v>
      </c>
      <c r="J598">
        <v>3</v>
      </c>
      <c r="K598" s="312" t="s">
        <v>3255</v>
      </c>
      <c r="L598" s="657" t="s">
        <v>4917</v>
      </c>
      <c r="M598">
        <v>0</v>
      </c>
      <c r="N598">
        <v>2</v>
      </c>
      <c r="O598">
        <v>2</v>
      </c>
      <c r="P598">
        <v>2</v>
      </c>
      <c r="Q598">
        <v>2</v>
      </c>
      <c r="S598" s="657"/>
      <c r="T598" s="657"/>
      <c r="U598" s="657"/>
      <c r="V598" s="657"/>
      <c r="W598" s="657"/>
      <c r="X598" s="657"/>
    </row>
    <row r="599" spans="2:30" customFormat="1" ht="13.5" hidden="1" customHeight="1">
      <c r="B599" s="518" t="s">
        <v>4886</v>
      </c>
      <c r="I599" s="309" t="s">
        <v>3287</v>
      </c>
      <c r="J599">
        <v>3</v>
      </c>
      <c r="K599" s="312" t="s">
        <v>3255</v>
      </c>
      <c r="L599" s="657" t="s">
        <v>4916</v>
      </c>
      <c r="M599">
        <v>0</v>
      </c>
      <c r="N599">
        <v>1</v>
      </c>
      <c r="O599">
        <v>0</v>
      </c>
      <c r="P599">
        <v>0</v>
      </c>
      <c r="Q599">
        <v>0</v>
      </c>
      <c r="R599">
        <f t="shared" si="29"/>
        <v>0</v>
      </c>
      <c r="S599" s="657"/>
      <c r="T599" s="657"/>
      <c r="U599" s="657"/>
      <c r="V599" s="657"/>
      <c r="W599" s="657"/>
      <c r="X599" s="657"/>
    </row>
    <row r="600" spans="2:30" customFormat="1" ht="13.5" hidden="1" customHeight="1">
      <c r="B600" t="s">
        <v>4758</v>
      </c>
      <c r="I600" s="309" t="s">
        <v>3287</v>
      </c>
      <c r="J600">
        <v>3</v>
      </c>
      <c r="K600" s="312" t="s">
        <v>3250</v>
      </c>
      <c r="L600" s="657" t="s">
        <v>4915</v>
      </c>
      <c r="M600">
        <v>0</v>
      </c>
      <c r="N600">
        <v>0</v>
      </c>
      <c r="O600">
        <v>0</v>
      </c>
      <c r="P600">
        <v>0</v>
      </c>
      <c r="Q600">
        <v>0</v>
      </c>
      <c r="R600">
        <f t="shared" si="29"/>
        <v>0</v>
      </c>
      <c r="S600" s="657"/>
      <c r="T600" s="657"/>
      <c r="U600" s="657"/>
      <c r="V600" s="657"/>
      <c r="W600" s="657"/>
      <c r="X600" s="657"/>
    </row>
    <row r="601" spans="2:30" s="747" customFormat="1" ht="14.25" customHeight="1">
      <c r="B601" s="752" t="s">
        <v>5104</v>
      </c>
      <c r="I601" s="309" t="s">
        <v>3287</v>
      </c>
      <c r="J601" s="747">
        <v>3</v>
      </c>
      <c r="K601" s="312" t="s">
        <v>3262</v>
      </c>
      <c r="L601" s="657" t="s">
        <v>4916</v>
      </c>
      <c r="M601" s="628">
        <v>0</v>
      </c>
      <c r="N601">
        <v>1</v>
      </c>
      <c r="O601">
        <v>1</v>
      </c>
      <c r="P601">
        <v>0</v>
      </c>
      <c r="Q601">
        <v>2</v>
      </c>
      <c r="R601">
        <f t="shared" si="29"/>
        <v>4</v>
      </c>
      <c r="S601" s="657"/>
      <c r="T601" s="657"/>
      <c r="U601" s="657"/>
      <c r="V601" s="657"/>
      <c r="W601" s="657"/>
      <c r="X601" s="657"/>
      <c r="Y601"/>
      <c r="Z601"/>
      <c r="AA601"/>
      <c r="AB601"/>
      <c r="AC601"/>
      <c r="AD601"/>
    </row>
    <row r="602" spans="2:30" customFormat="1" ht="14">
      <c r="B602" s="518" t="s">
        <v>4789</v>
      </c>
      <c r="I602" s="309" t="s">
        <v>3287</v>
      </c>
      <c r="J602">
        <v>4</v>
      </c>
      <c r="K602" s="312" t="s">
        <v>3245</v>
      </c>
      <c r="L602" s="657" t="s">
        <v>4916</v>
      </c>
      <c r="M602" s="628">
        <v>0</v>
      </c>
      <c r="N602" s="628">
        <v>0</v>
      </c>
      <c r="O602">
        <v>1</v>
      </c>
      <c r="P602">
        <v>1</v>
      </c>
      <c r="Q602" s="628">
        <v>0</v>
      </c>
      <c r="R602">
        <f t="shared" si="29"/>
        <v>2</v>
      </c>
      <c r="S602" s="657"/>
      <c r="T602" s="657"/>
      <c r="U602" s="657"/>
      <c r="V602" s="657"/>
      <c r="W602" s="657"/>
      <c r="X602" s="657"/>
    </row>
    <row r="603" spans="2:30" customFormat="1" ht="13.5" hidden="1" customHeight="1">
      <c r="B603" s="518" t="s">
        <v>4885</v>
      </c>
      <c r="I603" s="309" t="s">
        <v>3287</v>
      </c>
      <c r="J603">
        <v>5</v>
      </c>
      <c r="K603" s="312" t="s">
        <v>3255</v>
      </c>
      <c r="L603" s="657" t="s">
        <v>4917</v>
      </c>
      <c r="M603">
        <v>0</v>
      </c>
      <c r="N603">
        <v>2</v>
      </c>
      <c r="O603">
        <v>2</v>
      </c>
      <c r="P603">
        <v>2</v>
      </c>
      <c r="Q603">
        <v>2</v>
      </c>
      <c r="S603" s="657"/>
      <c r="T603" s="657"/>
      <c r="U603" s="657"/>
      <c r="V603" s="657"/>
      <c r="W603" s="657"/>
      <c r="X603" s="657"/>
    </row>
    <row r="604" spans="2:30" customFormat="1" ht="14">
      <c r="B604" s="518" t="s">
        <v>4787</v>
      </c>
      <c r="I604" s="309" t="s">
        <v>3287</v>
      </c>
      <c r="J604">
        <v>6</v>
      </c>
      <c r="K604" s="312" t="s">
        <v>3245</v>
      </c>
      <c r="L604" s="657" t="s">
        <v>4916</v>
      </c>
      <c r="M604">
        <v>1</v>
      </c>
      <c r="N604" s="628">
        <v>0</v>
      </c>
      <c r="O604">
        <v>1</v>
      </c>
      <c r="P604">
        <v>1</v>
      </c>
      <c r="Q604">
        <v>1</v>
      </c>
      <c r="R604">
        <f t="shared" si="29"/>
        <v>4</v>
      </c>
      <c r="S604" s="657"/>
      <c r="T604" s="657"/>
      <c r="U604" s="657"/>
      <c r="V604" s="657"/>
      <c r="W604" s="657"/>
      <c r="X604" s="657"/>
    </row>
    <row r="605" spans="2:30" customFormat="1" ht="13.5" hidden="1" customHeight="1">
      <c r="B605" t="s">
        <v>4702</v>
      </c>
      <c r="I605" s="309" t="s">
        <v>3273</v>
      </c>
      <c r="J605">
        <v>1</v>
      </c>
      <c r="K605" s="312" t="s">
        <v>3255</v>
      </c>
      <c r="L605" s="657" t="s">
        <v>4916</v>
      </c>
      <c r="M605">
        <v>1</v>
      </c>
      <c r="N605">
        <v>0</v>
      </c>
      <c r="O605">
        <v>0</v>
      </c>
      <c r="P605">
        <v>0</v>
      </c>
      <c r="Q605">
        <v>0</v>
      </c>
      <c r="R605">
        <f t="shared" si="29"/>
        <v>0</v>
      </c>
      <c r="S605" s="657"/>
      <c r="T605" s="657"/>
      <c r="U605" s="657"/>
      <c r="V605" s="657"/>
      <c r="W605" s="657"/>
      <c r="X605" s="657"/>
    </row>
    <row r="606" spans="2:30" customFormat="1" ht="13.5" hidden="1" customHeight="1">
      <c r="B606" t="s">
        <v>4746</v>
      </c>
      <c r="I606" s="309" t="s">
        <v>3273</v>
      </c>
      <c r="J606">
        <v>1</v>
      </c>
      <c r="K606" s="312" t="s">
        <v>3255</v>
      </c>
      <c r="L606" s="657" t="s">
        <v>5114</v>
      </c>
      <c r="M606">
        <v>0</v>
      </c>
      <c r="N606">
        <v>0</v>
      </c>
      <c r="O606">
        <v>0</v>
      </c>
      <c r="P606">
        <v>0</v>
      </c>
      <c r="Q606">
        <v>0</v>
      </c>
      <c r="R606">
        <f t="shared" si="29"/>
        <v>0</v>
      </c>
      <c r="S606" s="657"/>
      <c r="T606" s="657"/>
      <c r="U606" s="657"/>
      <c r="V606" s="657"/>
      <c r="W606" s="657"/>
      <c r="X606" s="657"/>
    </row>
    <row r="607" spans="2:30" customFormat="1" ht="13.5" hidden="1" customHeight="1">
      <c r="B607" t="s">
        <v>4729</v>
      </c>
      <c r="I607" s="309" t="s">
        <v>3273</v>
      </c>
      <c r="J607">
        <v>1</v>
      </c>
      <c r="K607" s="312" t="s">
        <v>3250</v>
      </c>
      <c r="L607" s="657" t="s">
        <v>4915</v>
      </c>
      <c r="M607">
        <v>0</v>
      </c>
      <c r="N607">
        <v>0</v>
      </c>
      <c r="O607">
        <v>0</v>
      </c>
      <c r="P607">
        <v>0</v>
      </c>
      <c r="Q607">
        <v>0</v>
      </c>
      <c r="R607">
        <f t="shared" si="29"/>
        <v>0</v>
      </c>
      <c r="S607" s="657"/>
      <c r="T607" s="657"/>
      <c r="U607" s="657"/>
      <c r="V607" s="657"/>
      <c r="W607" s="657"/>
      <c r="X607" s="657"/>
    </row>
    <row r="608" spans="2:30" customFormat="1" ht="13.5" hidden="1" customHeight="1">
      <c r="B608" t="s">
        <v>4747</v>
      </c>
      <c r="I608" s="309" t="s">
        <v>3273</v>
      </c>
      <c r="J608">
        <v>1</v>
      </c>
      <c r="K608" s="312" t="s">
        <v>3250</v>
      </c>
      <c r="L608" s="657" t="s">
        <v>5086</v>
      </c>
      <c r="M608">
        <v>0</v>
      </c>
      <c r="N608">
        <v>0</v>
      </c>
      <c r="O608">
        <v>0</v>
      </c>
      <c r="P608">
        <v>0</v>
      </c>
      <c r="Q608">
        <v>0</v>
      </c>
      <c r="R608">
        <f t="shared" si="29"/>
        <v>0</v>
      </c>
      <c r="S608" s="657"/>
      <c r="T608" s="657"/>
      <c r="U608" s="657"/>
      <c r="V608" s="657"/>
      <c r="W608" s="657"/>
      <c r="X608" s="657"/>
    </row>
    <row r="609" spans="2:24" customFormat="1" ht="14">
      <c r="B609" s="518" t="s">
        <v>4796</v>
      </c>
      <c r="I609" s="309" t="s">
        <v>3273</v>
      </c>
      <c r="J609">
        <v>3</v>
      </c>
      <c r="K609" s="312" t="s">
        <v>3245</v>
      </c>
      <c r="L609" s="657" t="s">
        <v>4916</v>
      </c>
      <c r="M609">
        <v>1</v>
      </c>
      <c r="N609">
        <v>1</v>
      </c>
      <c r="O609" s="628">
        <v>0</v>
      </c>
      <c r="P609">
        <v>1</v>
      </c>
      <c r="Q609">
        <v>1</v>
      </c>
      <c r="R609">
        <f t="shared" si="29"/>
        <v>4</v>
      </c>
      <c r="S609" s="657"/>
      <c r="T609" s="657"/>
      <c r="U609" s="657"/>
      <c r="V609" s="657"/>
      <c r="W609" s="657"/>
      <c r="X609" s="657"/>
    </row>
    <row r="610" spans="2:24" customFormat="1" ht="13.5" hidden="1" customHeight="1">
      <c r="B610" t="s">
        <v>4745</v>
      </c>
      <c r="I610" s="309" t="s">
        <v>3273</v>
      </c>
      <c r="J610">
        <v>4</v>
      </c>
      <c r="K610" s="312" t="s">
        <v>3250</v>
      </c>
      <c r="L610" s="657" t="s">
        <v>4915</v>
      </c>
      <c r="M610">
        <v>0</v>
      </c>
      <c r="N610">
        <v>0</v>
      </c>
      <c r="O610">
        <v>0</v>
      </c>
      <c r="P610">
        <v>0</v>
      </c>
      <c r="Q610">
        <v>0</v>
      </c>
      <c r="R610">
        <f t="shared" si="29"/>
        <v>0</v>
      </c>
      <c r="S610" s="657"/>
      <c r="T610" s="657"/>
      <c r="U610" s="657"/>
      <c r="V610" s="657"/>
      <c r="W610" s="657"/>
      <c r="X610" s="657"/>
    </row>
    <row r="611" spans="2:24" customFormat="1" ht="13.5" customHeight="1">
      <c r="B611" t="s">
        <v>4727</v>
      </c>
      <c r="I611" s="309" t="s">
        <v>3273</v>
      </c>
      <c r="J611">
        <v>5</v>
      </c>
      <c r="K611" s="312" t="s">
        <v>3262</v>
      </c>
      <c r="L611" s="657" t="s">
        <v>4916</v>
      </c>
      <c r="M611">
        <v>1</v>
      </c>
      <c r="N611">
        <v>1</v>
      </c>
      <c r="O611">
        <v>2</v>
      </c>
      <c r="P611">
        <v>0</v>
      </c>
      <c r="Q611">
        <v>0</v>
      </c>
      <c r="R611">
        <f t="shared" si="29"/>
        <v>4</v>
      </c>
      <c r="S611" s="657"/>
      <c r="T611" s="657"/>
      <c r="U611" s="657"/>
      <c r="V611" s="657"/>
      <c r="W611" s="657"/>
      <c r="X611" s="657"/>
    </row>
    <row r="612" spans="2:24" customFormat="1" ht="14">
      <c r="B612" s="518" t="s">
        <v>4784</v>
      </c>
      <c r="I612" s="309" t="s">
        <v>3273</v>
      </c>
      <c r="J612">
        <v>5</v>
      </c>
      <c r="K612" s="312" t="s">
        <v>3245</v>
      </c>
      <c r="L612" s="657" t="s">
        <v>4916</v>
      </c>
      <c r="M612" s="628">
        <v>0</v>
      </c>
      <c r="N612">
        <v>1</v>
      </c>
      <c r="O612" s="628">
        <v>0</v>
      </c>
      <c r="P612">
        <v>1</v>
      </c>
      <c r="Q612">
        <v>1</v>
      </c>
      <c r="R612">
        <f t="shared" si="29"/>
        <v>3</v>
      </c>
      <c r="S612" s="657"/>
      <c r="T612" s="657"/>
      <c r="U612" s="657"/>
      <c r="V612" s="657"/>
      <c r="W612" s="657"/>
      <c r="X612" s="657"/>
    </row>
    <row r="613" spans="2:24" customFormat="1" ht="13.5" hidden="1" customHeight="1">
      <c r="B613" t="s">
        <v>4728</v>
      </c>
      <c r="I613" s="309" t="s">
        <v>3273</v>
      </c>
      <c r="J613">
        <v>6</v>
      </c>
      <c r="K613" s="312" t="s">
        <v>3255</v>
      </c>
      <c r="L613" s="657" t="s">
        <v>4915</v>
      </c>
      <c r="M613">
        <v>0</v>
      </c>
      <c r="N613">
        <v>0</v>
      </c>
      <c r="O613">
        <v>0</v>
      </c>
      <c r="P613">
        <v>0</v>
      </c>
      <c r="Q613">
        <v>0</v>
      </c>
      <c r="R613">
        <f t="shared" si="29"/>
        <v>0</v>
      </c>
      <c r="S613" s="657"/>
      <c r="T613" s="657"/>
      <c r="U613" s="657"/>
      <c r="V613" s="657"/>
      <c r="W613" s="657"/>
      <c r="X613" s="657"/>
    </row>
    <row r="614" spans="2:24" customFormat="1" ht="13.5" hidden="1" customHeight="1">
      <c r="B614" s="518" t="s">
        <v>4879</v>
      </c>
      <c r="I614" s="309" t="s">
        <v>3273</v>
      </c>
      <c r="J614">
        <v>7</v>
      </c>
      <c r="K614" s="312" t="s">
        <v>3250</v>
      </c>
      <c r="L614" s="657" t="s">
        <v>4917</v>
      </c>
      <c r="M614">
        <v>0</v>
      </c>
      <c r="N614">
        <v>2</v>
      </c>
      <c r="O614">
        <v>2</v>
      </c>
      <c r="P614">
        <v>2</v>
      </c>
      <c r="Q614">
        <v>2</v>
      </c>
      <c r="S614" s="657"/>
      <c r="T614" s="657"/>
      <c r="U614" s="657"/>
      <c r="V614" s="657"/>
      <c r="W614" s="657"/>
      <c r="X614" s="657"/>
    </row>
    <row r="615" spans="2:24" customFormat="1" ht="13.5" customHeight="1">
      <c r="B615" t="s">
        <v>4748</v>
      </c>
      <c r="I615" s="309" t="s">
        <v>3273</v>
      </c>
      <c r="J615">
        <v>8</v>
      </c>
      <c r="K615" s="312" t="s">
        <v>3262</v>
      </c>
      <c r="L615" s="657" t="s">
        <v>4916</v>
      </c>
      <c r="M615">
        <v>1</v>
      </c>
      <c r="N615">
        <v>1</v>
      </c>
      <c r="O615">
        <v>2</v>
      </c>
      <c r="P615">
        <v>2</v>
      </c>
      <c r="Q615">
        <v>1</v>
      </c>
      <c r="R615">
        <f t="shared" si="29"/>
        <v>7</v>
      </c>
      <c r="S615" s="657"/>
      <c r="T615" s="657"/>
      <c r="U615" s="657"/>
      <c r="V615" s="657"/>
      <c r="W615" s="657"/>
      <c r="X615" s="657"/>
    </row>
    <row r="616" spans="2:24" customFormat="1" ht="13.5" hidden="1" customHeight="1">
      <c r="B616" t="s">
        <v>4680</v>
      </c>
      <c r="I616" s="586" t="s">
        <v>3345</v>
      </c>
      <c r="J616">
        <v>1</v>
      </c>
      <c r="K616" s="312" t="s">
        <v>3255</v>
      </c>
      <c r="L616" s="657" t="s">
        <v>4915</v>
      </c>
      <c r="M616">
        <v>0</v>
      </c>
      <c r="N616">
        <v>0</v>
      </c>
      <c r="O616">
        <v>0</v>
      </c>
      <c r="P616">
        <v>0</v>
      </c>
      <c r="Q616">
        <v>0</v>
      </c>
      <c r="R616">
        <f t="shared" si="29"/>
        <v>0</v>
      </c>
      <c r="S616" s="657"/>
      <c r="T616" s="657"/>
      <c r="U616" s="657"/>
      <c r="V616" s="657"/>
      <c r="W616" s="657"/>
      <c r="X616" s="657"/>
    </row>
    <row r="617" spans="2:24" customFormat="1" ht="13.5" hidden="1" customHeight="1">
      <c r="B617" t="s">
        <v>4716</v>
      </c>
      <c r="I617" s="586" t="s">
        <v>3345</v>
      </c>
      <c r="J617">
        <v>1</v>
      </c>
      <c r="K617" s="312" t="s">
        <v>3250</v>
      </c>
      <c r="L617" s="657" t="s">
        <v>4915</v>
      </c>
      <c r="M617">
        <v>0</v>
      </c>
      <c r="N617">
        <v>0</v>
      </c>
      <c r="O617">
        <v>0</v>
      </c>
      <c r="P617">
        <v>0</v>
      </c>
      <c r="Q617">
        <v>0</v>
      </c>
      <c r="R617">
        <f t="shared" si="29"/>
        <v>0</v>
      </c>
      <c r="S617" s="657"/>
      <c r="T617" s="657"/>
      <c r="U617" s="657"/>
      <c r="V617" s="657"/>
      <c r="W617" s="657"/>
      <c r="X617" s="657"/>
    </row>
    <row r="618" spans="2:24" customFormat="1" ht="13.5" hidden="1" customHeight="1">
      <c r="B618" s="518" t="s">
        <v>4872</v>
      </c>
      <c r="I618" s="586" t="s">
        <v>3345</v>
      </c>
      <c r="J618">
        <v>2</v>
      </c>
      <c r="K618" s="312" t="s">
        <v>3255</v>
      </c>
      <c r="L618" s="657" t="s">
        <v>4917</v>
      </c>
      <c r="M618">
        <v>0</v>
      </c>
      <c r="N618">
        <v>2</v>
      </c>
      <c r="O618">
        <v>2</v>
      </c>
      <c r="P618">
        <v>2</v>
      </c>
      <c r="Q618">
        <v>2</v>
      </c>
      <c r="S618" s="657"/>
      <c r="T618" s="657"/>
      <c r="U618" s="657"/>
      <c r="V618" s="657"/>
      <c r="W618" s="657"/>
      <c r="X618" s="657"/>
    </row>
    <row r="619" spans="2:24" customFormat="1" ht="13.5" customHeight="1">
      <c r="B619" t="s">
        <v>4697</v>
      </c>
      <c r="I619" s="586" t="s">
        <v>3345</v>
      </c>
      <c r="J619">
        <v>2</v>
      </c>
      <c r="K619" s="312" t="s">
        <v>3262</v>
      </c>
      <c r="L619" s="657" t="s">
        <v>4916</v>
      </c>
      <c r="M619">
        <v>1</v>
      </c>
      <c r="N619">
        <v>2</v>
      </c>
      <c r="O619">
        <v>0</v>
      </c>
      <c r="P619">
        <v>2</v>
      </c>
      <c r="Q619">
        <v>1</v>
      </c>
      <c r="R619">
        <f t="shared" si="29"/>
        <v>6</v>
      </c>
      <c r="S619" s="657"/>
      <c r="T619" s="657"/>
      <c r="U619" s="657"/>
      <c r="V619" s="657"/>
      <c r="W619" s="657"/>
      <c r="X619" s="657"/>
    </row>
    <row r="620" spans="2:24" customFormat="1" ht="13.5" hidden="1" customHeight="1">
      <c r="B620" s="518" t="s">
        <v>4867</v>
      </c>
      <c r="I620" s="586" t="s">
        <v>3345</v>
      </c>
      <c r="J620">
        <v>3</v>
      </c>
      <c r="K620" s="312" t="s">
        <v>3255</v>
      </c>
      <c r="L620" s="657" t="s">
        <v>4916</v>
      </c>
      <c r="M620">
        <v>1</v>
      </c>
      <c r="N620" s="628">
        <v>0</v>
      </c>
      <c r="O620">
        <v>0</v>
      </c>
      <c r="P620" s="628">
        <v>0</v>
      </c>
      <c r="Q620">
        <v>0</v>
      </c>
      <c r="R620">
        <f t="shared" si="29"/>
        <v>0</v>
      </c>
      <c r="S620" s="657"/>
      <c r="T620" s="657"/>
      <c r="U620" s="657"/>
      <c r="V620" s="657"/>
      <c r="W620" s="657"/>
      <c r="X620" s="657"/>
    </row>
    <row r="621" spans="2:24" customFormat="1" ht="13.5" hidden="1" customHeight="1">
      <c r="B621" t="s">
        <v>4756</v>
      </c>
      <c r="I621" s="586" t="s">
        <v>3345</v>
      </c>
      <c r="J621">
        <v>3</v>
      </c>
      <c r="K621" s="312" t="s">
        <v>3250</v>
      </c>
      <c r="L621" s="657" t="s">
        <v>4915</v>
      </c>
      <c r="M621">
        <v>0</v>
      </c>
      <c r="N621">
        <v>0</v>
      </c>
      <c r="O621">
        <v>0</v>
      </c>
      <c r="P621">
        <v>0</v>
      </c>
      <c r="Q621">
        <v>0</v>
      </c>
      <c r="R621">
        <f t="shared" si="29"/>
        <v>0</v>
      </c>
      <c r="S621" s="657"/>
      <c r="T621" s="657"/>
      <c r="U621" s="657"/>
      <c r="V621" s="657"/>
      <c r="W621" s="657"/>
      <c r="X621" s="657"/>
    </row>
    <row r="622" spans="2:24" customFormat="1" ht="14">
      <c r="B622" s="518" t="s">
        <v>4792</v>
      </c>
      <c r="I622" s="586" t="s">
        <v>3345</v>
      </c>
      <c r="J622">
        <v>3</v>
      </c>
      <c r="K622" s="312" t="s">
        <v>3245</v>
      </c>
      <c r="L622" s="657" t="s">
        <v>4916</v>
      </c>
      <c r="M622">
        <v>1</v>
      </c>
      <c r="N622">
        <v>1</v>
      </c>
      <c r="O622">
        <v>1</v>
      </c>
      <c r="P622" s="628">
        <v>0</v>
      </c>
      <c r="Q622" s="628">
        <v>0</v>
      </c>
      <c r="R622">
        <f t="shared" si="29"/>
        <v>3</v>
      </c>
      <c r="S622" s="657"/>
      <c r="T622" s="657"/>
      <c r="U622" s="657"/>
      <c r="V622" s="657"/>
      <c r="W622" s="657"/>
      <c r="X622" s="657"/>
    </row>
    <row r="623" spans="2:24" customFormat="1" ht="13.5" customHeight="1">
      <c r="B623" t="s">
        <v>4693</v>
      </c>
      <c r="I623" s="586" t="s">
        <v>3345</v>
      </c>
      <c r="J623">
        <v>4</v>
      </c>
      <c r="K623" s="312" t="s">
        <v>3262</v>
      </c>
      <c r="L623" s="657" t="s">
        <v>4916</v>
      </c>
      <c r="M623">
        <v>1</v>
      </c>
      <c r="N623">
        <v>0</v>
      </c>
      <c r="O623">
        <v>0</v>
      </c>
      <c r="P623">
        <v>0</v>
      </c>
      <c r="Q623">
        <v>0</v>
      </c>
      <c r="R623">
        <f t="shared" si="29"/>
        <v>1</v>
      </c>
      <c r="S623" s="657"/>
      <c r="T623" s="657"/>
      <c r="U623" s="657"/>
      <c r="V623" s="657"/>
      <c r="W623" s="657"/>
      <c r="X623" s="657"/>
    </row>
    <row r="624" spans="2:24" customFormat="1" ht="14">
      <c r="B624" s="518" t="s">
        <v>4788</v>
      </c>
      <c r="I624" s="586" t="s">
        <v>3345</v>
      </c>
      <c r="J624">
        <v>4</v>
      </c>
      <c r="K624" s="312" t="s">
        <v>3245</v>
      </c>
      <c r="L624" s="657" t="s">
        <v>4916</v>
      </c>
      <c r="M624">
        <v>1</v>
      </c>
      <c r="N624" s="628">
        <v>0</v>
      </c>
      <c r="O624">
        <v>1</v>
      </c>
      <c r="P624">
        <v>1</v>
      </c>
      <c r="Q624">
        <v>0</v>
      </c>
      <c r="R624">
        <f t="shared" si="29"/>
        <v>3</v>
      </c>
      <c r="S624" s="657"/>
      <c r="T624" s="657"/>
      <c r="U624" s="657"/>
      <c r="V624" s="657"/>
      <c r="W624" s="657"/>
      <c r="X624" s="657"/>
    </row>
    <row r="625" spans="2:24" customFormat="1" ht="13.5" hidden="1" customHeight="1">
      <c r="B625" t="s">
        <v>4755</v>
      </c>
      <c r="I625" s="586" t="s">
        <v>3345</v>
      </c>
      <c r="J625">
        <v>5</v>
      </c>
      <c r="K625" s="312" t="s">
        <v>3250</v>
      </c>
      <c r="L625" s="657" t="s">
        <v>4915</v>
      </c>
      <c r="M625">
        <v>0</v>
      </c>
      <c r="N625">
        <v>0</v>
      </c>
      <c r="O625">
        <v>0</v>
      </c>
      <c r="P625">
        <v>0</v>
      </c>
      <c r="Q625">
        <v>0</v>
      </c>
      <c r="R625">
        <f t="shared" si="29"/>
        <v>0</v>
      </c>
      <c r="S625" s="657"/>
      <c r="T625" s="657"/>
      <c r="U625" s="657"/>
      <c r="V625" s="657"/>
      <c r="W625" s="657"/>
      <c r="X625" s="657"/>
    </row>
    <row r="626" spans="2:24" customFormat="1" ht="13.5" customHeight="1">
      <c r="B626" s="518" t="s">
        <v>5571</v>
      </c>
      <c r="I626" s="586" t="s">
        <v>3345</v>
      </c>
      <c r="J626">
        <v>7</v>
      </c>
      <c r="K626" s="312" t="s">
        <v>3262</v>
      </c>
      <c r="L626" s="657" t="s">
        <v>4916</v>
      </c>
      <c r="M626">
        <v>1</v>
      </c>
      <c r="N626">
        <v>0</v>
      </c>
      <c r="O626">
        <v>0</v>
      </c>
      <c r="P626">
        <v>1</v>
      </c>
      <c r="Q626">
        <v>2</v>
      </c>
      <c r="R626">
        <f t="shared" si="29"/>
        <v>4</v>
      </c>
      <c r="S626" s="657"/>
      <c r="T626" s="657"/>
      <c r="U626" s="657"/>
      <c r="V626" s="657"/>
      <c r="W626" s="657"/>
      <c r="X626" s="657"/>
    </row>
    <row r="627" spans="2:24" customFormat="1" ht="13.5" hidden="1" customHeight="1">
      <c r="B627" t="s">
        <v>4698</v>
      </c>
      <c r="I627" s="309" t="s">
        <v>3300</v>
      </c>
      <c r="J627">
        <v>0</v>
      </c>
      <c r="K627" s="312" t="s">
        <v>3250</v>
      </c>
      <c r="L627" s="657" t="s">
        <v>4915</v>
      </c>
      <c r="M627">
        <v>0</v>
      </c>
      <c r="N627">
        <v>0</v>
      </c>
      <c r="O627">
        <v>0</v>
      </c>
      <c r="P627">
        <v>0</v>
      </c>
      <c r="Q627">
        <v>0</v>
      </c>
      <c r="R627">
        <f t="shared" si="29"/>
        <v>0</v>
      </c>
      <c r="S627" s="657"/>
      <c r="T627" s="657"/>
      <c r="U627" s="657"/>
      <c r="V627" s="657"/>
      <c r="W627" s="657"/>
      <c r="X627" s="657"/>
    </row>
    <row r="628" spans="2:24" customFormat="1" ht="13.5" hidden="1" customHeight="1">
      <c r="B628" t="s">
        <v>4699</v>
      </c>
      <c r="I628" s="309" t="s">
        <v>3300</v>
      </c>
      <c r="J628">
        <v>1</v>
      </c>
      <c r="K628" s="312" t="s">
        <v>3250</v>
      </c>
      <c r="L628" s="657" t="s">
        <v>4915</v>
      </c>
      <c r="M628">
        <v>0</v>
      </c>
      <c r="N628">
        <v>0</v>
      </c>
      <c r="O628">
        <v>0</v>
      </c>
      <c r="P628">
        <v>0</v>
      </c>
      <c r="Q628">
        <v>0</v>
      </c>
      <c r="R628">
        <f t="shared" si="29"/>
        <v>0</v>
      </c>
      <c r="S628" s="657"/>
      <c r="T628" s="657"/>
      <c r="U628" s="657"/>
      <c r="V628" s="657"/>
      <c r="W628" s="657"/>
      <c r="X628" s="657"/>
    </row>
    <row r="629" spans="2:24" customFormat="1" ht="13.5" customHeight="1">
      <c r="B629" t="s">
        <v>4723</v>
      </c>
      <c r="I629" s="309" t="s">
        <v>3300</v>
      </c>
      <c r="J629">
        <v>2</v>
      </c>
      <c r="K629" s="312" t="s">
        <v>3262</v>
      </c>
      <c r="L629" s="657" t="s">
        <v>4916</v>
      </c>
      <c r="M629">
        <v>2</v>
      </c>
      <c r="N629">
        <v>2</v>
      </c>
      <c r="O629">
        <v>1</v>
      </c>
      <c r="P629">
        <v>1</v>
      </c>
      <c r="Q629">
        <v>1</v>
      </c>
      <c r="R629">
        <f t="shared" si="29"/>
        <v>7</v>
      </c>
      <c r="S629" s="657"/>
      <c r="T629" s="657"/>
      <c r="U629" s="657"/>
      <c r="V629" s="657"/>
      <c r="W629" s="657"/>
      <c r="X629" s="657"/>
    </row>
    <row r="630" spans="2:24" customFormat="1" ht="13.5" hidden="1" customHeight="1">
      <c r="B630" s="518" t="s">
        <v>4880</v>
      </c>
      <c r="I630" s="309" t="s">
        <v>3300</v>
      </c>
      <c r="J630">
        <v>3</v>
      </c>
      <c r="K630" s="312" t="s">
        <v>3255</v>
      </c>
      <c r="L630" s="657" t="s">
        <v>4917</v>
      </c>
      <c r="M630">
        <v>0</v>
      </c>
      <c r="N630">
        <v>2</v>
      </c>
      <c r="O630">
        <v>2</v>
      </c>
      <c r="P630">
        <v>2</v>
      </c>
      <c r="Q630">
        <v>2</v>
      </c>
      <c r="S630" s="657"/>
      <c r="T630" s="657"/>
      <c r="U630" s="657"/>
      <c r="V630" s="657"/>
      <c r="W630" s="657"/>
      <c r="X630" s="657"/>
    </row>
    <row r="631" spans="2:24" customFormat="1" ht="14">
      <c r="B631" s="518" t="s">
        <v>4795</v>
      </c>
      <c r="I631" s="309" t="s">
        <v>3300</v>
      </c>
      <c r="J631">
        <v>3</v>
      </c>
      <c r="K631" s="312" t="s">
        <v>3245</v>
      </c>
      <c r="L631" s="657" t="s">
        <v>4916</v>
      </c>
      <c r="M631">
        <v>1</v>
      </c>
      <c r="N631">
        <v>1</v>
      </c>
      <c r="O631" s="628">
        <v>0</v>
      </c>
      <c r="P631">
        <v>1</v>
      </c>
      <c r="Q631">
        <v>1</v>
      </c>
      <c r="R631">
        <f t="shared" si="29"/>
        <v>4</v>
      </c>
      <c r="S631" s="657"/>
      <c r="T631" s="657"/>
      <c r="U631" s="657"/>
      <c r="V631" s="657"/>
      <c r="W631" s="657"/>
      <c r="X631" s="657"/>
    </row>
    <row r="632" spans="2:24" customFormat="1" ht="13.5" hidden="1" customHeight="1">
      <c r="B632" t="s">
        <v>4724</v>
      </c>
      <c r="I632" s="309" t="s">
        <v>3300</v>
      </c>
      <c r="J632">
        <v>3</v>
      </c>
      <c r="K632" s="312" t="s">
        <v>3255</v>
      </c>
      <c r="L632" s="657" t="s">
        <v>4916</v>
      </c>
      <c r="M632">
        <v>1</v>
      </c>
      <c r="N632">
        <v>0</v>
      </c>
      <c r="O632">
        <v>0</v>
      </c>
      <c r="P632">
        <v>0</v>
      </c>
      <c r="Q632">
        <v>0</v>
      </c>
      <c r="R632">
        <f t="shared" si="29"/>
        <v>0</v>
      </c>
      <c r="S632" s="657"/>
      <c r="T632" s="657"/>
      <c r="U632" s="657"/>
      <c r="V632" s="657"/>
      <c r="W632" s="657"/>
      <c r="X632" s="657"/>
    </row>
    <row r="633" spans="2:24" customFormat="1" ht="13.5" customHeight="1">
      <c r="B633" s="518" t="s">
        <v>5123</v>
      </c>
      <c r="I633" s="309" t="s">
        <v>3300</v>
      </c>
      <c r="J633">
        <v>4</v>
      </c>
      <c r="K633" s="312" t="s">
        <v>3262</v>
      </c>
      <c r="L633" s="657" t="s">
        <v>4916</v>
      </c>
      <c r="M633" s="415">
        <v>0</v>
      </c>
      <c r="N633">
        <v>0</v>
      </c>
      <c r="O633">
        <v>2</v>
      </c>
      <c r="P633">
        <v>2</v>
      </c>
      <c r="Q633" s="415">
        <v>0</v>
      </c>
      <c r="R633">
        <f t="shared" si="29"/>
        <v>4</v>
      </c>
      <c r="S633" s="657"/>
      <c r="T633" s="657"/>
      <c r="U633" s="657"/>
      <c r="V633" s="657"/>
      <c r="W633" s="657"/>
      <c r="X633" s="657"/>
    </row>
    <row r="634" spans="2:24" customFormat="1" ht="13.5" hidden="1" customHeight="1">
      <c r="B634" t="s">
        <v>4722</v>
      </c>
      <c r="I634" s="309" t="s">
        <v>3300</v>
      </c>
      <c r="J634">
        <v>4</v>
      </c>
      <c r="K634" s="312" t="s">
        <v>3250</v>
      </c>
      <c r="L634" s="657" t="s">
        <v>4915</v>
      </c>
      <c r="M634" s="513">
        <v>0</v>
      </c>
      <c r="N634" s="513">
        <v>0</v>
      </c>
      <c r="O634" s="513">
        <v>0</v>
      </c>
      <c r="P634" s="513">
        <v>0</v>
      </c>
      <c r="Q634" s="513">
        <v>0</v>
      </c>
      <c r="R634">
        <f t="shared" si="29"/>
        <v>0</v>
      </c>
      <c r="S634" s="657"/>
      <c r="T634" s="657"/>
      <c r="U634" s="657"/>
      <c r="V634" s="657"/>
      <c r="W634" s="657"/>
      <c r="X634" s="657"/>
    </row>
    <row r="635" spans="2:24" customFormat="1" ht="13.5" hidden="1" customHeight="1">
      <c r="B635" t="s">
        <v>4759</v>
      </c>
      <c r="I635" s="309" t="s">
        <v>3300</v>
      </c>
      <c r="J635">
        <v>5</v>
      </c>
      <c r="K635" s="312" t="s">
        <v>3255</v>
      </c>
      <c r="L635" s="657" t="s">
        <v>4915</v>
      </c>
      <c r="M635" s="513">
        <v>0</v>
      </c>
      <c r="N635" s="513">
        <v>0</v>
      </c>
      <c r="O635" s="513">
        <v>0</v>
      </c>
      <c r="P635" s="513">
        <v>0</v>
      </c>
      <c r="Q635" s="513">
        <v>0</v>
      </c>
      <c r="R635">
        <f t="shared" si="29"/>
        <v>0</v>
      </c>
      <c r="S635" s="657"/>
      <c r="T635" s="657"/>
      <c r="U635" s="657"/>
      <c r="V635" s="657"/>
      <c r="W635" s="657"/>
      <c r="X635" s="657"/>
    </row>
    <row r="636" spans="2:24" customFormat="1" ht="13.5" hidden="1" customHeight="1">
      <c r="B636" t="s">
        <v>4718</v>
      </c>
      <c r="I636" s="309" t="s">
        <v>3300</v>
      </c>
      <c r="J636">
        <v>5</v>
      </c>
      <c r="K636" s="312" t="s">
        <v>3255</v>
      </c>
      <c r="L636" s="657" t="s">
        <v>4915</v>
      </c>
      <c r="M636">
        <v>0</v>
      </c>
      <c r="N636">
        <v>0</v>
      </c>
      <c r="O636">
        <v>0</v>
      </c>
      <c r="P636">
        <v>0</v>
      </c>
      <c r="Q636">
        <v>0</v>
      </c>
      <c r="R636">
        <f t="shared" si="29"/>
        <v>0</v>
      </c>
      <c r="S636" s="657"/>
      <c r="T636" s="657"/>
      <c r="U636" s="657"/>
      <c r="V636" s="657"/>
      <c r="W636" s="657"/>
      <c r="X636" s="657"/>
    </row>
    <row r="637" spans="2:24" customFormat="1" ht="14">
      <c r="B637" s="518" t="s">
        <v>4793</v>
      </c>
      <c r="I637" s="309" t="s">
        <v>3300</v>
      </c>
      <c r="J637">
        <v>8</v>
      </c>
      <c r="K637" s="312" t="s">
        <v>3245</v>
      </c>
      <c r="L637" s="657" t="s">
        <v>4916</v>
      </c>
      <c r="M637">
        <v>1</v>
      </c>
      <c r="N637">
        <v>1</v>
      </c>
      <c r="O637">
        <v>1</v>
      </c>
      <c r="P637">
        <v>1</v>
      </c>
      <c r="Q637" s="628">
        <v>0</v>
      </c>
      <c r="R637">
        <f t="shared" si="29"/>
        <v>4</v>
      </c>
      <c r="S637" s="657"/>
      <c r="T637" s="657"/>
      <c r="U637" s="657"/>
      <c r="V637" s="657"/>
      <c r="W637" s="657"/>
      <c r="X637" s="657"/>
    </row>
    <row r="638" spans="2:24" customFormat="1" ht="13.5" customHeight="1">
      <c r="B638" s="518" t="s">
        <v>4767</v>
      </c>
      <c r="I638" s="309" t="s">
        <v>3300</v>
      </c>
      <c r="J638">
        <v>7</v>
      </c>
      <c r="K638" s="312" t="s">
        <v>3245</v>
      </c>
      <c r="L638" s="657" t="s">
        <v>4915</v>
      </c>
      <c r="M638" s="628">
        <v>0</v>
      </c>
      <c r="N638" s="628">
        <v>0</v>
      </c>
      <c r="O638" s="628">
        <v>0</v>
      </c>
      <c r="P638" s="628">
        <v>0</v>
      </c>
      <c r="Q638" s="628">
        <v>0</v>
      </c>
      <c r="S638" s="657"/>
      <c r="T638" s="657"/>
      <c r="U638" s="657"/>
      <c r="V638" s="657"/>
      <c r="W638" s="657"/>
      <c r="X638" s="657"/>
    </row>
    <row r="639" spans="2:24" customFormat="1" ht="13.5" hidden="1" customHeight="1">
      <c r="B639" t="s">
        <v>4735</v>
      </c>
      <c r="I639" s="309" t="s">
        <v>3312</v>
      </c>
      <c r="J639">
        <v>1</v>
      </c>
      <c r="K639" s="312" t="s">
        <v>3255</v>
      </c>
      <c r="L639" s="657" t="s">
        <v>4915</v>
      </c>
      <c r="M639">
        <v>0</v>
      </c>
      <c r="N639">
        <v>0</v>
      </c>
      <c r="O639">
        <v>0</v>
      </c>
      <c r="P639">
        <v>0</v>
      </c>
      <c r="Q639">
        <v>0</v>
      </c>
      <c r="R639">
        <f t="shared" si="29"/>
        <v>0</v>
      </c>
      <c r="S639" s="657"/>
      <c r="T639" s="657"/>
      <c r="U639" s="657"/>
      <c r="V639" s="657"/>
      <c r="W639" s="657"/>
      <c r="X639" s="657"/>
    </row>
    <row r="640" spans="2:24" customFormat="1" ht="13.5" hidden="1" customHeight="1">
      <c r="B640" t="s">
        <v>4736</v>
      </c>
      <c r="I640" s="309" t="s">
        <v>3312</v>
      </c>
      <c r="J640">
        <v>1</v>
      </c>
      <c r="K640" s="312" t="s">
        <v>3250</v>
      </c>
      <c r="L640" s="657" t="s">
        <v>4915</v>
      </c>
      <c r="M640">
        <v>0</v>
      </c>
      <c r="N640">
        <v>0</v>
      </c>
      <c r="O640">
        <v>0</v>
      </c>
      <c r="P640">
        <v>0</v>
      </c>
      <c r="Q640">
        <v>0</v>
      </c>
      <c r="R640">
        <f t="shared" si="29"/>
        <v>0</v>
      </c>
      <c r="S640" s="657"/>
      <c r="T640" s="657"/>
      <c r="U640" s="657"/>
      <c r="V640" s="657"/>
      <c r="W640" s="657"/>
      <c r="X640" s="657"/>
    </row>
    <row r="641" spans="2:24" customFormat="1" ht="13.5" hidden="1" customHeight="1">
      <c r="B641" s="518" t="s">
        <v>4765</v>
      </c>
      <c r="I641" s="309" t="s">
        <v>3312</v>
      </c>
      <c r="J641">
        <v>1</v>
      </c>
      <c r="K641" s="312" t="s">
        <v>3250</v>
      </c>
      <c r="L641" s="657" t="s">
        <v>4915</v>
      </c>
      <c r="M641">
        <v>0</v>
      </c>
      <c r="N641">
        <v>0</v>
      </c>
      <c r="O641">
        <v>0</v>
      </c>
      <c r="P641">
        <v>0</v>
      </c>
      <c r="Q641">
        <v>0</v>
      </c>
      <c r="R641">
        <f t="shared" si="29"/>
        <v>0</v>
      </c>
      <c r="S641" s="657"/>
      <c r="T641" s="657"/>
      <c r="U641" s="657"/>
      <c r="V641" s="657"/>
      <c r="W641" s="657"/>
      <c r="X641" s="657"/>
    </row>
    <row r="642" spans="2:24" customFormat="1" ht="13.5" hidden="1" customHeight="1">
      <c r="B642" t="s">
        <v>4694</v>
      </c>
      <c r="I642" s="309" t="s">
        <v>3312</v>
      </c>
      <c r="J642">
        <v>1</v>
      </c>
      <c r="K642" s="312" t="s">
        <v>3255</v>
      </c>
      <c r="L642" s="657" t="s">
        <v>4915</v>
      </c>
      <c r="M642">
        <v>0</v>
      </c>
      <c r="N642">
        <v>0</v>
      </c>
      <c r="O642">
        <v>0</v>
      </c>
      <c r="P642">
        <v>0</v>
      </c>
      <c r="Q642">
        <v>0</v>
      </c>
      <c r="R642">
        <f t="shared" si="29"/>
        <v>0</v>
      </c>
      <c r="S642" s="657"/>
      <c r="T642" s="657"/>
      <c r="U642" s="657"/>
      <c r="V642" s="657"/>
      <c r="W642" s="657"/>
      <c r="X642" s="657"/>
    </row>
    <row r="643" spans="2:24" customFormat="1" ht="13.5" customHeight="1">
      <c r="B643" t="s">
        <v>4705</v>
      </c>
      <c r="I643" s="309" t="s">
        <v>3312</v>
      </c>
      <c r="J643">
        <v>3</v>
      </c>
      <c r="K643" s="312" t="s">
        <v>3262</v>
      </c>
      <c r="L643" s="657" t="s">
        <v>4916</v>
      </c>
      <c r="M643">
        <v>2</v>
      </c>
      <c r="N643">
        <v>2</v>
      </c>
      <c r="O643">
        <v>2</v>
      </c>
      <c r="P643">
        <v>2</v>
      </c>
      <c r="Q643">
        <v>2</v>
      </c>
      <c r="R643">
        <f t="shared" si="29"/>
        <v>10</v>
      </c>
      <c r="S643" s="657"/>
      <c r="T643" s="657"/>
      <c r="U643" s="657"/>
      <c r="V643" s="657"/>
      <c r="W643" s="657"/>
      <c r="X643" s="657"/>
    </row>
    <row r="644" spans="2:24" customFormat="1" ht="13.5" customHeight="1">
      <c r="B644" s="734" t="s">
        <v>4834</v>
      </c>
      <c r="I644" s="309" t="s">
        <v>3312</v>
      </c>
      <c r="J644">
        <v>4</v>
      </c>
      <c r="K644" s="312" t="s">
        <v>3262</v>
      </c>
      <c r="L644" s="657" t="s">
        <v>4916</v>
      </c>
      <c r="M644">
        <v>0</v>
      </c>
      <c r="N644" s="415">
        <v>1</v>
      </c>
      <c r="O644">
        <v>0</v>
      </c>
      <c r="P644">
        <v>1</v>
      </c>
      <c r="Q644" s="415">
        <v>1</v>
      </c>
      <c r="R644">
        <f t="shared" si="29"/>
        <v>3</v>
      </c>
      <c r="S644" s="657"/>
      <c r="T644" s="657"/>
      <c r="U644" s="657"/>
      <c r="V644" s="657"/>
      <c r="W644" s="657"/>
      <c r="X644" s="657"/>
    </row>
    <row r="645" spans="2:24" customFormat="1" ht="13.5" hidden="1" customHeight="1">
      <c r="B645" t="s">
        <v>4707</v>
      </c>
      <c r="I645" s="309" t="s">
        <v>3312</v>
      </c>
      <c r="J645">
        <v>4</v>
      </c>
      <c r="K645" s="312" t="s">
        <v>3255</v>
      </c>
      <c r="L645" s="657" t="s">
        <v>4916</v>
      </c>
      <c r="M645">
        <v>0</v>
      </c>
      <c r="N645">
        <v>0</v>
      </c>
      <c r="O645">
        <v>1</v>
      </c>
      <c r="P645">
        <v>0</v>
      </c>
      <c r="Q645">
        <v>0</v>
      </c>
      <c r="R645">
        <f t="shared" si="29"/>
        <v>0</v>
      </c>
      <c r="S645" s="657"/>
      <c r="T645" s="657"/>
      <c r="U645" s="657"/>
      <c r="V645" s="657"/>
      <c r="W645" s="657"/>
      <c r="X645" s="657"/>
    </row>
    <row r="646" spans="2:24" customFormat="1" ht="13.5" customHeight="1">
      <c r="B646" s="518" t="s">
        <v>4873</v>
      </c>
      <c r="I646" s="309" t="s">
        <v>3312</v>
      </c>
      <c r="J646">
        <v>5</v>
      </c>
      <c r="K646" s="312" t="s">
        <v>3262</v>
      </c>
      <c r="L646" s="657" t="s">
        <v>4917</v>
      </c>
      <c r="M646">
        <v>0</v>
      </c>
      <c r="N646">
        <v>2</v>
      </c>
      <c r="O646">
        <v>2</v>
      </c>
      <c r="P646">
        <v>2</v>
      </c>
      <c r="Q646">
        <v>2</v>
      </c>
      <c r="S646" s="657"/>
      <c r="T646" s="657"/>
      <c r="U646" s="657"/>
      <c r="V646" s="657"/>
      <c r="W646" s="657"/>
      <c r="X646" s="657"/>
    </row>
    <row r="647" spans="2:24" customFormat="1" ht="14">
      <c r="B647" t="s">
        <v>4737</v>
      </c>
      <c r="I647" s="309" t="s">
        <v>3312</v>
      </c>
      <c r="J647">
        <v>5</v>
      </c>
      <c r="K647" s="312" t="s">
        <v>3245</v>
      </c>
      <c r="L647" s="657" t="s">
        <v>4916</v>
      </c>
      <c r="M647">
        <v>1</v>
      </c>
      <c r="N647">
        <v>1</v>
      </c>
      <c r="O647">
        <v>1</v>
      </c>
      <c r="P647">
        <v>1</v>
      </c>
      <c r="Q647">
        <v>1</v>
      </c>
      <c r="R647">
        <f t="shared" si="29"/>
        <v>5</v>
      </c>
      <c r="S647" s="657"/>
      <c r="T647" s="657"/>
      <c r="U647" s="657"/>
      <c r="V647" s="657"/>
      <c r="W647" s="657"/>
      <c r="X647" s="657"/>
    </row>
    <row r="648" spans="2:24" customFormat="1" ht="13.5" hidden="1" customHeight="1">
      <c r="B648" t="s">
        <v>4706</v>
      </c>
      <c r="I648" s="309" t="s">
        <v>3312</v>
      </c>
      <c r="J648">
        <v>5</v>
      </c>
      <c r="K648" s="312" t="s">
        <v>3250</v>
      </c>
      <c r="L648" s="657" t="s">
        <v>4915</v>
      </c>
      <c r="M648">
        <v>0</v>
      </c>
      <c r="N648">
        <v>0</v>
      </c>
      <c r="O648">
        <v>0</v>
      </c>
      <c r="P648">
        <v>0</v>
      </c>
      <c r="Q648">
        <v>0</v>
      </c>
      <c r="R648">
        <f t="shared" si="29"/>
        <v>0</v>
      </c>
      <c r="S648" s="657"/>
      <c r="T648" s="657"/>
      <c r="U648" s="657"/>
      <c r="V648" s="657"/>
      <c r="W648" s="657"/>
      <c r="X648" s="657"/>
    </row>
    <row r="649" spans="2:24" customFormat="1" ht="14">
      <c r="B649" s="518" t="s">
        <v>4794</v>
      </c>
      <c r="I649" s="309" t="s">
        <v>3312</v>
      </c>
      <c r="J649">
        <v>6</v>
      </c>
      <c r="K649" s="312" t="s">
        <v>3245</v>
      </c>
      <c r="L649" s="657" t="s">
        <v>4916</v>
      </c>
      <c r="M649" s="628">
        <v>0</v>
      </c>
      <c r="N649" s="628">
        <v>0</v>
      </c>
      <c r="O649">
        <v>1</v>
      </c>
      <c r="P649" s="628">
        <v>0</v>
      </c>
      <c r="Q649" s="628">
        <v>0</v>
      </c>
      <c r="R649">
        <f t="shared" si="29"/>
        <v>1</v>
      </c>
      <c r="S649" s="657"/>
      <c r="T649" s="657"/>
      <c r="U649" s="657"/>
      <c r="V649" s="657"/>
      <c r="W649" s="657"/>
      <c r="X649" s="657"/>
    </row>
    <row r="650" spans="2:24" customFormat="1" ht="13.5" customHeight="1">
      <c r="B650" s="518" t="s">
        <v>4768</v>
      </c>
      <c r="I650" s="309" t="s">
        <v>3312</v>
      </c>
      <c r="J650">
        <v>6</v>
      </c>
      <c r="K650" s="312" t="s">
        <v>3245</v>
      </c>
      <c r="L650" s="657" t="s">
        <v>4915</v>
      </c>
      <c r="M650" s="628">
        <v>0</v>
      </c>
      <c r="N650" s="628">
        <v>0</v>
      </c>
      <c r="O650" s="628">
        <v>0</v>
      </c>
      <c r="P650" s="628">
        <v>0</v>
      </c>
      <c r="Q650" s="628">
        <v>0</v>
      </c>
      <c r="S650" s="657"/>
      <c r="T650" s="657"/>
      <c r="U650" s="657"/>
      <c r="V650" s="657"/>
      <c r="W650" s="657"/>
      <c r="X650" s="657"/>
    </row>
    <row r="651" spans="2:24" customFormat="1" ht="13.5" hidden="1" customHeight="1">
      <c r="B651" t="s">
        <v>4753</v>
      </c>
      <c r="I651" s="309" t="s">
        <v>3330</v>
      </c>
      <c r="J651">
        <v>1</v>
      </c>
      <c r="K651" s="312" t="s">
        <v>3250</v>
      </c>
      <c r="L651" s="657" t="s">
        <v>4915</v>
      </c>
      <c r="M651">
        <v>0</v>
      </c>
      <c r="N651">
        <v>0</v>
      </c>
      <c r="O651">
        <v>0</v>
      </c>
      <c r="P651">
        <v>0</v>
      </c>
      <c r="Q651">
        <v>0</v>
      </c>
      <c r="R651">
        <f t="shared" si="29"/>
        <v>0</v>
      </c>
      <c r="S651" s="657"/>
      <c r="T651" s="657"/>
      <c r="U651" s="657"/>
      <c r="V651" s="657"/>
      <c r="W651" s="657"/>
      <c r="X651" s="657"/>
    </row>
    <row r="652" spans="2:24" customFormat="1" ht="13.5" hidden="1" customHeight="1">
      <c r="B652" t="s">
        <v>4695</v>
      </c>
      <c r="I652" s="309" t="s">
        <v>3330</v>
      </c>
      <c r="J652">
        <v>1</v>
      </c>
      <c r="K652" s="312" t="s">
        <v>3250</v>
      </c>
      <c r="L652" s="657" t="s">
        <v>4915</v>
      </c>
      <c r="M652">
        <v>0</v>
      </c>
      <c r="N652">
        <v>0</v>
      </c>
      <c r="O652">
        <v>0</v>
      </c>
      <c r="P652">
        <v>0</v>
      </c>
      <c r="Q652">
        <v>0</v>
      </c>
      <c r="R652">
        <f t="shared" si="29"/>
        <v>0</v>
      </c>
      <c r="S652" s="657"/>
      <c r="T652" s="657"/>
      <c r="U652" s="657"/>
      <c r="V652" s="657"/>
      <c r="W652" s="657"/>
      <c r="X652" s="657"/>
    </row>
    <row r="653" spans="2:24" customFormat="1" ht="13.5" hidden="1" customHeight="1">
      <c r="B653" t="s">
        <v>4752</v>
      </c>
      <c r="I653" s="309" t="s">
        <v>3330</v>
      </c>
      <c r="J653">
        <v>1</v>
      </c>
      <c r="K653" s="312" t="s">
        <v>3255</v>
      </c>
      <c r="L653" s="657" t="s">
        <v>4915</v>
      </c>
      <c r="M653">
        <v>0</v>
      </c>
      <c r="N653">
        <v>0</v>
      </c>
      <c r="O653">
        <v>0</v>
      </c>
      <c r="P653">
        <v>0</v>
      </c>
      <c r="Q653">
        <v>0</v>
      </c>
      <c r="R653">
        <f t="shared" si="29"/>
        <v>0</v>
      </c>
      <c r="S653" s="657"/>
      <c r="T653" s="657"/>
      <c r="U653" s="657"/>
      <c r="V653" s="657"/>
      <c r="W653" s="657"/>
      <c r="X653" s="657"/>
    </row>
    <row r="654" spans="2:24" customFormat="1" ht="13.5" hidden="1" customHeight="1">
      <c r="B654" t="s">
        <v>4715</v>
      </c>
      <c r="I654" s="309" t="s">
        <v>3330</v>
      </c>
      <c r="J654">
        <v>3</v>
      </c>
      <c r="K654" s="312" t="s">
        <v>3255</v>
      </c>
      <c r="L654" s="657" t="s">
        <v>5137</v>
      </c>
      <c r="M654">
        <v>0</v>
      </c>
      <c r="N654">
        <v>0</v>
      </c>
      <c r="O654">
        <v>0</v>
      </c>
      <c r="P654">
        <v>0</v>
      </c>
      <c r="Q654">
        <v>0</v>
      </c>
      <c r="R654">
        <f t="shared" ref="R654:R660" si="30">SUBTOTAL(9,M654:Q654)</f>
        <v>0</v>
      </c>
      <c r="S654" s="657"/>
      <c r="T654" s="657"/>
      <c r="U654" s="657"/>
      <c r="V654" s="657"/>
      <c r="W654" s="657"/>
      <c r="X654" s="657"/>
    </row>
    <row r="655" spans="2:24" customFormat="1" ht="13.5" hidden="1" customHeight="1">
      <c r="B655" t="s">
        <v>4750</v>
      </c>
      <c r="I655" s="309" t="s">
        <v>3330</v>
      </c>
      <c r="J655">
        <v>4</v>
      </c>
      <c r="K655" s="312" t="s">
        <v>3250</v>
      </c>
      <c r="L655" s="657" t="s">
        <v>4915</v>
      </c>
      <c r="M655">
        <v>0</v>
      </c>
      <c r="N655">
        <v>0</v>
      </c>
      <c r="O655">
        <v>0</v>
      </c>
      <c r="P655">
        <v>0</v>
      </c>
      <c r="Q655">
        <v>0</v>
      </c>
      <c r="R655">
        <f t="shared" si="30"/>
        <v>0</v>
      </c>
      <c r="S655" s="657"/>
      <c r="T655" s="657"/>
      <c r="U655" s="657"/>
      <c r="V655" s="657"/>
      <c r="W655" s="657"/>
      <c r="X655" s="657"/>
    </row>
    <row r="656" spans="2:24" customFormat="1" ht="13.5" hidden="1" customHeight="1">
      <c r="B656" s="518" t="s">
        <v>4805</v>
      </c>
      <c r="I656" s="309" t="s">
        <v>3330</v>
      </c>
      <c r="J656">
        <v>5</v>
      </c>
      <c r="K656" s="312" t="s">
        <v>3255</v>
      </c>
      <c r="L656" s="657" t="s">
        <v>5096</v>
      </c>
      <c r="M656">
        <v>0</v>
      </c>
      <c r="N656">
        <v>0</v>
      </c>
      <c r="O656">
        <v>0</v>
      </c>
      <c r="P656">
        <v>0</v>
      </c>
      <c r="Q656">
        <v>0</v>
      </c>
      <c r="R656">
        <f t="shared" si="30"/>
        <v>0</v>
      </c>
      <c r="S656" s="657"/>
      <c r="T656" s="657"/>
      <c r="U656" s="657"/>
      <c r="V656" s="657"/>
      <c r="W656" s="657"/>
      <c r="X656" s="657"/>
    </row>
    <row r="657" spans="2:24" customFormat="1" ht="13.5" customHeight="1">
      <c r="B657" s="734" t="s">
        <v>4806</v>
      </c>
      <c r="I657" s="309" t="s">
        <v>3330</v>
      </c>
      <c r="J657">
        <v>5</v>
      </c>
      <c r="K657" s="312" t="s">
        <v>3262</v>
      </c>
      <c r="L657" s="657" t="s">
        <v>4916</v>
      </c>
      <c r="M657">
        <v>0</v>
      </c>
      <c r="N657">
        <v>0</v>
      </c>
      <c r="O657">
        <v>0</v>
      </c>
      <c r="P657">
        <v>2</v>
      </c>
      <c r="Q657">
        <v>0</v>
      </c>
      <c r="R657">
        <f t="shared" si="30"/>
        <v>2</v>
      </c>
      <c r="S657" s="657"/>
      <c r="T657" s="657"/>
      <c r="U657" s="657"/>
      <c r="V657" s="657"/>
      <c r="W657" s="657"/>
      <c r="X657" s="657"/>
    </row>
    <row r="658" spans="2:24" customFormat="1" ht="14">
      <c r="B658" s="518" t="s">
        <v>4790</v>
      </c>
      <c r="I658" s="309" t="s">
        <v>3330</v>
      </c>
      <c r="J658">
        <v>5</v>
      </c>
      <c r="K658" s="312" t="s">
        <v>3245</v>
      </c>
      <c r="L658" s="657" t="s">
        <v>4916</v>
      </c>
      <c r="M658">
        <v>1</v>
      </c>
      <c r="N658">
        <v>1</v>
      </c>
      <c r="O658" s="628">
        <v>0</v>
      </c>
      <c r="P658">
        <v>1</v>
      </c>
      <c r="Q658">
        <v>1</v>
      </c>
      <c r="R658">
        <f t="shared" si="30"/>
        <v>4</v>
      </c>
      <c r="S658" s="657"/>
      <c r="T658" s="657"/>
      <c r="U658" s="657"/>
      <c r="V658" s="657"/>
      <c r="W658" s="657"/>
      <c r="X658" s="657"/>
    </row>
    <row r="659" spans="2:24" customFormat="1" ht="13.5" customHeight="1">
      <c r="B659" t="s">
        <v>4754</v>
      </c>
      <c r="I659" s="309" t="s">
        <v>3330</v>
      </c>
      <c r="J659">
        <v>5</v>
      </c>
      <c r="K659" s="312" t="s">
        <v>3262</v>
      </c>
      <c r="L659" s="657" t="s">
        <v>4916</v>
      </c>
      <c r="M659">
        <v>1</v>
      </c>
      <c r="N659">
        <v>2</v>
      </c>
      <c r="O659">
        <v>1</v>
      </c>
      <c r="P659">
        <v>2</v>
      </c>
      <c r="Q659">
        <v>2</v>
      </c>
      <c r="R659">
        <f t="shared" si="30"/>
        <v>8</v>
      </c>
      <c r="S659" s="657"/>
      <c r="T659" s="657"/>
      <c r="U659" s="657"/>
      <c r="V659" s="657"/>
      <c r="W659" s="657"/>
      <c r="X659" s="657"/>
    </row>
    <row r="660" spans="2:24" customFormat="1" ht="14">
      <c r="B660" s="518" t="s">
        <v>4786</v>
      </c>
      <c r="I660" s="309" t="s">
        <v>3330</v>
      </c>
      <c r="J660">
        <v>6</v>
      </c>
      <c r="K660" s="312" t="s">
        <v>3245</v>
      </c>
      <c r="L660" s="657" t="s">
        <v>4916</v>
      </c>
      <c r="M660" s="628">
        <v>0</v>
      </c>
      <c r="N660">
        <v>1</v>
      </c>
      <c r="O660">
        <v>1</v>
      </c>
      <c r="P660">
        <v>1</v>
      </c>
      <c r="Q660">
        <v>1</v>
      </c>
      <c r="R660">
        <f t="shared" si="30"/>
        <v>4</v>
      </c>
      <c r="S660" s="657"/>
      <c r="T660" s="657"/>
      <c r="U660" s="657"/>
      <c r="V660" s="657"/>
      <c r="W660" s="657"/>
      <c r="X660" s="657"/>
    </row>
    <row r="661" spans="2:24" customFormat="1" ht="13.5" customHeight="1">
      <c r="B661" s="518" t="s">
        <v>4769</v>
      </c>
      <c r="I661" s="309" t="s">
        <v>3330</v>
      </c>
      <c r="J661">
        <v>7</v>
      </c>
      <c r="K661" s="312" t="s">
        <v>3245</v>
      </c>
      <c r="L661" s="657" t="s">
        <v>4915</v>
      </c>
      <c r="M661" s="628">
        <v>0</v>
      </c>
      <c r="N661" s="628">
        <v>0</v>
      </c>
      <c r="O661" s="628">
        <v>0</v>
      </c>
      <c r="P661" s="628">
        <v>0</v>
      </c>
      <c r="Q661" s="628">
        <v>0</v>
      </c>
      <c r="S661" s="657"/>
      <c r="T661" s="657"/>
      <c r="U661" s="657"/>
      <c r="V661" s="657"/>
      <c r="W661" s="657"/>
      <c r="X661" s="657"/>
    </row>
    <row r="662" spans="2:24" customFormat="1" ht="13.5" hidden="1" customHeight="1">
      <c r="B662" s="518" t="s">
        <v>4874</v>
      </c>
      <c r="I662" s="309" t="s">
        <v>3330</v>
      </c>
      <c r="J662">
        <v>10</v>
      </c>
      <c r="K662" s="312" t="s">
        <v>3250</v>
      </c>
      <c r="L662" s="657" t="s">
        <v>4917</v>
      </c>
      <c r="M662">
        <v>0</v>
      </c>
      <c r="N662">
        <v>2</v>
      </c>
      <c r="O662">
        <v>2</v>
      </c>
      <c r="P662">
        <v>2</v>
      </c>
      <c r="Q662">
        <v>2</v>
      </c>
      <c r="S662" s="657"/>
      <c r="T662" s="657"/>
      <c r="U662" s="657"/>
      <c r="V662" s="657"/>
      <c r="W662" s="657"/>
      <c r="X662" s="657"/>
    </row>
    <row r="663" spans="2:24" customFormat="1" ht="13.5" hidden="1" customHeight="1">
      <c r="B663" t="s">
        <v>4691</v>
      </c>
      <c r="I663" s="309" t="s">
        <v>3362</v>
      </c>
      <c r="J663">
        <v>1</v>
      </c>
      <c r="K663" s="312" t="s">
        <v>3250</v>
      </c>
      <c r="L663" s="657" t="s">
        <v>5082</v>
      </c>
      <c r="M663">
        <v>0</v>
      </c>
      <c r="N663">
        <v>0</v>
      </c>
      <c r="O663">
        <v>0</v>
      </c>
      <c r="P663">
        <v>0</v>
      </c>
      <c r="Q663">
        <v>0</v>
      </c>
      <c r="R663">
        <f t="shared" ref="R663:R673" si="31">SUBTOTAL(9,M663:Q663)</f>
        <v>0</v>
      </c>
      <c r="S663" s="657"/>
      <c r="T663" s="657"/>
      <c r="U663" s="657"/>
      <c r="V663" s="657"/>
      <c r="W663" s="657"/>
      <c r="X663" s="657"/>
    </row>
    <row r="664" spans="2:24" customFormat="1" ht="13.5" hidden="1" customHeight="1">
      <c r="B664" t="s">
        <v>4714</v>
      </c>
      <c r="I664" s="309" t="s">
        <v>3362</v>
      </c>
      <c r="J664">
        <v>2</v>
      </c>
      <c r="K664" s="312" t="s">
        <v>3255</v>
      </c>
      <c r="L664" s="657" t="s">
        <v>5096</v>
      </c>
      <c r="M664">
        <v>0</v>
      </c>
      <c r="N664">
        <v>0</v>
      </c>
      <c r="O664">
        <v>0</v>
      </c>
      <c r="P664">
        <v>0</v>
      </c>
      <c r="Q664">
        <v>0</v>
      </c>
      <c r="R664">
        <f t="shared" si="31"/>
        <v>0</v>
      </c>
      <c r="S664" s="657"/>
      <c r="T664" s="657"/>
      <c r="U664" s="657"/>
      <c r="V664" s="657"/>
      <c r="W664" s="657"/>
      <c r="X664" s="657"/>
    </row>
    <row r="665" spans="2:24" customFormat="1" ht="13.5" hidden="1" customHeight="1">
      <c r="B665" s="518" t="s">
        <v>4875</v>
      </c>
      <c r="I665" s="309" t="s">
        <v>3362</v>
      </c>
      <c r="J665">
        <v>2</v>
      </c>
      <c r="K665" s="312" t="s">
        <v>3250</v>
      </c>
      <c r="L665" s="657" t="s">
        <v>4917</v>
      </c>
      <c r="M665">
        <v>0</v>
      </c>
      <c r="N665">
        <v>2</v>
      </c>
      <c r="O665">
        <v>2</v>
      </c>
      <c r="P665">
        <v>2</v>
      </c>
      <c r="Q665">
        <v>2</v>
      </c>
      <c r="S665" s="657"/>
      <c r="T665" s="657"/>
      <c r="U665" s="657"/>
      <c r="V665" s="657"/>
      <c r="W665" s="657"/>
      <c r="X665" s="657"/>
    </row>
    <row r="666" spans="2:24" customFormat="1" ht="13.5" hidden="1" customHeight="1">
      <c r="B666" t="s">
        <v>4696</v>
      </c>
      <c r="I666" s="309" t="s">
        <v>3362</v>
      </c>
      <c r="J666">
        <v>3</v>
      </c>
      <c r="K666" s="312" t="s">
        <v>3250</v>
      </c>
      <c r="L666" s="657" t="s">
        <v>4915</v>
      </c>
      <c r="M666">
        <v>0</v>
      </c>
      <c r="N666">
        <v>0</v>
      </c>
      <c r="O666">
        <v>0</v>
      </c>
      <c r="P666">
        <v>0</v>
      </c>
      <c r="Q666">
        <v>0</v>
      </c>
      <c r="R666">
        <f t="shared" si="31"/>
        <v>0</v>
      </c>
      <c r="S666" s="657"/>
      <c r="T666" s="657"/>
      <c r="U666" s="657"/>
      <c r="V666" s="657"/>
      <c r="W666" s="657"/>
      <c r="X666" s="657"/>
    </row>
    <row r="667" spans="2:24" customFormat="1" ht="13.5" customHeight="1">
      <c r="B667" s="734" t="s">
        <v>5089</v>
      </c>
      <c r="I667" s="309" t="s">
        <v>3362</v>
      </c>
      <c r="J667">
        <v>3</v>
      </c>
      <c r="K667" s="312" t="s">
        <v>3262</v>
      </c>
      <c r="L667" s="657" t="s">
        <v>4916</v>
      </c>
      <c r="M667" s="415">
        <v>0</v>
      </c>
      <c r="N667" s="415">
        <v>0</v>
      </c>
      <c r="O667">
        <v>0</v>
      </c>
      <c r="P667">
        <v>2</v>
      </c>
      <c r="Q667" s="415">
        <v>1</v>
      </c>
      <c r="R667">
        <f t="shared" si="31"/>
        <v>3</v>
      </c>
      <c r="S667" s="657"/>
      <c r="T667" s="657"/>
      <c r="U667" s="657"/>
      <c r="V667" s="657"/>
      <c r="W667" s="657"/>
      <c r="X667" s="657"/>
    </row>
    <row r="668" spans="2:24" customFormat="1" ht="13.5" hidden="1" customHeight="1">
      <c r="B668" s="518" t="s">
        <v>4865</v>
      </c>
      <c r="I668" s="309" t="s">
        <v>3362</v>
      </c>
      <c r="J668">
        <v>3</v>
      </c>
      <c r="K668" s="312" t="s">
        <v>3255</v>
      </c>
      <c r="L668" s="657" t="s">
        <v>4915</v>
      </c>
      <c r="M668">
        <v>0</v>
      </c>
      <c r="N668" s="628">
        <v>0</v>
      </c>
      <c r="O668">
        <v>0</v>
      </c>
      <c r="P668">
        <v>0</v>
      </c>
      <c r="Q668">
        <v>0</v>
      </c>
      <c r="R668">
        <f t="shared" si="31"/>
        <v>0</v>
      </c>
      <c r="S668" s="657"/>
      <c r="T668" s="657"/>
      <c r="U668" s="657"/>
      <c r="V668" s="657"/>
      <c r="W668" s="657"/>
      <c r="X668" s="657"/>
    </row>
    <row r="669" spans="2:24" customFormat="1" ht="13.5" customHeight="1">
      <c r="B669" s="734" t="s">
        <v>4828</v>
      </c>
      <c r="I669" s="309" t="s">
        <v>3362</v>
      </c>
      <c r="J669">
        <v>4</v>
      </c>
      <c r="K669" s="312" t="s">
        <v>3262</v>
      </c>
      <c r="L669" s="657" t="s">
        <v>4916</v>
      </c>
      <c r="M669" s="415">
        <v>0</v>
      </c>
      <c r="N669" s="415">
        <v>0</v>
      </c>
      <c r="O669" s="415">
        <v>0</v>
      </c>
      <c r="P669">
        <v>2</v>
      </c>
      <c r="Q669" s="415">
        <v>0</v>
      </c>
      <c r="R669">
        <f t="shared" si="31"/>
        <v>2</v>
      </c>
      <c r="S669" s="657"/>
      <c r="T669" s="657"/>
      <c r="U669" s="657"/>
      <c r="V669" s="657"/>
      <c r="W669" s="657"/>
      <c r="X669" s="657"/>
    </row>
    <row r="670" spans="2:24" customFormat="1" ht="13.5" hidden="1" customHeight="1">
      <c r="B670" t="s">
        <v>4749</v>
      </c>
      <c r="I670" s="309" t="s">
        <v>3362</v>
      </c>
      <c r="J670">
        <v>5</v>
      </c>
      <c r="K670" s="312" t="s">
        <v>3255</v>
      </c>
      <c r="L670" s="657" t="s">
        <v>5115</v>
      </c>
      <c r="M670">
        <v>0</v>
      </c>
      <c r="N670">
        <v>0</v>
      </c>
      <c r="O670">
        <v>0</v>
      </c>
      <c r="P670">
        <v>0</v>
      </c>
      <c r="Q670">
        <v>0</v>
      </c>
      <c r="R670">
        <f t="shared" si="31"/>
        <v>0</v>
      </c>
      <c r="S670" s="657"/>
      <c r="T670" s="657"/>
      <c r="U670" s="657"/>
      <c r="V670" s="657"/>
      <c r="W670" s="657"/>
      <c r="X670" s="657"/>
    </row>
    <row r="671" spans="2:24" customFormat="1" ht="13.5" hidden="1" customHeight="1">
      <c r="B671" t="s">
        <v>4692</v>
      </c>
      <c r="I671" s="309" t="s">
        <v>3362</v>
      </c>
      <c r="J671">
        <v>6</v>
      </c>
      <c r="K671" s="312" t="s">
        <v>3250</v>
      </c>
      <c r="L671" s="657" t="s">
        <v>4915</v>
      </c>
      <c r="M671">
        <v>0</v>
      </c>
      <c r="N671">
        <v>0</v>
      </c>
      <c r="O671">
        <v>0</v>
      </c>
      <c r="P671">
        <v>0</v>
      </c>
      <c r="Q671">
        <v>0</v>
      </c>
      <c r="R671">
        <f t="shared" si="31"/>
        <v>0</v>
      </c>
      <c r="S671" s="657"/>
      <c r="T671" s="657"/>
      <c r="U671" s="657"/>
      <c r="V671" s="657"/>
      <c r="W671" s="657"/>
      <c r="X671" s="657"/>
    </row>
    <row r="672" spans="2:24" customFormat="1" ht="14">
      <c r="B672" s="518" t="s">
        <v>4785</v>
      </c>
      <c r="I672" s="309" t="s">
        <v>3362</v>
      </c>
      <c r="J672">
        <v>7</v>
      </c>
      <c r="K672" s="312" t="s">
        <v>3245</v>
      </c>
      <c r="L672" s="657" t="s">
        <v>4916</v>
      </c>
      <c r="M672" s="628">
        <v>0</v>
      </c>
      <c r="N672">
        <v>1</v>
      </c>
      <c r="O672" s="628">
        <v>0</v>
      </c>
      <c r="P672">
        <v>1</v>
      </c>
      <c r="Q672">
        <v>1</v>
      </c>
      <c r="R672">
        <f t="shared" si="31"/>
        <v>3</v>
      </c>
      <c r="S672" s="657"/>
      <c r="T672" s="657"/>
      <c r="U672" s="657"/>
      <c r="V672" s="657"/>
      <c r="W672" s="657"/>
      <c r="X672" s="657"/>
    </row>
    <row r="673" spans="2:24" customFormat="1" ht="14">
      <c r="B673" s="518" t="s">
        <v>4797</v>
      </c>
      <c r="I673" s="309" t="s">
        <v>3362</v>
      </c>
      <c r="J673">
        <v>8</v>
      </c>
      <c r="K673" s="312" t="s">
        <v>3245</v>
      </c>
      <c r="L673" s="657" t="s">
        <v>4916</v>
      </c>
      <c r="M673">
        <v>1</v>
      </c>
      <c r="N673">
        <v>1</v>
      </c>
      <c r="O673">
        <v>1</v>
      </c>
      <c r="P673" s="628">
        <v>0</v>
      </c>
      <c r="Q673">
        <v>1</v>
      </c>
      <c r="R673">
        <f t="shared" si="31"/>
        <v>4</v>
      </c>
      <c r="S673" s="657"/>
      <c r="T673" s="657"/>
      <c r="U673" s="657"/>
      <c r="V673" s="657"/>
      <c r="W673" s="657"/>
      <c r="X673" s="657"/>
    </row>
    <row r="674" spans="2:24" customFormat="1" ht="13.5" customHeight="1">
      <c r="B674" s="518" t="s">
        <v>4770</v>
      </c>
      <c r="I674" s="309" t="s">
        <v>3362</v>
      </c>
      <c r="J674">
        <v>7</v>
      </c>
      <c r="K674" s="312" t="s">
        <v>3245</v>
      </c>
      <c r="L674" s="657" t="s">
        <v>4915</v>
      </c>
      <c r="M674" s="628">
        <v>0</v>
      </c>
      <c r="N674" s="628">
        <v>0</v>
      </c>
      <c r="O674" s="628">
        <v>0</v>
      </c>
      <c r="P674" s="628">
        <v>0</v>
      </c>
      <c r="Q674" s="628">
        <v>0</v>
      </c>
      <c r="S674" s="657"/>
      <c r="T674" s="657"/>
      <c r="U674" s="657"/>
      <c r="V674" s="657"/>
      <c r="W674" s="657"/>
      <c r="X674" s="657"/>
    </row>
    <row r="675" spans="2:24" customFormat="1" ht="13.5" hidden="1" customHeight="1">
      <c r="B675" t="s">
        <v>4733</v>
      </c>
      <c r="I675" s="309" t="s">
        <v>3376</v>
      </c>
      <c r="J675">
        <v>1</v>
      </c>
      <c r="K675" s="312" t="s">
        <v>3250</v>
      </c>
      <c r="L675" s="657" t="s">
        <v>4915</v>
      </c>
      <c r="M675">
        <v>0</v>
      </c>
      <c r="N675">
        <v>0</v>
      </c>
      <c r="O675">
        <v>0</v>
      </c>
      <c r="P675">
        <v>0</v>
      </c>
      <c r="Q675">
        <v>0</v>
      </c>
      <c r="R675">
        <f t="shared" ref="R675:R685" si="32">SUBTOTAL(9,M675:Q675)</f>
        <v>0</v>
      </c>
      <c r="S675" s="657"/>
      <c r="T675" s="657"/>
      <c r="U675" s="657"/>
      <c r="V675" s="657"/>
      <c r="W675" s="657"/>
      <c r="X675" s="657"/>
    </row>
    <row r="676" spans="2:24" customFormat="1" ht="13.5" hidden="1" customHeight="1">
      <c r="B676" t="s">
        <v>4681</v>
      </c>
      <c r="I676" s="309" t="s">
        <v>3376</v>
      </c>
      <c r="J676">
        <v>2</v>
      </c>
      <c r="K676" s="312" t="s">
        <v>3255</v>
      </c>
      <c r="L676" s="657" t="s">
        <v>4916</v>
      </c>
      <c r="M676">
        <v>0</v>
      </c>
      <c r="N676">
        <v>0</v>
      </c>
      <c r="O676">
        <v>1</v>
      </c>
      <c r="P676">
        <v>0</v>
      </c>
      <c r="Q676">
        <v>0</v>
      </c>
      <c r="R676">
        <f t="shared" si="32"/>
        <v>0</v>
      </c>
      <c r="S676" s="657"/>
      <c r="T676" s="657"/>
      <c r="U676" s="657"/>
      <c r="V676" s="657"/>
      <c r="W676" s="657"/>
      <c r="X676" s="657"/>
    </row>
    <row r="677" spans="2:24" customFormat="1" ht="13.5" customHeight="1">
      <c r="B677" t="s">
        <v>4732</v>
      </c>
      <c r="I677" s="309" t="s">
        <v>3376</v>
      </c>
      <c r="J677">
        <v>3</v>
      </c>
      <c r="K677" s="312" t="s">
        <v>3262</v>
      </c>
      <c r="L677" s="657" t="s">
        <v>4916</v>
      </c>
      <c r="M677">
        <v>2</v>
      </c>
      <c r="N677">
        <v>2</v>
      </c>
      <c r="O677">
        <v>2</v>
      </c>
      <c r="P677">
        <v>2</v>
      </c>
      <c r="Q677">
        <v>2</v>
      </c>
      <c r="R677">
        <f t="shared" si="32"/>
        <v>10</v>
      </c>
      <c r="S677" s="657"/>
      <c r="T677" s="657"/>
      <c r="U677" s="657"/>
      <c r="V677" s="657"/>
      <c r="W677" s="657"/>
      <c r="X677" s="657"/>
    </row>
    <row r="678" spans="2:24" customFormat="1" ht="13.5" hidden="1" customHeight="1">
      <c r="B678" s="518" t="s">
        <v>4876</v>
      </c>
      <c r="I678" s="309" t="s">
        <v>3376</v>
      </c>
      <c r="J678">
        <v>3</v>
      </c>
      <c r="K678" s="312" t="s">
        <v>3255</v>
      </c>
      <c r="L678" s="657" t="s">
        <v>4917</v>
      </c>
      <c r="M678">
        <v>0</v>
      </c>
      <c r="N678">
        <v>2</v>
      </c>
      <c r="O678">
        <v>2</v>
      </c>
      <c r="P678">
        <v>2</v>
      </c>
      <c r="Q678">
        <v>2</v>
      </c>
      <c r="S678" s="657"/>
      <c r="T678" s="657"/>
      <c r="U678" s="657"/>
      <c r="V678" s="657"/>
      <c r="W678" s="657"/>
      <c r="X678" s="657"/>
    </row>
    <row r="679" spans="2:24" customFormat="1" ht="13.5" hidden="1" customHeight="1">
      <c r="B679" t="s">
        <v>4704</v>
      </c>
      <c r="I679" s="309" t="s">
        <v>3376</v>
      </c>
      <c r="J679">
        <v>3</v>
      </c>
      <c r="K679" s="312" t="s">
        <v>3250</v>
      </c>
      <c r="L679" s="657" t="s">
        <v>4915</v>
      </c>
      <c r="M679">
        <v>0</v>
      </c>
      <c r="N679">
        <v>0</v>
      </c>
      <c r="O679">
        <v>0</v>
      </c>
      <c r="P679">
        <v>0</v>
      </c>
      <c r="Q679">
        <v>0</v>
      </c>
      <c r="R679">
        <f t="shared" si="32"/>
        <v>0</v>
      </c>
      <c r="S679" s="657"/>
      <c r="T679" s="657"/>
      <c r="U679" s="657"/>
      <c r="V679" s="657"/>
      <c r="W679" s="657"/>
      <c r="X679" s="657"/>
    </row>
    <row r="680" spans="2:24" customFormat="1" ht="13.5" customHeight="1">
      <c r="B680" t="s">
        <v>4682</v>
      </c>
      <c r="I680" s="309" t="s">
        <v>3376</v>
      </c>
      <c r="J680">
        <v>3</v>
      </c>
      <c r="K680" s="312" t="s">
        <v>3262</v>
      </c>
      <c r="L680" s="657" t="s">
        <v>4916</v>
      </c>
      <c r="M680">
        <v>2</v>
      </c>
      <c r="N680">
        <v>1</v>
      </c>
      <c r="O680">
        <v>1</v>
      </c>
      <c r="P680">
        <v>2</v>
      </c>
      <c r="Q680">
        <v>1</v>
      </c>
      <c r="R680">
        <f t="shared" si="32"/>
        <v>7</v>
      </c>
      <c r="S680" s="657"/>
      <c r="T680" s="657"/>
      <c r="U680" s="657"/>
      <c r="V680" s="657"/>
      <c r="W680" s="657"/>
      <c r="X680" s="657"/>
    </row>
    <row r="681" spans="2:24" customFormat="1" ht="14">
      <c r="B681" s="734" t="s">
        <v>4829</v>
      </c>
      <c r="I681" s="309" t="s">
        <v>3376</v>
      </c>
      <c r="J681">
        <v>3</v>
      </c>
      <c r="K681" s="312" t="s">
        <v>3245</v>
      </c>
      <c r="L681" s="657" t="s">
        <v>4916</v>
      </c>
      <c r="M681" s="628">
        <v>0</v>
      </c>
      <c r="N681" s="628">
        <v>0</v>
      </c>
      <c r="O681" s="628">
        <v>0</v>
      </c>
      <c r="P681" s="628">
        <v>0</v>
      </c>
      <c r="Q681">
        <v>1</v>
      </c>
      <c r="R681">
        <f t="shared" si="32"/>
        <v>1</v>
      </c>
      <c r="S681" s="657"/>
      <c r="T681" s="657"/>
      <c r="U681" s="657"/>
      <c r="V681" s="657"/>
      <c r="W681" s="657"/>
      <c r="X681" s="657"/>
    </row>
    <row r="682" spans="2:24" customFormat="1" ht="13.5" hidden="1" customHeight="1">
      <c r="B682" t="s">
        <v>4719</v>
      </c>
      <c r="I682" s="309" t="s">
        <v>3376</v>
      </c>
      <c r="J682">
        <v>3</v>
      </c>
      <c r="K682" s="312" t="s">
        <v>3250</v>
      </c>
      <c r="L682" s="657" t="s">
        <v>4915</v>
      </c>
      <c r="M682">
        <v>0</v>
      </c>
      <c r="N682">
        <v>0</v>
      </c>
      <c r="O682">
        <v>0</v>
      </c>
      <c r="P682">
        <v>0</v>
      </c>
      <c r="Q682">
        <v>0</v>
      </c>
      <c r="R682">
        <f t="shared" si="32"/>
        <v>0</v>
      </c>
      <c r="S682" s="657"/>
      <c r="T682" s="657"/>
      <c r="U682" s="657"/>
      <c r="V682" s="657"/>
      <c r="W682" s="657"/>
      <c r="X682" s="657"/>
    </row>
    <row r="683" spans="2:24" customFormat="1" ht="13.5" hidden="1" customHeight="1">
      <c r="B683" s="518" t="s">
        <v>4869</v>
      </c>
      <c r="I683" s="309" t="s">
        <v>3376</v>
      </c>
      <c r="J683">
        <v>3</v>
      </c>
      <c r="K683" s="312" t="s">
        <v>3255</v>
      </c>
      <c r="L683" s="657" t="s">
        <v>5097</v>
      </c>
      <c r="M683">
        <v>0</v>
      </c>
      <c r="N683" s="628">
        <v>0</v>
      </c>
      <c r="O683">
        <v>0</v>
      </c>
      <c r="P683">
        <v>0</v>
      </c>
      <c r="Q683" s="628">
        <v>0</v>
      </c>
      <c r="R683">
        <f t="shared" si="32"/>
        <v>0</v>
      </c>
      <c r="S683" s="657"/>
      <c r="T683" s="657"/>
      <c r="U683" s="657"/>
      <c r="V683" s="657"/>
      <c r="W683" s="657"/>
      <c r="X683" s="657"/>
    </row>
    <row r="684" spans="2:24" customFormat="1" ht="13.5" hidden="1" customHeight="1">
      <c r="B684" t="s">
        <v>4731</v>
      </c>
      <c r="I684" s="309" t="s">
        <v>3376</v>
      </c>
      <c r="J684">
        <v>4</v>
      </c>
      <c r="K684" s="312" t="s">
        <v>3255</v>
      </c>
      <c r="L684" s="657" t="s">
        <v>4915</v>
      </c>
      <c r="M684">
        <v>0</v>
      </c>
      <c r="N684">
        <v>0</v>
      </c>
      <c r="O684">
        <v>0</v>
      </c>
      <c r="P684">
        <v>0</v>
      </c>
      <c r="Q684">
        <v>0</v>
      </c>
      <c r="R684">
        <f t="shared" si="32"/>
        <v>0</v>
      </c>
      <c r="S684" s="657"/>
      <c r="T684" s="657"/>
      <c r="U684" s="657"/>
      <c r="V684" s="657"/>
      <c r="W684" s="657"/>
      <c r="X684" s="657"/>
    </row>
    <row r="685" spans="2:24" customFormat="1" ht="14">
      <c r="B685" t="s">
        <v>4734</v>
      </c>
      <c r="I685" s="309" t="s">
        <v>3376</v>
      </c>
      <c r="J685">
        <v>8</v>
      </c>
      <c r="K685" s="312" t="s">
        <v>3245</v>
      </c>
      <c r="L685" s="657" t="s">
        <v>4916</v>
      </c>
      <c r="M685">
        <v>1</v>
      </c>
      <c r="N685">
        <v>1</v>
      </c>
      <c r="O685">
        <v>1</v>
      </c>
      <c r="P685">
        <v>1</v>
      </c>
      <c r="Q685">
        <v>1</v>
      </c>
      <c r="R685">
        <f t="shared" si="32"/>
        <v>5</v>
      </c>
      <c r="S685" s="657"/>
      <c r="T685" s="657"/>
      <c r="U685" s="657"/>
      <c r="V685" s="657"/>
      <c r="W685" s="657"/>
      <c r="X685" s="657"/>
    </row>
    <row r="686" spans="2:24" customFormat="1" ht="14.25" customHeight="1" thickBot="1">
      <c r="B686" s="518" t="s">
        <v>4771</v>
      </c>
      <c r="I686" s="309" t="s">
        <v>3376</v>
      </c>
      <c r="J686">
        <v>7</v>
      </c>
      <c r="K686" s="312" t="s">
        <v>3245</v>
      </c>
      <c r="L686" s="657" t="s">
        <v>4915</v>
      </c>
      <c r="M686" s="628">
        <v>0</v>
      </c>
      <c r="N686" s="628">
        <v>0</v>
      </c>
      <c r="O686" s="628">
        <v>0</v>
      </c>
      <c r="P686" s="628">
        <v>0</v>
      </c>
      <c r="Q686" s="628">
        <v>0</v>
      </c>
      <c r="S686" s="657"/>
      <c r="T686" s="657"/>
      <c r="U686" s="657"/>
      <c r="V686" s="657"/>
      <c r="W686" s="657"/>
      <c r="X686" s="657"/>
    </row>
    <row r="687" spans="2:24" customFormat="1" ht="14.25" hidden="1" customHeight="1" thickBot="1">
      <c r="B687" t="s">
        <v>4688</v>
      </c>
      <c r="I687" s="710" t="s">
        <v>3393</v>
      </c>
      <c r="J687">
        <v>1</v>
      </c>
      <c r="K687" s="312" t="s">
        <v>3255</v>
      </c>
      <c r="L687" s="657" t="s">
        <v>5135</v>
      </c>
      <c r="M687">
        <v>0</v>
      </c>
      <c r="N687">
        <v>0</v>
      </c>
      <c r="O687">
        <v>0</v>
      </c>
      <c r="P687">
        <v>0</v>
      </c>
      <c r="Q687">
        <v>0</v>
      </c>
      <c r="R687">
        <f t="shared" ref="R687:R714" si="33">SUBTOTAL(9,M687:Q687)</f>
        <v>0</v>
      </c>
      <c r="S687" s="657"/>
      <c r="T687" s="657"/>
      <c r="U687" s="657"/>
      <c r="V687" s="657"/>
      <c r="W687" s="657"/>
      <c r="X687" s="657"/>
    </row>
    <row r="688" spans="2:24" customFormat="1" ht="14.25" hidden="1" customHeight="1" thickBot="1">
      <c r="B688" s="518" t="s">
        <v>4772</v>
      </c>
      <c r="I688" s="710" t="s">
        <v>3393</v>
      </c>
      <c r="J688">
        <v>1</v>
      </c>
      <c r="K688" s="312" t="s">
        <v>3250</v>
      </c>
      <c r="L688" s="657" t="s">
        <v>4915</v>
      </c>
      <c r="M688">
        <v>0</v>
      </c>
      <c r="N688">
        <v>0</v>
      </c>
      <c r="O688">
        <v>0</v>
      </c>
      <c r="P688">
        <v>0</v>
      </c>
      <c r="Q688">
        <v>0</v>
      </c>
      <c r="R688">
        <f t="shared" si="33"/>
        <v>0</v>
      </c>
      <c r="S688" s="657"/>
      <c r="T688" s="657"/>
      <c r="U688" s="657"/>
      <c r="V688" s="657"/>
      <c r="W688" s="657"/>
      <c r="X688" s="657"/>
    </row>
    <row r="689" spans="2:24" customFormat="1" ht="14.25" hidden="1" customHeight="1" thickBot="1">
      <c r="B689" t="s">
        <v>4739</v>
      </c>
      <c r="I689" s="710" t="s">
        <v>3393</v>
      </c>
      <c r="J689">
        <v>1</v>
      </c>
      <c r="K689" s="312" t="s">
        <v>3250</v>
      </c>
      <c r="L689" s="657" t="s">
        <v>4915</v>
      </c>
      <c r="M689">
        <v>0</v>
      </c>
      <c r="N689">
        <v>0</v>
      </c>
      <c r="O689">
        <v>0</v>
      </c>
      <c r="P689">
        <v>0</v>
      </c>
      <c r="Q689">
        <v>0</v>
      </c>
      <c r="R689">
        <f t="shared" si="33"/>
        <v>0</v>
      </c>
      <c r="S689" s="657"/>
      <c r="T689" s="657"/>
      <c r="U689" s="657"/>
      <c r="V689" s="657"/>
      <c r="W689" s="657"/>
      <c r="X689" s="657"/>
    </row>
    <row r="690" spans="2:24" customFormat="1" ht="13.5" hidden="1" customHeight="1" thickBot="1">
      <c r="B690" s="518" t="s">
        <v>4877</v>
      </c>
      <c r="I690" s="710" t="s">
        <v>3393</v>
      </c>
      <c r="J690">
        <v>2</v>
      </c>
      <c r="K690" s="312" t="s">
        <v>3255</v>
      </c>
      <c r="L690" s="657" t="s">
        <v>4917</v>
      </c>
      <c r="M690">
        <v>0</v>
      </c>
      <c r="N690">
        <v>2</v>
      </c>
      <c r="O690">
        <v>2</v>
      </c>
      <c r="P690">
        <v>2</v>
      </c>
      <c r="Q690">
        <v>2</v>
      </c>
      <c r="S690" s="657"/>
      <c r="T690" s="657"/>
      <c r="U690" s="657"/>
      <c r="V690" s="657"/>
      <c r="W690" s="657"/>
      <c r="X690" s="657"/>
    </row>
    <row r="691" spans="2:24" customFormat="1" ht="14.25" customHeight="1" thickBot="1">
      <c r="B691" t="s">
        <v>4690</v>
      </c>
      <c r="I691" s="710" t="s">
        <v>3393</v>
      </c>
      <c r="J691">
        <v>2</v>
      </c>
      <c r="K691" s="312" t="s">
        <v>3262</v>
      </c>
      <c r="L691" s="657" t="s">
        <v>4916</v>
      </c>
      <c r="M691">
        <v>2</v>
      </c>
      <c r="N691">
        <v>0</v>
      </c>
      <c r="O691">
        <v>0</v>
      </c>
      <c r="P691">
        <v>2</v>
      </c>
      <c r="Q691">
        <v>2</v>
      </c>
      <c r="R691">
        <f t="shared" si="33"/>
        <v>6</v>
      </c>
      <c r="S691" s="657"/>
      <c r="T691" s="657"/>
      <c r="U691" s="657"/>
      <c r="V691" s="657"/>
      <c r="W691" s="657"/>
      <c r="X691" s="657"/>
    </row>
    <row r="692" spans="2:24" customFormat="1" ht="14.25" hidden="1" customHeight="1" thickBot="1">
      <c r="B692" t="s">
        <v>4712</v>
      </c>
      <c r="I692" s="710" t="s">
        <v>3393</v>
      </c>
      <c r="J692">
        <v>2</v>
      </c>
      <c r="K692" s="312" t="s">
        <v>3255</v>
      </c>
      <c r="L692" s="657" t="s">
        <v>4915</v>
      </c>
      <c r="M692">
        <v>0</v>
      </c>
      <c r="N692">
        <v>0</v>
      </c>
      <c r="O692">
        <v>0</v>
      </c>
      <c r="P692">
        <v>0</v>
      </c>
      <c r="Q692">
        <v>0</v>
      </c>
      <c r="R692">
        <f t="shared" si="33"/>
        <v>0</v>
      </c>
      <c r="S692" s="657"/>
      <c r="T692" s="657"/>
      <c r="U692" s="657"/>
      <c r="V692" s="657"/>
      <c r="W692" s="657"/>
      <c r="X692" s="657"/>
    </row>
    <row r="693" spans="2:24" customFormat="1" ht="14.25" customHeight="1" thickBot="1">
      <c r="B693" s="518" t="s">
        <v>4773</v>
      </c>
      <c r="I693" s="710" t="s">
        <v>3393</v>
      </c>
      <c r="J693">
        <v>2</v>
      </c>
      <c r="K693" s="312" t="s">
        <v>3262</v>
      </c>
      <c r="L693" s="657" t="s">
        <v>4916</v>
      </c>
      <c r="M693">
        <v>1</v>
      </c>
      <c r="N693">
        <v>2</v>
      </c>
      <c r="O693">
        <v>1</v>
      </c>
      <c r="P693">
        <v>2</v>
      </c>
      <c r="Q693">
        <v>1</v>
      </c>
      <c r="R693">
        <f t="shared" si="33"/>
        <v>7</v>
      </c>
      <c r="S693" s="657"/>
      <c r="T693" s="657"/>
      <c r="U693" s="657"/>
      <c r="V693" s="657"/>
      <c r="W693" s="657"/>
      <c r="X693" s="657"/>
    </row>
    <row r="694" spans="2:24" customFormat="1" ht="14.25" hidden="1" customHeight="1" thickBot="1">
      <c r="B694" s="734" t="s">
        <v>4774</v>
      </c>
      <c r="I694" s="710" t="s">
        <v>3393</v>
      </c>
      <c r="J694">
        <v>2</v>
      </c>
      <c r="K694" s="312" t="s">
        <v>3250</v>
      </c>
      <c r="L694" s="657" t="s">
        <v>5097</v>
      </c>
      <c r="M694">
        <v>0</v>
      </c>
      <c r="N694">
        <v>0</v>
      </c>
      <c r="O694">
        <v>0</v>
      </c>
      <c r="P694">
        <v>0</v>
      </c>
      <c r="Q694" s="628">
        <v>0</v>
      </c>
      <c r="R694">
        <f t="shared" si="33"/>
        <v>0</v>
      </c>
      <c r="S694" s="657"/>
      <c r="T694" s="657"/>
      <c r="U694" s="657"/>
      <c r="V694" s="657"/>
      <c r="W694" s="657"/>
      <c r="X694" s="657"/>
    </row>
    <row r="695" spans="2:24" customFormat="1" ht="14.25" hidden="1" customHeight="1" thickBot="1">
      <c r="B695" s="518" t="s">
        <v>4775</v>
      </c>
      <c r="I695" s="710" t="s">
        <v>3393</v>
      </c>
      <c r="J695">
        <v>2</v>
      </c>
      <c r="K695" s="312" t="s">
        <v>3250</v>
      </c>
      <c r="L695" s="657" t="s">
        <v>4915</v>
      </c>
      <c r="M695">
        <v>0</v>
      </c>
      <c r="N695">
        <v>0</v>
      </c>
      <c r="O695">
        <v>0</v>
      </c>
      <c r="P695">
        <v>0</v>
      </c>
      <c r="Q695">
        <v>0</v>
      </c>
      <c r="R695">
        <f t="shared" si="33"/>
        <v>0</v>
      </c>
      <c r="S695" s="657"/>
      <c r="T695" s="657"/>
      <c r="U695" s="657"/>
      <c r="V695" s="657"/>
      <c r="W695" s="657"/>
      <c r="X695" s="657"/>
    </row>
    <row r="696" spans="2:24" customFormat="1" ht="14.25" hidden="1" customHeight="1" thickBot="1">
      <c r="B696" s="518" t="s">
        <v>4776</v>
      </c>
      <c r="I696" s="710" t="s">
        <v>3393</v>
      </c>
      <c r="J696">
        <v>2</v>
      </c>
      <c r="K696" s="312" t="s">
        <v>3250</v>
      </c>
      <c r="L696" s="657" t="s">
        <v>4915</v>
      </c>
      <c r="M696">
        <v>0</v>
      </c>
      <c r="N696">
        <v>0</v>
      </c>
      <c r="O696">
        <v>0</v>
      </c>
      <c r="P696">
        <v>0</v>
      </c>
      <c r="Q696">
        <v>0</v>
      </c>
      <c r="R696">
        <f t="shared" si="33"/>
        <v>0</v>
      </c>
      <c r="S696" s="657"/>
      <c r="T696" s="657"/>
      <c r="U696" s="657"/>
      <c r="V696" s="657"/>
      <c r="W696" s="657"/>
      <c r="X696" s="657"/>
    </row>
    <row r="697" spans="2:24" customFormat="1" ht="14.25" customHeight="1" thickBot="1">
      <c r="B697" t="s">
        <v>4685</v>
      </c>
      <c r="I697" s="710" t="s">
        <v>3393</v>
      </c>
      <c r="J697">
        <v>2</v>
      </c>
      <c r="K697" s="312" t="s">
        <v>3262</v>
      </c>
      <c r="L697" s="657" t="s">
        <v>4916</v>
      </c>
      <c r="M697">
        <v>1</v>
      </c>
      <c r="N697">
        <v>1</v>
      </c>
      <c r="O697">
        <v>1</v>
      </c>
      <c r="P697">
        <v>1</v>
      </c>
      <c r="Q697">
        <v>2</v>
      </c>
      <c r="R697">
        <f t="shared" si="33"/>
        <v>6</v>
      </c>
      <c r="S697" s="657"/>
      <c r="T697" s="657"/>
      <c r="U697" s="657"/>
      <c r="V697" s="657"/>
      <c r="W697" s="657"/>
      <c r="X697" s="657"/>
    </row>
    <row r="698" spans="2:24" customFormat="1" ht="13.5" hidden="1" customHeight="1" thickBot="1">
      <c r="B698" s="518" t="s">
        <v>4881</v>
      </c>
      <c r="I698" s="710" t="s">
        <v>3393</v>
      </c>
      <c r="J698">
        <v>3</v>
      </c>
      <c r="K698" s="312" t="s">
        <v>3250</v>
      </c>
      <c r="L698" s="657" t="s">
        <v>4917</v>
      </c>
      <c r="M698">
        <v>0</v>
      </c>
      <c r="N698">
        <v>2</v>
      </c>
      <c r="O698">
        <v>2</v>
      </c>
      <c r="P698">
        <v>2</v>
      </c>
      <c r="Q698">
        <v>2</v>
      </c>
      <c r="S698" s="657"/>
      <c r="T698" s="657"/>
      <c r="U698" s="657"/>
      <c r="V698" s="657"/>
      <c r="W698" s="657"/>
      <c r="X698" s="657"/>
    </row>
    <row r="699" spans="2:24" customFormat="1" ht="14.25" hidden="1" customHeight="1" thickBot="1">
      <c r="B699" s="734" t="s">
        <v>5094</v>
      </c>
      <c r="I699" s="710" t="s">
        <v>3393</v>
      </c>
      <c r="J699">
        <v>3</v>
      </c>
      <c r="K699" s="312" t="s">
        <v>3255</v>
      </c>
      <c r="L699" s="657" t="s">
        <v>5095</v>
      </c>
      <c r="M699">
        <v>0</v>
      </c>
      <c r="N699">
        <v>0</v>
      </c>
      <c r="O699" s="628">
        <v>0</v>
      </c>
      <c r="P699">
        <v>0</v>
      </c>
      <c r="Q699">
        <v>0</v>
      </c>
      <c r="R699">
        <f t="shared" si="33"/>
        <v>0</v>
      </c>
      <c r="S699" s="657"/>
      <c r="T699" s="657"/>
      <c r="U699" s="657"/>
      <c r="V699" s="657"/>
      <c r="W699" s="657"/>
      <c r="X699" s="657"/>
    </row>
    <row r="700" spans="2:24" customFormat="1" ht="14.25" customHeight="1" thickBot="1">
      <c r="B700" t="s">
        <v>4730</v>
      </c>
      <c r="I700" s="710" t="s">
        <v>3393</v>
      </c>
      <c r="J700">
        <v>3</v>
      </c>
      <c r="K700" s="312" t="s">
        <v>3262</v>
      </c>
      <c r="L700" s="657" t="s">
        <v>4916</v>
      </c>
      <c r="M700">
        <v>2</v>
      </c>
      <c r="N700">
        <v>2</v>
      </c>
      <c r="O700">
        <v>2</v>
      </c>
      <c r="P700">
        <v>1</v>
      </c>
      <c r="Q700">
        <v>2</v>
      </c>
      <c r="R700">
        <f t="shared" si="33"/>
        <v>9</v>
      </c>
      <c r="S700" s="657"/>
      <c r="T700" s="657"/>
      <c r="U700" s="657"/>
      <c r="V700" s="657"/>
      <c r="W700" s="657"/>
      <c r="X700" s="657"/>
    </row>
    <row r="701" spans="2:24" customFormat="1" ht="14.25" hidden="1" customHeight="1" thickBot="1">
      <c r="B701" s="518" t="s">
        <v>4777</v>
      </c>
      <c r="I701" s="710" t="s">
        <v>3393</v>
      </c>
      <c r="J701">
        <v>3</v>
      </c>
      <c r="K701" s="312" t="s">
        <v>3250</v>
      </c>
      <c r="L701" s="657" t="s">
        <v>4915</v>
      </c>
      <c r="M701">
        <v>0</v>
      </c>
      <c r="N701">
        <v>0</v>
      </c>
      <c r="O701">
        <v>0</v>
      </c>
      <c r="P701">
        <v>0</v>
      </c>
      <c r="Q701">
        <v>0</v>
      </c>
      <c r="R701">
        <f t="shared" si="33"/>
        <v>0</v>
      </c>
      <c r="S701" s="657"/>
      <c r="T701" s="657"/>
      <c r="U701" s="657"/>
      <c r="V701" s="657"/>
      <c r="W701" s="657"/>
      <c r="X701" s="657"/>
    </row>
    <row r="702" spans="2:24" customFormat="1" ht="14.25" customHeight="1" thickBot="1">
      <c r="B702" t="s">
        <v>4744</v>
      </c>
      <c r="I702" s="710" t="s">
        <v>3393</v>
      </c>
      <c r="J702">
        <v>3</v>
      </c>
      <c r="K702" s="312" t="s">
        <v>3262</v>
      </c>
      <c r="L702" s="657" t="s">
        <v>4916</v>
      </c>
      <c r="M702">
        <v>2</v>
      </c>
      <c r="N702">
        <v>1</v>
      </c>
      <c r="O702">
        <v>2</v>
      </c>
      <c r="P702">
        <v>2</v>
      </c>
      <c r="Q702">
        <v>2</v>
      </c>
      <c r="R702">
        <f t="shared" si="33"/>
        <v>9</v>
      </c>
      <c r="S702" s="657"/>
      <c r="T702" s="657"/>
      <c r="U702" s="657"/>
      <c r="V702" s="657"/>
      <c r="W702" s="657"/>
      <c r="X702" s="657"/>
    </row>
    <row r="703" spans="2:24" customFormat="1" ht="14.25" hidden="1" customHeight="1" thickBot="1">
      <c r="B703" s="518" t="s">
        <v>4778</v>
      </c>
      <c r="I703" s="710" t="s">
        <v>3393</v>
      </c>
      <c r="J703">
        <v>3</v>
      </c>
      <c r="K703" s="312" t="s">
        <v>3250</v>
      </c>
      <c r="L703" s="657" t="s">
        <v>4915</v>
      </c>
      <c r="M703">
        <v>0</v>
      </c>
      <c r="N703">
        <v>0</v>
      </c>
      <c r="O703">
        <v>0</v>
      </c>
      <c r="P703">
        <v>0</v>
      </c>
      <c r="Q703">
        <v>0</v>
      </c>
      <c r="R703">
        <f t="shared" si="33"/>
        <v>0</v>
      </c>
      <c r="S703" s="657"/>
      <c r="T703" s="657"/>
      <c r="U703" s="657"/>
      <c r="V703" s="657"/>
      <c r="W703" s="657"/>
      <c r="X703" s="657"/>
    </row>
    <row r="704" spans="2:24" customFormat="1" ht="14.25" hidden="1" customHeight="1" thickBot="1">
      <c r="B704" s="518" t="s">
        <v>4779</v>
      </c>
      <c r="I704" s="710" t="s">
        <v>3393</v>
      </c>
      <c r="J704">
        <v>3</v>
      </c>
      <c r="K704" s="312" t="s">
        <v>3250</v>
      </c>
      <c r="L704" s="657" t="s">
        <v>4915</v>
      </c>
      <c r="M704">
        <v>0</v>
      </c>
      <c r="N704">
        <v>0</v>
      </c>
      <c r="O704">
        <v>0</v>
      </c>
      <c r="P704">
        <v>0</v>
      </c>
      <c r="Q704">
        <v>0</v>
      </c>
      <c r="R704">
        <f t="shared" si="33"/>
        <v>0</v>
      </c>
      <c r="S704" s="657"/>
      <c r="T704" s="657"/>
      <c r="U704" s="657"/>
      <c r="V704" s="657"/>
      <c r="W704" s="657"/>
      <c r="X704" s="657"/>
    </row>
    <row r="705" spans="2:24" customFormat="1" ht="14.25" hidden="1" customHeight="1" thickBot="1">
      <c r="B705" s="518" t="s">
        <v>4893</v>
      </c>
      <c r="I705" s="710" t="s">
        <v>3393</v>
      </c>
      <c r="J705">
        <v>3</v>
      </c>
      <c r="K705" s="312" t="s">
        <v>3250</v>
      </c>
      <c r="L705" s="657" t="s">
        <v>4915</v>
      </c>
      <c r="M705">
        <v>0</v>
      </c>
      <c r="N705">
        <v>0</v>
      </c>
      <c r="O705">
        <v>0</v>
      </c>
      <c r="P705" s="628">
        <v>0</v>
      </c>
      <c r="Q705">
        <v>0</v>
      </c>
      <c r="R705">
        <f t="shared" si="33"/>
        <v>0</v>
      </c>
      <c r="S705" s="657"/>
      <c r="T705" s="657"/>
      <c r="U705" s="657"/>
      <c r="V705" s="657"/>
      <c r="W705" s="657"/>
      <c r="X705" s="657"/>
    </row>
    <row r="706" spans="2:24" customFormat="1" ht="14.25" hidden="1" customHeight="1" thickBot="1">
      <c r="B706" t="s">
        <v>4710</v>
      </c>
      <c r="I706" s="710" t="s">
        <v>3393</v>
      </c>
      <c r="J706">
        <v>4</v>
      </c>
      <c r="K706" s="312" t="s">
        <v>3250</v>
      </c>
      <c r="L706" s="657" t="s">
        <v>4915</v>
      </c>
      <c r="M706">
        <v>0</v>
      </c>
      <c r="N706">
        <v>0</v>
      </c>
      <c r="O706">
        <v>0</v>
      </c>
      <c r="P706">
        <v>0</v>
      </c>
      <c r="Q706">
        <v>0</v>
      </c>
      <c r="R706">
        <f t="shared" si="33"/>
        <v>0</v>
      </c>
      <c r="S706" s="657"/>
      <c r="T706" s="657"/>
      <c r="U706" s="657"/>
      <c r="V706" s="657"/>
      <c r="W706" s="657"/>
      <c r="X706" s="657"/>
    </row>
    <row r="707" spans="2:24" customFormat="1" ht="14.5" thickBot="1">
      <c r="B707" s="734" t="s">
        <v>5087</v>
      </c>
      <c r="I707" s="710" t="s">
        <v>3393</v>
      </c>
      <c r="J707">
        <v>4</v>
      </c>
      <c r="K707" s="312" t="s">
        <v>3245</v>
      </c>
      <c r="L707" s="657" t="s">
        <v>4916</v>
      </c>
      <c r="M707" s="628">
        <v>0</v>
      </c>
      <c r="N707" s="628">
        <v>0</v>
      </c>
      <c r="O707" s="628">
        <v>0</v>
      </c>
      <c r="P707">
        <v>1</v>
      </c>
      <c r="Q707">
        <v>1</v>
      </c>
      <c r="R707">
        <f t="shared" si="33"/>
        <v>2</v>
      </c>
      <c r="S707" s="657"/>
      <c r="T707" s="657"/>
      <c r="U707" s="657"/>
      <c r="V707" s="657"/>
      <c r="W707" s="657"/>
      <c r="X707" s="657"/>
    </row>
    <row r="708" spans="2:24" customFormat="1" ht="14.25" hidden="1" customHeight="1" thickBot="1">
      <c r="B708" t="s">
        <v>4709</v>
      </c>
      <c r="I708" s="710" t="s">
        <v>3393</v>
      </c>
      <c r="J708">
        <v>4</v>
      </c>
      <c r="K708" s="312" t="s">
        <v>3255</v>
      </c>
      <c r="L708" s="657" t="s">
        <v>4915</v>
      </c>
      <c r="M708">
        <v>0</v>
      </c>
      <c r="N708">
        <v>0</v>
      </c>
      <c r="O708">
        <v>0</v>
      </c>
      <c r="P708">
        <v>0</v>
      </c>
      <c r="Q708">
        <v>0</v>
      </c>
      <c r="R708">
        <f t="shared" si="33"/>
        <v>0</v>
      </c>
      <c r="S708" s="657"/>
      <c r="T708" s="657"/>
      <c r="U708" s="657"/>
      <c r="V708" s="657"/>
      <c r="W708" s="657"/>
      <c r="X708" s="657"/>
    </row>
    <row r="709" spans="2:24" customFormat="1" ht="14.25" hidden="1" customHeight="1" thickBot="1">
      <c r="B709" t="s">
        <v>4684</v>
      </c>
      <c r="I709" s="710" t="s">
        <v>3393</v>
      </c>
      <c r="J709">
        <v>4</v>
      </c>
      <c r="K709" s="312" t="s">
        <v>3250</v>
      </c>
      <c r="L709" s="657" t="s">
        <v>4915</v>
      </c>
      <c r="M709">
        <v>0</v>
      </c>
      <c r="N709">
        <v>0</v>
      </c>
      <c r="O709">
        <v>0</v>
      </c>
      <c r="P709">
        <v>0</v>
      </c>
      <c r="Q709">
        <v>0</v>
      </c>
      <c r="R709">
        <f t="shared" si="33"/>
        <v>0</v>
      </c>
      <c r="S709" s="657"/>
      <c r="T709" s="657"/>
      <c r="U709" s="657"/>
      <c r="V709" s="657"/>
      <c r="W709" s="657"/>
      <c r="X709" s="657"/>
    </row>
    <row r="710" spans="2:24" customFormat="1" ht="14.25" hidden="1" customHeight="1" thickBot="1">
      <c r="B710" s="518" t="s">
        <v>4780</v>
      </c>
      <c r="I710" s="710" t="s">
        <v>3393</v>
      </c>
      <c r="J710">
        <v>4</v>
      </c>
      <c r="K710" s="312" t="s">
        <v>3255</v>
      </c>
      <c r="L710" s="657" t="s">
        <v>5098</v>
      </c>
      <c r="M710" s="628">
        <v>0</v>
      </c>
      <c r="N710" s="628">
        <v>0</v>
      </c>
      <c r="O710">
        <v>0</v>
      </c>
      <c r="P710">
        <v>0</v>
      </c>
      <c r="Q710">
        <v>0</v>
      </c>
      <c r="R710">
        <f t="shared" si="33"/>
        <v>0</v>
      </c>
      <c r="S710" s="657"/>
      <c r="T710" s="657"/>
      <c r="U710" s="657"/>
      <c r="V710" s="657"/>
      <c r="W710" s="657"/>
      <c r="X710" s="657"/>
    </row>
    <row r="711" spans="2:24" customFormat="1" ht="14.25" hidden="1" customHeight="1" thickBot="1">
      <c r="B711" t="s">
        <v>4708</v>
      </c>
      <c r="I711" s="710" t="s">
        <v>3393</v>
      </c>
      <c r="J711">
        <v>4</v>
      </c>
      <c r="K711" s="312" t="s">
        <v>3250</v>
      </c>
      <c r="L711" s="657" t="s">
        <v>4915</v>
      </c>
      <c r="M711">
        <v>0</v>
      </c>
      <c r="N711">
        <v>0</v>
      </c>
      <c r="O711">
        <v>0</v>
      </c>
      <c r="P711">
        <v>0</v>
      </c>
      <c r="Q711">
        <v>0</v>
      </c>
      <c r="R711">
        <f t="shared" si="33"/>
        <v>0</v>
      </c>
      <c r="S711" s="657"/>
      <c r="T711" s="657"/>
      <c r="U711" s="657"/>
      <c r="V711" s="657"/>
      <c r="W711" s="657"/>
      <c r="X711" s="657"/>
    </row>
    <row r="712" spans="2:24" customFormat="1" ht="14.25" hidden="1" customHeight="1" thickBot="1">
      <c r="B712" s="518" t="s">
        <v>4781</v>
      </c>
      <c r="I712" s="710" t="s">
        <v>3393</v>
      </c>
      <c r="J712">
        <v>4</v>
      </c>
      <c r="K712" s="312" t="s">
        <v>3250</v>
      </c>
      <c r="L712" s="657" t="s">
        <v>4915</v>
      </c>
      <c r="M712">
        <v>0</v>
      </c>
      <c r="N712">
        <v>0</v>
      </c>
      <c r="O712">
        <v>0</v>
      </c>
      <c r="P712">
        <v>0</v>
      </c>
      <c r="Q712">
        <v>0</v>
      </c>
      <c r="R712">
        <f t="shared" si="33"/>
        <v>0</v>
      </c>
      <c r="S712" s="657"/>
      <c r="T712" s="657"/>
      <c r="U712" s="657"/>
      <c r="V712" s="657"/>
      <c r="W712" s="657"/>
      <c r="X712" s="657"/>
    </row>
    <row r="713" spans="2:24" customFormat="1" ht="14.25" hidden="1" customHeight="1" thickBot="1">
      <c r="B713" s="518" t="s">
        <v>4891</v>
      </c>
      <c r="I713" s="710" t="s">
        <v>3393</v>
      </c>
      <c r="J713">
        <v>4</v>
      </c>
      <c r="K713" s="312" t="s">
        <v>3250</v>
      </c>
      <c r="L713" s="657" t="s">
        <v>4915</v>
      </c>
      <c r="M713">
        <v>0</v>
      </c>
      <c r="N713">
        <v>0</v>
      </c>
      <c r="O713">
        <v>0</v>
      </c>
      <c r="P713">
        <v>0</v>
      </c>
      <c r="Q713" s="628">
        <v>0</v>
      </c>
      <c r="R713">
        <f t="shared" si="33"/>
        <v>0</v>
      </c>
      <c r="S713" s="657"/>
      <c r="T713" s="657"/>
      <c r="U713" s="657"/>
      <c r="V713" s="657"/>
      <c r="W713" s="657"/>
      <c r="X713" s="657"/>
    </row>
    <row r="714" spans="2:24" customFormat="1" ht="14.25" hidden="1" customHeight="1" thickBot="1">
      <c r="B714" t="s">
        <v>4686</v>
      </c>
      <c r="I714" s="710" t="s">
        <v>3393</v>
      </c>
      <c r="J714">
        <v>4</v>
      </c>
      <c r="K714" s="312" t="s">
        <v>3255</v>
      </c>
      <c r="L714" s="657" t="s">
        <v>4915</v>
      </c>
      <c r="M714">
        <v>0</v>
      </c>
      <c r="N714">
        <v>0</v>
      </c>
      <c r="O714">
        <v>0</v>
      </c>
      <c r="P714">
        <v>0</v>
      </c>
      <c r="Q714">
        <v>0</v>
      </c>
      <c r="R714">
        <f t="shared" si="33"/>
        <v>0</v>
      </c>
      <c r="S714" s="657"/>
      <c r="T714" s="657"/>
      <c r="U714" s="657"/>
      <c r="V714" s="657"/>
      <c r="W714" s="657"/>
      <c r="X714" s="657"/>
    </row>
    <row r="715" spans="2:24" customFormat="1" ht="14.25" hidden="1" customHeight="1" thickBot="1">
      <c r="B715" t="s">
        <v>4717</v>
      </c>
      <c r="I715" s="710" t="s">
        <v>3393</v>
      </c>
      <c r="J715">
        <v>5</v>
      </c>
      <c r="K715" s="312" t="s">
        <v>3250</v>
      </c>
      <c r="L715" s="657" t="s">
        <v>4915</v>
      </c>
      <c r="M715">
        <v>0</v>
      </c>
      <c r="N715">
        <v>0</v>
      </c>
      <c r="O715">
        <v>0</v>
      </c>
      <c r="P715">
        <v>0</v>
      </c>
      <c r="Q715">
        <v>0</v>
      </c>
      <c r="R715">
        <f t="shared" ref="R715:R732" si="34">SUBTOTAL(9,M715:Q715)</f>
        <v>0</v>
      </c>
      <c r="S715" s="657"/>
      <c r="T715" s="657"/>
      <c r="U715" s="657"/>
      <c r="V715" s="657"/>
      <c r="W715" s="657"/>
      <c r="X715" s="657"/>
    </row>
    <row r="716" spans="2:24" customFormat="1" ht="14.25" customHeight="1" thickBot="1">
      <c r="B716" s="518" t="s">
        <v>4763</v>
      </c>
      <c r="I716" s="710" t="s">
        <v>3393</v>
      </c>
      <c r="J716">
        <v>5</v>
      </c>
      <c r="K716" s="312" t="s">
        <v>3262</v>
      </c>
      <c r="L716" s="657" t="s">
        <v>4916</v>
      </c>
      <c r="M716">
        <v>0</v>
      </c>
      <c r="N716">
        <v>1</v>
      </c>
      <c r="O716">
        <v>0</v>
      </c>
      <c r="P716">
        <v>2</v>
      </c>
      <c r="Q716">
        <v>2</v>
      </c>
      <c r="R716">
        <f t="shared" si="34"/>
        <v>5</v>
      </c>
      <c r="S716" s="657"/>
      <c r="T716" s="657"/>
      <c r="U716" s="657"/>
      <c r="V716" s="657"/>
      <c r="W716" s="657"/>
      <c r="X716" s="657"/>
    </row>
    <row r="717" spans="2:24" customFormat="1" ht="14.25" hidden="1" customHeight="1" thickBot="1">
      <c r="B717" s="518" t="s">
        <v>4808</v>
      </c>
      <c r="I717" s="710" t="s">
        <v>3393</v>
      </c>
      <c r="J717">
        <v>5</v>
      </c>
      <c r="K717" s="312" t="s">
        <v>3255</v>
      </c>
      <c r="L717" s="657" t="s">
        <v>5097</v>
      </c>
      <c r="M717">
        <v>0</v>
      </c>
      <c r="N717">
        <v>0</v>
      </c>
      <c r="O717">
        <v>0</v>
      </c>
      <c r="P717">
        <v>0</v>
      </c>
      <c r="Q717">
        <v>0</v>
      </c>
      <c r="R717">
        <f t="shared" si="34"/>
        <v>0</v>
      </c>
      <c r="S717" s="657"/>
      <c r="T717" s="657"/>
      <c r="U717" s="657"/>
      <c r="V717" s="657"/>
      <c r="W717" s="657"/>
      <c r="X717" s="657"/>
    </row>
    <row r="718" spans="2:24" customFormat="1" ht="14.25" hidden="1" customHeight="1" thickBot="1">
      <c r="B718" t="s">
        <v>4741</v>
      </c>
      <c r="I718" s="710" t="s">
        <v>3393</v>
      </c>
      <c r="J718">
        <v>5</v>
      </c>
      <c r="K718" s="312" t="s">
        <v>3255</v>
      </c>
      <c r="L718" s="657" t="s">
        <v>4916</v>
      </c>
      <c r="M718">
        <v>0</v>
      </c>
      <c r="N718">
        <v>1</v>
      </c>
      <c r="O718">
        <v>0</v>
      </c>
      <c r="P718">
        <v>0</v>
      </c>
      <c r="Q718">
        <v>0</v>
      </c>
      <c r="R718">
        <f t="shared" si="34"/>
        <v>0</v>
      </c>
      <c r="S718" s="657"/>
      <c r="T718" s="657"/>
      <c r="U718" s="657"/>
      <c r="V718" s="657"/>
      <c r="W718" s="657"/>
      <c r="X718" s="657"/>
    </row>
    <row r="719" spans="2:24" customFormat="1" ht="14.25" hidden="1" customHeight="1" thickBot="1">
      <c r="B719" t="s">
        <v>4711</v>
      </c>
      <c r="I719" s="710" t="s">
        <v>3393</v>
      </c>
      <c r="J719">
        <v>5</v>
      </c>
      <c r="K719" s="312" t="s">
        <v>3250</v>
      </c>
      <c r="L719" s="657" t="s">
        <v>4915</v>
      </c>
      <c r="M719">
        <v>0</v>
      </c>
      <c r="N719">
        <v>0</v>
      </c>
      <c r="O719">
        <v>0</v>
      </c>
      <c r="P719">
        <v>0</v>
      </c>
      <c r="Q719">
        <v>0</v>
      </c>
      <c r="R719">
        <f t="shared" si="34"/>
        <v>0</v>
      </c>
      <c r="S719" s="657"/>
      <c r="T719" s="657"/>
      <c r="U719" s="657"/>
      <c r="V719" s="657"/>
      <c r="W719" s="657"/>
      <c r="X719" s="657"/>
    </row>
    <row r="720" spans="2:24" customFormat="1" ht="14.25" customHeight="1" thickBot="1">
      <c r="B720" t="s">
        <v>4689</v>
      </c>
      <c r="I720" s="710" t="s">
        <v>3393</v>
      </c>
      <c r="J720">
        <v>5</v>
      </c>
      <c r="K720" s="312" t="s">
        <v>3262</v>
      </c>
      <c r="L720" s="657" t="s">
        <v>4916</v>
      </c>
      <c r="M720">
        <v>2</v>
      </c>
      <c r="N720">
        <v>2</v>
      </c>
      <c r="O720">
        <v>2</v>
      </c>
      <c r="P720">
        <v>2</v>
      </c>
      <c r="Q720">
        <v>1</v>
      </c>
      <c r="R720">
        <f t="shared" si="34"/>
        <v>9</v>
      </c>
      <c r="S720" s="657"/>
      <c r="T720" s="657"/>
      <c r="U720" s="657"/>
      <c r="V720" s="657"/>
      <c r="W720" s="657"/>
      <c r="X720" s="657"/>
    </row>
    <row r="721" spans="1:54" customFormat="1" ht="14.25" hidden="1" customHeight="1" thickBot="1">
      <c r="B721" t="s">
        <v>4738</v>
      </c>
      <c r="I721" s="710" t="s">
        <v>3393</v>
      </c>
      <c r="J721">
        <v>5</v>
      </c>
      <c r="K721" s="312" t="s">
        <v>3250</v>
      </c>
      <c r="L721" s="657" t="s">
        <v>4915</v>
      </c>
      <c r="M721">
        <v>0</v>
      </c>
      <c r="N721">
        <v>0</v>
      </c>
      <c r="O721">
        <v>0</v>
      </c>
      <c r="P721">
        <v>0</v>
      </c>
      <c r="Q721">
        <v>0</v>
      </c>
      <c r="R721">
        <f t="shared" si="34"/>
        <v>0</v>
      </c>
      <c r="S721" s="657"/>
      <c r="T721" s="657"/>
      <c r="U721" s="657"/>
      <c r="V721" s="657"/>
      <c r="W721" s="657"/>
      <c r="X721" s="657"/>
    </row>
    <row r="722" spans="1:54" customFormat="1" ht="14.25" customHeight="1" thickBot="1">
      <c r="B722" s="518" t="s">
        <v>4782</v>
      </c>
      <c r="I722" s="710" t="s">
        <v>3393</v>
      </c>
      <c r="J722">
        <v>5</v>
      </c>
      <c r="K722" s="312" t="s">
        <v>3262</v>
      </c>
      <c r="L722" s="657" t="s">
        <v>4916</v>
      </c>
      <c r="M722">
        <v>2</v>
      </c>
      <c r="N722">
        <v>2</v>
      </c>
      <c r="O722">
        <v>2</v>
      </c>
      <c r="P722">
        <v>1</v>
      </c>
      <c r="Q722">
        <v>2</v>
      </c>
      <c r="R722">
        <f t="shared" si="34"/>
        <v>9</v>
      </c>
      <c r="S722" s="657"/>
      <c r="T722" s="657"/>
      <c r="U722" s="657"/>
      <c r="V722" s="657"/>
      <c r="W722" s="657"/>
      <c r="X722" s="657"/>
    </row>
    <row r="723" spans="1:54" customFormat="1" ht="14.25" customHeight="1" thickBot="1">
      <c r="B723" t="s">
        <v>4743</v>
      </c>
      <c r="I723" s="710" t="s">
        <v>3393</v>
      </c>
      <c r="J723">
        <v>5</v>
      </c>
      <c r="K723" s="312" t="s">
        <v>3262</v>
      </c>
      <c r="L723" s="657" t="s">
        <v>4916</v>
      </c>
      <c r="M723">
        <v>1</v>
      </c>
      <c r="N723">
        <v>2</v>
      </c>
      <c r="O723">
        <v>2</v>
      </c>
      <c r="P723">
        <v>2</v>
      </c>
      <c r="Q723">
        <v>1</v>
      </c>
      <c r="R723">
        <f t="shared" si="34"/>
        <v>8</v>
      </c>
      <c r="S723" s="657"/>
      <c r="T723" s="657"/>
      <c r="U723" s="657"/>
      <c r="V723" s="657"/>
      <c r="W723" s="657"/>
      <c r="X723" s="657"/>
    </row>
    <row r="724" spans="1:54" customFormat="1" ht="14.25" hidden="1" customHeight="1" thickBot="1">
      <c r="B724" t="s">
        <v>4713</v>
      </c>
      <c r="I724" s="710" t="s">
        <v>3393</v>
      </c>
      <c r="J724">
        <v>6</v>
      </c>
      <c r="K724" s="312" t="s">
        <v>3255</v>
      </c>
      <c r="L724" s="657" t="s">
        <v>4916</v>
      </c>
      <c r="M724">
        <v>0</v>
      </c>
      <c r="N724">
        <v>0</v>
      </c>
      <c r="O724">
        <v>0</v>
      </c>
      <c r="P724">
        <v>0</v>
      </c>
      <c r="Q724">
        <v>2</v>
      </c>
      <c r="R724">
        <f t="shared" si="34"/>
        <v>0</v>
      </c>
      <c r="S724" s="657"/>
      <c r="T724" s="657"/>
      <c r="U724" s="657"/>
      <c r="V724" s="657"/>
      <c r="W724" s="657"/>
      <c r="X724" s="657"/>
    </row>
    <row r="725" spans="1:54" customFormat="1" ht="14.5" thickBot="1">
      <c r="B725" s="734" t="s">
        <v>4807</v>
      </c>
      <c r="I725" s="710" t="s">
        <v>3393</v>
      </c>
      <c r="J725">
        <v>6</v>
      </c>
      <c r="K725" s="312" t="s">
        <v>3245</v>
      </c>
      <c r="L725" s="657" t="s">
        <v>4916</v>
      </c>
      <c r="M725" s="628">
        <v>0</v>
      </c>
      <c r="N725" s="628">
        <v>0</v>
      </c>
      <c r="O725" s="628">
        <v>0</v>
      </c>
      <c r="P725" s="628">
        <v>0</v>
      </c>
      <c r="Q725" s="628">
        <v>0</v>
      </c>
      <c r="R725">
        <f t="shared" si="34"/>
        <v>0</v>
      </c>
      <c r="S725" s="657"/>
      <c r="T725" s="657"/>
      <c r="U725" s="657"/>
      <c r="V725" s="657"/>
      <c r="W725" s="657"/>
      <c r="X725" s="657"/>
    </row>
    <row r="726" spans="1:54" customFormat="1" ht="14.25" hidden="1" customHeight="1" thickBot="1">
      <c r="B726" s="518" t="s">
        <v>4783</v>
      </c>
      <c r="I726" s="710" t="s">
        <v>3393</v>
      </c>
      <c r="J726">
        <v>6</v>
      </c>
      <c r="K726" s="312" t="s">
        <v>3250</v>
      </c>
      <c r="L726" s="657" t="s">
        <v>4915</v>
      </c>
      <c r="M726">
        <v>0</v>
      </c>
      <c r="N726">
        <v>0</v>
      </c>
      <c r="O726">
        <v>0</v>
      </c>
      <c r="P726">
        <v>0</v>
      </c>
      <c r="Q726">
        <v>0</v>
      </c>
      <c r="R726">
        <f t="shared" si="34"/>
        <v>0</v>
      </c>
      <c r="S726" s="657"/>
      <c r="T726" s="657"/>
      <c r="U726" s="657"/>
      <c r="V726" s="657"/>
      <c r="W726" s="657"/>
      <c r="X726" s="657"/>
    </row>
    <row r="727" spans="1:54" customFormat="1" ht="14.25" hidden="1" customHeight="1" thickBot="1">
      <c r="B727" t="s">
        <v>4742</v>
      </c>
      <c r="I727" s="710" t="s">
        <v>3393</v>
      </c>
      <c r="J727">
        <v>6</v>
      </c>
      <c r="K727" s="312" t="s">
        <v>3250</v>
      </c>
      <c r="L727" s="657" t="s">
        <v>4915</v>
      </c>
      <c r="M727">
        <v>0</v>
      </c>
      <c r="N727">
        <v>0</v>
      </c>
      <c r="O727">
        <v>0</v>
      </c>
      <c r="P727">
        <v>0</v>
      </c>
      <c r="Q727">
        <v>0</v>
      </c>
      <c r="R727">
        <f t="shared" si="34"/>
        <v>0</v>
      </c>
      <c r="S727" s="657"/>
      <c r="T727" s="657"/>
      <c r="U727" s="657"/>
      <c r="V727" s="657"/>
      <c r="W727" s="657"/>
      <c r="X727" s="657"/>
    </row>
    <row r="728" spans="1:54" customFormat="1" ht="14.25" hidden="1" customHeight="1" thickBot="1">
      <c r="B728" t="s">
        <v>4740</v>
      </c>
      <c r="I728" s="710" t="s">
        <v>3393</v>
      </c>
      <c r="J728">
        <v>6</v>
      </c>
      <c r="K728" s="312" t="s">
        <v>3250</v>
      </c>
      <c r="L728" s="657" t="s">
        <v>4915</v>
      </c>
      <c r="M728">
        <v>0</v>
      </c>
      <c r="N728">
        <v>0</v>
      </c>
      <c r="O728">
        <v>0</v>
      </c>
      <c r="P728">
        <v>0</v>
      </c>
      <c r="Q728">
        <v>0</v>
      </c>
      <c r="R728">
        <f t="shared" si="34"/>
        <v>0</v>
      </c>
      <c r="S728" s="657"/>
      <c r="T728" s="657"/>
      <c r="U728" s="657"/>
      <c r="V728" s="657"/>
      <c r="W728" s="657"/>
      <c r="X728" s="657"/>
    </row>
    <row r="729" spans="1:54" customFormat="1" ht="14.5" thickBot="1">
      <c r="B729" s="518" t="s">
        <v>4791</v>
      </c>
      <c r="I729" s="710" t="s">
        <v>3393</v>
      </c>
      <c r="J729">
        <v>7</v>
      </c>
      <c r="K729" s="312" t="s">
        <v>3245</v>
      </c>
      <c r="L729" s="657" t="s">
        <v>4916</v>
      </c>
      <c r="M729">
        <v>1</v>
      </c>
      <c r="N729">
        <v>1</v>
      </c>
      <c r="O729" s="628">
        <v>0</v>
      </c>
      <c r="P729">
        <v>1</v>
      </c>
      <c r="Q729" s="628">
        <v>0</v>
      </c>
      <c r="R729">
        <f t="shared" si="34"/>
        <v>3</v>
      </c>
      <c r="S729" s="657"/>
      <c r="T729" s="657"/>
      <c r="U729" s="657"/>
      <c r="V729" s="657"/>
      <c r="W729" s="657"/>
      <c r="X729" s="657"/>
    </row>
    <row r="730" spans="1:54" customFormat="1" ht="14.5" thickBot="1">
      <c r="B730" s="734" t="s">
        <v>5090</v>
      </c>
      <c r="I730" s="710" t="s">
        <v>3393</v>
      </c>
      <c r="J730">
        <v>7</v>
      </c>
      <c r="K730" s="312" t="s">
        <v>3245</v>
      </c>
      <c r="L730" s="657" t="s">
        <v>4916</v>
      </c>
      <c r="M730" s="628">
        <v>0</v>
      </c>
      <c r="N730" s="628">
        <v>0</v>
      </c>
      <c r="O730" s="628">
        <v>0</v>
      </c>
      <c r="P730" s="628">
        <v>0</v>
      </c>
      <c r="Q730" s="628">
        <v>0</v>
      </c>
      <c r="R730">
        <f t="shared" si="34"/>
        <v>0</v>
      </c>
      <c r="S730" s="657"/>
      <c r="T730" s="657"/>
      <c r="U730" s="657"/>
      <c r="V730" s="657"/>
      <c r="W730" s="657"/>
      <c r="X730" s="657"/>
    </row>
    <row r="731" spans="1:54" customFormat="1" ht="14.25" hidden="1" customHeight="1" thickBot="1">
      <c r="B731" t="s">
        <v>4760</v>
      </c>
      <c r="I731" s="710" t="s">
        <v>3393</v>
      </c>
      <c r="J731">
        <v>8</v>
      </c>
      <c r="K731" s="312" t="s">
        <v>3250</v>
      </c>
      <c r="L731" s="657" t="s">
        <v>4915</v>
      </c>
      <c r="M731">
        <v>0</v>
      </c>
      <c r="N731">
        <v>0</v>
      </c>
      <c r="O731">
        <v>0</v>
      </c>
      <c r="P731">
        <v>0</v>
      </c>
      <c r="Q731">
        <v>0</v>
      </c>
      <c r="R731">
        <f t="shared" si="34"/>
        <v>0</v>
      </c>
      <c r="S731" s="657"/>
      <c r="T731" s="657"/>
      <c r="U731" s="657"/>
      <c r="V731" s="657"/>
      <c r="W731" s="657"/>
      <c r="X731" s="657"/>
    </row>
    <row r="732" spans="1:54" customFormat="1" ht="14.25" hidden="1" customHeight="1" thickBot="1">
      <c r="B732" t="s">
        <v>4751</v>
      </c>
      <c r="I732" s="710" t="s">
        <v>3393</v>
      </c>
      <c r="J732">
        <v>8</v>
      </c>
      <c r="K732" s="312" t="s">
        <v>3250</v>
      </c>
      <c r="L732" s="657" t="s">
        <v>4915</v>
      </c>
      <c r="M732">
        <v>0</v>
      </c>
      <c r="N732">
        <v>0</v>
      </c>
      <c r="O732">
        <v>0</v>
      </c>
      <c r="P732">
        <v>0</v>
      </c>
      <c r="Q732">
        <v>0</v>
      </c>
      <c r="R732">
        <f t="shared" si="34"/>
        <v>0</v>
      </c>
      <c r="S732" s="657"/>
      <c r="T732" s="657"/>
      <c r="U732" s="657"/>
      <c r="V732" s="657"/>
      <c r="W732" s="657"/>
      <c r="X732" s="657"/>
    </row>
    <row r="733" spans="1:54" customFormat="1" ht="14.25" customHeight="1" thickBot="1">
      <c r="B733" s="518" t="s">
        <v>4766</v>
      </c>
      <c r="I733" s="710" t="s">
        <v>3393</v>
      </c>
      <c r="J733">
        <v>9</v>
      </c>
      <c r="K733" s="312" t="s">
        <v>3245</v>
      </c>
      <c r="L733" s="657" t="s">
        <v>4915</v>
      </c>
      <c r="M733" s="628">
        <v>0</v>
      </c>
      <c r="N733" s="628">
        <v>0</v>
      </c>
      <c r="O733" s="628">
        <v>0</v>
      </c>
      <c r="P733" s="628">
        <v>0</v>
      </c>
      <c r="Q733" s="628">
        <v>0</v>
      </c>
      <c r="S733" s="657"/>
      <c r="T733" s="657"/>
      <c r="U733" s="657"/>
      <c r="V733" s="657"/>
      <c r="W733" s="657"/>
      <c r="X733" s="657"/>
    </row>
    <row r="734" spans="1:54" customFormat="1" ht="13.5" customHeight="1">
      <c r="I734" s="764"/>
    </row>
    <row r="735" spans="1:54" s="528" customFormat="1" ht="13.5" hidden="1" customHeight="1">
      <c r="A735" s="260">
        <v>1904001</v>
      </c>
      <c r="B735" s="663" t="s">
        <v>4135</v>
      </c>
      <c r="C735" s="656"/>
      <c r="D735" s="523" t="s">
        <v>4136</v>
      </c>
      <c r="E735" s="309"/>
      <c r="F735" s="309" t="s">
        <v>3254</v>
      </c>
      <c r="G735" s="309">
        <v>2</v>
      </c>
      <c r="H735" s="309">
        <v>1</v>
      </c>
      <c r="I735" s="727" t="s">
        <v>3243</v>
      </c>
      <c r="J735" s="309">
        <v>1</v>
      </c>
      <c r="K735" s="312" t="s">
        <v>3250</v>
      </c>
      <c r="L735" s="657" t="s">
        <v>4298</v>
      </c>
      <c r="M735" s="628">
        <v>0</v>
      </c>
      <c r="N735" s="628">
        <v>0</v>
      </c>
      <c r="O735" s="628">
        <v>0</v>
      </c>
      <c r="P735" s="628">
        <v>0</v>
      </c>
      <c r="Q735" s="628">
        <v>0</v>
      </c>
      <c r="R735" s="415">
        <f t="shared" ref="R735:R798" si="35">SUBTOTAL(9,M735:Q735)</f>
        <v>0</v>
      </c>
      <c r="S735" s="657"/>
      <c r="T735" s="657"/>
      <c r="U735" s="657"/>
      <c r="V735" s="657"/>
      <c r="W735" s="657"/>
      <c r="X735" s="657"/>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s="528" customFormat="1" ht="13.5" hidden="1" customHeight="1">
      <c r="A736" s="260">
        <v>1904002</v>
      </c>
      <c r="B736" s="656" t="s">
        <v>4137</v>
      </c>
      <c r="C736" s="656"/>
      <c r="D736" s="523" t="s">
        <v>4339</v>
      </c>
      <c r="E736" s="309"/>
      <c r="F736" s="309" t="s">
        <v>3244</v>
      </c>
      <c r="G736" s="309"/>
      <c r="H736" s="309"/>
      <c r="I736" s="309" t="s">
        <v>3243</v>
      </c>
      <c r="J736" s="309">
        <v>1</v>
      </c>
      <c r="K736" s="312" t="s">
        <v>3250</v>
      </c>
      <c r="L736" s="657" t="s">
        <v>4350</v>
      </c>
      <c r="M736" s="628">
        <v>0</v>
      </c>
      <c r="N736" s="628">
        <v>0</v>
      </c>
      <c r="O736" s="628">
        <v>0</v>
      </c>
      <c r="P736" s="628">
        <v>0</v>
      </c>
      <c r="Q736" s="628">
        <v>0</v>
      </c>
      <c r="R736" s="415">
        <f t="shared" si="35"/>
        <v>0</v>
      </c>
      <c r="S736" s="657"/>
      <c r="T736" s="657"/>
      <c r="U736" s="657"/>
      <c r="V736" s="657"/>
      <c r="W736" s="657"/>
      <c r="X736" s="657"/>
      <c r="Y736" s="415"/>
      <c r="Z736" s="415"/>
      <c r="AA736" s="415"/>
      <c r="AB736" s="415"/>
      <c r="AC736" s="415"/>
      <c r="AD736" s="415"/>
      <c r="AE736" s="260"/>
      <c r="AF736" s="260"/>
      <c r="AG736" s="260"/>
      <c r="AH736" s="260"/>
      <c r="AI736" s="260"/>
      <c r="AJ736" s="260"/>
      <c r="AK736" s="260"/>
      <c r="AL736" s="260"/>
      <c r="AM736" s="260"/>
      <c r="AN736" s="260"/>
      <c r="AO736" s="260"/>
      <c r="AP736" s="260"/>
      <c r="AQ736" s="260"/>
      <c r="AR736" s="260"/>
      <c r="AS736" s="260"/>
      <c r="AT736" s="260"/>
      <c r="AU736" s="260"/>
      <c r="AV736" s="260"/>
      <c r="AW736" s="260"/>
      <c r="AX736" s="260"/>
      <c r="AY736" s="260"/>
      <c r="AZ736" s="260"/>
      <c r="BA736" s="260"/>
      <c r="BB736" s="260"/>
    </row>
    <row r="737" spans="1:54" s="528" customFormat="1" ht="13.5" customHeight="1">
      <c r="A737" s="260">
        <v>1904003</v>
      </c>
      <c r="B737" s="663" t="s">
        <v>4138</v>
      </c>
      <c r="C737" s="656"/>
      <c r="D737" s="523" t="s">
        <v>4139</v>
      </c>
      <c r="E737" s="309"/>
      <c r="F737" s="309" t="s">
        <v>3254</v>
      </c>
      <c r="G737" s="309">
        <v>2</v>
      </c>
      <c r="H737" s="309">
        <v>3</v>
      </c>
      <c r="I737" s="309" t="s">
        <v>3243</v>
      </c>
      <c r="J737" s="309">
        <v>2</v>
      </c>
      <c r="K737" s="312" t="s">
        <v>3245</v>
      </c>
      <c r="L737" s="657" t="s">
        <v>4313</v>
      </c>
      <c r="M737" s="628">
        <v>0</v>
      </c>
      <c r="N737" s="628">
        <v>0</v>
      </c>
      <c r="O737" s="628">
        <v>0</v>
      </c>
      <c r="P737" s="628">
        <v>0</v>
      </c>
      <c r="Q737" s="628">
        <v>0</v>
      </c>
      <c r="R737" s="415">
        <f t="shared" si="35"/>
        <v>0</v>
      </c>
      <c r="S737" s="657"/>
      <c r="T737" s="657"/>
      <c r="U737" s="657"/>
      <c r="V737" s="657"/>
      <c r="W737" s="657"/>
      <c r="X737" s="657"/>
      <c r="Y737" s="415"/>
      <c r="Z737" s="415"/>
      <c r="AA737" s="415"/>
      <c r="AB737" s="415"/>
      <c r="AC737" s="415"/>
      <c r="AD737" s="415"/>
      <c r="AE737" s="260"/>
      <c r="AF737" s="260"/>
      <c r="AG737" s="260"/>
      <c r="AH737" s="260"/>
      <c r="AI737" s="260"/>
      <c r="AJ737" s="260"/>
      <c r="AK737" s="260"/>
      <c r="AL737" s="260"/>
      <c r="AM737" s="260"/>
      <c r="AN737" s="260"/>
      <c r="AO737" s="260"/>
      <c r="AP737" s="260"/>
      <c r="AQ737" s="260"/>
      <c r="AR737" s="260"/>
      <c r="AS737" s="260"/>
      <c r="AT737" s="260"/>
      <c r="AU737" s="260"/>
      <c r="AV737" s="260"/>
      <c r="AW737" s="260"/>
      <c r="AX737" s="260"/>
      <c r="AY737" s="260"/>
      <c r="AZ737" s="260"/>
      <c r="BA737" s="260"/>
      <c r="BB737" s="260"/>
    </row>
    <row r="738" spans="1:54" s="528" customFormat="1" ht="13.5" customHeight="1">
      <c r="A738" s="260">
        <v>1904004</v>
      </c>
      <c r="B738" s="663" t="s">
        <v>4338</v>
      </c>
      <c r="C738" s="656"/>
      <c r="D738" s="523" t="s">
        <v>4140</v>
      </c>
      <c r="E738" s="309"/>
      <c r="F738" s="309" t="s">
        <v>3244</v>
      </c>
      <c r="G738" s="309"/>
      <c r="H738" s="309"/>
      <c r="I738" s="309" t="s">
        <v>3243</v>
      </c>
      <c r="J738" s="309">
        <v>2</v>
      </c>
      <c r="K738" s="312" t="s">
        <v>3262</v>
      </c>
      <c r="L738" s="657" t="s">
        <v>4309</v>
      </c>
      <c r="M738" s="628">
        <v>0</v>
      </c>
      <c r="N738" s="628">
        <v>0</v>
      </c>
      <c r="O738" s="628">
        <v>0</v>
      </c>
      <c r="P738" s="628">
        <v>0</v>
      </c>
      <c r="Q738" s="628">
        <v>0</v>
      </c>
      <c r="R738" s="415">
        <f t="shared" si="35"/>
        <v>0</v>
      </c>
      <c r="S738" s="657"/>
      <c r="T738" s="657"/>
      <c r="U738" s="657"/>
      <c r="V738" s="657"/>
      <c r="W738" s="657"/>
      <c r="X738" s="657"/>
      <c r="Y738" s="415"/>
      <c r="Z738" s="415"/>
      <c r="AA738" s="415"/>
      <c r="AB738" s="415"/>
      <c r="AC738" s="415"/>
      <c r="AD738" s="415"/>
      <c r="AE738" s="260"/>
      <c r="AF738" s="260"/>
      <c r="AG738" s="260"/>
      <c r="AH738" s="260"/>
      <c r="AI738" s="260"/>
      <c r="AJ738" s="260"/>
      <c r="AK738" s="260"/>
      <c r="AL738" s="260"/>
      <c r="AM738" s="260"/>
      <c r="AN738" s="260"/>
      <c r="AO738" s="260"/>
      <c r="AP738" s="260"/>
      <c r="AQ738" s="260"/>
      <c r="AR738" s="260"/>
      <c r="AS738" s="260"/>
      <c r="AT738" s="260"/>
      <c r="AU738" s="260"/>
      <c r="AV738" s="260"/>
      <c r="AW738" s="260"/>
      <c r="AX738" s="260"/>
      <c r="AY738" s="260"/>
      <c r="AZ738" s="260"/>
      <c r="BA738" s="260"/>
      <c r="BB738" s="260"/>
    </row>
    <row r="739" spans="1:54" s="528" customFormat="1" ht="13.5" hidden="1" customHeight="1">
      <c r="A739" s="260">
        <v>1904005</v>
      </c>
      <c r="B739" s="663" t="s">
        <v>4141</v>
      </c>
      <c r="C739" s="656"/>
      <c r="D739" s="523" t="s">
        <v>4142</v>
      </c>
      <c r="E739" s="309"/>
      <c r="F739" s="309" t="s">
        <v>3244</v>
      </c>
      <c r="G739" s="309"/>
      <c r="H739" s="309"/>
      <c r="I739" s="309" t="s">
        <v>3243</v>
      </c>
      <c r="J739" s="309">
        <v>2</v>
      </c>
      <c r="K739" s="312" t="s">
        <v>3255</v>
      </c>
      <c r="L739" s="657" t="s">
        <v>4312</v>
      </c>
      <c r="M739" s="628">
        <v>0</v>
      </c>
      <c r="N739" s="628">
        <v>0</v>
      </c>
      <c r="O739" s="628">
        <v>0</v>
      </c>
      <c r="P739" s="628">
        <v>0</v>
      </c>
      <c r="Q739" s="628">
        <v>0</v>
      </c>
      <c r="R739" s="415">
        <f t="shared" si="35"/>
        <v>0</v>
      </c>
      <c r="S739" s="657"/>
      <c r="T739" s="657"/>
      <c r="U739" s="657"/>
      <c r="V739" s="657"/>
      <c r="W739" s="657"/>
      <c r="X739" s="657"/>
      <c r="Y739" s="415"/>
      <c r="Z739" s="415"/>
      <c r="AA739" s="415"/>
      <c r="AB739" s="415"/>
      <c r="AC739" s="415"/>
      <c r="AD739" s="415"/>
      <c r="AE739" s="260"/>
      <c r="AF739" s="260"/>
      <c r="AG739" s="260"/>
      <c r="AH739" s="260"/>
      <c r="AI739" s="260"/>
      <c r="AJ739" s="260"/>
      <c r="AK739" s="260"/>
      <c r="AL739" s="260"/>
      <c r="AM739" s="260"/>
      <c r="AN739" s="260"/>
      <c r="AO739" s="260"/>
      <c r="AP739" s="260"/>
      <c r="AQ739" s="260"/>
      <c r="AR739" s="260"/>
      <c r="AS739" s="260"/>
      <c r="AT739" s="260"/>
      <c r="AU739" s="260"/>
      <c r="AV739" s="260"/>
      <c r="AW739" s="260"/>
      <c r="AX739" s="260"/>
      <c r="AY739" s="260"/>
      <c r="AZ739" s="260"/>
      <c r="BA739" s="260"/>
      <c r="BB739" s="260"/>
    </row>
    <row r="740" spans="1:54" s="528" customFormat="1" ht="13.5" hidden="1" customHeight="1">
      <c r="A740" s="260">
        <v>1904006</v>
      </c>
      <c r="B740" s="656" t="s">
        <v>4143</v>
      </c>
      <c r="C740" s="656"/>
      <c r="D740" s="260" t="s">
        <v>4144</v>
      </c>
      <c r="E740" s="309"/>
      <c r="F740" s="309" t="s">
        <v>3254</v>
      </c>
      <c r="G740" s="309">
        <v>2</v>
      </c>
      <c r="H740" s="309">
        <v>5</v>
      </c>
      <c r="I740" s="309" t="s">
        <v>3243</v>
      </c>
      <c r="J740" s="309">
        <v>3</v>
      </c>
      <c r="K740" s="312" t="s">
        <v>3255</v>
      </c>
      <c r="L740" s="657" t="s">
        <v>4297</v>
      </c>
      <c r="M740" s="628">
        <v>0</v>
      </c>
      <c r="N740" s="628">
        <v>0</v>
      </c>
      <c r="O740" s="628">
        <v>0</v>
      </c>
      <c r="P740" s="628">
        <v>0</v>
      </c>
      <c r="Q740" s="628">
        <v>0</v>
      </c>
      <c r="R740" s="415">
        <f t="shared" si="35"/>
        <v>0</v>
      </c>
      <c r="S740" s="657"/>
      <c r="T740" s="657"/>
      <c r="U740" s="657"/>
      <c r="V740" s="657"/>
      <c r="W740" s="657"/>
      <c r="X740" s="657"/>
      <c r="Y740" s="415"/>
      <c r="Z740" s="415"/>
      <c r="AA740" s="415"/>
      <c r="AB740" s="415"/>
      <c r="AC740" s="415"/>
      <c r="AD740" s="415"/>
      <c r="AE740" s="260"/>
      <c r="AF740" s="260"/>
      <c r="AG740" s="260"/>
      <c r="AH740" s="260"/>
      <c r="AI740" s="260"/>
      <c r="AJ740" s="260"/>
      <c r="AK740" s="260"/>
      <c r="AL740" s="260"/>
      <c r="AM740" s="260"/>
      <c r="AN740" s="260"/>
      <c r="AO740" s="260"/>
      <c r="AP740" s="260"/>
      <c r="AQ740" s="260"/>
      <c r="AR740" s="260"/>
      <c r="AS740" s="260"/>
      <c r="AT740" s="260"/>
      <c r="AU740" s="260"/>
      <c r="AV740" s="260"/>
      <c r="AW740" s="260"/>
      <c r="AX740" s="260"/>
      <c r="AY740" s="260"/>
      <c r="AZ740" s="260"/>
      <c r="BA740" s="260"/>
      <c r="BB740" s="260"/>
    </row>
    <row r="741" spans="1:54" s="528" customFormat="1" ht="13.5" hidden="1" customHeight="1">
      <c r="A741" s="260">
        <v>1904007</v>
      </c>
      <c r="B741" s="663" t="s">
        <v>4145</v>
      </c>
      <c r="C741" s="656"/>
      <c r="D741" s="260" t="s">
        <v>4146</v>
      </c>
      <c r="E741" s="309"/>
      <c r="F741" s="309" t="s">
        <v>3244</v>
      </c>
      <c r="G741" s="309"/>
      <c r="H741" s="309"/>
      <c r="I741" s="309" t="s">
        <v>3243</v>
      </c>
      <c r="J741" s="309">
        <v>3</v>
      </c>
      <c r="K741" s="312" t="s">
        <v>3250</v>
      </c>
      <c r="L741" s="657" t="s">
        <v>4308</v>
      </c>
      <c r="M741" s="628">
        <v>0</v>
      </c>
      <c r="N741" s="628">
        <v>0</v>
      </c>
      <c r="O741" s="628">
        <v>0</v>
      </c>
      <c r="P741" s="628">
        <v>0</v>
      </c>
      <c r="Q741" s="628">
        <v>0</v>
      </c>
      <c r="R741" s="415">
        <f t="shared" si="35"/>
        <v>0</v>
      </c>
      <c r="S741" s="657"/>
      <c r="T741" s="657"/>
      <c r="U741" s="657"/>
      <c r="V741" s="657"/>
      <c r="W741" s="657"/>
      <c r="X741" s="657"/>
      <c r="Y741" s="415"/>
      <c r="Z741" s="415"/>
      <c r="AA741" s="415"/>
      <c r="AB741" s="415"/>
      <c r="AC741" s="415"/>
      <c r="AD741" s="415"/>
      <c r="AE741" s="260"/>
      <c r="AF741" s="260"/>
      <c r="AG741" s="260"/>
      <c r="AH741" s="260"/>
      <c r="AI741" s="260"/>
      <c r="AJ741" s="260"/>
      <c r="AK741" s="260"/>
      <c r="AL741" s="260"/>
      <c r="AM741" s="260"/>
      <c r="AN741" s="260"/>
      <c r="AO741" s="260"/>
      <c r="AP741" s="260"/>
      <c r="AQ741" s="260"/>
      <c r="AR741" s="260"/>
      <c r="AS741" s="260"/>
      <c r="AT741" s="260"/>
      <c r="AU741" s="260"/>
      <c r="AV741" s="260"/>
      <c r="AW741" s="260"/>
      <c r="AX741" s="260"/>
      <c r="AY741" s="260"/>
      <c r="AZ741" s="260"/>
      <c r="BA741" s="260"/>
      <c r="BB741" s="260"/>
    </row>
    <row r="742" spans="1:54" s="528" customFormat="1" ht="14.25" customHeight="1" thickBot="1">
      <c r="A742" s="260">
        <v>1904008</v>
      </c>
      <c r="B742" s="692" t="s">
        <v>4147</v>
      </c>
      <c r="C742" s="692"/>
      <c r="D742" s="703" t="s">
        <v>4148</v>
      </c>
      <c r="E742" s="309" t="s">
        <v>3416</v>
      </c>
      <c r="F742" s="714" t="s">
        <v>3254</v>
      </c>
      <c r="G742" s="714">
        <v>4</v>
      </c>
      <c r="H742" s="714">
        <v>4</v>
      </c>
      <c r="I742" s="309" t="s">
        <v>3243</v>
      </c>
      <c r="J742" s="714">
        <v>5</v>
      </c>
      <c r="K742" s="312" t="s">
        <v>3262</v>
      </c>
      <c r="L742" s="313" t="s">
        <v>4280</v>
      </c>
      <c r="M742" s="260">
        <v>1</v>
      </c>
      <c r="N742" s="260">
        <v>1</v>
      </c>
      <c r="O742" s="628">
        <v>0</v>
      </c>
      <c r="P742" s="628">
        <v>0</v>
      </c>
      <c r="Q742" s="260">
        <v>1</v>
      </c>
      <c r="R742" s="415">
        <f t="shared" si="35"/>
        <v>3</v>
      </c>
      <c r="S742" s="313"/>
      <c r="T742" s="313"/>
      <c r="U742" s="313"/>
      <c r="V742" s="313"/>
      <c r="W742" s="313"/>
      <c r="X742" s="313"/>
      <c r="Y742" s="415"/>
      <c r="Z742" s="415"/>
      <c r="AA742" s="415"/>
      <c r="AB742" s="415"/>
      <c r="AC742" s="415"/>
      <c r="AD742" s="415"/>
      <c r="AE742" s="260"/>
      <c r="AF742" s="260"/>
      <c r="AG742" s="260"/>
      <c r="AH742" s="260"/>
      <c r="AI742" s="523"/>
      <c r="AJ742" s="260"/>
      <c r="AK742" s="260"/>
      <c r="AL742" s="260"/>
      <c r="AM742" s="260"/>
      <c r="AN742" s="260"/>
      <c r="AO742" s="260"/>
      <c r="AP742" s="260"/>
      <c r="AQ742" s="260"/>
      <c r="AR742" s="260"/>
      <c r="AS742" s="260"/>
      <c r="AT742" s="260"/>
      <c r="AU742" s="260"/>
      <c r="AV742" s="260"/>
      <c r="AW742" s="260"/>
      <c r="AX742" s="260"/>
      <c r="AY742" s="260"/>
      <c r="AZ742" s="260"/>
      <c r="BA742" s="260"/>
      <c r="BB742" s="260"/>
    </row>
    <row r="743" spans="1:54" s="528" customFormat="1" ht="14.25" customHeight="1" thickBot="1">
      <c r="A743" s="260">
        <v>1904009</v>
      </c>
      <c r="B743" s="684" t="s">
        <v>4333</v>
      </c>
      <c r="C743" s="684"/>
      <c r="D743" s="294" t="s">
        <v>4149</v>
      </c>
      <c r="E743" s="309"/>
      <c r="F743" s="710" t="s">
        <v>3254</v>
      </c>
      <c r="G743" s="710">
        <v>4</v>
      </c>
      <c r="H743" s="710">
        <v>8</v>
      </c>
      <c r="I743" s="309" t="s">
        <v>3243</v>
      </c>
      <c r="J743" s="710">
        <v>8</v>
      </c>
      <c r="K743" s="312" t="s">
        <v>3245</v>
      </c>
      <c r="L743" s="313" t="s">
        <v>4280</v>
      </c>
      <c r="M743" s="628">
        <v>0</v>
      </c>
      <c r="N743" s="260">
        <v>1</v>
      </c>
      <c r="O743" s="260">
        <v>1</v>
      </c>
      <c r="P743" s="260">
        <v>1</v>
      </c>
      <c r="Q743" s="260">
        <v>1</v>
      </c>
      <c r="R743" s="415">
        <f t="shared" si="35"/>
        <v>4</v>
      </c>
      <c r="S743" s="313"/>
      <c r="T743" s="313"/>
      <c r="U743" s="313"/>
      <c r="V743" s="313"/>
      <c r="W743" s="313"/>
      <c r="X743" s="313"/>
      <c r="Y743" s="415"/>
      <c r="Z743" s="415"/>
      <c r="AA743" s="415"/>
      <c r="AB743" s="415"/>
      <c r="AC743" s="415"/>
      <c r="AD743" s="415"/>
      <c r="AE743" s="260"/>
      <c r="AF743" s="260"/>
      <c r="AG743" s="260"/>
      <c r="AH743" s="260"/>
      <c r="AI743" s="260"/>
      <c r="AJ743" s="260"/>
      <c r="AK743" s="260"/>
      <c r="AL743" s="260"/>
      <c r="AM743" s="260"/>
      <c r="AN743" s="260"/>
      <c r="AO743" s="260"/>
      <c r="AP743" s="260"/>
      <c r="AQ743" s="260"/>
      <c r="AR743" s="260"/>
      <c r="AS743" s="260"/>
      <c r="AT743" s="260"/>
      <c r="AU743" s="260"/>
      <c r="AV743" s="260"/>
      <c r="AW743" s="260"/>
      <c r="AX743" s="260"/>
      <c r="AY743" s="260"/>
      <c r="AZ743" s="260"/>
      <c r="BA743" s="260"/>
      <c r="BB743" s="260"/>
    </row>
    <row r="744" spans="1:54" s="528" customFormat="1" ht="14.25" hidden="1" customHeight="1" thickBot="1">
      <c r="A744" s="260">
        <v>1904010</v>
      </c>
      <c r="B744" s="733" t="s">
        <v>4150</v>
      </c>
      <c r="C744" s="684"/>
      <c r="D744" s="294" t="s">
        <v>4151</v>
      </c>
      <c r="E744" s="309"/>
      <c r="F744" s="710" t="s">
        <v>3244</v>
      </c>
      <c r="G744" s="710"/>
      <c r="H744" s="710"/>
      <c r="I744" s="309" t="s">
        <v>3243</v>
      </c>
      <c r="J744" s="710">
        <v>8</v>
      </c>
      <c r="K744" s="312" t="s">
        <v>3255</v>
      </c>
      <c r="L744" s="657" t="s">
        <v>4314</v>
      </c>
      <c r="M744" s="628">
        <v>0</v>
      </c>
      <c r="N744" s="628">
        <v>0</v>
      </c>
      <c r="O744" s="628">
        <v>0</v>
      </c>
      <c r="P744" s="628">
        <v>0</v>
      </c>
      <c r="Q744" s="628">
        <v>0</v>
      </c>
      <c r="R744" s="415">
        <f t="shared" si="35"/>
        <v>0</v>
      </c>
      <c r="S744" s="657"/>
      <c r="T744" s="657"/>
      <c r="U744" s="657"/>
      <c r="V744" s="657"/>
      <c r="W744" s="657"/>
      <c r="X744" s="657"/>
      <c r="Y744" s="415"/>
      <c r="Z744" s="415"/>
      <c r="AA744" s="415"/>
      <c r="AB744" s="415"/>
      <c r="AC744" s="415"/>
      <c r="AD744" s="415"/>
      <c r="AE744" s="260"/>
      <c r="AF744" s="260"/>
      <c r="AG744" s="260"/>
      <c r="AH744" s="260"/>
      <c r="AI744" s="260"/>
      <c r="AJ744" s="260"/>
      <c r="AK744" s="260"/>
      <c r="AL744" s="260"/>
      <c r="AM744" s="260"/>
      <c r="AN744" s="260"/>
      <c r="AO744" s="260"/>
      <c r="AP744" s="260"/>
      <c r="AQ744" s="260"/>
      <c r="AR744" s="260"/>
      <c r="AS744" s="260"/>
      <c r="AT744" s="260"/>
      <c r="AU744" s="260"/>
      <c r="AV744" s="260"/>
      <c r="AW744" s="260"/>
      <c r="AX744" s="260"/>
      <c r="AY744" s="260"/>
      <c r="AZ744" s="260"/>
      <c r="BA744" s="260"/>
      <c r="BB744" s="260"/>
    </row>
    <row r="745" spans="1:54" s="528" customFormat="1" ht="14.25" hidden="1" customHeight="1" thickBot="1">
      <c r="A745" s="260">
        <v>1904011</v>
      </c>
      <c r="B745" s="733" t="s">
        <v>4169</v>
      </c>
      <c r="C745" s="684"/>
      <c r="D745" s="294" t="s">
        <v>4170</v>
      </c>
      <c r="E745" s="309" t="s">
        <v>3416</v>
      </c>
      <c r="F745" s="710" t="s">
        <v>3254</v>
      </c>
      <c r="G745" s="710">
        <v>1</v>
      </c>
      <c r="H745" s="710">
        <v>1</v>
      </c>
      <c r="I745" s="309" t="s">
        <v>3287</v>
      </c>
      <c r="J745" s="710">
        <v>1</v>
      </c>
      <c r="K745" s="312" t="s">
        <v>3255</v>
      </c>
      <c r="L745" s="657" t="s">
        <v>5120</v>
      </c>
      <c r="M745" s="628">
        <v>0</v>
      </c>
      <c r="N745" s="260">
        <v>0</v>
      </c>
      <c r="O745" s="628">
        <v>0</v>
      </c>
      <c r="P745" s="628">
        <v>0</v>
      </c>
      <c r="Q745" s="260">
        <v>0</v>
      </c>
      <c r="R745" s="415">
        <f t="shared" si="35"/>
        <v>0</v>
      </c>
      <c r="S745" s="657"/>
      <c r="T745" s="657"/>
      <c r="U745" s="657"/>
      <c r="V745" s="657"/>
      <c r="W745" s="657"/>
      <c r="X745" s="657"/>
      <c r="Y745" s="415"/>
      <c r="Z745" s="415"/>
      <c r="AA745" s="415"/>
      <c r="AB745" s="415"/>
      <c r="AC745" s="415"/>
      <c r="AD745" s="415"/>
      <c r="AE745" s="260"/>
      <c r="AF745" s="260"/>
      <c r="AG745" s="260"/>
      <c r="AH745" s="260"/>
      <c r="AI745" s="260"/>
      <c r="AJ745" s="260"/>
      <c r="AK745" s="260"/>
      <c r="AL745" s="260"/>
      <c r="AM745" s="260"/>
      <c r="AN745" s="260"/>
      <c r="AO745" s="260"/>
      <c r="AP745" s="260"/>
      <c r="AQ745" s="260"/>
      <c r="AR745" s="260"/>
      <c r="AS745" s="260"/>
      <c r="AT745" s="260"/>
      <c r="AU745" s="260"/>
      <c r="AV745" s="260"/>
      <c r="AW745" s="260"/>
      <c r="AX745" s="260"/>
      <c r="AY745" s="260"/>
      <c r="AZ745" s="260"/>
      <c r="BA745" s="260"/>
      <c r="BB745" s="260"/>
    </row>
    <row r="746" spans="1:54" s="528" customFormat="1" ht="14.25" hidden="1" customHeight="1" thickBot="1">
      <c r="A746" s="260">
        <v>1904012</v>
      </c>
      <c r="B746" s="684" t="s">
        <v>4171</v>
      </c>
      <c r="C746" s="684"/>
      <c r="D746" s="294" t="s">
        <v>4172</v>
      </c>
      <c r="E746" s="309"/>
      <c r="F746" s="710" t="s">
        <v>3244</v>
      </c>
      <c r="G746" s="710"/>
      <c r="H746" s="710"/>
      <c r="I746" s="309" t="s">
        <v>3287</v>
      </c>
      <c r="J746" s="710">
        <v>1</v>
      </c>
      <c r="K746" s="312" t="s">
        <v>3250</v>
      </c>
      <c r="L746" s="657" t="s">
        <v>4330</v>
      </c>
      <c r="M746" s="628">
        <v>0</v>
      </c>
      <c r="N746" s="628">
        <v>0</v>
      </c>
      <c r="O746" s="628">
        <v>0</v>
      </c>
      <c r="P746" s="628">
        <v>0</v>
      </c>
      <c r="Q746" s="628">
        <v>0</v>
      </c>
      <c r="R746" s="415">
        <f t="shared" si="35"/>
        <v>0</v>
      </c>
      <c r="S746" s="657"/>
      <c r="T746" s="657"/>
      <c r="U746" s="657"/>
      <c r="V746" s="657"/>
      <c r="W746" s="657"/>
      <c r="X746" s="657"/>
      <c r="Y746" s="415"/>
      <c r="Z746" s="415"/>
      <c r="AA746" s="415"/>
      <c r="AB746" s="415"/>
      <c r="AC746" s="415"/>
      <c r="AD746" s="415"/>
      <c r="AE746" s="260"/>
      <c r="AF746" s="260"/>
      <c r="AG746" s="260"/>
      <c r="AH746" s="260"/>
      <c r="AI746" s="260"/>
      <c r="AJ746" s="260"/>
      <c r="AK746" s="260"/>
      <c r="AL746" s="260"/>
      <c r="AM746" s="260"/>
      <c r="AN746" s="260"/>
      <c r="AO746" s="260"/>
      <c r="AP746" s="260"/>
      <c r="AQ746" s="260"/>
      <c r="AR746" s="260"/>
      <c r="AS746" s="260"/>
      <c r="AT746" s="260"/>
      <c r="AU746" s="260"/>
      <c r="AV746" s="260"/>
      <c r="AW746" s="260"/>
      <c r="AX746" s="260"/>
      <c r="AY746" s="260"/>
      <c r="AZ746" s="260"/>
      <c r="BA746" s="260"/>
      <c r="BB746" s="260"/>
    </row>
    <row r="747" spans="1:54" s="528" customFormat="1" ht="14.25" hidden="1" customHeight="1" thickBot="1">
      <c r="A747" s="260">
        <v>1904013</v>
      </c>
      <c r="B747" s="733" t="s">
        <v>4173</v>
      </c>
      <c r="C747" s="684"/>
      <c r="D747" s="294" t="s">
        <v>4174</v>
      </c>
      <c r="E747" s="309" t="s">
        <v>3269</v>
      </c>
      <c r="F747" s="710" t="s">
        <v>3254</v>
      </c>
      <c r="G747" s="710">
        <v>3</v>
      </c>
      <c r="H747" s="710">
        <v>3</v>
      </c>
      <c r="I747" s="309" t="s">
        <v>3287</v>
      </c>
      <c r="J747" s="710">
        <v>3</v>
      </c>
      <c r="K747" s="312" t="s">
        <v>3250</v>
      </c>
      <c r="L747" s="657" t="s">
        <v>4300</v>
      </c>
      <c r="M747" s="628">
        <v>0</v>
      </c>
      <c r="N747" s="260">
        <v>0</v>
      </c>
      <c r="O747" s="628">
        <v>0</v>
      </c>
      <c r="P747" s="628">
        <v>0</v>
      </c>
      <c r="Q747" s="628">
        <v>0</v>
      </c>
      <c r="R747" s="415">
        <f t="shared" si="35"/>
        <v>0</v>
      </c>
      <c r="S747" s="657"/>
      <c r="T747" s="657"/>
      <c r="U747" s="657"/>
      <c r="V747" s="657"/>
      <c r="W747" s="657"/>
      <c r="X747" s="657"/>
      <c r="Y747" s="415"/>
      <c r="Z747" s="415"/>
      <c r="AA747" s="415"/>
      <c r="AB747" s="415"/>
      <c r="AC747" s="415"/>
      <c r="AD747" s="415"/>
      <c r="AE747" s="260"/>
      <c r="AF747" s="260"/>
      <c r="AG747" s="260"/>
      <c r="AH747" s="260"/>
      <c r="AI747" s="260"/>
      <c r="AJ747" s="260"/>
      <c r="AK747" s="260"/>
      <c r="AL747" s="260"/>
      <c r="AM747" s="260"/>
      <c r="AN747" s="260"/>
      <c r="AO747" s="260"/>
      <c r="AP747" s="260"/>
      <c r="AQ747" s="260"/>
      <c r="AR747" s="260"/>
      <c r="AS747" s="260"/>
      <c r="AT747" s="260"/>
      <c r="AU747" s="260"/>
      <c r="AV747" s="260"/>
      <c r="AW747" s="260"/>
      <c r="AX747" s="260"/>
      <c r="AY747" s="260"/>
      <c r="AZ747" s="260"/>
      <c r="BA747" s="260"/>
      <c r="BB747" s="260"/>
    </row>
    <row r="748" spans="1:54" s="528" customFormat="1" ht="14.25" customHeight="1" thickBot="1">
      <c r="A748" s="260">
        <v>1904014</v>
      </c>
      <c r="B748" s="733" t="s">
        <v>4175</v>
      </c>
      <c r="C748" s="684"/>
      <c r="D748" s="294" t="s">
        <v>4176</v>
      </c>
      <c r="E748" s="309"/>
      <c r="F748" s="710" t="s">
        <v>3244</v>
      </c>
      <c r="G748" s="710"/>
      <c r="H748" s="710"/>
      <c r="I748" s="309" t="s">
        <v>3287</v>
      </c>
      <c r="J748" s="710">
        <v>3</v>
      </c>
      <c r="K748" s="312" t="s">
        <v>3262</v>
      </c>
      <c r="L748" s="313" t="s">
        <v>4280</v>
      </c>
      <c r="M748" s="260">
        <v>1</v>
      </c>
      <c r="N748" s="260">
        <v>1</v>
      </c>
      <c r="O748" s="260">
        <v>0</v>
      </c>
      <c r="P748" s="260">
        <v>2</v>
      </c>
      <c r="Q748" s="260">
        <v>2</v>
      </c>
      <c r="R748" s="415">
        <f t="shared" si="35"/>
        <v>6</v>
      </c>
      <c r="S748" s="313"/>
      <c r="T748" s="313"/>
      <c r="U748" s="313"/>
      <c r="V748" s="313"/>
      <c r="W748" s="313"/>
      <c r="X748" s="313"/>
      <c r="Y748" s="415"/>
      <c r="Z748" s="415"/>
      <c r="AA748" s="415"/>
      <c r="AB748" s="415"/>
      <c r="AC748" s="415"/>
      <c r="AD748" s="415"/>
      <c r="AE748" s="260"/>
      <c r="AF748" s="260"/>
      <c r="AG748" s="260"/>
      <c r="AH748" s="260"/>
      <c r="AI748" s="260"/>
      <c r="AJ748" s="260"/>
      <c r="AK748" s="260"/>
      <c r="AL748" s="260"/>
      <c r="AM748" s="260"/>
      <c r="AN748" s="260"/>
      <c r="AO748" s="260"/>
      <c r="AP748" s="260"/>
      <c r="AQ748" s="260"/>
      <c r="AR748" s="260"/>
      <c r="AS748" s="260"/>
      <c r="AT748" s="260"/>
      <c r="AU748" s="260"/>
      <c r="AV748" s="260"/>
      <c r="AW748" s="260"/>
      <c r="AX748" s="260"/>
      <c r="AY748" s="260"/>
      <c r="AZ748" s="260"/>
      <c r="BA748" s="260"/>
      <c r="BB748" s="260"/>
    </row>
    <row r="749" spans="1:54" s="528" customFormat="1" ht="14.25" customHeight="1" thickBot="1">
      <c r="A749" s="260">
        <v>1904015</v>
      </c>
      <c r="B749" s="684" t="s">
        <v>4177</v>
      </c>
      <c r="C749" s="684"/>
      <c r="D749" s="294" t="s">
        <v>4178</v>
      </c>
      <c r="E749" s="309"/>
      <c r="F749" s="710" t="s">
        <v>3254</v>
      </c>
      <c r="G749" s="710">
        <v>3</v>
      </c>
      <c r="H749" s="710">
        <v>3</v>
      </c>
      <c r="I749" s="309" t="s">
        <v>3287</v>
      </c>
      <c r="J749" s="710">
        <v>4</v>
      </c>
      <c r="K749" s="312" t="s">
        <v>3262</v>
      </c>
      <c r="L749" s="313" t="s">
        <v>4280</v>
      </c>
      <c r="M749" s="260">
        <v>1</v>
      </c>
      <c r="N749" s="628">
        <v>0</v>
      </c>
      <c r="O749" s="260">
        <v>2</v>
      </c>
      <c r="P749" s="260">
        <v>2</v>
      </c>
      <c r="Q749" s="260">
        <v>1</v>
      </c>
      <c r="R749" s="415">
        <f t="shared" si="35"/>
        <v>6</v>
      </c>
      <c r="S749" s="313"/>
      <c r="T749" s="313"/>
      <c r="U749" s="313"/>
      <c r="V749" s="313"/>
      <c r="W749" s="313"/>
      <c r="X749" s="313"/>
      <c r="Y749" s="415"/>
      <c r="Z749" s="415"/>
      <c r="AA749" s="415"/>
      <c r="AB749" s="415"/>
      <c r="AC749" s="415"/>
      <c r="AD749" s="415"/>
      <c r="AE749" s="260"/>
      <c r="AF749" s="260"/>
      <c r="AG749" s="260"/>
      <c r="AH749" s="260"/>
      <c r="AI749" s="260"/>
      <c r="AJ749" s="260"/>
      <c r="AK749" s="260"/>
      <c r="AL749" s="260"/>
      <c r="AM749" s="260"/>
      <c r="AN749" s="260"/>
      <c r="AO749" s="260"/>
      <c r="AP749" s="260"/>
      <c r="AQ749" s="260"/>
      <c r="AR749" s="260"/>
      <c r="AS749" s="260"/>
      <c r="AT749" s="260"/>
      <c r="AU749" s="260"/>
      <c r="AV749" s="260"/>
      <c r="AW749" s="260"/>
      <c r="AX749" s="260"/>
      <c r="AY749" s="260"/>
      <c r="AZ749" s="260"/>
      <c r="BA749" s="260"/>
      <c r="BB749" s="260"/>
    </row>
    <row r="750" spans="1:54" s="528" customFormat="1" ht="14.25" hidden="1" customHeight="1" thickBot="1">
      <c r="A750" s="260">
        <v>1904016</v>
      </c>
      <c r="B750" s="684" t="s">
        <v>4179</v>
      </c>
      <c r="C750" s="684"/>
      <c r="D750" s="294" t="s">
        <v>4180</v>
      </c>
      <c r="E750" s="309"/>
      <c r="F750" s="710" t="s">
        <v>3244</v>
      </c>
      <c r="G750" s="710"/>
      <c r="H750" s="710"/>
      <c r="I750" s="309" t="s">
        <v>3287</v>
      </c>
      <c r="J750" s="710">
        <v>4</v>
      </c>
      <c r="K750" s="312" t="s">
        <v>3250</v>
      </c>
      <c r="L750" s="657" t="s">
        <v>4295</v>
      </c>
      <c r="M750" s="628">
        <v>0</v>
      </c>
      <c r="N750" s="260">
        <v>0</v>
      </c>
      <c r="O750" s="628">
        <v>0</v>
      </c>
      <c r="P750" s="628">
        <v>0</v>
      </c>
      <c r="Q750" s="260">
        <v>0</v>
      </c>
      <c r="R750" s="415">
        <f t="shared" si="35"/>
        <v>0</v>
      </c>
      <c r="S750" s="657"/>
      <c r="T750" s="657"/>
      <c r="U750" s="657"/>
      <c r="V750" s="657"/>
      <c r="W750" s="657"/>
      <c r="X750" s="657"/>
      <c r="Y750" s="415"/>
      <c r="Z750" s="415"/>
      <c r="AA750" s="415"/>
      <c r="AB750" s="415"/>
      <c r="AC750" s="415"/>
      <c r="AD750" s="415"/>
      <c r="AE750" s="260"/>
      <c r="AF750" s="260"/>
      <c r="AG750" s="260"/>
      <c r="AH750" s="260"/>
      <c r="AI750" s="260"/>
      <c r="AJ750" s="260"/>
      <c r="AK750" s="260"/>
      <c r="AL750" s="260"/>
      <c r="AM750" s="260"/>
      <c r="AN750" s="260"/>
      <c r="AO750" s="260"/>
      <c r="AP750" s="260"/>
      <c r="AQ750" s="260"/>
      <c r="AR750" s="260"/>
      <c r="AS750" s="260"/>
      <c r="AT750" s="260"/>
      <c r="AU750" s="260"/>
      <c r="AV750" s="260"/>
      <c r="AW750" s="260"/>
      <c r="AX750" s="260"/>
      <c r="AY750" s="260"/>
      <c r="AZ750" s="260"/>
      <c r="BA750" s="260"/>
      <c r="BB750" s="260"/>
    </row>
    <row r="751" spans="1:54" s="528" customFormat="1" ht="14.25" hidden="1" customHeight="1" thickBot="1">
      <c r="A751" s="260">
        <v>1904017</v>
      </c>
      <c r="B751" s="684" t="s">
        <v>4181</v>
      </c>
      <c r="C751" s="684"/>
      <c r="D751" s="669" t="s">
        <v>4343</v>
      </c>
      <c r="E751" s="309"/>
      <c r="F751" s="710" t="s">
        <v>3244</v>
      </c>
      <c r="G751" s="710"/>
      <c r="H751" s="710"/>
      <c r="I751" s="309" t="s">
        <v>3287</v>
      </c>
      <c r="J751" s="710">
        <v>5</v>
      </c>
      <c r="K751" s="312" t="s">
        <v>3255</v>
      </c>
      <c r="L751" s="657" t="s">
        <v>5126</v>
      </c>
      <c r="M751" s="628">
        <v>0</v>
      </c>
      <c r="N751" s="260">
        <v>0</v>
      </c>
      <c r="O751" s="628">
        <v>0</v>
      </c>
      <c r="P751" s="628">
        <v>0</v>
      </c>
      <c r="Q751" s="628">
        <v>0</v>
      </c>
      <c r="R751" s="415">
        <f t="shared" si="35"/>
        <v>0</v>
      </c>
      <c r="S751" s="657"/>
      <c r="T751" s="657"/>
      <c r="U751" s="657"/>
      <c r="V751" s="657"/>
      <c r="W751" s="657"/>
      <c r="X751" s="657"/>
      <c r="Y751" s="415"/>
      <c r="Z751" s="415"/>
      <c r="AA751" s="415"/>
      <c r="AB751" s="415"/>
      <c r="AC751" s="415"/>
      <c r="AD751" s="415"/>
      <c r="AE751" s="260"/>
      <c r="AF751" s="260"/>
      <c r="AG751" s="260"/>
      <c r="AH751" s="260"/>
      <c r="AI751" s="260"/>
      <c r="AJ751" s="260"/>
      <c r="AK751" s="260"/>
      <c r="AL751" s="260"/>
      <c r="AM751" s="260"/>
      <c r="AN751" s="260"/>
      <c r="AO751" s="260"/>
      <c r="AP751" s="260"/>
      <c r="AQ751" s="260"/>
      <c r="AR751" s="260"/>
      <c r="AS751" s="260"/>
      <c r="AT751" s="260"/>
      <c r="AU751" s="260"/>
      <c r="AV751" s="260"/>
      <c r="AW751" s="260"/>
      <c r="AX751" s="260"/>
      <c r="AY751" s="260"/>
      <c r="AZ751" s="260"/>
      <c r="BA751" s="260"/>
      <c r="BB751" s="260"/>
    </row>
    <row r="752" spans="1:54" s="528" customFormat="1" ht="14.25" customHeight="1" thickBot="1">
      <c r="A752" s="260">
        <v>1904018</v>
      </c>
      <c r="B752" s="684" t="s">
        <v>4182</v>
      </c>
      <c r="C752" s="684"/>
      <c r="D752" s="294" t="s">
        <v>4183</v>
      </c>
      <c r="E752" s="309" t="s">
        <v>3269</v>
      </c>
      <c r="F752" s="710" t="s">
        <v>3254</v>
      </c>
      <c r="G752" s="710">
        <v>3</v>
      </c>
      <c r="H752" s="710">
        <v>4</v>
      </c>
      <c r="I752" s="309" t="s">
        <v>3287</v>
      </c>
      <c r="J752" s="710">
        <v>6</v>
      </c>
      <c r="K752" s="312" t="s">
        <v>3245</v>
      </c>
      <c r="L752" s="313" t="s">
        <v>4280</v>
      </c>
      <c r="M752" s="260">
        <v>1</v>
      </c>
      <c r="N752" s="628">
        <v>0</v>
      </c>
      <c r="O752" s="628">
        <v>0</v>
      </c>
      <c r="P752" s="260">
        <v>1</v>
      </c>
      <c r="Q752" s="260">
        <v>1</v>
      </c>
      <c r="R752" s="415">
        <f t="shared" si="35"/>
        <v>3</v>
      </c>
      <c r="S752" s="313"/>
      <c r="T752" s="313"/>
      <c r="U752" s="313"/>
      <c r="V752" s="313"/>
      <c r="W752" s="313"/>
      <c r="X752" s="313"/>
      <c r="Y752" s="415"/>
      <c r="Z752" s="415"/>
      <c r="AA752" s="415"/>
      <c r="AB752" s="415"/>
      <c r="AC752" s="415"/>
      <c r="AD752" s="415"/>
      <c r="AE752" s="260"/>
      <c r="AF752" s="260"/>
      <c r="AG752" s="260"/>
      <c r="AH752" s="260"/>
      <c r="AI752" s="260"/>
      <c r="AJ752" s="260"/>
      <c r="AK752" s="260"/>
      <c r="AL752" s="260"/>
      <c r="AM752" s="260"/>
      <c r="AN752" s="260"/>
      <c r="AO752" s="260"/>
      <c r="AP752" s="260"/>
      <c r="AQ752" s="260"/>
      <c r="AR752" s="260"/>
      <c r="AS752" s="260"/>
      <c r="AT752" s="260"/>
      <c r="AU752" s="260"/>
      <c r="AV752" s="260"/>
      <c r="AW752" s="260"/>
      <c r="AX752" s="260"/>
      <c r="AY752" s="260"/>
      <c r="AZ752" s="260"/>
      <c r="BA752" s="260"/>
      <c r="BB752" s="260"/>
    </row>
    <row r="753" spans="1:54" s="528" customFormat="1" ht="14.25" hidden="1" customHeight="1" thickBot="1">
      <c r="A753" s="260">
        <v>1904019</v>
      </c>
      <c r="B753" s="733" t="s">
        <v>4184</v>
      </c>
      <c r="C753" s="684"/>
      <c r="D753" s="294" t="s">
        <v>4185</v>
      </c>
      <c r="E753" s="309"/>
      <c r="F753" s="710" t="s">
        <v>3244</v>
      </c>
      <c r="G753" s="710"/>
      <c r="H753" s="710"/>
      <c r="I753" s="309" t="s">
        <v>3287</v>
      </c>
      <c r="J753" s="710">
        <v>6</v>
      </c>
      <c r="K753" s="312" t="s">
        <v>3255</v>
      </c>
      <c r="L753" s="657" t="s">
        <v>5121</v>
      </c>
      <c r="M753" s="628">
        <v>0</v>
      </c>
      <c r="N753" s="628">
        <v>0</v>
      </c>
      <c r="O753" s="628">
        <v>0</v>
      </c>
      <c r="P753" s="628">
        <v>0</v>
      </c>
      <c r="Q753" s="260">
        <v>0</v>
      </c>
      <c r="R753" s="415">
        <f t="shared" si="35"/>
        <v>0</v>
      </c>
      <c r="S753" s="657"/>
      <c r="T753" s="657"/>
      <c r="U753" s="657"/>
      <c r="V753" s="657"/>
      <c r="W753" s="657"/>
      <c r="X753" s="657"/>
      <c r="Y753" s="415"/>
      <c r="Z753" s="415"/>
      <c r="AA753" s="415"/>
      <c r="AB753" s="415"/>
      <c r="AC753" s="415"/>
      <c r="AD753" s="415"/>
      <c r="AE753" s="260"/>
      <c r="AF753" s="260"/>
      <c r="AG753" s="260"/>
      <c r="AH753" s="260"/>
      <c r="AI753" s="260"/>
      <c r="AJ753" s="260"/>
      <c r="AK753" s="260"/>
      <c r="AL753" s="260"/>
      <c r="AM753" s="260"/>
      <c r="AN753" s="260"/>
      <c r="AO753" s="260"/>
      <c r="AP753" s="260"/>
      <c r="AQ753" s="260"/>
      <c r="AR753" s="260"/>
      <c r="AS753" s="260"/>
      <c r="AT753" s="260"/>
      <c r="AU753" s="260"/>
      <c r="AV753" s="260"/>
      <c r="AW753" s="260"/>
      <c r="AX753" s="260"/>
      <c r="AY753" s="260"/>
      <c r="AZ753" s="260"/>
      <c r="BA753" s="260"/>
      <c r="BB753" s="260"/>
    </row>
    <row r="754" spans="1:54" s="528" customFormat="1" ht="14.25" customHeight="1" thickBot="1">
      <c r="A754" s="260">
        <v>1904020</v>
      </c>
      <c r="B754" s="684" t="s">
        <v>4303</v>
      </c>
      <c r="C754" s="684"/>
      <c r="D754" s="294" t="s">
        <v>4186</v>
      </c>
      <c r="E754" s="309"/>
      <c r="F754" s="710" t="s">
        <v>3254</v>
      </c>
      <c r="G754" s="710">
        <v>5</v>
      </c>
      <c r="H754" s="710">
        <v>6</v>
      </c>
      <c r="I754" s="309" t="s">
        <v>3287</v>
      </c>
      <c r="J754" s="710">
        <v>7</v>
      </c>
      <c r="K754" s="312" t="s">
        <v>3245</v>
      </c>
      <c r="L754" s="313" t="s">
        <v>4280</v>
      </c>
      <c r="M754" s="260">
        <v>1</v>
      </c>
      <c r="N754" s="628">
        <v>0</v>
      </c>
      <c r="O754" s="260">
        <v>1</v>
      </c>
      <c r="P754" s="260">
        <v>1</v>
      </c>
      <c r="Q754" s="628">
        <v>0</v>
      </c>
      <c r="R754" s="415">
        <f t="shared" si="35"/>
        <v>3</v>
      </c>
      <c r="S754" s="313"/>
      <c r="T754" s="313"/>
      <c r="U754" s="313"/>
      <c r="V754" s="313"/>
      <c r="W754" s="313"/>
      <c r="X754" s="313"/>
      <c r="Y754" s="415"/>
      <c r="Z754" s="415"/>
      <c r="AA754" s="415"/>
      <c r="AB754" s="415"/>
      <c r="AC754" s="415"/>
      <c r="AD754" s="415"/>
      <c r="AE754" s="260"/>
      <c r="AF754" s="260"/>
      <c r="AG754" s="260"/>
      <c r="AH754" s="260"/>
      <c r="AI754" s="260"/>
      <c r="AJ754" s="260"/>
      <c r="AK754" s="260"/>
      <c r="AL754" s="260"/>
      <c r="AM754" s="260"/>
      <c r="AN754" s="260"/>
      <c r="AO754" s="260"/>
      <c r="AP754" s="260"/>
      <c r="AQ754" s="260"/>
      <c r="AR754" s="260"/>
      <c r="AS754" s="260"/>
      <c r="AT754" s="260"/>
      <c r="AU754" s="260"/>
      <c r="AV754" s="260"/>
      <c r="AW754" s="260"/>
      <c r="AX754" s="260"/>
      <c r="AY754" s="260"/>
      <c r="AZ754" s="260"/>
      <c r="BA754" s="260"/>
      <c r="BB754" s="260"/>
    </row>
    <row r="755" spans="1:54" s="528" customFormat="1" ht="14.25" hidden="1" customHeight="1" thickBot="1">
      <c r="A755" s="260">
        <v>1904021</v>
      </c>
      <c r="B755" s="684" t="s">
        <v>4154</v>
      </c>
      <c r="C755" s="684"/>
      <c r="D755" s="294" t="s">
        <v>4155</v>
      </c>
      <c r="E755" s="309"/>
      <c r="F755" s="710" t="s">
        <v>3244</v>
      </c>
      <c r="G755" s="710"/>
      <c r="H755" s="710"/>
      <c r="I755" s="309" t="s">
        <v>3273</v>
      </c>
      <c r="J755" s="710">
        <v>1</v>
      </c>
      <c r="K755" s="312" t="s">
        <v>3250</v>
      </c>
      <c r="L755" s="657" t="s">
        <v>4295</v>
      </c>
      <c r="M755" s="628">
        <v>0</v>
      </c>
      <c r="N755" s="260">
        <v>0</v>
      </c>
      <c r="O755" s="628">
        <v>0</v>
      </c>
      <c r="P755" s="628">
        <v>0</v>
      </c>
      <c r="Q755" s="260">
        <v>0</v>
      </c>
      <c r="R755" s="415">
        <f t="shared" si="35"/>
        <v>0</v>
      </c>
      <c r="S755" s="657"/>
      <c r="T755" s="657"/>
      <c r="U755" s="657"/>
      <c r="V755" s="657"/>
      <c r="W755" s="657"/>
      <c r="X755" s="657"/>
      <c r="Y755" s="415"/>
      <c r="Z755" s="415"/>
      <c r="AA755" s="415"/>
      <c r="AB755" s="415"/>
      <c r="AC755" s="415"/>
      <c r="AD755" s="415"/>
      <c r="AE755" s="260"/>
      <c r="AF755" s="260"/>
      <c r="AG755" s="260"/>
      <c r="AH755" s="260"/>
      <c r="AI755" s="260"/>
      <c r="AJ755" s="260"/>
      <c r="AK755" s="260"/>
      <c r="AL755" s="260"/>
      <c r="AM755" s="260"/>
      <c r="AN755" s="260"/>
      <c r="AO755" s="260"/>
      <c r="AP755" s="260"/>
      <c r="AQ755" s="260"/>
      <c r="AR755" s="260"/>
      <c r="AS755" s="260"/>
      <c r="AT755" s="260"/>
      <c r="AU755" s="260"/>
      <c r="AV755" s="260"/>
      <c r="AW755" s="260"/>
      <c r="AX755" s="260"/>
      <c r="AY755" s="260"/>
      <c r="AZ755" s="260"/>
      <c r="BA755" s="260"/>
      <c r="BB755" s="260"/>
    </row>
    <row r="756" spans="1:54" s="528" customFormat="1" ht="14.25" hidden="1" customHeight="1" thickBot="1">
      <c r="A756" s="260">
        <v>1904022</v>
      </c>
      <c r="B756" s="684" t="s">
        <v>4152</v>
      </c>
      <c r="C756" s="684"/>
      <c r="D756" s="294" t="s">
        <v>4153</v>
      </c>
      <c r="E756" s="309"/>
      <c r="F756" s="710" t="s">
        <v>3244</v>
      </c>
      <c r="G756" s="710"/>
      <c r="H756" s="710"/>
      <c r="I756" s="309" t="s">
        <v>3273</v>
      </c>
      <c r="J756" s="710">
        <v>1</v>
      </c>
      <c r="K756" s="312" t="s">
        <v>3255</v>
      </c>
      <c r="L756" s="657" t="s">
        <v>5549</v>
      </c>
      <c r="M756" s="628">
        <v>0</v>
      </c>
      <c r="N756" s="628">
        <v>0</v>
      </c>
      <c r="O756" s="628">
        <v>0</v>
      </c>
      <c r="P756" s="628">
        <v>0</v>
      </c>
      <c r="Q756" s="628">
        <v>0</v>
      </c>
      <c r="R756" s="415">
        <f t="shared" si="35"/>
        <v>0</v>
      </c>
      <c r="S756" s="657"/>
      <c r="T756" s="657"/>
      <c r="U756" s="657"/>
      <c r="V756" s="657"/>
      <c r="W756" s="657"/>
      <c r="X756" s="657"/>
      <c r="Y756" s="415"/>
      <c r="Z756" s="415"/>
      <c r="AA756" s="415"/>
      <c r="AB756" s="415"/>
      <c r="AC756" s="415"/>
      <c r="AD756" s="415"/>
      <c r="AE756" s="260"/>
      <c r="AF756" s="260"/>
      <c r="AG756" s="260"/>
      <c r="AH756" s="260"/>
      <c r="AI756" s="260"/>
      <c r="AJ756" s="260"/>
      <c r="AK756" s="260"/>
      <c r="AL756" s="260"/>
      <c r="AM756" s="260"/>
      <c r="AN756" s="260"/>
      <c r="AO756" s="260"/>
      <c r="AP756" s="260"/>
      <c r="AQ756" s="260"/>
      <c r="AR756" s="260"/>
      <c r="AS756" s="260"/>
      <c r="AT756" s="260"/>
      <c r="AU756" s="260"/>
      <c r="AV756" s="260"/>
      <c r="AW756" s="260"/>
      <c r="AX756" s="260"/>
      <c r="AY756" s="260"/>
      <c r="AZ756" s="260"/>
      <c r="BA756" s="260"/>
      <c r="BB756" s="260"/>
    </row>
    <row r="757" spans="1:54" s="528" customFormat="1" ht="14.25" customHeight="1" thickBot="1">
      <c r="A757" s="260">
        <v>1904023</v>
      </c>
      <c r="B757" s="733" t="s">
        <v>4354</v>
      </c>
      <c r="C757" s="684"/>
      <c r="D757" s="294" t="s">
        <v>4160</v>
      </c>
      <c r="E757" s="309"/>
      <c r="F757" s="710" t="s">
        <v>3254</v>
      </c>
      <c r="G757" s="710">
        <v>2</v>
      </c>
      <c r="H757" s="710">
        <v>2</v>
      </c>
      <c r="I757" s="309" t="s">
        <v>3273</v>
      </c>
      <c r="J757" s="710">
        <v>2</v>
      </c>
      <c r="K757" s="312" t="s">
        <v>3245</v>
      </c>
      <c r="L757" s="313" t="s">
        <v>4280</v>
      </c>
      <c r="M757" s="260">
        <v>1</v>
      </c>
      <c r="N757" s="628">
        <v>0</v>
      </c>
      <c r="O757" s="260">
        <v>1</v>
      </c>
      <c r="P757" s="260">
        <v>1</v>
      </c>
      <c r="Q757" s="260">
        <v>1</v>
      </c>
      <c r="R757" s="415">
        <f t="shared" si="35"/>
        <v>4</v>
      </c>
      <c r="S757" s="313"/>
      <c r="T757" s="313"/>
      <c r="U757" s="313"/>
      <c r="V757" s="313"/>
      <c r="W757" s="313"/>
      <c r="X757" s="313"/>
      <c r="Y757" s="415"/>
      <c r="Z757" s="415"/>
      <c r="AA757" s="415"/>
      <c r="AB757" s="415"/>
      <c r="AC757" s="415"/>
      <c r="AD757" s="415"/>
      <c r="AE757" s="260"/>
      <c r="AF757" s="260"/>
      <c r="AG757" s="260"/>
      <c r="AH757" s="260"/>
      <c r="AI757" s="260"/>
      <c r="AJ757" s="260"/>
      <c r="AK757" s="260"/>
      <c r="AL757" s="260"/>
      <c r="AM757" s="260"/>
      <c r="AN757" s="260"/>
      <c r="AO757" s="260"/>
      <c r="AP757" s="260"/>
      <c r="AQ757" s="260"/>
      <c r="AR757" s="260"/>
      <c r="AS757" s="260"/>
      <c r="AT757" s="260"/>
      <c r="AU757" s="260"/>
      <c r="AV757" s="260"/>
      <c r="AW757" s="260"/>
      <c r="AX757" s="260"/>
      <c r="AY757" s="260"/>
      <c r="AZ757" s="260"/>
      <c r="BA757" s="260"/>
      <c r="BB757" s="260"/>
    </row>
    <row r="758" spans="1:54" s="528" customFormat="1" ht="14.25" customHeight="1" thickBot="1">
      <c r="A758" s="260">
        <v>1904024</v>
      </c>
      <c r="B758" s="733" t="s">
        <v>4158</v>
      </c>
      <c r="C758" s="684"/>
      <c r="D758" s="294" t="s">
        <v>4159</v>
      </c>
      <c r="E758" s="309" t="s">
        <v>3275</v>
      </c>
      <c r="F758" s="710" t="s">
        <v>3254</v>
      </c>
      <c r="G758" s="710">
        <v>2</v>
      </c>
      <c r="H758" s="710">
        <v>2</v>
      </c>
      <c r="I758" s="309" t="s">
        <v>3273</v>
      </c>
      <c r="J758" s="710">
        <v>2</v>
      </c>
      <c r="K758" s="312" t="s">
        <v>3262</v>
      </c>
      <c r="L758" s="313" t="s">
        <v>4280</v>
      </c>
      <c r="M758" s="628">
        <v>0</v>
      </c>
      <c r="N758" s="628">
        <v>0</v>
      </c>
      <c r="O758" s="628">
        <v>0</v>
      </c>
      <c r="P758" s="260">
        <v>2</v>
      </c>
      <c r="Q758" s="260">
        <v>1</v>
      </c>
      <c r="R758" s="415">
        <f t="shared" si="35"/>
        <v>3</v>
      </c>
      <c r="S758" s="313"/>
      <c r="T758" s="313"/>
      <c r="U758" s="313"/>
      <c r="V758" s="313"/>
      <c r="W758" s="313"/>
      <c r="X758" s="313"/>
      <c r="Y758" s="415"/>
      <c r="Z758" s="415"/>
      <c r="AA758" s="415"/>
      <c r="AB758" s="415"/>
      <c r="AC758" s="415"/>
      <c r="AD758" s="415"/>
      <c r="AE758" s="260"/>
      <c r="AF758" s="260"/>
      <c r="AG758" s="260"/>
      <c r="AH758" s="260"/>
      <c r="AI758" s="260"/>
      <c r="AJ758" s="260"/>
      <c r="AK758" s="260"/>
      <c r="AL758" s="260"/>
      <c r="AM758" s="260"/>
      <c r="AN758" s="260"/>
      <c r="AO758" s="260"/>
      <c r="AP758" s="260"/>
      <c r="AQ758" s="260"/>
      <c r="AR758" s="260"/>
      <c r="AS758" s="260"/>
      <c r="AT758" s="260"/>
      <c r="AU758" s="260"/>
      <c r="AV758" s="260"/>
      <c r="AW758" s="260"/>
      <c r="AX758" s="260"/>
      <c r="AY758" s="260"/>
      <c r="AZ758" s="260"/>
      <c r="BA758" s="260"/>
      <c r="BB758" s="260"/>
    </row>
    <row r="759" spans="1:54" s="528" customFormat="1" ht="14.25" hidden="1" customHeight="1" thickBot="1">
      <c r="A759" s="260">
        <v>1904025</v>
      </c>
      <c r="B759" s="684" t="s">
        <v>4156</v>
      </c>
      <c r="C759" s="684"/>
      <c r="D759" s="294" t="s">
        <v>4157</v>
      </c>
      <c r="E759" s="309" t="s">
        <v>3416</v>
      </c>
      <c r="F759" s="710" t="s">
        <v>3254</v>
      </c>
      <c r="G759" s="710">
        <v>1</v>
      </c>
      <c r="H759" s="710">
        <v>3</v>
      </c>
      <c r="I759" s="309" t="s">
        <v>3273</v>
      </c>
      <c r="J759" s="710">
        <v>2</v>
      </c>
      <c r="K759" s="312" t="s">
        <v>3250</v>
      </c>
      <c r="L759" s="657" t="s">
        <v>4295</v>
      </c>
      <c r="M759" s="628">
        <v>0</v>
      </c>
      <c r="N759" s="260">
        <v>0</v>
      </c>
      <c r="O759" s="628">
        <v>0</v>
      </c>
      <c r="P759" s="628">
        <v>0</v>
      </c>
      <c r="Q759" s="260">
        <v>0</v>
      </c>
      <c r="R759" s="415">
        <f t="shared" si="35"/>
        <v>0</v>
      </c>
      <c r="S759" s="657"/>
      <c r="T759" s="657"/>
      <c r="U759" s="657"/>
      <c r="V759" s="657"/>
      <c r="W759" s="657"/>
      <c r="X759" s="657"/>
      <c r="Y759" s="415"/>
      <c r="Z759" s="415"/>
      <c r="AA759" s="415"/>
      <c r="AB759" s="415"/>
      <c r="AC759" s="415"/>
      <c r="AD759" s="415"/>
      <c r="AE759" s="260"/>
      <c r="AF759" s="260"/>
      <c r="AG759" s="260"/>
      <c r="AH759" s="260"/>
      <c r="AI759" s="260"/>
      <c r="AJ759" s="260"/>
      <c r="AK759" s="260"/>
      <c r="AL759" s="260"/>
      <c r="AM759" s="260"/>
      <c r="AN759" s="260"/>
      <c r="AO759" s="260"/>
      <c r="AP759" s="260"/>
      <c r="AQ759" s="260"/>
      <c r="AR759" s="260"/>
      <c r="AS759" s="260"/>
      <c r="AT759" s="260"/>
      <c r="AU759" s="260"/>
      <c r="AV759" s="260"/>
      <c r="AW759" s="260"/>
      <c r="AX759" s="260"/>
      <c r="AY759" s="260"/>
      <c r="AZ759" s="260"/>
      <c r="BA759" s="260"/>
      <c r="BB759" s="260"/>
    </row>
    <row r="760" spans="1:54" s="528" customFormat="1" ht="14.25" hidden="1" customHeight="1" thickBot="1">
      <c r="A760" s="260">
        <v>1904026</v>
      </c>
      <c r="B760" s="684" t="s">
        <v>4161</v>
      </c>
      <c r="C760" s="684"/>
      <c r="D760" s="294" t="s">
        <v>4162</v>
      </c>
      <c r="E760" s="309" t="s">
        <v>3416</v>
      </c>
      <c r="F760" s="710" t="s">
        <v>3254</v>
      </c>
      <c r="G760" s="710">
        <v>3</v>
      </c>
      <c r="H760" s="710">
        <v>2</v>
      </c>
      <c r="I760" s="309" t="s">
        <v>3273</v>
      </c>
      <c r="J760" s="710">
        <v>3</v>
      </c>
      <c r="K760" s="312" t="s">
        <v>3250</v>
      </c>
      <c r="L760" s="657" t="s">
        <v>4295</v>
      </c>
      <c r="M760" s="628">
        <v>0</v>
      </c>
      <c r="N760" s="260">
        <v>0</v>
      </c>
      <c r="O760" s="628">
        <v>0</v>
      </c>
      <c r="P760" s="628">
        <v>0</v>
      </c>
      <c r="Q760" s="260">
        <v>0</v>
      </c>
      <c r="R760" s="415">
        <f t="shared" si="35"/>
        <v>0</v>
      </c>
      <c r="S760" s="657"/>
      <c r="T760" s="657"/>
      <c r="U760" s="657"/>
      <c r="V760" s="657"/>
      <c r="W760" s="657"/>
      <c r="X760" s="657"/>
      <c r="Y760" s="415"/>
      <c r="Z760" s="415"/>
      <c r="AA760" s="415"/>
      <c r="AB760" s="415"/>
      <c r="AC760" s="415"/>
      <c r="AD760" s="415"/>
      <c r="AE760" s="260"/>
      <c r="AF760" s="260"/>
      <c r="AG760" s="260"/>
      <c r="AH760" s="260"/>
      <c r="AI760" s="260"/>
      <c r="AJ760" s="260"/>
      <c r="AK760" s="260"/>
      <c r="AL760" s="260"/>
      <c r="AM760" s="260"/>
      <c r="AN760" s="260"/>
      <c r="AO760" s="260"/>
      <c r="AP760" s="260"/>
      <c r="AQ760" s="260"/>
      <c r="AR760" s="260"/>
      <c r="AS760" s="260"/>
      <c r="AT760" s="260"/>
      <c r="AU760" s="260"/>
      <c r="AV760" s="260"/>
      <c r="AW760" s="260"/>
      <c r="AX760" s="260"/>
      <c r="AY760" s="260"/>
      <c r="AZ760" s="260"/>
      <c r="BA760" s="260"/>
      <c r="BB760" s="260"/>
    </row>
    <row r="761" spans="1:54" s="528" customFormat="1" ht="14.25" hidden="1" customHeight="1" thickBot="1">
      <c r="A761" s="260">
        <v>1904027</v>
      </c>
      <c r="B761" s="733" t="s">
        <v>4163</v>
      </c>
      <c r="C761" s="684"/>
      <c r="D761" s="294" t="s">
        <v>4164</v>
      </c>
      <c r="E761" s="309"/>
      <c r="F761" s="710" t="s">
        <v>3244</v>
      </c>
      <c r="G761" s="710"/>
      <c r="H761" s="710"/>
      <c r="I761" s="309" t="s">
        <v>3273</v>
      </c>
      <c r="J761" s="710">
        <v>3</v>
      </c>
      <c r="K761" s="312" t="s">
        <v>3255</v>
      </c>
      <c r="L761" s="657" t="s">
        <v>4295</v>
      </c>
      <c r="M761" s="260">
        <v>0</v>
      </c>
      <c r="N761" s="260">
        <v>0</v>
      </c>
      <c r="O761" s="260">
        <v>0</v>
      </c>
      <c r="P761" s="260">
        <v>0</v>
      </c>
      <c r="Q761" s="260">
        <v>0</v>
      </c>
      <c r="R761" s="415">
        <f t="shared" si="35"/>
        <v>0</v>
      </c>
      <c r="S761" s="657"/>
      <c r="T761" s="657"/>
      <c r="U761" s="657"/>
      <c r="V761" s="657"/>
      <c r="W761" s="657"/>
      <c r="X761" s="657"/>
      <c r="Y761" s="415"/>
      <c r="Z761" s="415"/>
      <c r="AA761" s="415"/>
      <c r="AB761" s="415"/>
      <c r="AC761" s="415"/>
      <c r="AD761" s="415"/>
      <c r="AE761" s="260"/>
      <c r="AF761" s="260"/>
      <c r="AG761" s="260"/>
      <c r="AH761" s="260"/>
      <c r="AI761" s="260"/>
      <c r="AJ761" s="260"/>
      <c r="AK761" s="260"/>
      <c r="AL761" s="260"/>
      <c r="AM761" s="260"/>
      <c r="AN761" s="260"/>
      <c r="AO761" s="260"/>
      <c r="AP761" s="260"/>
      <c r="AQ761" s="260"/>
      <c r="AR761" s="260"/>
      <c r="AS761" s="260"/>
      <c r="AT761" s="260"/>
      <c r="AU761" s="260"/>
      <c r="AV761" s="260"/>
      <c r="AW761" s="260"/>
      <c r="AX761" s="260"/>
      <c r="AY761" s="260"/>
      <c r="AZ761" s="260"/>
      <c r="BA761" s="260"/>
      <c r="BB761" s="260"/>
    </row>
    <row r="762" spans="1:54" s="528" customFormat="1" ht="14.25" hidden="1" customHeight="1" thickBot="1">
      <c r="A762" s="260">
        <v>1904028</v>
      </c>
      <c r="B762" s="684" t="s">
        <v>4165</v>
      </c>
      <c r="C762" s="684"/>
      <c r="D762" s="294" t="s">
        <v>4166</v>
      </c>
      <c r="E762" s="309"/>
      <c r="F762" s="710" t="s">
        <v>3254</v>
      </c>
      <c r="G762" s="710">
        <v>3</v>
      </c>
      <c r="H762" s="710">
        <v>3</v>
      </c>
      <c r="I762" s="309" t="s">
        <v>3273</v>
      </c>
      <c r="J762" s="710">
        <v>4</v>
      </c>
      <c r="K762" s="312" t="s">
        <v>3255</v>
      </c>
      <c r="L762" s="313" t="s">
        <v>4280</v>
      </c>
      <c r="M762" s="628">
        <v>0</v>
      </c>
      <c r="N762" s="628">
        <v>0</v>
      </c>
      <c r="O762" s="628">
        <v>0</v>
      </c>
      <c r="P762" s="415">
        <v>2</v>
      </c>
      <c r="Q762" s="628">
        <v>0</v>
      </c>
      <c r="R762" s="415">
        <f t="shared" si="35"/>
        <v>0</v>
      </c>
      <c r="S762" s="313"/>
      <c r="T762" s="313"/>
      <c r="U762" s="313"/>
      <c r="V762" s="313"/>
      <c r="W762" s="313"/>
      <c r="X762" s="313"/>
      <c r="Y762" s="415"/>
      <c r="Z762" s="415"/>
      <c r="AA762" s="415"/>
      <c r="AB762" s="415"/>
      <c r="AC762" s="415"/>
      <c r="AD762" s="415"/>
      <c r="AE762" s="260"/>
      <c r="AF762" s="260"/>
      <c r="AG762" s="260"/>
      <c r="AH762" s="260"/>
      <c r="AI762" s="260"/>
      <c r="AJ762" s="260"/>
      <c r="AK762" s="260"/>
      <c r="AL762" s="260"/>
      <c r="AM762" s="260"/>
      <c r="AN762" s="260"/>
      <c r="AO762" s="260"/>
      <c r="AP762" s="260"/>
      <c r="AQ762" s="260"/>
      <c r="AR762" s="260"/>
      <c r="AS762" s="260"/>
      <c r="AT762" s="260"/>
      <c r="AU762" s="260"/>
      <c r="AV762" s="260"/>
      <c r="AW762" s="260"/>
      <c r="AX762" s="260"/>
      <c r="AY762" s="260"/>
      <c r="AZ762" s="260"/>
      <c r="BA762" s="260"/>
      <c r="BB762" s="260"/>
    </row>
    <row r="763" spans="1:54" s="528" customFormat="1" ht="14.25" customHeight="1" thickBot="1">
      <c r="A763" s="260">
        <v>1904029</v>
      </c>
      <c r="B763" s="684" t="s">
        <v>4167</v>
      </c>
      <c r="C763" s="684"/>
      <c r="D763" s="669" t="s">
        <v>4299</v>
      </c>
      <c r="E763" s="309"/>
      <c r="F763" s="710" t="s">
        <v>3244</v>
      </c>
      <c r="G763" s="710"/>
      <c r="H763" s="710"/>
      <c r="I763" s="309" t="s">
        <v>3273</v>
      </c>
      <c r="J763" s="710">
        <v>8</v>
      </c>
      <c r="K763" s="312" t="s">
        <v>3262</v>
      </c>
      <c r="L763" s="313" t="s">
        <v>4280</v>
      </c>
      <c r="M763" s="260">
        <v>2</v>
      </c>
      <c r="N763" s="260">
        <v>2</v>
      </c>
      <c r="O763" s="260">
        <v>2</v>
      </c>
      <c r="P763" s="260">
        <v>0</v>
      </c>
      <c r="Q763" s="260">
        <v>1</v>
      </c>
      <c r="R763" s="415">
        <f t="shared" si="35"/>
        <v>7</v>
      </c>
      <c r="S763" s="313"/>
      <c r="T763" s="313"/>
      <c r="U763" s="313"/>
      <c r="V763" s="313"/>
      <c r="W763" s="313"/>
      <c r="X763" s="313"/>
      <c r="Y763" s="415"/>
      <c r="Z763" s="415"/>
      <c r="AA763" s="415"/>
      <c r="AB763" s="415"/>
      <c r="AC763" s="415"/>
      <c r="AD763" s="415"/>
      <c r="AE763" s="260"/>
      <c r="AF763" s="260"/>
      <c r="AG763" s="260"/>
      <c r="AH763" s="260"/>
      <c r="AI763" s="260"/>
      <c r="AJ763" s="260"/>
      <c r="AK763" s="260"/>
      <c r="AL763" s="260"/>
      <c r="AM763" s="260"/>
      <c r="AN763" s="260"/>
      <c r="AO763" s="260"/>
      <c r="AP763" s="260"/>
      <c r="AQ763" s="260"/>
      <c r="AR763" s="260"/>
      <c r="AS763" s="260"/>
      <c r="AT763" s="260"/>
      <c r="AU763" s="260"/>
      <c r="AV763" s="260"/>
      <c r="AW763" s="260"/>
      <c r="AX763" s="260"/>
      <c r="AY763" s="260"/>
      <c r="AZ763" s="260"/>
      <c r="BA763" s="260"/>
      <c r="BB763" s="260"/>
    </row>
    <row r="764" spans="1:54" s="528" customFormat="1" ht="14.25" customHeight="1" thickBot="1">
      <c r="A764" s="260">
        <v>1904030</v>
      </c>
      <c r="B764" s="733" t="s">
        <v>4328</v>
      </c>
      <c r="C764" s="684"/>
      <c r="D764" s="294" t="s">
        <v>4168</v>
      </c>
      <c r="E764" s="309" t="s">
        <v>3912</v>
      </c>
      <c r="F764" s="710" t="s">
        <v>3254</v>
      </c>
      <c r="G764" s="710">
        <v>4</v>
      </c>
      <c r="H764" s="710">
        <v>12</v>
      </c>
      <c r="I764" s="309" t="s">
        <v>3273</v>
      </c>
      <c r="J764" s="710">
        <v>10</v>
      </c>
      <c r="K764" s="312" t="s">
        <v>3245</v>
      </c>
      <c r="L764" s="313" t="s">
        <v>4280</v>
      </c>
      <c r="M764" s="260">
        <v>1</v>
      </c>
      <c r="N764" s="628">
        <v>0</v>
      </c>
      <c r="O764" s="260">
        <v>1</v>
      </c>
      <c r="P764" s="260">
        <v>1</v>
      </c>
      <c r="Q764" s="628">
        <v>0</v>
      </c>
      <c r="R764" s="415">
        <f t="shared" si="35"/>
        <v>3</v>
      </c>
      <c r="S764" s="313"/>
      <c r="T764" s="313"/>
      <c r="U764" s="313"/>
      <c r="V764" s="313"/>
      <c r="W764" s="313"/>
      <c r="X764" s="313"/>
      <c r="Y764" s="415"/>
      <c r="Z764" s="415"/>
      <c r="AA764" s="415"/>
      <c r="AB764" s="415"/>
      <c r="AC764" s="415"/>
      <c r="AD764" s="415"/>
      <c r="AE764" s="260"/>
      <c r="AF764" s="260"/>
      <c r="AG764" s="260"/>
      <c r="AH764" s="260"/>
      <c r="AI764" s="260"/>
      <c r="AJ764" s="260"/>
      <c r="AK764" s="260"/>
      <c r="AL764" s="260"/>
      <c r="AM764" s="260"/>
      <c r="AN764" s="260"/>
      <c r="AO764" s="260"/>
      <c r="AP764" s="260"/>
      <c r="AQ764" s="260"/>
      <c r="AR764" s="260"/>
      <c r="AS764" s="260"/>
      <c r="AT764" s="260"/>
      <c r="AU764" s="260"/>
      <c r="AV764" s="260"/>
      <c r="AW764" s="260"/>
      <c r="AX764" s="260"/>
      <c r="AY764" s="260"/>
      <c r="AZ764" s="260"/>
      <c r="BA764" s="260"/>
      <c r="BB764" s="260"/>
    </row>
    <row r="765" spans="1:54" s="528" customFormat="1" ht="13.5" hidden="1" customHeight="1">
      <c r="A765" s="260">
        <v>1904031</v>
      </c>
      <c r="B765" s="656" t="s">
        <v>4240</v>
      </c>
      <c r="C765" s="656"/>
      <c r="D765" s="260" t="s">
        <v>4241</v>
      </c>
      <c r="E765" s="309"/>
      <c r="F765" s="309" t="s">
        <v>3244</v>
      </c>
      <c r="G765" s="309"/>
      <c r="H765" s="309"/>
      <c r="I765" s="586" t="s">
        <v>3345</v>
      </c>
      <c r="J765" s="309">
        <v>1</v>
      </c>
      <c r="K765" s="312" t="s">
        <v>3255</v>
      </c>
      <c r="L765" s="657" t="s">
        <v>5130</v>
      </c>
      <c r="M765" s="628">
        <v>0</v>
      </c>
      <c r="N765" s="260">
        <v>0</v>
      </c>
      <c r="O765" s="628">
        <v>0</v>
      </c>
      <c r="P765" s="628">
        <v>0</v>
      </c>
      <c r="Q765" s="260">
        <v>0</v>
      </c>
      <c r="R765" s="415">
        <f t="shared" si="35"/>
        <v>0</v>
      </c>
      <c r="S765" s="657"/>
      <c r="T765" s="657"/>
      <c r="U765" s="657"/>
      <c r="V765" s="657"/>
      <c r="W765" s="657"/>
      <c r="X765" s="657"/>
      <c r="Y765" s="415"/>
      <c r="Z765" s="415"/>
      <c r="AA765" s="415"/>
      <c r="AB765" s="415"/>
      <c r="AC765" s="415"/>
      <c r="AD765" s="415"/>
      <c r="AE765" s="260"/>
      <c r="AF765" s="260"/>
      <c r="AG765" s="260"/>
      <c r="AH765" s="260"/>
      <c r="AI765" s="260"/>
      <c r="AJ765" s="260"/>
      <c r="AK765" s="260"/>
      <c r="AL765" s="260"/>
      <c r="AM765" s="260"/>
      <c r="AN765" s="260"/>
      <c r="AO765" s="260"/>
      <c r="AP765" s="260"/>
      <c r="AQ765" s="260"/>
      <c r="AR765" s="260"/>
      <c r="AS765" s="260"/>
      <c r="AT765" s="260"/>
      <c r="AU765" s="260"/>
      <c r="AV765" s="260"/>
      <c r="AW765" s="260"/>
      <c r="AX765" s="260"/>
      <c r="AY765" s="260"/>
      <c r="AZ765" s="260"/>
      <c r="BA765" s="260"/>
      <c r="BB765" s="260"/>
    </row>
    <row r="766" spans="1:54" s="528" customFormat="1" ht="14.25" hidden="1" customHeight="1" thickBot="1">
      <c r="A766" s="260">
        <v>1904032</v>
      </c>
      <c r="B766" s="656" t="s">
        <v>4242</v>
      </c>
      <c r="C766" s="656"/>
      <c r="D766" s="260" t="s">
        <v>4243</v>
      </c>
      <c r="E766" s="309"/>
      <c r="F766" s="710" t="s">
        <v>3244</v>
      </c>
      <c r="G766" s="309"/>
      <c r="H766" s="309"/>
      <c r="I766" s="586" t="s">
        <v>3345</v>
      </c>
      <c r="J766" s="309">
        <v>1</v>
      </c>
      <c r="K766" s="312" t="s">
        <v>3250</v>
      </c>
      <c r="L766" s="657" t="s">
        <v>4305</v>
      </c>
      <c r="M766" s="260">
        <v>0</v>
      </c>
      <c r="N766" s="260">
        <v>0</v>
      </c>
      <c r="O766" s="628">
        <v>0</v>
      </c>
      <c r="P766" s="628">
        <v>0</v>
      </c>
      <c r="Q766" s="260">
        <v>0</v>
      </c>
      <c r="R766" s="415">
        <f t="shared" si="35"/>
        <v>0</v>
      </c>
      <c r="S766" s="657"/>
      <c r="T766" s="657"/>
      <c r="U766" s="657"/>
      <c r="V766" s="657"/>
      <c r="W766" s="657"/>
      <c r="X766" s="657"/>
      <c r="Y766" s="415"/>
      <c r="Z766" s="415"/>
      <c r="AA766" s="415"/>
      <c r="AB766" s="415"/>
      <c r="AC766" s="415"/>
      <c r="AD766" s="415"/>
      <c r="AE766" s="260"/>
      <c r="AF766" s="260"/>
      <c r="AG766" s="260"/>
      <c r="AH766" s="260"/>
      <c r="AI766" s="260"/>
      <c r="AJ766" s="260"/>
      <c r="AK766" s="260"/>
      <c r="AL766" s="260"/>
      <c r="AM766" s="260"/>
      <c r="AN766" s="260"/>
      <c r="AO766" s="260"/>
      <c r="AP766" s="260"/>
      <c r="AQ766" s="260"/>
      <c r="AR766" s="260"/>
      <c r="AS766" s="260"/>
      <c r="AT766" s="260"/>
      <c r="AU766" s="260"/>
      <c r="AV766" s="260"/>
      <c r="AW766" s="260"/>
      <c r="AX766" s="260"/>
      <c r="AY766" s="260"/>
      <c r="AZ766" s="260"/>
      <c r="BA766" s="260"/>
      <c r="BB766" s="260"/>
    </row>
    <row r="767" spans="1:54" s="528" customFormat="1" ht="13.5" hidden="1" customHeight="1">
      <c r="A767" s="260">
        <v>1904033</v>
      </c>
      <c r="B767" s="656" t="s">
        <v>4246</v>
      </c>
      <c r="C767" s="656"/>
      <c r="D767" s="260" t="s">
        <v>4247</v>
      </c>
      <c r="E767" s="309"/>
      <c r="F767" s="309" t="s">
        <v>3244</v>
      </c>
      <c r="G767" s="309"/>
      <c r="H767" s="309"/>
      <c r="I767" s="586" t="s">
        <v>3345</v>
      </c>
      <c r="J767" s="309">
        <v>2</v>
      </c>
      <c r="K767" s="312" t="s">
        <v>3250</v>
      </c>
      <c r="L767" s="657" t="s">
        <v>4295</v>
      </c>
      <c r="M767" s="628">
        <v>0</v>
      </c>
      <c r="N767" s="260">
        <v>0</v>
      </c>
      <c r="O767" s="628">
        <v>0</v>
      </c>
      <c r="P767" s="628">
        <v>0</v>
      </c>
      <c r="Q767" s="260">
        <v>0</v>
      </c>
      <c r="R767" s="415">
        <f t="shared" si="35"/>
        <v>0</v>
      </c>
      <c r="S767" s="657"/>
      <c r="T767" s="657"/>
      <c r="U767" s="657"/>
      <c r="V767" s="657"/>
      <c r="W767" s="657"/>
      <c r="X767" s="657"/>
      <c r="Y767" s="415"/>
      <c r="Z767" s="415"/>
      <c r="AA767" s="415"/>
      <c r="AB767" s="415"/>
      <c r="AC767" s="415"/>
      <c r="AD767" s="415"/>
      <c r="AE767" s="260"/>
      <c r="AF767" s="260"/>
      <c r="AG767" s="260"/>
      <c r="AH767" s="260"/>
      <c r="AI767" s="260"/>
      <c r="AJ767" s="260"/>
      <c r="AK767" s="260"/>
      <c r="AL767" s="260"/>
      <c r="AM767" s="260"/>
      <c r="AN767" s="260"/>
      <c r="AO767" s="260"/>
      <c r="AP767" s="260"/>
      <c r="AQ767" s="260"/>
      <c r="AR767" s="260"/>
      <c r="AS767" s="260"/>
      <c r="AT767" s="260"/>
      <c r="AU767" s="260"/>
      <c r="AV767" s="260"/>
      <c r="AW767" s="260"/>
      <c r="AX767" s="260"/>
      <c r="AY767" s="260"/>
      <c r="AZ767" s="260"/>
      <c r="BA767" s="260"/>
      <c r="BB767" s="260"/>
    </row>
    <row r="768" spans="1:54" s="528" customFormat="1" ht="13.5" hidden="1" customHeight="1">
      <c r="A768" s="260">
        <v>1904034</v>
      </c>
      <c r="B768" s="663" t="s">
        <v>4244</v>
      </c>
      <c r="C768" s="656"/>
      <c r="D768" s="260" t="s">
        <v>4245</v>
      </c>
      <c r="E768" s="309"/>
      <c r="F768" s="309" t="s">
        <v>3316</v>
      </c>
      <c r="G768" s="309">
        <v>2</v>
      </c>
      <c r="H768" s="309">
        <v>2</v>
      </c>
      <c r="I768" s="586" t="s">
        <v>3345</v>
      </c>
      <c r="J768" s="309">
        <v>2</v>
      </c>
      <c r="K768" s="312" t="s">
        <v>3255</v>
      </c>
      <c r="L768" s="657" t="s">
        <v>4670</v>
      </c>
      <c r="M768" s="628">
        <v>0</v>
      </c>
      <c r="N768" s="628">
        <v>0</v>
      </c>
      <c r="O768" s="628">
        <v>0</v>
      </c>
      <c r="P768" s="628">
        <v>0</v>
      </c>
      <c r="Q768" s="628">
        <v>0</v>
      </c>
      <c r="R768" s="415">
        <f t="shared" si="35"/>
        <v>0</v>
      </c>
      <c r="S768" s="657"/>
      <c r="T768" s="657"/>
      <c r="U768" s="657"/>
      <c r="V768" s="657"/>
      <c r="W768" s="657"/>
      <c r="X768" s="657"/>
      <c r="Y768" s="415"/>
      <c r="Z768" s="415"/>
      <c r="AA768" s="415"/>
      <c r="AB768" s="415"/>
      <c r="AC768" s="415"/>
      <c r="AD768" s="415"/>
      <c r="AE768" s="260"/>
      <c r="AF768" s="260"/>
      <c r="AG768" s="260"/>
      <c r="AH768" s="260"/>
      <c r="AI768" s="260"/>
      <c r="AJ768" s="260"/>
      <c r="AK768" s="260"/>
      <c r="AL768" s="260"/>
      <c r="AM768" s="260"/>
      <c r="AN768" s="260"/>
      <c r="AO768" s="260"/>
      <c r="AP768" s="260"/>
      <c r="AQ768" s="260"/>
      <c r="AR768" s="260"/>
      <c r="AS768" s="260"/>
      <c r="AT768" s="260"/>
      <c r="AU768" s="260"/>
      <c r="AV768" s="260"/>
      <c r="AW768" s="260"/>
      <c r="AX768" s="260"/>
      <c r="AY768" s="260"/>
      <c r="AZ768" s="260"/>
      <c r="BA768" s="260"/>
      <c r="BB768" s="260"/>
    </row>
    <row r="769" spans="1:54" s="528" customFormat="1" ht="13.5" hidden="1" customHeight="1">
      <c r="A769" s="260">
        <v>1904035</v>
      </c>
      <c r="B769" s="663" t="s">
        <v>4355</v>
      </c>
      <c r="C769" s="656"/>
      <c r="D769" s="260" t="s">
        <v>4252</v>
      </c>
      <c r="E769" s="309"/>
      <c r="F769" s="309" t="s">
        <v>3244</v>
      </c>
      <c r="G769" s="309"/>
      <c r="H769" s="309"/>
      <c r="I769" s="586" t="s">
        <v>3345</v>
      </c>
      <c r="J769" s="309">
        <v>3</v>
      </c>
      <c r="K769" s="312" t="s">
        <v>3255</v>
      </c>
      <c r="L769" s="657" t="s">
        <v>5134</v>
      </c>
      <c r="M769" s="628">
        <v>0</v>
      </c>
      <c r="N769" s="628">
        <v>0</v>
      </c>
      <c r="O769" s="260">
        <v>0</v>
      </c>
      <c r="P769" s="628">
        <v>0</v>
      </c>
      <c r="Q769" s="415">
        <v>0</v>
      </c>
      <c r="R769" s="415">
        <f t="shared" si="35"/>
        <v>0</v>
      </c>
      <c r="S769" s="657"/>
      <c r="T769" s="657"/>
      <c r="U769" s="657"/>
      <c r="V769" s="657"/>
      <c r="W769" s="657"/>
      <c r="X769" s="657"/>
      <c r="Y769" s="415"/>
      <c r="Z769" s="415"/>
      <c r="AA769" s="415"/>
      <c r="AB769" s="415"/>
      <c r="AC769" s="415"/>
      <c r="AD769" s="415"/>
      <c r="AE769" s="260"/>
      <c r="AF769" s="260"/>
      <c r="AG769" s="260"/>
      <c r="AH769" s="260"/>
      <c r="AI769" s="260"/>
      <c r="AJ769" s="260"/>
      <c r="AK769" s="260"/>
      <c r="AL769" s="260"/>
      <c r="AM769" s="260"/>
      <c r="AN769" s="260"/>
      <c r="AO769" s="260"/>
      <c r="AP769" s="260"/>
      <c r="AQ769" s="260"/>
      <c r="AR769" s="260"/>
      <c r="AS769" s="260"/>
      <c r="AT769" s="260"/>
      <c r="AU769" s="260"/>
      <c r="AV769" s="260"/>
      <c r="AW769" s="260"/>
      <c r="AX769" s="260"/>
      <c r="AY769" s="260"/>
      <c r="AZ769" s="260"/>
      <c r="BA769" s="260"/>
      <c r="BB769" s="260"/>
    </row>
    <row r="770" spans="1:54" s="528" customFormat="1" ht="13.5" hidden="1" customHeight="1">
      <c r="A770" s="260">
        <v>1904036</v>
      </c>
      <c r="B770" s="656" t="s">
        <v>4248</v>
      </c>
      <c r="C770" s="656"/>
      <c r="D770" s="260" t="s">
        <v>4249</v>
      </c>
      <c r="E770" s="309" t="s">
        <v>3912</v>
      </c>
      <c r="F770" s="309" t="s">
        <v>3254</v>
      </c>
      <c r="G770" s="309">
        <v>3</v>
      </c>
      <c r="H770" s="309">
        <v>2</v>
      </c>
      <c r="I770" s="586" t="s">
        <v>3345</v>
      </c>
      <c r="J770" s="309">
        <v>3</v>
      </c>
      <c r="K770" s="312" t="s">
        <v>3250</v>
      </c>
      <c r="L770" s="313" t="s">
        <v>4280</v>
      </c>
      <c r="M770" s="628">
        <v>0</v>
      </c>
      <c r="N770" s="628">
        <v>0</v>
      </c>
      <c r="O770" s="260">
        <v>1</v>
      </c>
      <c r="P770" s="628">
        <v>0</v>
      </c>
      <c r="Q770" s="628">
        <v>0</v>
      </c>
      <c r="R770" s="415">
        <f t="shared" si="35"/>
        <v>0</v>
      </c>
      <c r="S770" s="313"/>
      <c r="T770" s="313"/>
      <c r="U770" s="313"/>
      <c r="V770" s="313"/>
      <c r="W770" s="313"/>
      <c r="X770" s="313"/>
      <c r="Y770" s="415"/>
      <c r="Z770" s="415"/>
      <c r="AA770" s="415"/>
      <c r="AB770" s="415"/>
      <c r="AC770" s="415"/>
      <c r="AD770" s="415"/>
      <c r="AE770" s="260"/>
      <c r="AF770" s="260"/>
      <c r="AG770" s="260"/>
      <c r="AH770" s="260"/>
      <c r="AI770" s="260"/>
      <c r="AJ770" s="260"/>
      <c r="AK770" s="260"/>
      <c r="AL770" s="260"/>
      <c r="AM770" s="260"/>
      <c r="AN770" s="260"/>
      <c r="AO770" s="260"/>
      <c r="AP770" s="260"/>
      <c r="AQ770" s="260"/>
      <c r="AR770" s="260"/>
      <c r="AS770" s="260"/>
      <c r="AT770" s="260"/>
      <c r="AU770" s="260"/>
      <c r="AV770" s="260"/>
      <c r="AW770" s="260"/>
      <c r="AX770" s="260"/>
      <c r="AY770" s="260"/>
      <c r="AZ770" s="260"/>
      <c r="BA770" s="260"/>
      <c r="BB770" s="260"/>
    </row>
    <row r="771" spans="1:54" s="528" customFormat="1" ht="13.5" customHeight="1">
      <c r="A771" s="260">
        <v>1904037</v>
      </c>
      <c r="B771" s="656" t="s">
        <v>4250</v>
      </c>
      <c r="C771" s="656"/>
      <c r="D771" s="260" t="s">
        <v>4251</v>
      </c>
      <c r="E771" s="309"/>
      <c r="F771" s="309" t="s">
        <v>3254</v>
      </c>
      <c r="G771" s="309">
        <v>4</v>
      </c>
      <c r="H771" s="309">
        <v>3</v>
      </c>
      <c r="I771" s="586" t="s">
        <v>3345</v>
      </c>
      <c r="J771" s="309">
        <v>3</v>
      </c>
      <c r="K771" s="312" t="s">
        <v>3245</v>
      </c>
      <c r="L771" s="313" t="s">
        <v>4280</v>
      </c>
      <c r="M771" s="628">
        <v>0</v>
      </c>
      <c r="N771" s="628">
        <v>0</v>
      </c>
      <c r="O771" s="260">
        <v>1</v>
      </c>
      <c r="P771" s="260">
        <v>1</v>
      </c>
      <c r="Q771" s="260">
        <v>1</v>
      </c>
      <c r="R771" s="415">
        <f t="shared" si="35"/>
        <v>3</v>
      </c>
      <c r="S771" s="313"/>
      <c r="T771" s="313"/>
      <c r="U771" s="313"/>
      <c r="V771" s="313"/>
      <c r="W771" s="313"/>
      <c r="X771" s="313"/>
      <c r="Y771" s="415"/>
      <c r="Z771" s="415"/>
      <c r="AA771" s="415"/>
      <c r="AB771" s="415"/>
      <c r="AC771" s="415"/>
      <c r="AD771" s="415"/>
      <c r="AE771" s="260"/>
      <c r="AF771" s="260"/>
      <c r="AG771" s="260"/>
      <c r="AH771" s="260"/>
      <c r="AI771" s="260"/>
      <c r="AJ771" s="260"/>
      <c r="AK771" s="260"/>
      <c r="AL771" s="260"/>
      <c r="AM771" s="260"/>
      <c r="AN771" s="260"/>
      <c r="AO771" s="260"/>
      <c r="AP771" s="260"/>
      <c r="AQ771" s="260"/>
      <c r="AR771" s="260"/>
      <c r="AS771" s="260"/>
      <c r="AT771" s="260"/>
      <c r="AU771" s="260"/>
      <c r="AV771" s="260"/>
      <c r="AW771" s="260"/>
      <c r="AX771" s="260"/>
      <c r="AY771" s="260"/>
      <c r="AZ771" s="260"/>
      <c r="BA771" s="260"/>
      <c r="BB771" s="260"/>
    </row>
    <row r="772" spans="1:54" s="528" customFormat="1" ht="13.5" customHeight="1" thickBot="1">
      <c r="A772" s="260">
        <v>1904038</v>
      </c>
      <c r="B772" s="656" t="s">
        <v>4253</v>
      </c>
      <c r="C772" s="656"/>
      <c r="D772" s="260" t="s">
        <v>4254</v>
      </c>
      <c r="E772" s="309"/>
      <c r="F772" s="309" t="s">
        <v>3254</v>
      </c>
      <c r="G772" s="309">
        <v>3</v>
      </c>
      <c r="H772" s="309">
        <v>5</v>
      </c>
      <c r="I772" s="586" t="s">
        <v>3345</v>
      </c>
      <c r="J772" s="309">
        <v>5</v>
      </c>
      <c r="K772" s="312" t="s">
        <v>3262</v>
      </c>
      <c r="L772" s="313" t="s">
        <v>4280</v>
      </c>
      <c r="M772" s="260">
        <v>0</v>
      </c>
      <c r="N772" s="628">
        <v>0</v>
      </c>
      <c r="O772" s="260">
        <v>2</v>
      </c>
      <c r="P772" s="260">
        <v>2</v>
      </c>
      <c r="Q772" s="260">
        <v>2</v>
      </c>
      <c r="R772" s="415">
        <f t="shared" si="35"/>
        <v>6</v>
      </c>
      <c r="S772" s="313"/>
      <c r="T772" s="313"/>
      <c r="U772" s="313"/>
      <c r="V772" s="313"/>
      <c r="W772" s="313"/>
      <c r="X772" s="313"/>
      <c r="Y772" s="415"/>
      <c r="Z772" s="415"/>
      <c r="AA772" s="415"/>
      <c r="AB772" s="415"/>
      <c r="AC772" s="415"/>
      <c r="AD772" s="415"/>
      <c r="AE772" s="260"/>
      <c r="AF772" s="260"/>
      <c r="AG772" s="260"/>
      <c r="AH772" s="260"/>
      <c r="AI772" s="260"/>
      <c r="AJ772" s="260"/>
      <c r="AK772" s="260"/>
      <c r="AL772" s="260"/>
      <c r="AM772" s="260"/>
      <c r="AN772" s="260"/>
      <c r="AO772" s="260"/>
      <c r="AP772" s="260"/>
      <c r="AQ772" s="260"/>
      <c r="AR772" s="260"/>
      <c r="AS772" s="260"/>
      <c r="AT772" s="260"/>
      <c r="AU772" s="260"/>
      <c r="AV772" s="260"/>
      <c r="AW772" s="260"/>
      <c r="AX772" s="260"/>
      <c r="AY772" s="260"/>
      <c r="AZ772" s="260"/>
      <c r="BA772" s="260"/>
      <c r="BB772" s="260"/>
    </row>
    <row r="773" spans="1:54" s="528" customFormat="1" ht="14.25" customHeight="1" thickBot="1">
      <c r="A773" s="260">
        <v>1904039</v>
      </c>
      <c r="B773" s="684" t="s">
        <v>4255</v>
      </c>
      <c r="C773" s="684"/>
      <c r="D773" s="294" t="s">
        <v>4256</v>
      </c>
      <c r="E773" s="309"/>
      <c r="F773" s="710" t="s">
        <v>3244</v>
      </c>
      <c r="G773" s="710"/>
      <c r="H773" s="710"/>
      <c r="I773" s="586" t="s">
        <v>3345</v>
      </c>
      <c r="J773" s="710">
        <v>5</v>
      </c>
      <c r="K773" s="312" t="s">
        <v>3262</v>
      </c>
      <c r="L773" s="313" t="s">
        <v>4280</v>
      </c>
      <c r="M773" s="260">
        <v>1</v>
      </c>
      <c r="N773" s="260">
        <v>1</v>
      </c>
      <c r="O773" s="628">
        <v>0</v>
      </c>
      <c r="P773" s="260">
        <v>1</v>
      </c>
      <c r="Q773" s="260">
        <v>2</v>
      </c>
      <c r="R773" s="415">
        <f t="shared" si="35"/>
        <v>5</v>
      </c>
      <c r="S773" s="313"/>
      <c r="T773" s="313"/>
      <c r="U773" s="313"/>
      <c r="V773" s="313"/>
      <c r="W773" s="313"/>
      <c r="X773" s="313"/>
      <c r="Y773" s="415"/>
      <c r="Z773" s="415"/>
      <c r="AA773" s="415"/>
      <c r="AB773" s="415"/>
      <c r="AC773" s="415"/>
      <c r="AD773" s="415"/>
      <c r="AE773" s="260"/>
      <c r="AF773" s="260"/>
      <c r="AG773" s="260"/>
      <c r="AH773" s="260"/>
      <c r="AI773" s="260"/>
      <c r="AJ773" s="260"/>
      <c r="AK773" s="260"/>
      <c r="AL773" s="260"/>
      <c r="AM773" s="260"/>
      <c r="AN773" s="260"/>
      <c r="AO773" s="260"/>
      <c r="AP773" s="260"/>
      <c r="AQ773" s="260"/>
      <c r="AR773" s="260"/>
      <c r="AS773" s="260"/>
      <c r="AT773" s="260"/>
      <c r="AU773" s="260"/>
      <c r="AV773" s="260"/>
      <c r="AW773" s="260"/>
      <c r="AX773" s="260"/>
      <c r="AY773" s="260"/>
      <c r="AZ773" s="260"/>
      <c r="BA773" s="260"/>
      <c r="BB773" s="260"/>
    </row>
    <row r="774" spans="1:54" s="528" customFormat="1" ht="14.25" customHeight="1" thickBot="1">
      <c r="A774" s="260">
        <v>1904040</v>
      </c>
      <c r="B774" s="656" t="s">
        <v>4257</v>
      </c>
      <c r="C774" s="656"/>
      <c r="D774" s="294" t="s">
        <v>4258</v>
      </c>
      <c r="E774" s="309" t="s">
        <v>3912</v>
      </c>
      <c r="F774" s="710" t="s">
        <v>3254</v>
      </c>
      <c r="G774" s="710">
        <v>4</v>
      </c>
      <c r="H774" s="710">
        <v>12</v>
      </c>
      <c r="I774" s="586" t="s">
        <v>3345</v>
      </c>
      <c r="J774" s="710">
        <v>10</v>
      </c>
      <c r="K774" s="312" t="s">
        <v>3245</v>
      </c>
      <c r="L774" s="313" t="s">
        <v>4280</v>
      </c>
      <c r="M774" s="260">
        <v>1</v>
      </c>
      <c r="N774" s="260">
        <v>1</v>
      </c>
      <c r="O774" s="260">
        <v>1</v>
      </c>
      <c r="P774" s="628">
        <v>0</v>
      </c>
      <c r="Q774" s="260">
        <v>1</v>
      </c>
      <c r="R774" s="415">
        <f t="shared" si="35"/>
        <v>4</v>
      </c>
      <c r="S774" s="313"/>
      <c r="T774" s="313"/>
      <c r="U774" s="313"/>
      <c r="V774" s="313"/>
      <c r="W774" s="313"/>
      <c r="X774" s="313"/>
      <c r="Y774" s="415"/>
      <c r="Z774" s="415"/>
      <c r="AA774" s="415"/>
      <c r="AB774" s="415"/>
      <c r="AC774" s="415"/>
      <c r="AD774" s="415"/>
      <c r="AE774" s="260"/>
      <c r="AF774" s="260"/>
      <c r="AG774" s="260"/>
      <c r="AH774" s="260"/>
      <c r="AI774" s="260"/>
      <c r="AJ774" s="260"/>
      <c r="AK774" s="260"/>
      <c r="AL774" s="260"/>
      <c r="AM774" s="260"/>
      <c r="AN774" s="260"/>
      <c r="AO774" s="260"/>
      <c r="AP774" s="260"/>
      <c r="AQ774" s="260"/>
      <c r="AR774" s="260"/>
      <c r="AS774" s="260"/>
      <c r="AT774" s="260"/>
      <c r="AU774" s="260"/>
      <c r="AV774" s="260"/>
      <c r="AW774" s="260"/>
      <c r="AX774" s="260"/>
      <c r="AY774" s="260"/>
      <c r="AZ774" s="260"/>
      <c r="BA774" s="260"/>
      <c r="BB774" s="260"/>
    </row>
    <row r="775" spans="1:54" s="528" customFormat="1" ht="14.25" customHeight="1" thickBot="1">
      <c r="A775" s="260">
        <v>1904041</v>
      </c>
      <c r="B775" s="684" t="s">
        <v>4189</v>
      </c>
      <c r="C775" s="684"/>
      <c r="D775" s="294" t="s">
        <v>4190</v>
      </c>
      <c r="E775" s="309"/>
      <c r="F775" s="710" t="s">
        <v>3244</v>
      </c>
      <c r="G775" s="710"/>
      <c r="H775" s="710"/>
      <c r="I775" s="309" t="s">
        <v>3300</v>
      </c>
      <c r="J775" s="710">
        <v>0</v>
      </c>
      <c r="K775" s="312" t="s">
        <v>3262</v>
      </c>
      <c r="L775" s="313" t="s">
        <v>4280</v>
      </c>
      <c r="M775" s="260">
        <v>2</v>
      </c>
      <c r="N775" s="260">
        <v>0</v>
      </c>
      <c r="O775" s="260">
        <v>2</v>
      </c>
      <c r="P775" s="260">
        <v>1</v>
      </c>
      <c r="Q775" s="260">
        <v>2</v>
      </c>
      <c r="R775" s="415">
        <f t="shared" si="35"/>
        <v>7</v>
      </c>
      <c r="S775" s="313"/>
      <c r="T775" s="313"/>
      <c r="U775" s="313"/>
      <c r="V775" s="313"/>
      <c r="W775" s="313"/>
      <c r="X775" s="313"/>
      <c r="Y775" s="415"/>
      <c r="Z775" s="415"/>
      <c r="AA775" s="415"/>
      <c r="AB775" s="415"/>
      <c r="AC775" s="415"/>
      <c r="AD775" s="415"/>
      <c r="AE775" s="260"/>
      <c r="AF775" s="260"/>
      <c r="AG775" s="260"/>
      <c r="AH775" s="260"/>
      <c r="AI775" s="260"/>
      <c r="AJ775" s="260"/>
      <c r="AK775" s="260"/>
      <c r="AL775" s="260"/>
      <c r="AM775" s="260"/>
      <c r="AN775" s="260"/>
      <c r="AO775" s="260"/>
      <c r="AP775" s="260"/>
      <c r="AQ775" s="260"/>
      <c r="AR775" s="260"/>
      <c r="AS775" s="260"/>
      <c r="AT775" s="260"/>
      <c r="AU775" s="260"/>
      <c r="AV775" s="260"/>
      <c r="AW775" s="260"/>
      <c r="AX775" s="260"/>
      <c r="AY775" s="260"/>
      <c r="AZ775" s="260"/>
      <c r="BA775" s="260"/>
      <c r="BB775" s="260"/>
    </row>
    <row r="776" spans="1:54" s="528" customFormat="1" ht="14.25" hidden="1" customHeight="1" thickBot="1">
      <c r="A776" s="260">
        <v>1904042</v>
      </c>
      <c r="B776" s="684" t="s">
        <v>4187</v>
      </c>
      <c r="C776" s="684"/>
      <c r="D776" s="294" t="s">
        <v>4188</v>
      </c>
      <c r="E776" s="309"/>
      <c r="F776" s="710" t="s">
        <v>3244</v>
      </c>
      <c r="G776" s="710"/>
      <c r="H776" s="710"/>
      <c r="I776" s="309" t="s">
        <v>3300</v>
      </c>
      <c r="J776" s="710">
        <v>0</v>
      </c>
      <c r="K776" s="312" t="s">
        <v>3255</v>
      </c>
      <c r="L776" s="313" t="s">
        <v>4280</v>
      </c>
      <c r="M776" s="628">
        <v>0</v>
      </c>
      <c r="N776" s="628">
        <v>0</v>
      </c>
      <c r="O776" s="628">
        <v>0</v>
      </c>
      <c r="P776" s="260">
        <v>1</v>
      </c>
      <c r="Q776" s="628">
        <v>0</v>
      </c>
      <c r="R776" s="415">
        <f t="shared" si="35"/>
        <v>0</v>
      </c>
      <c r="S776" s="313"/>
      <c r="T776" s="313"/>
      <c r="U776" s="313"/>
      <c r="V776" s="313"/>
      <c r="W776" s="313"/>
      <c r="X776" s="313"/>
      <c r="Y776" s="415"/>
      <c r="Z776" s="415"/>
      <c r="AA776" s="415"/>
      <c r="AB776" s="415"/>
      <c r="AC776" s="415"/>
      <c r="AD776" s="415"/>
      <c r="AE776" s="260"/>
      <c r="AF776" s="260"/>
      <c r="AG776" s="260"/>
      <c r="AH776" s="260"/>
      <c r="AI776" s="260"/>
      <c r="AJ776" s="260"/>
      <c r="AK776" s="260"/>
      <c r="AL776" s="260"/>
      <c r="AM776" s="260"/>
      <c r="AN776" s="260"/>
      <c r="AO776" s="260"/>
      <c r="AP776" s="260"/>
      <c r="AQ776" s="260"/>
      <c r="AR776" s="260"/>
      <c r="AS776" s="260"/>
      <c r="AT776" s="260"/>
      <c r="AU776" s="260"/>
      <c r="AV776" s="260"/>
      <c r="AW776" s="260"/>
      <c r="AX776" s="260"/>
      <c r="AY776" s="260"/>
      <c r="AZ776" s="260"/>
      <c r="BA776" s="260"/>
      <c r="BB776" s="260"/>
    </row>
    <row r="777" spans="1:54" s="528" customFormat="1" ht="14.25" hidden="1" customHeight="1" thickBot="1">
      <c r="A777" s="260">
        <v>1904043</v>
      </c>
      <c r="B777" s="684" t="s">
        <v>4191</v>
      </c>
      <c r="C777" s="684"/>
      <c r="D777" s="294" t="s">
        <v>4192</v>
      </c>
      <c r="E777" s="309"/>
      <c r="F777" s="710" t="s">
        <v>3254</v>
      </c>
      <c r="G777" s="710">
        <v>2</v>
      </c>
      <c r="H777" s="710">
        <v>2</v>
      </c>
      <c r="I777" s="309" t="s">
        <v>3300</v>
      </c>
      <c r="J777" s="710">
        <v>2</v>
      </c>
      <c r="K777" s="312" t="s">
        <v>3250</v>
      </c>
      <c r="L777" s="657" t="s">
        <v>4297</v>
      </c>
      <c r="M777" s="628">
        <v>0</v>
      </c>
      <c r="N777" s="260">
        <v>0</v>
      </c>
      <c r="O777" s="628">
        <v>0</v>
      </c>
      <c r="P777" s="628">
        <v>0</v>
      </c>
      <c r="Q777" s="260">
        <v>0</v>
      </c>
      <c r="R777" s="415">
        <f t="shared" si="35"/>
        <v>0</v>
      </c>
      <c r="S777" s="657"/>
      <c r="T777" s="657"/>
      <c r="U777" s="657"/>
      <c r="V777" s="657"/>
      <c r="W777" s="657"/>
      <c r="X777" s="657"/>
      <c r="Y777" s="415"/>
      <c r="Z777" s="415"/>
      <c r="AA777" s="415"/>
      <c r="AB777" s="415"/>
      <c r="AC777" s="415"/>
      <c r="AD777" s="415"/>
      <c r="AE777" s="260"/>
      <c r="AF777" s="260"/>
      <c r="AG777" s="260"/>
      <c r="AH777" s="260"/>
      <c r="AI777" s="260"/>
      <c r="AJ777" s="260"/>
      <c r="AK777" s="260"/>
      <c r="AL777" s="260"/>
      <c r="AM777" s="260"/>
      <c r="AN777" s="260"/>
      <c r="AO777" s="260"/>
      <c r="AP777" s="260"/>
      <c r="AQ777" s="260"/>
      <c r="AR777" s="260"/>
      <c r="AS777" s="260"/>
      <c r="AT777" s="260"/>
      <c r="AU777" s="260"/>
      <c r="AV777" s="260"/>
      <c r="AW777" s="260"/>
      <c r="AX777" s="260"/>
      <c r="AY777" s="260"/>
      <c r="AZ777" s="260"/>
      <c r="BA777" s="260"/>
      <c r="BB777" s="260"/>
    </row>
    <row r="778" spans="1:54" s="528" customFormat="1" ht="14.25" customHeight="1" thickBot="1">
      <c r="A778" s="260">
        <v>1904044</v>
      </c>
      <c r="B778" s="684" t="s">
        <v>4193</v>
      </c>
      <c r="C778" s="684"/>
      <c r="D778" s="294" t="s">
        <v>4194</v>
      </c>
      <c r="E778" s="309"/>
      <c r="F778" s="710" t="s">
        <v>3254</v>
      </c>
      <c r="G778" s="710">
        <v>2</v>
      </c>
      <c r="H778" s="710">
        <v>2</v>
      </c>
      <c r="I778" s="309" t="s">
        <v>3300</v>
      </c>
      <c r="J778" s="710">
        <v>2</v>
      </c>
      <c r="K778" s="312" t="s">
        <v>3262</v>
      </c>
      <c r="L778" s="313" t="s">
        <v>4280</v>
      </c>
      <c r="M778" s="628">
        <v>0</v>
      </c>
      <c r="N778" s="260">
        <v>2</v>
      </c>
      <c r="O778" s="260">
        <v>1</v>
      </c>
      <c r="P778" s="260">
        <v>1</v>
      </c>
      <c r="Q778" s="260">
        <v>1</v>
      </c>
      <c r="R778" s="415">
        <f t="shared" si="35"/>
        <v>5</v>
      </c>
      <c r="S778" s="313"/>
      <c r="T778" s="313"/>
      <c r="U778" s="313"/>
      <c r="V778" s="313"/>
      <c r="W778" s="313"/>
      <c r="X778" s="313"/>
      <c r="Y778" s="415"/>
      <c r="Z778" s="415"/>
      <c r="AA778" s="415"/>
      <c r="AB778" s="415"/>
      <c r="AC778" s="415"/>
      <c r="AD778" s="415"/>
      <c r="AE778" s="260"/>
      <c r="AF778" s="260"/>
      <c r="AG778" s="260"/>
      <c r="AH778" s="260"/>
      <c r="AI778" s="260"/>
      <c r="AJ778" s="260"/>
      <c r="AK778" s="260"/>
      <c r="AL778" s="260"/>
      <c r="AM778" s="260"/>
      <c r="AN778" s="260"/>
      <c r="AO778" s="260"/>
      <c r="AP778" s="260"/>
      <c r="AQ778" s="260"/>
      <c r="AR778" s="260"/>
      <c r="AS778" s="260"/>
      <c r="AT778" s="260"/>
      <c r="AU778" s="260"/>
      <c r="AV778" s="260"/>
      <c r="AW778" s="260"/>
      <c r="AX778" s="260"/>
      <c r="AY778" s="260"/>
      <c r="AZ778" s="260"/>
      <c r="BA778" s="260"/>
      <c r="BB778" s="260"/>
    </row>
    <row r="779" spans="1:54" s="528" customFormat="1" ht="14.25" customHeight="1" thickBot="1">
      <c r="A779" s="260">
        <v>1904045</v>
      </c>
      <c r="B779" s="684" t="s">
        <v>4282</v>
      </c>
      <c r="C779" s="684"/>
      <c r="D779" s="294" t="s">
        <v>4195</v>
      </c>
      <c r="E779" s="309"/>
      <c r="F779" s="710" t="s">
        <v>3254</v>
      </c>
      <c r="G779" s="710">
        <v>3</v>
      </c>
      <c r="H779" s="710">
        <v>2</v>
      </c>
      <c r="I779" s="309" t="s">
        <v>3300</v>
      </c>
      <c r="J779" s="710">
        <v>3</v>
      </c>
      <c r="K779" s="312" t="s">
        <v>3245</v>
      </c>
      <c r="L779" s="313" t="s">
        <v>4280</v>
      </c>
      <c r="M779" s="628">
        <v>0</v>
      </c>
      <c r="N779" s="260">
        <v>1</v>
      </c>
      <c r="O779" s="260">
        <v>1</v>
      </c>
      <c r="P779" s="628">
        <v>0</v>
      </c>
      <c r="Q779" s="628">
        <v>0</v>
      </c>
      <c r="R779" s="415">
        <f t="shared" si="35"/>
        <v>2</v>
      </c>
      <c r="S779" s="313"/>
      <c r="T779" s="313"/>
      <c r="U779" s="313"/>
      <c r="V779" s="313"/>
      <c r="W779" s="313"/>
      <c r="X779" s="313"/>
      <c r="Y779" s="415"/>
      <c r="Z779" s="415"/>
      <c r="AA779" s="415"/>
      <c r="AB779" s="415"/>
      <c r="AC779" s="415"/>
      <c r="AD779" s="415"/>
      <c r="AE779" s="260"/>
      <c r="AF779" s="260"/>
      <c r="AG779" s="260"/>
      <c r="AH779" s="260"/>
      <c r="AI779" s="260"/>
      <c r="AJ779" s="260"/>
      <c r="AK779" s="260"/>
      <c r="AL779" s="260"/>
      <c r="AM779" s="260"/>
      <c r="AN779" s="260"/>
      <c r="AO779" s="260"/>
      <c r="AP779" s="260"/>
      <c r="AQ779" s="260"/>
      <c r="AR779" s="260"/>
      <c r="AS779" s="260"/>
      <c r="AT779" s="260"/>
      <c r="AU779" s="260"/>
      <c r="AV779" s="260"/>
      <c r="AW779" s="260"/>
      <c r="AX779" s="260"/>
      <c r="AY779" s="260"/>
      <c r="AZ779" s="260"/>
      <c r="BA779" s="260"/>
      <c r="BB779" s="260"/>
    </row>
    <row r="780" spans="1:54" s="528" customFormat="1" ht="14.25" hidden="1" customHeight="1" thickBot="1">
      <c r="A780" s="260">
        <v>1904046</v>
      </c>
      <c r="B780" s="684" t="s">
        <v>4198</v>
      </c>
      <c r="C780" s="684"/>
      <c r="D780" s="294" t="s">
        <v>4199</v>
      </c>
      <c r="E780" s="309"/>
      <c r="F780" s="710" t="s">
        <v>3244</v>
      </c>
      <c r="G780" s="710"/>
      <c r="H780" s="710"/>
      <c r="I780" s="309" t="s">
        <v>3300</v>
      </c>
      <c r="J780" s="710">
        <v>4</v>
      </c>
      <c r="K780" s="312" t="s">
        <v>3250</v>
      </c>
      <c r="L780" s="657" t="s">
        <v>4295</v>
      </c>
      <c r="M780" s="628">
        <v>0</v>
      </c>
      <c r="N780" s="260">
        <v>0</v>
      </c>
      <c r="O780" s="628">
        <v>0</v>
      </c>
      <c r="P780" s="628">
        <v>0</v>
      </c>
      <c r="Q780" s="260">
        <v>0</v>
      </c>
      <c r="R780" s="415">
        <f t="shared" si="35"/>
        <v>0</v>
      </c>
      <c r="S780" s="657"/>
      <c r="T780" s="657"/>
      <c r="U780" s="657"/>
      <c r="V780" s="657"/>
      <c r="W780" s="657"/>
      <c r="X780" s="657"/>
      <c r="Y780" s="415"/>
      <c r="Z780" s="415"/>
      <c r="AA780" s="415"/>
      <c r="AB780" s="415"/>
      <c r="AC780" s="415"/>
      <c r="AD780" s="415"/>
      <c r="AE780" s="260"/>
      <c r="AF780" s="260"/>
      <c r="AG780" s="260"/>
      <c r="AH780" s="260"/>
      <c r="AI780" s="260"/>
      <c r="AJ780" s="260"/>
      <c r="AK780" s="260"/>
      <c r="AL780" s="260"/>
      <c r="AM780" s="260"/>
      <c r="AN780" s="260"/>
      <c r="AO780" s="260"/>
      <c r="AP780" s="260"/>
      <c r="AQ780" s="260"/>
      <c r="AR780" s="260"/>
      <c r="AS780" s="260"/>
      <c r="AT780" s="260"/>
      <c r="AU780" s="260"/>
      <c r="AV780" s="260"/>
      <c r="AW780" s="260"/>
      <c r="AX780" s="260"/>
      <c r="AY780" s="260"/>
      <c r="AZ780" s="260"/>
      <c r="BA780" s="260"/>
      <c r="BB780" s="260"/>
    </row>
    <row r="781" spans="1:54" s="528" customFormat="1" ht="14.25" hidden="1" customHeight="1" thickBot="1">
      <c r="A781" s="260">
        <v>1904047</v>
      </c>
      <c r="B781" s="684" t="s">
        <v>4196</v>
      </c>
      <c r="C781" s="684"/>
      <c r="D781" s="294" t="s">
        <v>4197</v>
      </c>
      <c r="E781" s="309"/>
      <c r="F781" s="710" t="s">
        <v>3254</v>
      </c>
      <c r="G781" s="710">
        <v>4</v>
      </c>
      <c r="H781" s="710">
        <v>7</v>
      </c>
      <c r="I781" s="309" t="s">
        <v>3300</v>
      </c>
      <c r="J781" s="710">
        <v>4</v>
      </c>
      <c r="K781" s="312" t="s">
        <v>3250</v>
      </c>
      <c r="L781" s="657" t="s">
        <v>4295</v>
      </c>
      <c r="M781" s="628">
        <v>0</v>
      </c>
      <c r="N781" s="260">
        <v>0</v>
      </c>
      <c r="O781" s="628">
        <v>0</v>
      </c>
      <c r="P781" s="628">
        <v>0</v>
      </c>
      <c r="Q781" s="260">
        <v>0</v>
      </c>
      <c r="R781" s="415">
        <f t="shared" si="35"/>
        <v>0</v>
      </c>
      <c r="S781" s="657"/>
      <c r="T781" s="657"/>
      <c r="U781" s="657"/>
      <c r="V781" s="657"/>
      <c r="W781" s="657"/>
      <c r="X781" s="657"/>
      <c r="Y781" s="415"/>
      <c r="Z781" s="415"/>
      <c r="AA781" s="415"/>
      <c r="AB781" s="415"/>
      <c r="AC781" s="415"/>
      <c r="AD781" s="415"/>
      <c r="AE781" s="260"/>
      <c r="AF781" s="260"/>
      <c r="AG781" s="260"/>
      <c r="AH781" s="260"/>
      <c r="AI781" s="260"/>
      <c r="AJ781" s="260"/>
      <c r="AK781" s="260"/>
      <c r="AL781" s="260"/>
      <c r="AM781" s="260"/>
      <c r="AN781" s="260"/>
      <c r="AO781" s="260"/>
      <c r="AP781" s="260"/>
      <c r="AQ781" s="260"/>
      <c r="AR781" s="260"/>
      <c r="AS781" s="260"/>
      <c r="AT781" s="260"/>
      <c r="AU781" s="260"/>
      <c r="AV781" s="260"/>
      <c r="AW781" s="260"/>
      <c r="AX781" s="260"/>
      <c r="AY781" s="260"/>
      <c r="AZ781" s="260"/>
      <c r="BA781" s="260"/>
      <c r="BB781" s="260"/>
    </row>
    <row r="782" spans="1:54" s="528" customFormat="1" ht="14.25" hidden="1" customHeight="1" thickBot="1">
      <c r="A782" s="260">
        <v>1904048</v>
      </c>
      <c r="B782" s="684" t="s">
        <v>4200</v>
      </c>
      <c r="C782" s="684"/>
      <c r="D782" s="294" t="s">
        <v>4201</v>
      </c>
      <c r="E782" s="309"/>
      <c r="F782" s="710" t="s">
        <v>3254</v>
      </c>
      <c r="G782" s="710">
        <v>2</v>
      </c>
      <c r="H782" s="710">
        <v>6</v>
      </c>
      <c r="I782" s="309" t="s">
        <v>3300</v>
      </c>
      <c r="J782" s="710">
        <v>5</v>
      </c>
      <c r="K782" s="312" t="s">
        <v>3255</v>
      </c>
      <c r="L782" s="657" t="s">
        <v>4295</v>
      </c>
      <c r="M782" s="260">
        <v>0</v>
      </c>
      <c r="N782" s="628">
        <v>0</v>
      </c>
      <c r="O782" s="260">
        <v>0</v>
      </c>
      <c r="P782" s="628">
        <v>0</v>
      </c>
      <c r="Q782" s="628">
        <v>0</v>
      </c>
      <c r="R782" s="415">
        <f t="shared" si="35"/>
        <v>0</v>
      </c>
      <c r="S782" s="657"/>
      <c r="T782" s="657"/>
      <c r="U782" s="657"/>
      <c r="V782" s="657"/>
      <c r="W782" s="657"/>
      <c r="X782" s="657"/>
      <c r="Y782" s="415"/>
      <c r="Z782" s="415"/>
      <c r="AA782" s="415"/>
      <c r="AB782" s="415"/>
      <c r="AC782" s="415"/>
      <c r="AD782" s="415"/>
      <c r="AE782" s="260"/>
      <c r="AF782" s="260"/>
      <c r="AG782" s="260"/>
      <c r="AH782" s="260"/>
      <c r="AI782" s="260"/>
      <c r="AJ782" s="260"/>
      <c r="AK782" s="260"/>
      <c r="AL782" s="260"/>
      <c r="AM782" s="260"/>
      <c r="AN782" s="260"/>
      <c r="AO782" s="260"/>
      <c r="AP782" s="260"/>
      <c r="AQ782" s="260"/>
      <c r="AR782" s="260"/>
      <c r="AS782" s="260"/>
      <c r="AT782" s="260"/>
      <c r="AU782" s="260"/>
      <c r="AV782" s="260"/>
      <c r="AW782" s="260"/>
      <c r="AX782" s="260"/>
      <c r="AY782" s="260"/>
      <c r="AZ782" s="260"/>
      <c r="BA782" s="260"/>
      <c r="BB782" s="260"/>
    </row>
    <row r="783" spans="1:54" s="528" customFormat="1" ht="14.25" customHeight="1" thickBot="1">
      <c r="A783" s="260">
        <v>1904049</v>
      </c>
      <c r="B783" s="733" t="s">
        <v>4202</v>
      </c>
      <c r="C783" s="684"/>
      <c r="D783" s="294" t="s">
        <v>4203</v>
      </c>
      <c r="E783" s="309"/>
      <c r="F783" s="710" t="s">
        <v>3254</v>
      </c>
      <c r="G783" s="710">
        <v>6</v>
      </c>
      <c r="H783" s="710">
        <v>8</v>
      </c>
      <c r="I783" s="309" t="s">
        <v>3300</v>
      </c>
      <c r="J783" s="710">
        <v>8</v>
      </c>
      <c r="K783" s="312" t="s">
        <v>3245</v>
      </c>
      <c r="L783" s="313" t="s">
        <v>4280</v>
      </c>
      <c r="M783" s="260">
        <v>1</v>
      </c>
      <c r="N783" s="260">
        <v>1</v>
      </c>
      <c r="O783" s="628">
        <v>0</v>
      </c>
      <c r="P783" s="628">
        <v>0</v>
      </c>
      <c r="Q783" s="260">
        <v>1</v>
      </c>
      <c r="R783" s="415">
        <f t="shared" si="35"/>
        <v>3</v>
      </c>
      <c r="S783" s="313"/>
      <c r="T783" s="313"/>
      <c r="U783" s="313"/>
      <c r="V783" s="313"/>
      <c r="W783" s="313"/>
      <c r="X783" s="313"/>
      <c r="Y783" s="415"/>
      <c r="Z783" s="415"/>
      <c r="AA783" s="415"/>
      <c r="AB783" s="415"/>
      <c r="AC783" s="415"/>
      <c r="AD783" s="415"/>
      <c r="AE783" s="260"/>
      <c r="AF783" s="260"/>
      <c r="AG783" s="260"/>
      <c r="AH783" s="260"/>
      <c r="AI783" s="260"/>
      <c r="AJ783" s="260"/>
      <c r="AK783" s="260"/>
      <c r="AL783" s="260"/>
      <c r="AM783" s="260"/>
      <c r="AN783" s="260"/>
      <c r="AO783" s="260"/>
      <c r="AP783" s="260"/>
      <c r="AQ783" s="260"/>
      <c r="AR783" s="260"/>
      <c r="AS783" s="260"/>
      <c r="AT783" s="260"/>
      <c r="AU783" s="260"/>
      <c r="AV783" s="260"/>
      <c r="AW783" s="260"/>
      <c r="AX783" s="260"/>
      <c r="AY783" s="260"/>
      <c r="AZ783" s="260"/>
      <c r="BA783" s="260"/>
      <c r="BB783" s="260"/>
    </row>
    <row r="784" spans="1:54" s="528" customFormat="1" ht="14.25" hidden="1" customHeight="1" thickBot="1">
      <c r="A784" s="260">
        <v>1904050</v>
      </c>
      <c r="B784" s="684" t="s">
        <v>4204</v>
      </c>
      <c r="C784" s="684"/>
      <c r="D784" s="294" t="s">
        <v>4205</v>
      </c>
      <c r="E784" s="309"/>
      <c r="F784" s="710" t="s">
        <v>3244</v>
      </c>
      <c r="G784" s="710"/>
      <c r="H784" s="710"/>
      <c r="I784" s="309" t="s">
        <v>3300</v>
      </c>
      <c r="J784" s="710">
        <v>9</v>
      </c>
      <c r="K784" s="312" t="s">
        <v>3255</v>
      </c>
      <c r="L784" s="313" t="s">
        <v>4280</v>
      </c>
      <c r="M784" s="628">
        <v>0</v>
      </c>
      <c r="N784" s="628">
        <v>0</v>
      </c>
      <c r="O784" s="628">
        <v>0</v>
      </c>
      <c r="P784" s="628">
        <v>0</v>
      </c>
      <c r="Q784" s="260">
        <v>0</v>
      </c>
      <c r="R784" s="415">
        <f t="shared" si="35"/>
        <v>0</v>
      </c>
      <c r="S784" s="313"/>
      <c r="T784" s="313"/>
      <c r="U784" s="313"/>
      <c r="V784" s="313"/>
      <c r="W784" s="313"/>
      <c r="X784" s="313"/>
      <c r="Y784" s="415"/>
      <c r="Z784" s="415"/>
      <c r="AA784" s="415"/>
      <c r="AB784" s="415"/>
      <c r="AC784" s="415"/>
      <c r="AD784" s="415"/>
      <c r="AE784" s="260"/>
      <c r="AF784" s="260"/>
      <c r="AG784" s="260"/>
      <c r="AH784" s="260"/>
      <c r="AI784" s="260"/>
      <c r="AJ784" s="260"/>
      <c r="AK784" s="260"/>
      <c r="AL784" s="260"/>
      <c r="AM784" s="260"/>
      <c r="AN784" s="260"/>
      <c r="AO784" s="260"/>
      <c r="AP784" s="260"/>
      <c r="AQ784" s="260"/>
      <c r="AR784" s="260"/>
      <c r="AS784" s="260"/>
      <c r="AT784" s="260"/>
      <c r="AU784" s="260"/>
      <c r="AV784" s="260"/>
      <c r="AW784" s="260"/>
      <c r="AX784" s="260"/>
      <c r="AY784" s="260"/>
      <c r="AZ784" s="260"/>
      <c r="BA784" s="260"/>
      <c r="BB784" s="260"/>
    </row>
    <row r="785" spans="1:54" s="528" customFormat="1" ht="14.25" hidden="1" customHeight="1" thickBot="1">
      <c r="A785" s="260">
        <v>1904051</v>
      </c>
      <c r="B785" s="684" t="s">
        <v>4208</v>
      </c>
      <c r="C785" s="684"/>
      <c r="D785" s="294" t="s">
        <v>4209</v>
      </c>
      <c r="E785" s="309"/>
      <c r="F785" s="710" t="s">
        <v>3244</v>
      </c>
      <c r="G785" s="710"/>
      <c r="H785" s="710"/>
      <c r="I785" s="309" t="s">
        <v>3312</v>
      </c>
      <c r="J785" s="710">
        <v>1</v>
      </c>
      <c r="K785" s="312" t="s">
        <v>3250</v>
      </c>
      <c r="L785" s="657" t="s">
        <v>4295</v>
      </c>
      <c r="M785" s="628">
        <v>0</v>
      </c>
      <c r="N785" s="260">
        <v>0</v>
      </c>
      <c r="O785" s="628">
        <v>0</v>
      </c>
      <c r="P785" s="628">
        <v>0</v>
      </c>
      <c r="Q785" s="260">
        <v>0</v>
      </c>
      <c r="R785" s="415">
        <f t="shared" si="35"/>
        <v>0</v>
      </c>
      <c r="S785" s="657"/>
      <c r="T785" s="657"/>
      <c r="U785" s="657"/>
      <c r="V785" s="657"/>
      <c r="W785" s="657"/>
      <c r="X785" s="657"/>
      <c r="Y785" s="415"/>
      <c r="Z785" s="415"/>
      <c r="AA785" s="415"/>
      <c r="AB785" s="415"/>
      <c r="AC785" s="415"/>
      <c r="AD785" s="415"/>
      <c r="AE785" s="260"/>
      <c r="AF785" s="260"/>
      <c r="AG785" s="260"/>
      <c r="AH785" s="260"/>
      <c r="AI785" s="260"/>
      <c r="AJ785" s="260"/>
      <c r="AK785" s="260"/>
      <c r="AL785" s="260"/>
      <c r="AM785" s="260"/>
      <c r="AN785" s="260"/>
      <c r="AO785" s="260"/>
      <c r="AP785" s="260"/>
      <c r="AQ785" s="260"/>
      <c r="AR785" s="260"/>
      <c r="AS785" s="260"/>
      <c r="AT785" s="260"/>
      <c r="AU785" s="260"/>
      <c r="AV785" s="260"/>
      <c r="AW785" s="260"/>
      <c r="AX785" s="260"/>
      <c r="AY785" s="260"/>
      <c r="AZ785" s="260"/>
      <c r="BA785" s="260"/>
      <c r="BB785" s="260"/>
    </row>
    <row r="786" spans="1:54" s="528" customFormat="1" ht="14.25" hidden="1" customHeight="1" thickBot="1">
      <c r="A786" s="260">
        <v>1904052</v>
      </c>
      <c r="B786" s="656" t="s">
        <v>4206</v>
      </c>
      <c r="C786" s="656"/>
      <c r="D786" s="294" t="s">
        <v>4207</v>
      </c>
      <c r="E786" s="309"/>
      <c r="F786" s="710" t="s">
        <v>3244</v>
      </c>
      <c r="G786" s="710"/>
      <c r="H786" s="710"/>
      <c r="I786" s="309" t="s">
        <v>3312</v>
      </c>
      <c r="J786" s="710">
        <v>1</v>
      </c>
      <c r="K786" s="312" t="s">
        <v>3255</v>
      </c>
      <c r="L786" s="657" t="s">
        <v>5132</v>
      </c>
      <c r="M786" s="628">
        <v>0</v>
      </c>
      <c r="N786" s="260">
        <v>0</v>
      </c>
      <c r="O786" s="628">
        <v>0</v>
      </c>
      <c r="P786" s="260">
        <v>0</v>
      </c>
      <c r="Q786" s="628">
        <v>0</v>
      </c>
      <c r="R786" s="415">
        <f t="shared" si="35"/>
        <v>0</v>
      </c>
      <c r="S786" s="657"/>
      <c r="T786" s="657"/>
      <c r="U786" s="657"/>
      <c r="V786" s="657"/>
      <c r="W786" s="657"/>
      <c r="X786" s="657"/>
      <c r="Y786" s="415"/>
      <c r="Z786" s="415"/>
      <c r="AA786" s="415"/>
      <c r="AB786" s="415"/>
      <c r="AC786" s="415"/>
      <c r="AD786" s="415"/>
      <c r="AE786" s="260"/>
      <c r="AF786" s="260"/>
      <c r="AG786" s="260"/>
      <c r="AH786" s="260"/>
      <c r="AI786" s="260"/>
      <c r="AJ786" s="260"/>
      <c r="AK786" s="260"/>
      <c r="AL786" s="260"/>
      <c r="AM786" s="260"/>
      <c r="AN786" s="260"/>
      <c r="AO786" s="260"/>
      <c r="AP786" s="260"/>
      <c r="AQ786" s="260"/>
      <c r="AR786" s="260"/>
      <c r="AS786" s="260"/>
      <c r="AT786" s="260"/>
      <c r="AU786" s="260"/>
      <c r="AV786" s="260"/>
      <c r="AW786" s="260"/>
      <c r="AX786" s="260"/>
      <c r="AY786" s="260"/>
      <c r="AZ786" s="260"/>
      <c r="BA786" s="260"/>
      <c r="BB786" s="260"/>
    </row>
    <row r="787" spans="1:54" s="528" customFormat="1" ht="14.25" hidden="1" customHeight="1" thickBot="1">
      <c r="A787" s="260">
        <v>1904053</v>
      </c>
      <c r="B787" s="733" t="s">
        <v>4210</v>
      </c>
      <c r="C787" s="684"/>
      <c r="D787" s="294" t="s">
        <v>4211</v>
      </c>
      <c r="E787" s="309"/>
      <c r="F787" s="710" t="s">
        <v>3254</v>
      </c>
      <c r="G787" s="710">
        <v>2</v>
      </c>
      <c r="H787" s="710">
        <v>3</v>
      </c>
      <c r="I787" s="309" t="s">
        <v>3312</v>
      </c>
      <c r="J787" s="710">
        <v>2</v>
      </c>
      <c r="K787" s="312" t="s">
        <v>3255</v>
      </c>
      <c r="L787" s="657" t="s">
        <v>4336</v>
      </c>
      <c r="M787" s="628">
        <v>0</v>
      </c>
      <c r="N787" s="628">
        <v>0</v>
      </c>
      <c r="O787" s="628">
        <v>0</v>
      </c>
      <c r="P787" s="628">
        <v>0</v>
      </c>
      <c r="Q787" s="628">
        <v>0</v>
      </c>
      <c r="R787" s="415">
        <f t="shared" si="35"/>
        <v>0</v>
      </c>
      <c r="S787" s="657"/>
      <c r="T787" s="657"/>
      <c r="U787" s="657"/>
      <c r="V787" s="657"/>
      <c r="W787" s="657"/>
      <c r="X787" s="657"/>
      <c r="Y787" s="415"/>
      <c r="Z787" s="415"/>
      <c r="AA787" s="415"/>
      <c r="AB787" s="415"/>
      <c r="AC787" s="415"/>
      <c r="AD787" s="415"/>
      <c r="AE787" s="260"/>
      <c r="AF787" s="260"/>
      <c r="AG787" s="260"/>
      <c r="AH787" s="260"/>
      <c r="AI787" s="260"/>
      <c r="AJ787" s="260"/>
      <c r="AK787" s="260"/>
      <c r="AL787" s="260"/>
      <c r="AM787" s="260"/>
      <c r="AN787" s="260"/>
      <c r="AO787" s="260"/>
      <c r="AP787" s="260"/>
      <c r="AQ787" s="260"/>
      <c r="AR787" s="260"/>
      <c r="AS787" s="260"/>
      <c r="AT787" s="260"/>
      <c r="AU787" s="260"/>
      <c r="AV787" s="260"/>
      <c r="AW787" s="260"/>
      <c r="AX787" s="260"/>
      <c r="AY787" s="260"/>
      <c r="AZ787" s="260"/>
      <c r="BA787" s="260"/>
      <c r="BB787" s="260"/>
    </row>
    <row r="788" spans="1:54" s="528" customFormat="1" ht="14.25" hidden="1" customHeight="1" thickBot="1">
      <c r="A788" s="260">
        <v>1904054</v>
      </c>
      <c r="B788" s="733" t="s">
        <v>4340</v>
      </c>
      <c r="C788" s="684"/>
      <c r="D788" s="294" t="s">
        <v>4212</v>
      </c>
      <c r="E788" s="309"/>
      <c r="F788" s="710" t="s">
        <v>3254</v>
      </c>
      <c r="G788" s="710">
        <v>1</v>
      </c>
      <c r="H788" s="710">
        <v>5</v>
      </c>
      <c r="I788" s="309" t="s">
        <v>3312</v>
      </c>
      <c r="J788" s="710">
        <v>3</v>
      </c>
      <c r="K788" s="312" t="s">
        <v>3250</v>
      </c>
      <c r="L788" s="657" t="s">
        <v>4311</v>
      </c>
      <c r="M788" s="628">
        <v>0</v>
      </c>
      <c r="N788" s="260">
        <v>0</v>
      </c>
      <c r="O788" s="628">
        <v>0</v>
      </c>
      <c r="P788" s="628">
        <v>0</v>
      </c>
      <c r="Q788" s="260">
        <v>0</v>
      </c>
      <c r="R788" s="415">
        <f t="shared" si="35"/>
        <v>0</v>
      </c>
      <c r="S788" s="657"/>
      <c r="T788" s="657"/>
      <c r="U788" s="657"/>
      <c r="V788" s="657"/>
      <c r="W788" s="657"/>
      <c r="X788" s="657"/>
      <c r="Y788" s="415"/>
      <c r="Z788" s="415"/>
      <c r="AA788" s="415"/>
      <c r="AB788" s="415"/>
      <c r="AC788" s="415"/>
      <c r="AD788" s="415"/>
      <c r="AE788" s="260"/>
      <c r="AF788" s="260"/>
      <c r="AG788" s="260"/>
      <c r="AH788" s="260"/>
      <c r="AI788" s="260"/>
      <c r="AJ788" s="260"/>
      <c r="AK788" s="260"/>
      <c r="AL788" s="260"/>
      <c r="AM788" s="260"/>
      <c r="AN788" s="260"/>
      <c r="AO788" s="260"/>
      <c r="AP788" s="260"/>
      <c r="AQ788" s="260"/>
      <c r="AR788" s="260"/>
      <c r="AS788" s="260"/>
      <c r="AT788" s="260"/>
      <c r="AU788" s="260"/>
      <c r="AV788" s="260"/>
      <c r="AW788" s="260"/>
      <c r="AX788" s="260"/>
      <c r="AY788" s="260"/>
      <c r="AZ788" s="260"/>
      <c r="BA788" s="260"/>
      <c r="BB788" s="260"/>
    </row>
    <row r="789" spans="1:54" s="528" customFormat="1" ht="14.25" customHeight="1" thickBot="1">
      <c r="A789" s="260">
        <v>1904055</v>
      </c>
      <c r="B789" s="733" t="s">
        <v>4213</v>
      </c>
      <c r="C789" s="684"/>
      <c r="D789" s="294" t="s">
        <v>4214</v>
      </c>
      <c r="E789" s="309"/>
      <c r="F789" s="710" t="s">
        <v>3316</v>
      </c>
      <c r="G789" s="710">
        <v>4</v>
      </c>
      <c r="H789" s="710">
        <v>2</v>
      </c>
      <c r="I789" s="309" t="s">
        <v>3312</v>
      </c>
      <c r="J789" s="710">
        <v>4</v>
      </c>
      <c r="K789" s="312" t="s">
        <v>3262</v>
      </c>
      <c r="L789" s="657" t="s">
        <v>4317</v>
      </c>
      <c r="M789" s="260">
        <v>0</v>
      </c>
      <c r="N789" s="628">
        <v>0</v>
      </c>
      <c r="O789" s="628">
        <v>0</v>
      </c>
      <c r="P789" s="628">
        <v>0</v>
      </c>
      <c r="Q789" s="628">
        <v>0</v>
      </c>
      <c r="R789" s="415">
        <f t="shared" si="35"/>
        <v>0</v>
      </c>
      <c r="S789" s="657"/>
      <c r="T789" s="657"/>
      <c r="U789" s="657"/>
      <c r="V789" s="657"/>
      <c r="W789" s="657"/>
      <c r="X789" s="657"/>
      <c r="Y789" s="415"/>
      <c r="Z789" s="415"/>
      <c r="AA789" s="415"/>
      <c r="AB789" s="415"/>
      <c r="AC789" s="415"/>
      <c r="AD789" s="415"/>
      <c r="AE789" s="260"/>
      <c r="AF789" s="260"/>
      <c r="AG789" s="260"/>
      <c r="AH789" s="260"/>
      <c r="AI789" s="260"/>
      <c r="AJ789" s="260"/>
      <c r="AK789" s="260"/>
      <c r="AL789" s="260"/>
      <c r="AM789" s="260"/>
      <c r="AN789" s="260"/>
      <c r="AO789" s="260"/>
      <c r="AP789" s="260"/>
      <c r="AQ789" s="260"/>
      <c r="AR789" s="260"/>
      <c r="AS789" s="260"/>
      <c r="AT789" s="260"/>
      <c r="AU789" s="260"/>
      <c r="AV789" s="260"/>
      <c r="AW789" s="260"/>
      <c r="AX789" s="260"/>
      <c r="AY789" s="260"/>
      <c r="AZ789" s="260"/>
      <c r="BA789" s="260"/>
      <c r="BB789" s="260"/>
    </row>
    <row r="790" spans="1:54" s="528" customFormat="1" ht="14.25" hidden="1" customHeight="1" thickBot="1">
      <c r="A790" s="260">
        <v>1904056</v>
      </c>
      <c r="B790" s="733" t="s">
        <v>4215</v>
      </c>
      <c r="C790" s="684"/>
      <c r="D790" s="294" t="s">
        <v>4216</v>
      </c>
      <c r="E790" s="309"/>
      <c r="F790" s="710" t="s">
        <v>3244</v>
      </c>
      <c r="G790" s="710"/>
      <c r="H790" s="710"/>
      <c r="I790" s="309" t="s">
        <v>3312</v>
      </c>
      <c r="J790" s="710">
        <v>4</v>
      </c>
      <c r="K790" s="312" t="s">
        <v>3255</v>
      </c>
      <c r="L790" s="657" t="s">
        <v>4365</v>
      </c>
      <c r="M790" s="628">
        <v>0</v>
      </c>
      <c r="N790" s="628">
        <v>0</v>
      </c>
      <c r="O790" s="628">
        <v>0</v>
      </c>
      <c r="P790" s="628">
        <v>0</v>
      </c>
      <c r="Q790" s="628">
        <v>0</v>
      </c>
      <c r="R790" s="415">
        <f t="shared" si="35"/>
        <v>0</v>
      </c>
      <c r="S790" s="657"/>
      <c r="T790" s="657"/>
      <c r="U790" s="657"/>
      <c r="V790" s="657"/>
      <c r="W790" s="657"/>
      <c r="X790" s="657"/>
      <c r="Y790" s="415"/>
      <c r="Z790" s="415"/>
      <c r="AA790" s="415"/>
      <c r="AB790" s="415"/>
      <c r="AC790" s="415"/>
      <c r="AD790" s="415"/>
      <c r="AE790" s="260"/>
      <c r="AF790" s="260"/>
      <c r="AG790" s="260"/>
      <c r="AH790" s="260"/>
      <c r="AI790" s="260"/>
      <c r="AJ790" s="260"/>
      <c r="AK790" s="260"/>
      <c r="AL790" s="260"/>
      <c r="AM790" s="260"/>
      <c r="AN790" s="260"/>
      <c r="AO790" s="260"/>
      <c r="AP790" s="260"/>
      <c r="AQ790" s="260"/>
      <c r="AR790" s="260"/>
      <c r="AS790" s="260"/>
      <c r="AT790" s="260"/>
      <c r="AU790" s="260"/>
      <c r="AV790" s="260"/>
      <c r="AW790" s="260"/>
      <c r="AX790" s="260"/>
      <c r="AY790" s="260"/>
      <c r="AZ790" s="260"/>
      <c r="BA790" s="260"/>
      <c r="BB790" s="260"/>
    </row>
    <row r="791" spans="1:54" s="528" customFormat="1" ht="14.25" hidden="1" customHeight="1" thickBot="1">
      <c r="A791" s="260">
        <v>1904057</v>
      </c>
      <c r="B791" s="684" t="s">
        <v>4296</v>
      </c>
      <c r="C791" s="684"/>
      <c r="D791" s="669" t="s">
        <v>4349</v>
      </c>
      <c r="E791" s="309" t="s">
        <v>3816</v>
      </c>
      <c r="F791" s="710" t="s">
        <v>3254</v>
      </c>
      <c r="G791" s="710">
        <v>4</v>
      </c>
      <c r="H791" s="710">
        <v>3</v>
      </c>
      <c r="I791" s="309" t="s">
        <v>3312</v>
      </c>
      <c r="J791" s="710">
        <v>4</v>
      </c>
      <c r="K791" s="312" t="s">
        <v>3250</v>
      </c>
      <c r="L791" s="657" t="s">
        <v>4300</v>
      </c>
      <c r="M791" s="628">
        <v>0</v>
      </c>
      <c r="N791" s="260">
        <v>0</v>
      </c>
      <c r="O791" s="628">
        <v>0</v>
      </c>
      <c r="P791" s="628">
        <v>0</v>
      </c>
      <c r="Q791" s="260">
        <v>0</v>
      </c>
      <c r="R791" s="415">
        <f t="shared" si="35"/>
        <v>0</v>
      </c>
      <c r="S791" s="657"/>
      <c r="T791" s="657"/>
      <c r="U791" s="657"/>
      <c r="V791" s="657"/>
      <c r="W791" s="657"/>
      <c r="X791" s="657"/>
      <c r="Y791" s="415"/>
      <c r="Z791" s="415"/>
      <c r="AA791" s="415"/>
      <c r="AB791" s="415"/>
      <c r="AC791" s="415"/>
      <c r="AD791" s="415"/>
      <c r="AE791" s="260"/>
      <c r="AF791" s="260"/>
      <c r="AG791" s="260"/>
      <c r="AH791" s="260"/>
      <c r="AI791" s="260"/>
      <c r="AJ791" s="260"/>
      <c r="AK791" s="260"/>
      <c r="AL791" s="260"/>
      <c r="AM791" s="260"/>
      <c r="AN791" s="260"/>
      <c r="AO791" s="260"/>
      <c r="AP791" s="260"/>
      <c r="AQ791" s="260"/>
      <c r="AR791" s="260"/>
      <c r="AS791" s="260"/>
      <c r="AT791" s="260"/>
      <c r="AU791" s="260"/>
      <c r="AV791" s="260"/>
      <c r="AW791" s="260"/>
      <c r="AX791" s="260"/>
      <c r="AY791" s="260"/>
      <c r="AZ791" s="260"/>
      <c r="BA791" s="260"/>
      <c r="BB791" s="260"/>
    </row>
    <row r="792" spans="1:54" s="528" customFormat="1" ht="13.5" customHeight="1" thickBot="1">
      <c r="A792" s="260">
        <v>1904058</v>
      </c>
      <c r="B792" s="656" t="s">
        <v>4833</v>
      </c>
      <c r="C792" s="656"/>
      <c r="D792" s="260" t="s">
        <v>4217</v>
      </c>
      <c r="E792" s="309"/>
      <c r="F792" s="309" t="s">
        <v>3254</v>
      </c>
      <c r="G792" s="309">
        <v>5</v>
      </c>
      <c r="H792" s="309">
        <v>5</v>
      </c>
      <c r="I792" s="309" t="s">
        <v>3312</v>
      </c>
      <c r="J792" s="309">
        <v>6</v>
      </c>
      <c r="K792" s="312" t="s">
        <v>3245</v>
      </c>
      <c r="L792" s="657" t="s">
        <v>4301</v>
      </c>
      <c r="M792" s="628">
        <v>0</v>
      </c>
      <c r="N792" s="628">
        <v>0</v>
      </c>
      <c r="O792" s="628">
        <v>0</v>
      </c>
      <c r="P792" s="628">
        <v>0</v>
      </c>
      <c r="Q792" s="628">
        <v>0</v>
      </c>
      <c r="R792" s="415">
        <f t="shared" si="35"/>
        <v>0</v>
      </c>
      <c r="S792" s="657"/>
      <c r="T792" s="657"/>
      <c r="U792" s="657"/>
      <c r="V792" s="657"/>
      <c r="W792" s="657"/>
      <c r="X792" s="657"/>
      <c r="Y792" s="415"/>
      <c r="Z792" s="415"/>
      <c r="AA792" s="415"/>
      <c r="AB792" s="415"/>
      <c r="AC792" s="415"/>
      <c r="AD792" s="415"/>
      <c r="AE792" s="260"/>
      <c r="AF792" s="260"/>
      <c r="AG792" s="260"/>
      <c r="AH792" s="260"/>
      <c r="AI792" s="260"/>
      <c r="AJ792" s="260"/>
      <c r="AK792" s="260"/>
      <c r="AL792" s="260"/>
      <c r="AM792" s="260"/>
      <c r="AN792" s="260"/>
      <c r="AO792" s="260"/>
      <c r="AP792" s="260"/>
      <c r="AQ792" s="260"/>
      <c r="AR792" s="260"/>
      <c r="AS792" s="260"/>
      <c r="AT792" s="260"/>
      <c r="AU792" s="260"/>
      <c r="AV792" s="260"/>
      <c r="AW792" s="260"/>
      <c r="AX792" s="260"/>
      <c r="AY792" s="260"/>
      <c r="AZ792" s="260"/>
      <c r="BA792" s="260"/>
      <c r="BB792" s="260"/>
    </row>
    <row r="793" spans="1:54" s="528" customFormat="1" ht="14.25" customHeight="1" thickBot="1">
      <c r="A793" s="260">
        <v>1904059</v>
      </c>
      <c r="B793" s="684" t="s">
        <v>4218</v>
      </c>
      <c r="C793" s="684"/>
      <c r="D793" s="294" t="s">
        <v>4219</v>
      </c>
      <c r="E793" s="309"/>
      <c r="F793" s="710" t="s">
        <v>3244</v>
      </c>
      <c r="G793" s="710"/>
      <c r="H793" s="710"/>
      <c r="I793" s="309" t="s">
        <v>3312</v>
      </c>
      <c r="J793" s="710">
        <v>6</v>
      </c>
      <c r="K793" s="312" t="s">
        <v>3262</v>
      </c>
      <c r="L793" s="313" t="s">
        <v>4280</v>
      </c>
      <c r="M793" s="260">
        <v>1</v>
      </c>
      <c r="N793" s="260">
        <v>1</v>
      </c>
      <c r="O793" s="260">
        <v>1</v>
      </c>
      <c r="P793" s="260">
        <v>2</v>
      </c>
      <c r="Q793" s="260">
        <v>2</v>
      </c>
      <c r="R793" s="415">
        <f t="shared" si="35"/>
        <v>7</v>
      </c>
      <c r="S793" s="313"/>
      <c r="T793" s="313"/>
      <c r="U793" s="313"/>
      <c r="V793" s="313"/>
      <c r="W793" s="313"/>
      <c r="X793" s="313"/>
      <c r="Y793" s="415"/>
      <c r="Z793" s="415"/>
      <c r="AA793" s="415"/>
      <c r="AB793" s="415"/>
      <c r="AC793" s="415"/>
      <c r="AD793" s="415"/>
      <c r="AE793" s="260"/>
      <c r="AF793" s="260"/>
      <c r="AG793" s="260"/>
      <c r="AH793" s="260"/>
      <c r="AI793" s="260"/>
      <c r="AJ793" s="260"/>
      <c r="AK793" s="260"/>
      <c r="AL793" s="260"/>
      <c r="AM793" s="260"/>
      <c r="AN793" s="260"/>
      <c r="AO793" s="260"/>
      <c r="AP793" s="260"/>
      <c r="AQ793" s="260"/>
      <c r="AR793" s="260"/>
      <c r="AS793" s="260"/>
      <c r="AT793" s="260"/>
      <c r="AU793" s="260"/>
      <c r="AV793" s="260"/>
      <c r="AW793" s="260"/>
      <c r="AX793" s="260"/>
      <c r="AY793" s="260"/>
      <c r="AZ793" s="260"/>
      <c r="BA793" s="260"/>
      <c r="BB793" s="260"/>
    </row>
    <row r="794" spans="1:54" s="528" customFormat="1" ht="14.25" customHeight="1" thickBot="1">
      <c r="A794" s="260">
        <v>1904060</v>
      </c>
      <c r="B794" s="684" t="s">
        <v>5124</v>
      </c>
      <c r="C794" s="684"/>
      <c r="D794" s="294" t="s">
        <v>4220</v>
      </c>
      <c r="E794" s="309"/>
      <c r="F794" s="710" t="s">
        <v>3254</v>
      </c>
      <c r="G794" s="710">
        <v>6</v>
      </c>
      <c r="H794" s="710">
        <v>6</v>
      </c>
      <c r="I794" s="309" t="s">
        <v>3312</v>
      </c>
      <c r="J794" s="710">
        <v>7</v>
      </c>
      <c r="K794" s="312" t="s">
        <v>3245</v>
      </c>
      <c r="L794" s="313" t="s">
        <v>4280</v>
      </c>
      <c r="M794" s="260">
        <v>1</v>
      </c>
      <c r="N794" s="628">
        <v>0</v>
      </c>
      <c r="O794" s="260">
        <v>1</v>
      </c>
      <c r="P794" s="260">
        <v>1</v>
      </c>
      <c r="Q794" s="628">
        <v>0</v>
      </c>
      <c r="R794" s="415">
        <f t="shared" si="35"/>
        <v>3</v>
      </c>
      <c r="S794" s="313"/>
      <c r="T794" s="313"/>
      <c r="U794" s="313"/>
      <c r="V794" s="313"/>
      <c r="W794" s="313"/>
      <c r="X794" s="313"/>
      <c r="Y794" s="415"/>
      <c r="Z794" s="415"/>
      <c r="AA794" s="415"/>
      <c r="AB794" s="415"/>
      <c r="AC794" s="415"/>
      <c r="AD794" s="415"/>
      <c r="AE794" s="260"/>
      <c r="AF794" s="260"/>
      <c r="AG794" s="260"/>
      <c r="AH794" s="260"/>
      <c r="AI794" s="260"/>
      <c r="AJ794" s="260"/>
      <c r="AK794" s="260"/>
      <c r="AL794" s="260"/>
      <c r="AM794" s="260"/>
      <c r="AN794" s="260"/>
      <c r="AO794" s="260"/>
      <c r="AP794" s="260"/>
      <c r="AQ794" s="260"/>
      <c r="AR794" s="260"/>
      <c r="AS794" s="260"/>
      <c r="AT794" s="260"/>
      <c r="AU794" s="260"/>
      <c r="AV794" s="260"/>
      <c r="AW794" s="260"/>
      <c r="AX794" s="260"/>
      <c r="AY794" s="260"/>
      <c r="AZ794" s="260"/>
      <c r="BA794" s="260"/>
      <c r="BB794" s="260"/>
    </row>
    <row r="795" spans="1:54" s="528" customFormat="1" ht="14.25" hidden="1" customHeight="1" thickBot="1">
      <c r="A795" s="260">
        <v>1904061</v>
      </c>
      <c r="B795" s="684" t="s">
        <v>4221</v>
      </c>
      <c r="C795" s="684"/>
      <c r="D795" s="294" t="s">
        <v>4222</v>
      </c>
      <c r="E795" s="309"/>
      <c r="F795" s="710" t="s">
        <v>3244</v>
      </c>
      <c r="G795" s="710"/>
      <c r="H795" s="710"/>
      <c r="I795" s="309" t="s">
        <v>3330</v>
      </c>
      <c r="J795" s="710">
        <v>0</v>
      </c>
      <c r="K795" s="312" t="s">
        <v>3250</v>
      </c>
      <c r="L795" s="313" t="s">
        <v>4280</v>
      </c>
      <c r="M795" s="260">
        <v>1</v>
      </c>
      <c r="N795" s="628">
        <v>0</v>
      </c>
      <c r="O795" s="628">
        <v>0</v>
      </c>
      <c r="P795" s="628">
        <v>0</v>
      </c>
      <c r="Q795" s="628">
        <v>0</v>
      </c>
      <c r="R795" s="415">
        <f t="shared" si="35"/>
        <v>0</v>
      </c>
      <c r="S795" s="313"/>
      <c r="T795" s="313"/>
      <c r="U795" s="313"/>
      <c r="V795" s="313"/>
      <c r="W795" s="313"/>
      <c r="X795" s="313"/>
      <c r="Y795" s="415"/>
      <c r="Z795" s="415"/>
      <c r="AA795" s="415"/>
      <c r="AB795" s="415"/>
      <c r="AC795" s="415"/>
      <c r="AD795" s="415"/>
      <c r="AE795" s="260"/>
      <c r="AF795" s="260"/>
      <c r="AG795" s="260"/>
      <c r="AH795" s="260"/>
      <c r="AI795" s="260"/>
      <c r="AJ795" s="260"/>
      <c r="AK795" s="260"/>
      <c r="AL795" s="260"/>
      <c r="AM795" s="260"/>
      <c r="AN795" s="260"/>
      <c r="AO795" s="260"/>
      <c r="AP795" s="260"/>
      <c r="AQ795" s="260"/>
      <c r="AR795" s="260"/>
      <c r="AS795" s="260"/>
      <c r="AT795" s="260"/>
      <c r="AU795" s="260"/>
      <c r="AV795" s="260"/>
      <c r="AW795" s="260"/>
      <c r="AX795" s="260"/>
      <c r="AY795" s="260"/>
      <c r="AZ795" s="260"/>
      <c r="BA795" s="260"/>
      <c r="BB795" s="260"/>
    </row>
    <row r="796" spans="1:54" s="528" customFormat="1" ht="14.25" hidden="1" customHeight="1" thickBot="1">
      <c r="A796" s="260">
        <v>1904062</v>
      </c>
      <c r="B796" s="684" t="s">
        <v>4223</v>
      </c>
      <c r="C796" s="684"/>
      <c r="D796" s="294" t="s">
        <v>4224</v>
      </c>
      <c r="E796" s="309" t="s">
        <v>3969</v>
      </c>
      <c r="F796" s="710" t="s">
        <v>3254</v>
      </c>
      <c r="G796" s="710">
        <v>2</v>
      </c>
      <c r="H796" s="710">
        <v>1</v>
      </c>
      <c r="I796" s="309" t="s">
        <v>3330</v>
      </c>
      <c r="J796" s="710">
        <v>1</v>
      </c>
      <c r="K796" s="312" t="s">
        <v>3255</v>
      </c>
      <c r="L796" s="657" t="s">
        <v>4304</v>
      </c>
      <c r="M796" s="628">
        <v>0</v>
      </c>
      <c r="N796" s="628">
        <v>0</v>
      </c>
      <c r="O796" s="628">
        <v>0</v>
      </c>
      <c r="P796" s="628">
        <v>0</v>
      </c>
      <c r="Q796" s="260">
        <v>0</v>
      </c>
      <c r="R796" s="415">
        <f t="shared" si="35"/>
        <v>0</v>
      </c>
      <c r="S796" s="657"/>
      <c r="T796" s="657"/>
      <c r="U796" s="657"/>
      <c r="V796" s="657"/>
      <c r="W796" s="657"/>
      <c r="X796" s="657"/>
      <c r="Y796" s="415"/>
      <c r="Z796" s="415"/>
      <c r="AA796" s="415"/>
      <c r="AB796" s="415"/>
      <c r="AC796" s="415"/>
      <c r="AD796" s="415"/>
      <c r="AE796" s="260"/>
      <c r="AF796" s="260"/>
      <c r="AG796" s="260"/>
      <c r="AH796" s="260"/>
      <c r="AI796" s="260"/>
      <c r="AJ796" s="260"/>
      <c r="AK796" s="260"/>
      <c r="AL796" s="260"/>
      <c r="AM796" s="260"/>
      <c r="AN796" s="260"/>
      <c r="AO796" s="260"/>
      <c r="AP796" s="260"/>
      <c r="AQ796" s="260"/>
      <c r="AR796" s="260"/>
      <c r="AS796" s="260"/>
      <c r="AT796" s="260"/>
      <c r="AU796" s="260"/>
      <c r="AV796" s="260"/>
      <c r="AW796" s="260"/>
      <c r="AX796" s="260"/>
      <c r="AY796" s="260"/>
      <c r="AZ796" s="260"/>
      <c r="BA796" s="260"/>
      <c r="BB796" s="260"/>
    </row>
    <row r="797" spans="1:54" s="528" customFormat="1" ht="14.25" hidden="1" customHeight="1" thickBot="1">
      <c r="A797" s="260">
        <v>1904063</v>
      </c>
      <c r="B797" s="733" t="s">
        <v>4225</v>
      </c>
      <c r="C797" s="684"/>
      <c r="D797" s="294" t="s">
        <v>4226</v>
      </c>
      <c r="E797" s="309" t="s">
        <v>3969</v>
      </c>
      <c r="F797" s="710" t="s">
        <v>3254</v>
      </c>
      <c r="G797" s="710">
        <v>2</v>
      </c>
      <c r="H797" s="710">
        <v>3</v>
      </c>
      <c r="I797" s="309" t="s">
        <v>3330</v>
      </c>
      <c r="J797" s="710">
        <v>2</v>
      </c>
      <c r="K797" s="312" t="s">
        <v>3255</v>
      </c>
      <c r="L797" s="657" t="s">
        <v>4364</v>
      </c>
      <c r="M797" s="628">
        <v>0</v>
      </c>
      <c r="N797" s="628">
        <v>0</v>
      </c>
      <c r="O797" s="628">
        <v>0</v>
      </c>
      <c r="P797" s="628">
        <v>0</v>
      </c>
      <c r="Q797" s="628">
        <v>0</v>
      </c>
      <c r="R797" s="415">
        <f t="shared" si="35"/>
        <v>0</v>
      </c>
      <c r="S797" s="657"/>
      <c r="T797" s="657"/>
      <c r="U797" s="657"/>
      <c r="V797" s="657"/>
      <c r="W797" s="657"/>
      <c r="X797" s="657"/>
      <c r="Y797" s="415"/>
      <c r="Z797" s="415"/>
      <c r="AA797" s="415"/>
      <c r="AB797" s="415"/>
      <c r="AC797" s="415"/>
      <c r="AD797" s="415"/>
      <c r="AE797" s="260"/>
      <c r="AF797" s="260"/>
      <c r="AG797" s="260"/>
      <c r="AH797" s="260"/>
      <c r="AI797" s="260"/>
      <c r="AJ797" s="260"/>
      <c r="AK797" s="260"/>
      <c r="AL797" s="260"/>
      <c r="AM797" s="260"/>
      <c r="AN797" s="260"/>
      <c r="AO797" s="260"/>
      <c r="AP797" s="260"/>
      <c r="AQ797" s="260"/>
      <c r="AR797" s="260"/>
      <c r="AS797" s="260"/>
      <c r="AT797" s="260"/>
      <c r="AU797" s="260"/>
      <c r="AV797" s="260"/>
      <c r="AW797" s="260"/>
      <c r="AX797" s="260"/>
      <c r="AY797" s="260"/>
      <c r="AZ797" s="260"/>
      <c r="BA797" s="260"/>
      <c r="BB797" s="260"/>
    </row>
    <row r="798" spans="1:54" s="528" customFormat="1" ht="14.25" hidden="1" customHeight="1" thickBot="1">
      <c r="A798" s="260">
        <v>1904064</v>
      </c>
      <c r="B798" s="733" t="s">
        <v>4229</v>
      </c>
      <c r="C798" s="684"/>
      <c r="D798" s="294" t="s">
        <v>4230</v>
      </c>
      <c r="E798" s="309"/>
      <c r="F798" s="710" t="s">
        <v>3244</v>
      </c>
      <c r="G798" s="710"/>
      <c r="H798" s="710"/>
      <c r="I798" s="309" t="s">
        <v>3330</v>
      </c>
      <c r="J798" s="710">
        <v>2</v>
      </c>
      <c r="K798" s="312" t="s">
        <v>3250</v>
      </c>
      <c r="L798" s="657" t="s">
        <v>4335</v>
      </c>
      <c r="M798" s="628">
        <v>0</v>
      </c>
      <c r="N798" s="628">
        <v>0</v>
      </c>
      <c r="O798" s="628">
        <v>0</v>
      </c>
      <c r="P798" s="628">
        <v>0</v>
      </c>
      <c r="Q798" s="628">
        <v>0</v>
      </c>
      <c r="R798" s="415">
        <f t="shared" si="35"/>
        <v>0</v>
      </c>
      <c r="S798" s="657"/>
      <c r="T798" s="657"/>
      <c r="U798" s="657"/>
      <c r="V798" s="657"/>
      <c r="W798" s="657"/>
      <c r="X798" s="657"/>
      <c r="Y798" s="415"/>
      <c r="Z798" s="415"/>
      <c r="AA798" s="415"/>
      <c r="AB798" s="415"/>
      <c r="AC798" s="415"/>
      <c r="AD798" s="415"/>
      <c r="AE798" s="260"/>
      <c r="AF798" s="260"/>
      <c r="AG798" s="260"/>
      <c r="AH798" s="260"/>
      <c r="AI798" s="260"/>
      <c r="AJ798" s="260"/>
      <c r="AK798" s="260"/>
      <c r="AL798" s="260"/>
      <c r="AM798" s="260"/>
      <c r="AN798" s="260"/>
      <c r="AO798" s="260"/>
      <c r="AP798" s="260"/>
      <c r="AQ798" s="260"/>
      <c r="AR798" s="260"/>
      <c r="AS798" s="260"/>
      <c r="AT798" s="260"/>
      <c r="AU798" s="260"/>
      <c r="AV798" s="260"/>
      <c r="AW798" s="260"/>
      <c r="AX798" s="260"/>
      <c r="AY798" s="260"/>
      <c r="AZ798" s="260"/>
      <c r="BA798" s="260"/>
      <c r="BB798" s="260"/>
    </row>
    <row r="799" spans="1:54" s="528" customFormat="1" ht="14.25" customHeight="1" thickBot="1">
      <c r="A799" s="260">
        <v>1904065</v>
      </c>
      <c r="B799" s="684" t="s">
        <v>4227</v>
      </c>
      <c r="C799" s="684"/>
      <c r="D799" s="294" t="s">
        <v>4228</v>
      </c>
      <c r="E799" s="309"/>
      <c r="F799" s="710" t="s">
        <v>3244</v>
      </c>
      <c r="G799" s="710"/>
      <c r="H799" s="710"/>
      <c r="I799" s="309" t="s">
        <v>3330</v>
      </c>
      <c r="J799" s="710">
        <v>2</v>
      </c>
      <c r="K799" s="312" t="s">
        <v>3262</v>
      </c>
      <c r="L799" s="313" t="s">
        <v>4280</v>
      </c>
      <c r="M799" s="260">
        <v>2</v>
      </c>
      <c r="N799" s="260">
        <v>1</v>
      </c>
      <c r="O799" s="260">
        <v>1</v>
      </c>
      <c r="P799" s="628">
        <v>0</v>
      </c>
      <c r="Q799" s="260">
        <v>1</v>
      </c>
      <c r="R799" s="415">
        <f t="shared" ref="R799:R863" si="36">SUBTOTAL(9,M799:Q799)</f>
        <v>5</v>
      </c>
      <c r="S799" s="313"/>
      <c r="T799" s="313"/>
      <c r="U799" s="313"/>
      <c r="V799" s="313"/>
      <c r="W799" s="313"/>
      <c r="X799" s="313"/>
      <c r="Y799" s="415"/>
      <c r="Z799" s="415"/>
      <c r="AA799" s="415"/>
      <c r="AB799" s="415"/>
      <c r="AC799" s="415"/>
      <c r="AD799" s="415"/>
      <c r="AE799" s="260"/>
      <c r="AF799" s="260"/>
      <c r="AG799" s="260"/>
      <c r="AH799" s="260"/>
      <c r="AI799" s="260"/>
      <c r="AJ799" s="260"/>
      <c r="AK799" s="260"/>
      <c r="AL799" s="260"/>
      <c r="AM799" s="260"/>
      <c r="AN799" s="260"/>
      <c r="AO799" s="260"/>
      <c r="AP799" s="260"/>
      <c r="AQ799" s="260"/>
      <c r="AR799" s="260"/>
      <c r="AS799" s="260"/>
      <c r="AT799" s="260"/>
      <c r="AU799" s="260"/>
      <c r="AV799" s="260"/>
      <c r="AW799" s="260"/>
      <c r="AX799" s="260"/>
      <c r="AY799" s="260"/>
      <c r="AZ799" s="260"/>
      <c r="BA799" s="260"/>
      <c r="BB799" s="260"/>
    </row>
    <row r="800" spans="1:54" s="528" customFormat="1" ht="14.25" customHeight="1" thickBot="1">
      <c r="A800" s="260">
        <v>1904066</v>
      </c>
      <c r="B800" s="733" t="s">
        <v>4231</v>
      </c>
      <c r="C800" s="684"/>
      <c r="D800" s="294" t="s">
        <v>4232</v>
      </c>
      <c r="E800" s="309" t="s">
        <v>3969</v>
      </c>
      <c r="F800" s="710" t="s">
        <v>3254</v>
      </c>
      <c r="G800" s="710">
        <v>4</v>
      </c>
      <c r="H800" s="710">
        <v>4</v>
      </c>
      <c r="I800" s="309" t="s">
        <v>3330</v>
      </c>
      <c r="J800" s="710">
        <v>4</v>
      </c>
      <c r="K800" s="312" t="s">
        <v>3245</v>
      </c>
      <c r="L800" s="657" t="s">
        <v>4363</v>
      </c>
      <c r="M800" s="628">
        <v>0</v>
      </c>
      <c r="N800" s="628">
        <v>0</v>
      </c>
      <c r="O800" s="628">
        <v>0</v>
      </c>
      <c r="P800" s="628">
        <v>0</v>
      </c>
      <c r="Q800" s="628">
        <v>0</v>
      </c>
      <c r="R800" s="415">
        <f t="shared" si="36"/>
        <v>0</v>
      </c>
      <c r="S800" s="657"/>
      <c r="T800" s="657"/>
      <c r="U800" s="657"/>
      <c r="V800" s="657"/>
      <c r="W800" s="657"/>
      <c r="X800" s="657"/>
      <c r="Y800" s="415"/>
      <c r="Z800" s="415"/>
      <c r="AA800" s="415"/>
      <c r="AB800" s="415"/>
      <c r="AC800" s="415"/>
      <c r="AD800" s="415"/>
      <c r="AE800" s="260"/>
      <c r="AF800" s="260"/>
      <c r="AG800" s="260"/>
      <c r="AH800" s="260"/>
      <c r="AI800" s="260"/>
      <c r="AJ800" s="260"/>
      <c r="AK800" s="260"/>
      <c r="AL800" s="260"/>
      <c r="AM800" s="260"/>
      <c r="AN800" s="260"/>
      <c r="AO800" s="260"/>
      <c r="AP800" s="260"/>
      <c r="AQ800" s="260"/>
      <c r="AR800" s="260"/>
      <c r="AS800" s="260"/>
      <c r="AT800" s="260"/>
      <c r="AU800" s="260"/>
      <c r="AV800" s="260"/>
      <c r="AW800" s="260"/>
      <c r="AX800" s="260"/>
      <c r="AY800" s="260"/>
      <c r="AZ800" s="260"/>
      <c r="BA800" s="260"/>
      <c r="BB800" s="260"/>
    </row>
    <row r="801" spans="1:54" s="528" customFormat="1" ht="13.5" customHeight="1">
      <c r="A801" s="260">
        <v>1904067</v>
      </c>
      <c r="B801" s="656" t="s">
        <v>4233</v>
      </c>
      <c r="C801" s="656"/>
      <c r="D801" s="260" t="s">
        <v>4234</v>
      </c>
      <c r="E801" s="309"/>
      <c r="F801" s="309" t="s">
        <v>3254</v>
      </c>
      <c r="G801" s="309">
        <v>4</v>
      </c>
      <c r="H801" s="309">
        <v>4</v>
      </c>
      <c r="I801" s="309" t="s">
        <v>3330</v>
      </c>
      <c r="J801" s="309">
        <v>5</v>
      </c>
      <c r="K801" s="312" t="s">
        <v>3262</v>
      </c>
      <c r="L801" s="313" t="s">
        <v>4280</v>
      </c>
      <c r="M801" s="260">
        <v>2</v>
      </c>
      <c r="N801" s="260">
        <v>2</v>
      </c>
      <c r="O801" s="260">
        <v>2</v>
      </c>
      <c r="P801" s="260">
        <v>1</v>
      </c>
      <c r="Q801" s="260">
        <v>2</v>
      </c>
      <c r="R801" s="415">
        <f t="shared" si="36"/>
        <v>9</v>
      </c>
      <c r="S801" s="313"/>
      <c r="T801" s="313"/>
      <c r="U801" s="313"/>
      <c r="V801" s="313"/>
      <c r="W801" s="313"/>
      <c r="X801" s="313"/>
      <c r="Y801" s="415"/>
      <c r="Z801" s="415"/>
      <c r="AA801" s="415"/>
      <c r="AB801" s="415"/>
      <c r="AC801" s="415"/>
      <c r="AD801" s="415"/>
      <c r="AE801" s="260"/>
      <c r="AF801" s="260"/>
      <c r="AG801" s="260"/>
      <c r="AH801" s="260"/>
      <c r="AI801" s="260"/>
      <c r="AJ801" s="260"/>
      <c r="AK801" s="260"/>
      <c r="AL801" s="260"/>
      <c r="AM801" s="260"/>
      <c r="AN801" s="260"/>
      <c r="AO801" s="260"/>
      <c r="AP801" s="260"/>
      <c r="AQ801" s="260"/>
      <c r="AR801" s="260"/>
      <c r="AS801" s="260"/>
      <c r="AT801" s="260"/>
      <c r="AU801" s="260"/>
      <c r="AV801" s="260"/>
      <c r="AW801" s="260"/>
      <c r="AX801" s="260"/>
      <c r="AY801" s="260"/>
      <c r="AZ801" s="260"/>
      <c r="BA801" s="260"/>
      <c r="BB801" s="260"/>
    </row>
    <row r="802" spans="1:54" s="528" customFormat="1" ht="13.5" hidden="1" customHeight="1">
      <c r="A802" s="260">
        <v>1904068</v>
      </c>
      <c r="B802" s="656" t="s">
        <v>4235</v>
      </c>
      <c r="C802" s="656"/>
      <c r="D802" s="260" t="s">
        <v>4236</v>
      </c>
      <c r="E802" s="309"/>
      <c r="F802" s="309" t="s">
        <v>3244</v>
      </c>
      <c r="G802" s="309"/>
      <c r="H802" s="309"/>
      <c r="I802" s="309" t="s">
        <v>3330</v>
      </c>
      <c r="J802" s="309">
        <v>5</v>
      </c>
      <c r="K802" s="312" t="s">
        <v>3255</v>
      </c>
      <c r="L802" s="657" t="s">
        <v>4317</v>
      </c>
      <c r="M802" s="628">
        <v>0</v>
      </c>
      <c r="N802" s="628">
        <v>0</v>
      </c>
      <c r="O802" s="628">
        <v>0</v>
      </c>
      <c r="P802" s="628">
        <v>0</v>
      </c>
      <c r="Q802" s="628">
        <v>0</v>
      </c>
      <c r="R802" s="415">
        <f t="shared" si="36"/>
        <v>0</v>
      </c>
      <c r="S802" s="657"/>
      <c r="T802" s="657"/>
      <c r="U802" s="657"/>
      <c r="V802" s="657"/>
      <c r="W802" s="657"/>
      <c r="X802" s="657"/>
      <c r="Y802" s="415"/>
      <c r="Z802" s="415"/>
      <c r="AA802" s="415"/>
      <c r="AB802" s="415"/>
      <c r="AC802" s="415"/>
      <c r="AD802" s="415"/>
      <c r="AE802" s="260"/>
      <c r="AF802" s="260"/>
      <c r="AG802" s="260"/>
      <c r="AH802" s="260"/>
      <c r="AI802" s="260"/>
      <c r="AJ802" s="260"/>
      <c r="AK802" s="260"/>
      <c r="AL802" s="260"/>
      <c r="AM802" s="260"/>
      <c r="AN802" s="260"/>
      <c r="AO802" s="260"/>
      <c r="AP802" s="260"/>
      <c r="AQ802" s="260"/>
      <c r="AR802" s="260"/>
      <c r="AS802" s="260"/>
      <c r="AT802" s="260"/>
      <c r="AU802" s="260"/>
      <c r="AV802" s="260"/>
      <c r="AW802" s="260"/>
      <c r="AX802" s="260"/>
      <c r="AY802" s="260"/>
      <c r="AZ802" s="260"/>
      <c r="BA802" s="260"/>
      <c r="BB802" s="260"/>
    </row>
    <row r="803" spans="1:54" s="528" customFormat="1" ht="13.5" customHeight="1" thickBot="1">
      <c r="A803" s="260">
        <v>1904069</v>
      </c>
      <c r="B803" s="656" t="s">
        <v>4281</v>
      </c>
      <c r="C803" s="656"/>
      <c r="D803" s="260" t="s">
        <v>4237</v>
      </c>
      <c r="E803" s="309"/>
      <c r="F803" s="309" t="s">
        <v>3254</v>
      </c>
      <c r="G803" s="309">
        <v>5</v>
      </c>
      <c r="H803" s="309">
        <v>5</v>
      </c>
      <c r="I803" s="309" t="s">
        <v>3330</v>
      </c>
      <c r="J803" s="309">
        <v>7</v>
      </c>
      <c r="K803" s="312" t="s">
        <v>3245</v>
      </c>
      <c r="L803" s="313" t="s">
        <v>4280</v>
      </c>
      <c r="M803" s="628">
        <v>0</v>
      </c>
      <c r="N803" s="628">
        <v>0</v>
      </c>
      <c r="O803" s="260">
        <v>1</v>
      </c>
      <c r="P803" s="628">
        <v>0</v>
      </c>
      <c r="Q803" s="260">
        <v>1</v>
      </c>
      <c r="R803" s="415">
        <f t="shared" si="36"/>
        <v>2</v>
      </c>
      <c r="S803" s="313"/>
      <c r="T803" s="313"/>
      <c r="U803" s="313"/>
      <c r="V803" s="313"/>
      <c r="W803" s="313"/>
      <c r="X803" s="313"/>
      <c r="Y803" s="415"/>
      <c r="Z803" s="415"/>
      <c r="AA803" s="415"/>
      <c r="AB803" s="415"/>
      <c r="AC803" s="415"/>
      <c r="AD803" s="415"/>
      <c r="AE803" s="260"/>
      <c r="AF803" s="260"/>
      <c r="AG803" s="260"/>
      <c r="AH803" s="260"/>
      <c r="AI803" s="260"/>
      <c r="AJ803" s="260"/>
      <c r="AK803" s="260"/>
      <c r="AL803" s="260"/>
      <c r="AM803" s="260"/>
      <c r="AN803" s="260"/>
      <c r="AO803" s="260"/>
      <c r="AP803" s="260"/>
      <c r="AQ803" s="260"/>
      <c r="AR803" s="260"/>
      <c r="AS803" s="260"/>
      <c r="AT803" s="260"/>
      <c r="AU803" s="260"/>
      <c r="AV803" s="260"/>
      <c r="AW803" s="260"/>
      <c r="AX803" s="260"/>
      <c r="AY803" s="260"/>
      <c r="AZ803" s="260"/>
      <c r="BA803" s="260"/>
      <c r="BB803" s="260"/>
    </row>
    <row r="804" spans="1:54" s="528" customFormat="1" ht="13.5" hidden="1" customHeight="1" thickBot="1">
      <c r="A804" s="260">
        <v>1904070</v>
      </c>
      <c r="B804" s="656" t="s">
        <v>4238</v>
      </c>
      <c r="C804" s="656"/>
      <c r="D804" s="260" t="s">
        <v>4239</v>
      </c>
      <c r="E804" s="309" t="s">
        <v>3275</v>
      </c>
      <c r="F804" s="309" t="s">
        <v>3254</v>
      </c>
      <c r="G804" s="309">
        <v>4</v>
      </c>
      <c r="H804" s="309">
        <v>8</v>
      </c>
      <c r="I804" s="309" t="s">
        <v>3330</v>
      </c>
      <c r="J804" s="309">
        <v>8</v>
      </c>
      <c r="K804" s="312" t="s">
        <v>3250</v>
      </c>
      <c r="L804" s="657" t="s">
        <v>4295</v>
      </c>
      <c r="M804" s="628">
        <v>0</v>
      </c>
      <c r="N804" s="260">
        <v>0</v>
      </c>
      <c r="O804" s="628">
        <v>0</v>
      </c>
      <c r="P804" s="628">
        <v>0</v>
      </c>
      <c r="Q804" s="260">
        <v>0</v>
      </c>
      <c r="R804" s="415">
        <f t="shared" si="36"/>
        <v>0</v>
      </c>
      <c r="S804" s="657"/>
      <c r="T804" s="657"/>
      <c r="U804" s="657"/>
      <c r="V804" s="657"/>
      <c r="W804" s="657"/>
      <c r="X804" s="657"/>
      <c r="Y804" s="415"/>
      <c r="Z804" s="415"/>
      <c r="AA804" s="415"/>
      <c r="AB804" s="415"/>
      <c r="AC804" s="415"/>
      <c r="AD804" s="415"/>
      <c r="AE804" s="260"/>
      <c r="AF804" s="260"/>
      <c r="AG804" s="260"/>
      <c r="AH804" s="260"/>
      <c r="AI804" s="260"/>
      <c r="AJ804" s="260"/>
      <c r="AK804" s="260"/>
      <c r="AL804" s="260"/>
      <c r="AM804" s="260"/>
      <c r="AN804" s="260"/>
      <c r="AO804" s="260"/>
      <c r="AP804" s="260"/>
      <c r="AQ804" s="260"/>
      <c r="AR804" s="260"/>
      <c r="AS804" s="260"/>
      <c r="AT804" s="260"/>
      <c r="AU804" s="260"/>
      <c r="AV804" s="260"/>
      <c r="AW804" s="260"/>
      <c r="AX804" s="260"/>
      <c r="AY804" s="260"/>
      <c r="AZ804" s="260"/>
      <c r="BA804" s="260"/>
      <c r="BB804" s="260"/>
    </row>
    <row r="805" spans="1:54" s="528" customFormat="1" ht="14.25" hidden="1" customHeight="1" thickBot="1">
      <c r="A805" s="260">
        <v>1904071</v>
      </c>
      <c r="B805" s="733" t="s">
        <v>4259</v>
      </c>
      <c r="C805" s="684"/>
      <c r="D805" s="669" t="s">
        <v>4341</v>
      </c>
      <c r="E805" s="309"/>
      <c r="F805" s="710" t="s">
        <v>3254</v>
      </c>
      <c r="G805" s="710">
        <v>2</v>
      </c>
      <c r="H805" s="710">
        <v>2</v>
      </c>
      <c r="I805" s="309" t="s">
        <v>3362</v>
      </c>
      <c r="J805" s="710">
        <v>2</v>
      </c>
      <c r="K805" s="312" t="s">
        <v>3250</v>
      </c>
      <c r="L805" s="657" t="s">
        <v>4297</v>
      </c>
      <c r="M805" s="628">
        <v>0</v>
      </c>
      <c r="N805" s="628">
        <v>0</v>
      </c>
      <c r="O805" s="260">
        <v>0</v>
      </c>
      <c r="P805" s="628">
        <v>0</v>
      </c>
      <c r="Q805" s="260">
        <v>0</v>
      </c>
      <c r="R805" s="415">
        <f t="shared" si="36"/>
        <v>0</v>
      </c>
      <c r="S805" s="657"/>
      <c r="T805" s="657"/>
      <c r="U805" s="657"/>
      <c r="V805" s="657"/>
      <c r="W805" s="657"/>
      <c r="X805" s="657"/>
      <c r="Y805" s="415"/>
      <c r="Z805" s="415"/>
      <c r="AA805" s="415"/>
      <c r="AB805" s="415"/>
      <c r="AC805" s="415"/>
      <c r="AD805" s="415"/>
      <c r="AE805" s="260"/>
      <c r="AF805" s="260"/>
      <c r="AG805" s="260"/>
      <c r="AH805" s="260"/>
      <c r="AI805" s="260"/>
      <c r="AJ805" s="260"/>
      <c r="AK805" s="260"/>
      <c r="AL805" s="260"/>
      <c r="AM805" s="260"/>
      <c r="AN805" s="260"/>
      <c r="AO805" s="260"/>
      <c r="AP805" s="260"/>
      <c r="AQ805" s="260"/>
      <c r="AR805" s="260"/>
      <c r="AS805" s="260"/>
      <c r="AT805" s="260"/>
      <c r="AU805" s="260"/>
      <c r="AV805" s="260"/>
      <c r="AW805" s="260"/>
      <c r="AX805" s="260"/>
      <c r="AY805" s="260"/>
      <c r="AZ805" s="260"/>
      <c r="BA805" s="260"/>
      <c r="BB805" s="260"/>
    </row>
    <row r="806" spans="1:54" s="528" customFormat="1" ht="14.25" hidden="1" customHeight="1" thickBot="1">
      <c r="A806" s="260">
        <v>1904072</v>
      </c>
      <c r="B806" s="684" t="s">
        <v>4260</v>
      </c>
      <c r="C806" s="684"/>
      <c r="D806" s="294" t="s">
        <v>4261</v>
      </c>
      <c r="E806" s="309"/>
      <c r="F806" s="710" t="s">
        <v>3244</v>
      </c>
      <c r="G806" s="710"/>
      <c r="H806" s="710"/>
      <c r="I806" s="309" t="s">
        <v>3362</v>
      </c>
      <c r="J806" s="710">
        <v>2</v>
      </c>
      <c r="K806" s="312" t="s">
        <v>3255</v>
      </c>
      <c r="L806" s="313" t="s">
        <v>4280</v>
      </c>
      <c r="M806" s="628">
        <v>0</v>
      </c>
      <c r="N806" s="628">
        <v>0</v>
      </c>
      <c r="O806" s="260">
        <v>1</v>
      </c>
      <c r="P806" s="628">
        <v>0</v>
      </c>
      <c r="Q806" s="628">
        <v>0</v>
      </c>
      <c r="R806" s="415">
        <f t="shared" si="36"/>
        <v>0</v>
      </c>
      <c r="S806" s="313"/>
      <c r="T806" s="313"/>
      <c r="U806" s="313"/>
      <c r="V806" s="313"/>
      <c r="W806" s="313"/>
      <c r="X806" s="313"/>
      <c r="Y806" s="415"/>
      <c r="Z806" s="415"/>
      <c r="AA806" s="415"/>
      <c r="AB806" s="415"/>
      <c r="AC806" s="415"/>
      <c r="AD806" s="415"/>
      <c r="AE806" s="260"/>
      <c r="AF806" s="260"/>
      <c r="AG806" s="260"/>
      <c r="AH806" s="260"/>
      <c r="AI806" s="260"/>
      <c r="AJ806" s="260"/>
      <c r="AK806" s="260"/>
      <c r="AL806" s="260"/>
      <c r="AM806" s="260"/>
      <c r="AN806" s="260"/>
      <c r="AO806" s="260"/>
      <c r="AP806" s="260"/>
      <c r="AQ806" s="260"/>
      <c r="AR806" s="260"/>
      <c r="AS806" s="260"/>
      <c r="AT806" s="260"/>
      <c r="AU806" s="260"/>
      <c r="AV806" s="260"/>
      <c r="AW806" s="260"/>
      <c r="AX806" s="260"/>
      <c r="AY806" s="260"/>
      <c r="AZ806" s="260"/>
      <c r="BA806" s="260"/>
      <c r="BB806" s="260"/>
    </row>
    <row r="807" spans="1:54" s="528" customFormat="1" ht="14.25" hidden="1" customHeight="1" thickBot="1">
      <c r="A807" s="260">
        <v>1904073</v>
      </c>
      <c r="B807" s="684" t="s">
        <v>4262</v>
      </c>
      <c r="C807" s="684"/>
      <c r="D807" s="294" t="s">
        <v>4263</v>
      </c>
      <c r="E807" s="309"/>
      <c r="F807" s="710" t="s">
        <v>3244</v>
      </c>
      <c r="G807" s="710"/>
      <c r="H807" s="710"/>
      <c r="I807" s="309" t="s">
        <v>3362</v>
      </c>
      <c r="J807" s="710">
        <v>3</v>
      </c>
      <c r="K807" s="312" t="s">
        <v>3250</v>
      </c>
      <c r="L807" s="657" t="s">
        <v>4337</v>
      </c>
      <c r="M807" s="628">
        <v>0</v>
      </c>
      <c r="N807" s="628">
        <v>0</v>
      </c>
      <c r="O807" s="628">
        <v>0</v>
      </c>
      <c r="P807" s="628">
        <v>0</v>
      </c>
      <c r="Q807" s="628">
        <v>0</v>
      </c>
      <c r="R807" s="415">
        <f t="shared" si="36"/>
        <v>0</v>
      </c>
      <c r="S807" s="657"/>
      <c r="T807" s="657"/>
      <c r="U807" s="657"/>
      <c r="V807" s="657"/>
      <c r="W807" s="657"/>
      <c r="X807" s="657"/>
      <c r="Y807" s="415"/>
      <c r="Z807" s="415"/>
      <c r="AA807" s="415"/>
      <c r="AB807" s="415"/>
      <c r="AC807" s="415"/>
      <c r="AD807" s="415"/>
      <c r="AE807" s="260"/>
      <c r="AF807" s="260"/>
      <c r="AG807" s="260"/>
      <c r="AH807" s="260"/>
      <c r="AI807" s="260"/>
      <c r="AJ807" s="260"/>
      <c r="AK807" s="260"/>
      <c r="AL807" s="260"/>
      <c r="AM807" s="260"/>
      <c r="AN807" s="260"/>
      <c r="AO807" s="260"/>
      <c r="AP807" s="260"/>
      <c r="AQ807" s="260"/>
      <c r="AR807" s="260"/>
      <c r="AS807" s="260"/>
      <c r="AT807" s="260"/>
      <c r="AU807" s="260"/>
      <c r="AV807" s="260"/>
      <c r="AW807" s="260"/>
      <c r="AX807" s="260"/>
      <c r="AY807" s="260"/>
      <c r="AZ807" s="260"/>
      <c r="BA807" s="260"/>
      <c r="BB807" s="260"/>
    </row>
    <row r="808" spans="1:54" s="528" customFormat="1" ht="14.25" hidden="1" customHeight="1" thickBot="1">
      <c r="A808" s="260">
        <v>1904074</v>
      </c>
      <c r="B808" s="684" t="s">
        <v>4264</v>
      </c>
      <c r="C808" s="684"/>
      <c r="D808" s="294" t="s">
        <v>4265</v>
      </c>
      <c r="E808" s="309"/>
      <c r="F808" s="710" t="s">
        <v>3244</v>
      </c>
      <c r="G808" s="710"/>
      <c r="H808" s="710"/>
      <c r="I808" s="309" t="s">
        <v>3362</v>
      </c>
      <c r="J808" s="710">
        <v>3</v>
      </c>
      <c r="K808" s="312" t="s">
        <v>3255</v>
      </c>
      <c r="L808" s="657" t="s">
        <v>5088</v>
      </c>
      <c r="M808" s="628">
        <v>0</v>
      </c>
      <c r="N808" s="260">
        <v>0</v>
      </c>
      <c r="O808" s="628">
        <v>0</v>
      </c>
      <c r="P808" s="628">
        <v>0</v>
      </c>
      <c r="Q808" s="260">
        <v>0</v>
      </c>
      <c r="R808" s="415">
        <f t="shared" si="36"/>
        <v>0</v>
      </c>
      <c r="S808" s="657"/>
      <c r="T808" s="657"/>
      <c r="U808" s="657"/>
      <c r="V808" s="657"/>
      <c r="W808" s="657"/>
      <c r="X808" s="657"/>
      <c r="Y808" s="415"/>
      <c r="Z808" s="415"/>
      <c r="AA808" s="415"/>
      <c r="AB808" s="415"/>
      <c r="AC808" s="415"/>
      <c r="AD808" s="415"/>
      <c r="AE808" s="260"/>
      <c r="AF808" s="260"/>
      <c r="AG808" s="260"/>
      <c r="AH808" s="260"/>
      <c r="AI808" s="260"/>
      <c r="AJ808" s="260"/>
      <c r="AK808" s="260"/>
      <c r="AL808" s="260"/>
      <c r="AM808" s="260"/>
      <c r="AN808" s="260"/>
      <c r="AO808" s="260"/>
      <c r="AP808" s="260"/>
      <c r="AQ808" s="260"/>
      <c r="AR808" s="260"/>
      <c r="AS808" s="260"/>
      <c r="AT808" s="260"/>
      <c r="AU808" s="260"/>
      <c r="AV808" s="260"/>
      <c r="AW808" s="260"/>
      <c r="AX808" s="260"/>
      <c r="AY808" s="260"/>
      <c r="AZ808" s="260"/>
      <c r="BA808" s="260"/>
      <c r="BB808" s="260"/>
    </row>
    <row r="809" spans="1:54" s="528" customFormat="1" ht="14.25" hidden="1" customHeight="1" thickBot="1">
      <c r="A809" s="260">
        <v>1904075</v>
      </c>
      <c r="B809" s="684" t="s">
        <v>4266</v>
      </c>
      <c r="C809" s="684"/>
      <c r="D809" s="294" t="s">
        <v>4267</v>
      </c>
      <c r="E809" s="309"/>
      <c r="F809" s="710" t="s">
        <v>3254</v>
      </c>
      <c r="G809" s="710">
        <v>2</v>
      </c>
      <c r="H809" s="710">
        <v>2</v>
      </c>
      <c r="I809" s="309" t="s">
        <v>3362</v>
      </c>
      <c r="J809" s="710">
        <v>4</v>
      </c>
      <c r="K809" s="312" t="s">
        <v>3255</v>
      </c>
      <c r="L809" s="657" t="s">
        <v>5121</v>
      </c>
      <c r="M809" s="628">
        <v>0</v>
      </c>
      <c r="N809" s="628">
        <v>0</v>
      </c>
      <c r="O809" s="260">
        <v>0</v>
      </c>
      <c r="P809" s="628">
        <v>0</v>
      </c>
      <c r="Q809" s="260">
        <v>0</v>
      </c>
      <c r="R809" s="415">
        <f t="shared" si="36"/>
        <v>0</v>
      </c>
      <c r="S809" s="657"/>
      <c r="T809" s="657"/>
      <c r="U809" s="657"/>
      <c r="V809" s="657"/>
      <c r="W809" s="657"/>
      <c r="X809" s="657"/>
      <c r="Y809" s="415"/>
      <c r="Z809" s="415"/>
      <c r="AA809" s="415"/>
      <c r="AB809" s="415"/>
      <c r="AC809" s="415"/>
      <c r="AD809" s="415"/>
      <c r="AE809" s="260"/>
      <c r="AF809" s="260"/>
      <c r="AG809" s="260"/>
      <c r="AH809" s="260"/>
      <c r="AI809" s="260"/>
      <c r="AJ809" s="260"/>
      <c r="AK809" s="260"/>
      <c r="AL809" s="260"/>
      <c r="AM809" s="260"/>
      <c r="AN809" s="260"/>
      <c r="AO809" s="260"/>
      <c r="AP809" s="260"/>
      <c r="AQ809" s="260"/>
      <c r="AR809" s="260"/>
      <c r="AS809" s="260"/>
      <c r="AT809" s="260"/>
      <c r="AU809" s="260"/>
      <c r="AV809" s="260"/>
      <c r="AW809" s="260"/>
      <c r="AX809" s="260"/>
      <c r="AY809" s="260"/>
      <c r="AZ809" s="260"/>
      <c r="BA809" s="260"/>
      <c r="BB809" s="260"/>
    </row>
    <row r="810" spans="1:54" s="528" customFormat="1" ht="14.25" hidden="1" customHeight="1" thickBot="1">
      <c r="A810" s="260">
        <v>1904076</v>
      </c>
      <c r="B810" s="684" t="s">
        <v>4268</v>
      </c>
      <c r="C810" s="684"/>
      <c r="D810" s="294" t="s">
        <v>4269</v>
      </c>
      <c r="E810" s="309" t="s">
        <v>3365</v>
      </c>
      <c r="F810" s="710" t="s">
        <v>3254</v>
      </c>
      <c r="G810" s="710">
        <v>4</v>
      </c>
      <c r="H810" s="710">
        <v>6</v>
      </c>
      <c r="I810" s="309" t="s">
        <v>3362</v>
      </c>
      <c r="J810" s="710">
        <v>6</v>
      </c>
      <c r="K810" s="312" t="s">
        <v>3250</v>
      </c>
      <c r="L810" s="657" t="s">
        <v>4361</v>
      </c>
      <c r="M810" s="628">
        <v>0</v>
      </c>
      <c r="N810" s="628">
        <v>0</v>
      </c>
      <c r="O810" s="628">
        <v>0</v>
      </c>
      <c r="P810" s="628">
        <v>0</v>
      </c>
      <c r="Q810" s="628">
        <v>0</v>
      </c>
      <c r="R810" s="415">
        <f t="shared" si="36"/>
        <v>0</v>
      </c>
      <c r="S810" s="657"/>
      <c r="T810" s="657"/>
      <c r="U810" s="657"/>
      <c r="V810" s="657"/>
      <c r="W810" s="657"/>
      <c r="X810" s="657"/>
      <c r="Y810" s="415"/>
      <c r="Z810" s="415"/>
      <c r="AA810" s="415"/>
      <c r="AB810" s="415"/>
      <c r="AC810" s="415"/>
      <c r="AD810" s="415"/>
      <c r="AE810" s="260"/>
      <c r="AF810" s="260"/>
      <c r="AG810" s="260"/>
      <c r="AH810" s="260"/>
      <c r="AI810" s="260"/>
      <c r="AJ810" s="260"/>
      <c r="AK810" s="260"/>
      <c r="AL810" s="260"/>
      <c r="AM810" s="260"/>
      <c r="AN810" s="260"/>
      <c r="AO810" s="260"/>
      <c r="AP810" s="260"/>
      <c r="AQ810" s="260"/>
      <c r="AR810" s="260"/>
      <c r="AS810" s="260"/>
      <c r="AT810" s="260"/>
      <c r="AU810" s="260"/>
      <c r="AV810" s="260"/>
      <c r="AW810" s="260"/>
      <c r="AX810" s="260"/>
      <c r="AY810" s="260"/>
      <c r="AZ810" s="260"/>
      <c r="BA810" s="260"/>
      <c r="BB810" s="260"/>
    </row>
    <row r="811" spans="1:54" s="528" customFormat="1" ht="14.25" customHeight="1" thickBot="1">
      <c r="A811" s="260">
        <v>1904077</v>
      </c>
      <c r="B811" s="684" t="s">
        <v>4270</v>
      </c>
      <c r="C811" s="684"/>
      <c r="D811" s="669" t="s">
        <v>4320</v>
      </c>
      <c r="E811" s="309"/>
      <c r="F811" s="710" t="s">
        <v>3244</v>
      </c>
      <c r="G811" s="710"/>
      <c r="H811" s="710"/>
      <c r="I811" s="309" t="s">
        <v>3362</v>
      </c>
      <c r="J811" s="710">
        <v>6</v>
      </c>
      <c r="K811" s="312" t="s">
        <v>3262</v>
      </c>
      <c r="L811" s="313" t="s">
        <v>4280</v>
      </c>
      <c r="M811" s="260">
        <v>1</v>
      </c>
      <c r="N811" s="260">
        <v>1</v>
      </c>
      <c r="O811" s="260">
        <v>1</v>
      </c>
      <c r="P811" s="260">
        <v>2</v>
      </c>
      <c r="Q811" s="260">
        <v>2</v>
      </c>
      <c r="R811" s="415">
        <f t="shared" si="36"/>
        <v>7</v>
      </c>
      <c r="S811" s="313"/>
      <c r="T811" s="313"/>
      <c r="U811" s="313"/>
      <c r="V811" s="313"/>
      <c r="W811" s="313"/>
      <c r="X811" s="313"/>
      <c r="Y811" s="415"/>
      <c r="Z811" s="415"/>
      <c r="AA811" s="415"/>
      <c r="AB811" s="415"/>
      <c r="AC811" s="415"/>
      <c r="AD811" s="415"/>
      <c r="AE811" s="260"/>
      <c r="AF811" s="260"/>
      <c r="AG811" s="260"/>
      <c r="AH811" s="260"/>
      <c r="AI811" s="260"/>
      <c r="AJ811" s="260"/>
      <c r="AK811" s="260"/>
      <c r="AL811" s="260"/>
      <c r="AM811" s="260"/>
      <c r="AN811" s="260"/>
      <c r="AO811" s="260"/>
      <c r="AP811" s="260"/>
      <c r="AQ811" s="260"/>
      <c r="AR811" s="260"/>
      <c r="AS811" s="260"/>
      <c r="AT811" s="260"/>
      <c r="AU811" s="260"/>
      <c r="AV811" s="260"/>
      <c r="AW811" s="260"/>
      <c r="AX811" s="260"/>
      <c r="AY811" s="260"/>
      <c r="AZ811" s="260"/>
      <c r="BA811" s="260"/>
      <c r="BB811" s="260"/>
    </row>
    <row r="812" spans="1:54" s="528" customFormat="1" ht="14.25" customHeight="1" thickBot="1">
      <c r="A812" s="260">
        <v>1904078</v>
      </c>
      <c r="B812" s="733" t="s">
        <v>4344</v>
      </c>
      <c r="C812" s="684"/>
      <c r="D812" s="294" t="s">
        <v>4271</v>
      </c>
      <c r="E812" s="309"/>
      <c r="F812" s="710" t="s">
        <v>3254</v>
      </c>
      <c r="G812" s="710">
        <v>7</v>
      </c>
      <c r="H812" s="710">
        <v>8</v>
      </c>
      <c r="I812" s="309" t="s">
        <v>3362</v>
      </c>
      <c r="J812" s="710">
        <v>7</v>
      </c>
      <c r="K812" s="312" t="s">
        <v>3245</v>
      </c>
      <c r="L812" s="313" t="s">
        <v>4280</v>
      </c>
      <c r="M812" s="260">
        <v>1</v>
      </c>
      <c r="N812" s="628">
        <v>0</v>
      </c>
      <c r="O812" s="628">
        <v>0</v>
      </c>
      <c r="P812" s="628">
        <v>0</v>
      </c>
      <c r="Q812" s="260">
        <v>1</v>
      </c>
      <c r="R812" s="415">
        <f t="shared" si="36"/>
        <v>2</v>
      </c>
      <c r="S812" s="313"/>
      <c r="T812" s="313"/>
      <c r="U812" s="313"/>
      <c r="V812" s="313"/>
      <c r="W812" s="313"/>
      <c r="X812" s="313"/>
      <c r="Y812" s="415"/>
      <c r="Z812" s="415"/>
      <c r="AA812" s="415"/>
      <c r="AB812" s="415"/>
      <c r="AC812" s="415"/>
      <c r="AD812" s="415"/>
      <c r="AE812" s="260"/>
      <c r="AF812" s="260"/>
      <c r="AG812" s="260"/>
      <c r="AH812" s="260"/>
      <c r="AI812" s="260"/>
      <c r="AJ812" s="260"/>
      <c r="AK812" s="260"/>
      <c r="AL812" s="260"/>
      <c r="AM812" s="260"/>
      <c r="AN812" s="260"/>
      <c r="AO812" s="260"/>
      <c r="AP812" s="260"/>
      <c r="AQ812" s="260"/>
      <c r="AR812" s="260"/>
      <c r="AS812" s="260"/>
      <c r="AT812" s="260"/>
      <c r="AU812" s="260"/>
      <c r="AV812" s="260"/>
      <c r="AW812" s="260"/>
      <c r="AX812" s="260"/>
      <c r="AY812" s="260"/>
      <c r="AZ812" s="260"/>
      <c r="BA812" s="260"/>
      <c r="BB812" s="260"/>
    </row>
    <row r="813" spans="1:54" s="528" customFormat="1" ht="14.25" customHeight="1" thickBot="1">
      <c r="A813" s="260">
        <v>1904079</v>
      </c>
      <c r="B813" s="684" t="s">
        <v>4283</v>
      </c>
      <c r="C813" s="684"/>
      <c r="D813" s="294" t="s">
        <v>4272</v>
      </c>
      <c r="E813" s="309" t="s">
        <v>3365</v>
      </c>
      <c r="F813" s="710" t="s">
        <v>3254</v>
      </c>
      <c r="G813" s="710">
        <v>5</v>
      </c>
      <c r="H813" s="710">
        <v>7</v>
      </c>
      <c r="I813" s="309" t="s">
        <v>3362</v>
      </c>
      <c r="J813" s="710">
        <v>8</v>
      </c>
      <c r="K813" s="312" t="s">
        <v>3245</v>
      </c>
      <c r="L813" s="313" t="s">
        <v>4280</v>
      </c>
      <c r="M813" s="628">
        <v>0</v>
      </c>
      <c r="N813" s="628">
        <v>0</v>
      </c>
      <c r="O813" s="260">
        <v>1</v>
      </c>
      <c r="P813" s="628">
        <v>0</v>
      </c>
      <c r="Q813" s="260">
        <v>1</v>
      </c>
      <c r="R813" s="415">
        <f t="shared" si="36"/>
        <v>2</v>
      </c>
      <c r="S813" s="313"/>
      <c r="T813" s="313"/>
      <c r="U813" s="313"/>
      <c r="V813" s="313"/>
      <c r="W813" s="313"/>
      <c r="X813" s="313"/>
      <c r="Y813" s="415"/>
      <c r="Z813" s="415"/>
      <c r="AA813" s="415"/>
      <c r="AB813" s="415"/>
      <c r="AC813" s="415"/>
      <c r="AD813" s="415"/>
      <c r="AE813" s="260"/>
      <c r="AF813" s="260"/>
      <c r="AG813" s="260"/>
      <c r="AH813" s="260"/>
      <c r="AI813" s="260"/>
      <c r="AJ813" s="260"/>
      <c r="AK813" s="260"/>
      <c r="AL813" s="260"/>
      <c r="AM813" s="260"/>
      <c r="AN813" s="260"/>
      <c r="AO813" s="260"/>
      <c r="AP813" s="260"/>
      <c r="AQ813" s="260"/>
      <c r="AR813" s="260"/>
      <c r="AS813" s="260"/>
      <c r="AT813" s="260"/>
      <c r="AU813" s="260"/>
      <c r="AV813" s="260"/>
      <c r="AW813" s="260"/>
      <c r="AX813" s="260"/>
      <c r="AY813" s="260"/>
      <c r="AZ813" s="260"/>
      <c r="BA813" s="260"/>
      <c r="BB813" s="260"/>
    </row>
    <row r="814" spans="1:54" s="528" customFormat="1" ht="14.25" customHeight="1" thickBot="1">
      <c r="A814" s="260">
        <v>1904080</v>
      </c>
      <c r="B814" s="684" t="s">
        <v>4273</v>
      </c>
      <c r="C814" s="684"/>
      <c r="D814" s="669" t="s">
        <v>5122</v>
      </c>
      <c r="E814" s="309" t="s">
        <v>3365</v>
      </c>
      <c r="F814" s="710" t="s">
        <v>3254</v>
      </c>
      <c r="G814" s="710">
        <v>8</v>
      </c>
      <c r="H814" s="710">
        <v>8</v>
      </c>
      <c r="I814" s="309" t="s">
        <v>3362</v>
      </c>
      <c r="J814" s="710">
        <v>10</v>
      </c>
      <c r="K814" s="312" t="s">
        <v>3262</v>
      </c>
      <c r="L814" s="313" t="s">
        <v>4280</v>
      </c>
      <c r="M814" s="260">
        <v>2</v>
      </c>
      <c r="N814" s="260">
        <v>2</v>
      </c>
      <c r="O814" s="260">
        <v>1</v>
      </c>
      <c r="P814" s="260">
        <v>2</v>
      </c>
      <c r="Q814" s="260">
        <v>1</v>
      </c>
      <c r="R814" s="415">
        <f t="shared" si="36"/>
        <v>8</v>
      </c>
      <c r="S814" s="313"/>
      <c r="T814" s="313"/>
      <c r="U814" s="313"/>
      <c r="V814" s="313"/>
      <c r="W814" s="313"/>
      <c r="X814" s="313"/>
      <c r="Y814" s="415"/>
      <c r="Z814" s="415"/>
      <c r="AA814" s="415"/>
      <c r="AB814" s="415"/>
      <c r="AC814" s="415"/>
      <c r="AD814" s="415"/>
      <c r="AE814" s="260"/>
      <c r="AF814" s="260"/>
      <c r="AG814" s="260"/>
      <c r="AH814" s="260"/>
      <c r="AI814" s="260"/>
      <c r="AJ814" s="260"/>
      <c r="AK814" s="260"/>
      <c r="AL814" s="260"/>
      <c r="AM814" s="260"/>
      <c r="AN814" s="260"/>
      <c r="AO814" s="260"/>
      <c r="AP814" s="260"/>
      <c r="AQ814" s="260"/>
      <c r="AR814" s="260"/>
      <c r="AS814" s="260"/>
      <c r="AT814" s="260"/>
      <c r="AU814" s="260"/>
      <c r="AV814" s="260"/>
      <c r="AW814" s="260"/>
      <c r="AX814" s="260"/>
      <c r="AY814" s="260"/>
      <c r="AZ814" s="260"/>
      <c r="BA814" s="260"/>
      <c r="BB814" s="260"/>
    </row>
    <row r="815" spans="1:54" s="528" customFormat="1" ht="14.25" hidden="1" customHeight="1" thickBot="1">
      <c r="A815" s="260">
        <v>1904081</v>
      </c>
      <c r="B815" s="684" t="s">
        <v>4274</v>
      </c>
      <c r="C815" s="684"/>
      <c r="D815" s="294" t="s">
        <v>4275</v>
      </c>
      <c r="E815" s="309"/>
      <c r="F815" s="710" t="s">
        <v>3244</v>
      </c>
      <c r="G815" s="710"/>
      <c r="H815" s="710"/>
      <c r="I815" s="309" t="s">
        <v>3376</v>
      </c>
      <c r="J815" s="710">
        <v>1</v>
      </c>
      <c r="K815" s="312" t="s">
        <v>3250</v>
      </c>
      <c r="L815" s="657" t="s">
        <v>4352</v>
      </c>
      <c r="M815" s="628">
        <v>0</v>
      </c>
      <c r="N815" s="628">
        <v>0</v>
      </c>
      <c r="O815" s="628">
        <v>0</v>
      </c>
      <c r="P815" s="628">
        <v>0</v>
      </c>
      <c r="Q815" s="628">
        <v>0</v>
      </c>
      <c r="R815" s="415">
        <f t="shared" si="36"/>
        <v>0</v>
      </c>
      <c r="S815" s="657"/>
      <c r="T815" s="657"/>
      <c r="U815" s="657"/>
      <c r="V815" s="657"/>
      <c r="W815" s="657"/>
      <c r="X815" s="657"/>
      <c r="Y815" s="415"/>
      <c r="Z815" s="415"/>
      <c r="AA815" s="415"/>
      <c r="AB815" s="415"/>
      <c r="AC815" s="415"/>
      <c r="AD815" s="415"/>
      <c r="AE815" s="260"/>
      <c r="AF815" s="260"/>
      <c r="AG815" s="260"/>
      <c r="AH815" s="260"/>
      <c r="AI815" s="260"/>
      <c r="AJ815" s="260"/>
      <c r="AK815" s="260"/>
      <c r="AL815" s="260"/>
      <c r="AM815" s="260"/>
      <c r="AN815" s="260"/>
      <c r="AO815" s="260"/>
      <c r="AP815" s="260"/>
      <c r="AQ815" s="260"/>
      <c r="AR815" s="260"/>
      <c r="AS815" s="260"/>
      <c r="AT815" s="260"/>
      <c r="AU815" s="260"/>
      <c r="AV815" s="260"/>
      <c r="AW815" s="260"/>
      <c r="AX815" s="260"/>
      <c r="AY815" s="260"/>
      <c r="AZ815" s="260"/>
      <c r="BA815" s="260"/>
      <c r="BB815" s="260"/>
    </row>
    <row r="816" spans="1:54" s="528" customFormat="1" ht="14.25" hidden="1" customHeight="1" thickBot="1">
      <c r="A816" s="260">
        <v>1904082</v>
      </c>
      <c r="B816" s="684" t="s">
        <v>4276</v>
      </c>
      <c r="C816" s="684"/>
      <c r="D816" s="294" t="s">
        <v>4277</v>
      </c>
      <c r="E816" s="309" t="s">
        <v>3269</v>
      </c>
      <c r="F816" s="710" t="s">
        <v>3254</v>
      </c>
      <c r="G816" s="710">
        <v>2</v>
      </c>
      <c r="H816" s="710">
        <v>2</v>
      </c>
      <c r="I816" s="309" t="s">
        <v>3376</v>
      </c>
      <c r="J816" s="710">
        <v>2</v>
      </c>
      <c r="K816" s="312" t="s">
        <v>3250</v>
      </c>
      <c r="L816" s="657" t="s">
        <v>4318</v>
      </c>
      <c r="M816" s="628">
        <v>0</v>
      </c>
      <c r="N816" s="260">
        <v>0</v>
      </c>
      <c r="O816" s="628">
        <v>0</v>
      </c>
      <c r="P816" s="628">
        <v>0</v>
      </c>
      <c r="Q816" s="260">
        <v>0</v>
      </c>
      <c r="R816" s="415">
        <f t="shared" si="36"/>
        <v>0</v>
      </c>
      <c r="S816" s="657"/>
      <c r="T816" s="657"/>
      <c r="U816" s="657"/>
      <c r="V816" s="657"/>
      <c r="W816" s="657"/>
      <c r="X816" s="657"/>
      <c r="Y816" s="415"/>
      <c r="Z816" s="415"/>
      <c r="AA816" s="415"/>
      <c r="AB816" s="415"/>
      <c r="AC816" s="415"/>
      <c r="AD816" s="415"/>
      <c r="AE816" s="260"/>
      <c r="AF816" s="260"/>
      <c r="AG816" s="260"/>
      <c r="AH816" s="260"/>
      <c r="AI816" s="260"/>
      <c r="AJ816" s="260"/>
      <c r="AK816" s="260"/>
      <c r="AL816" s="260"/>
      <c r="AM816" s="260"/>
      <c r="AN816" s="260"/>
      <c r="AO816" s="260"/>
      <c r="AP816" s="260"/>
      <c r="AQ816" s="260"/>
      <c r="AR816" s="260"/>
      <c r="AS816" s="260"/>
      <c r="AT816" s="260"/>
      <c r="AU816" s="260"/>
      <c r="AV816" s="260"/>
      <c r="AW816" s="260"/>
      <c r="AX816" s="260"/>
      <c r="AY816" s="260"/>
      <c r="AZ816" s="260"/>
      <c r="BA816" s="260"/>
      <c r="BB816" s="260"/>
    </row>
    <row r="817" spans="1:54" s="528" customFormat="1" ht="14.25" hidden="1" customHeight="1" thickBot="1">
      <c r="A817" s="260">
        <v>1904083</v>
      </c>
      <c r="B817" s="684" t="s">
        <v>5691</v>
      </c>
      <c r="C817" s="684"/>
      <c r="D817" s="294" t="s">
        <v>4278</v>
      </c>
      <c r="E817" s="309"/>
      <c r="F817" s="710" t="s">
        <v>3244</v>
      </c>
      <c r="G817" s="710"/>
      <c r="H817" s="710"/>
      <c r="I817" s="309" t="s">
        <v>3376</v>
      </c>
      <c r="J817" s="710">
        <v>2</v>
      </c>
      <c r="K817" s="312" t="s">
        <v>3255</v>
      </c>
      <c r="L817" s="313" t="s">
        <v>4280</v>
      </c>
      <c r="M817" s="628">
        <v>0</v>
      </c>
      <c r="N817" s="628">
        <v>0</v>
      </c>
      <c r="O817" s="628">
        <v>0</v>
      </c>
      <c r="P817" s="260">
        <v>1</v>
      </c>
      <c r="Q817" s="260">
        <v>0</v>
      </c>
      <c r="R817" s="415">
        <f t="shared" si="36"/>
        <v>0</v>
      </c>
      <c r="S817" s="313"/>
      <c r="T817" s="313"/>
      <c r="U817" s="313"/>
      <c r="V817" s="313"/>
      <c r="W817" s="313"/>
      <c r="X817" s="313"/>
      <c r="Y817" s="415"/>
      <c r="Z817" s="415"/>
      <c r="AA817" s="415"/>
      <c r="AB817" s="415"/>
      <c r="AC817" s="415"/>
      <c r="AD817" s="415"/>
      <c r="AE817" s="260"/>
      <c r="AF817" s="260"/>
      <c r="AG817" s="260"/>
      <c r="AH817" s="260"/>
      <c r="AI817" s="260"/>
      <c r="AJ817" s="260"/>
      <c r="AK817" s="260"/>
      <c r="AL817" s="260"/>
      <c r="AM817" s="260"/>
      <c r="AN817" s="260"/>
      <c r="AO817" s="260"/>
      <c r="AP817" s="260"/>
      <c r="AQ817" s="260"/>
      <c r="AR817" s="260"/>
      <c r="AS817" s="260"/>
      <c r="AT817" s="260"/>
      <c r="AU817" s="260"/>
      <c r="AV817" s="260"/>
      <c r="AW817" s="260"/>
      <c r="AX817" s="260"/>
      <c r="AY817" s="260"/>
      <c r="AZ817" s="260"/>
      <c r="BA817" s="260"/>
      <c r="BB817" s="260"/>
    </row>
    <row r="818" spans="1:54" s="528" customFormat="1" ht="14.25" hidden="1" customHeight="1" thickBot="1">
      <c r="A818" s="260">
        <v>1904084</v>
      </c>
      <c r="B818" s="733" t="s">
        <v>4279</v>
      </c>
      <c r="C818" s="684"/>
      <c r="D818" s="669" t="s">
        <v>4293</v>
      </c>
      <c r="E818" s="309" t="s">
        <v>3269</v>
      </c>
      <c r="F818" s="710" t="s">
        <v>3254</v>
      </c>
      <c r="G818" s="710">
        <v>3</v>
      </c>
      <c r="H818" s="710">
        <v>3</v>
      </c>
      <c r="I818" s="309" t="s">
        <v>3376</v>
      </c>
      <c r="J818" s="710">
        <v>3</v>
      </c>
      <c r="K818" s="312" t="s">
        <v>3255</v>
      </c>
      <c r="L818" s="657" t="s">
        <v>4364</v>
      </c>
      <c r="M818" s="628">
        <v>0</v>
      </c>
      <c r="N818" s="628">
        <v>0</v>
      </c>
      <c r="O818" s="628">
        <v>0</v>
      </c>
      <c r="P818" s="628">
        <v>0</v>
      </c>
      <c r="Q818" s="628">
        <v>0</v>
      </c>
      <c r="R818" s="415">
        <f t="shared" si="36"/>
        <v>0</v>
      </c>
      <c r="S818" s="657"/>
      <c r="T818" s="657"/>
      <c r="U818" s="657"/>
      <c r="V818" s="657"/>
      <c r="W818" s="657"/>
      <c r="X818" s="657"/>
      <c r="Y818" s="415"/>
      <c r="Z818" s="415"/>
      <c r="AA818" s="415"/>
      <c r="AB818" s="415"/>
      <c r="AC818" s="415"/>
      <c r="AD818" s="415"/>
      <c r="AE818" s="260"/>
      <c r="AF818" s="260"/>
      <c r="AG818" s="260"/>
      <c r="AH818" s="260"/>
      <c r="AI818" s="260"/>
      <c r="AJ818" s="260"/>
      <c r="AK818" s="260"/>
      <c r="AL818" s="260"/>
      <c r="AM818" s="260"/>
      <c r="AN818" s="260"/>
      <c r="AO818" s="260"/>
      <c r="AP818" s="260"/>
      <c r="AQ818" s="260"/>
      <c r="AR818" s="260"/>
      <c r="AS818" s="260"/>
      <c r="AT818" s="260"/>
      <c r="AU818" s="260"/>
      <c r="AV818" s="260"/>
      <c r="AW818" s="260"/>
      <c r="AX818" s="260"/>
      <c r="AY818" s="260"/>
      <c r="AZ818" s="260"/>
      <c r="BA818" s="260"/>
      <c r="BB818" s="260"/>
    </row>
    <row r="819" spans="1:54" s="528" customFormat="1" ht="14.25" customHeight="1" thickBot="1">
      <c r="A819" s="260">
        <v>1904085</v>
      </c>
      <c r="B819" s="733" t="s">
        <v>4346</v>
      </c>
      <c r="C819" s="684"/>
      <c r="D819" s="669" t="s">
        <v>4288</v>
      </c>
      <c r="E819" s="309"/>
      <c r="F819" s="710" t="s">
        <v>3316</v>
      </c>
      <c r="G819" s="710">
        <v>3</v>
      </c>
      <c r="H819" s="710">
        <v>2</v>
      </c>
      <c r="I819" s="309" t="s">
        <v>3376</v>
      </c>
      <c r="J819" s="710">
        <v>4</v>
      </c>
      <c r="K819" s="312" t="s">
        <v>3262</v>
      </c>
      <c r="L819" s="657" t="s">
        <v>4363</v>
      </c>
      <c r="M819" s="628">
        <v>0</v>
      </c>
      <c r="N819" s="628">
        <v>0</v>
      </c>
      <c r="O819" s="628">
        <v>0</v>
      </c>
      <c r="P819" s="628">
        <v>0</v>
      </c>
      <c r="Q819" s="628">
        <v>0</v>
      </c>
      <c r="R819" s="415">
        <f t="shared" si="36"/>
        <v>0</v>
      </c>
      <c r="S819" s="657"/>
      <c r="T819" s="657"/>
      <c r="U819" s="657"/>
      <c r="V819" s="657"/>
      <c r="W819" s="657"/>
      <c r="X819" s="657"/>
      <c r="Y819" s="415"/>
      <c r="Z819" s="415"/>
      <c r="AA819" s="415"/>
      <c r="AB819" s="415"/>
      <c r="AC819" s="415"/>
      <c r="AD819" s="415"/>
      <c r="AE819" s="260"/>
      <c r="AF819" s="260"/>
      <c r="AG819" s="260"/>
      <c r="AH819" s="260"/>
      <c r="AI819" s="260"/>
      <c r="AJ819" s="260"/>
      <c r="AK819" s="260"/>
      <c r="AL819" s="260"/>
      <c r="AM819" s="260"/>
      <c r="AN819" s="260"/>
      <c r="AO819" s="260"/>
      <c r="AP819" s="260"/>
      <c r="AQ819" s="260"/>
      <c r="AR819" s="260"/>
      <c r="AS819" s="260"/>
      <c r="AT819" s="260"/>
      <c r="AU819" s="260"/>
      <c r="AV819" s="260"/>
      <c r="AW819" s="260"/>
      <c r="AX819" s="260"/>
      <c r="AY819" s="260"/>
      <c r="AZ819" s="260"/>
      <c r="BA819" s="260"/>
      <c r="BB819" s="260"/>
    </row>
    <row r="820" spans="1:54" s="528" customFormat="1" ht="14.25" customHeight="1" thickBot="1">
      <c r="A820" s="260">
        <v>1904086</v>
      </c>
      <c r="B820" s="733" t="s">
        <v>4044</v>
      </c>
      <c r="C820" s="684"/>
      <c r="D820" s="669" t="s">
        <v>4294</v>
      </c>
      <c r="E820" s="309" t="s">
        <v>3269</v>
      </c>
      <c r="F820" s="710" t="s">
        <v>3254</v>
      </c>
      <c r="G820" s="710">
        <v>4</v>
      </c>
      <c r="H820" s="710">
        <v>5</v>
      </c>
      <c r="I820" s="309" t="s">
        <v>3376</v>
      </c>
      <c r="J820" s="710">
        <v>4</v>
      </c>
      <c r="K820" s="312" t="s">
        <v>3262</v>
      </c>
      <c r="L820" s="657" t="s">
        <v>4364</v>
      </c>
      <c r="M820" s="628">
        <v>0</v>
      </c>
      <c r="N820" s="533">
        <v>0</v>
      </c>
      <c r="O820" s="533">
        <v>0</v>
      </c>
      <c r="P820" s="628">
        <v>0</v>
      </c>
      <c r="Q820" s="628">
        <v>0</v>
      </c>
      <c r="R820" s="415">
        <f t="shared" si="36"/>
        <v>0</v>
      </c>
      <c r="S820" s="657"/>
      <c r="T820" s="657"/>
      <c r="U820" s="657"/>
      <c r="V820" s="657"/>
      <c r="W820" s="657"/>
      <c r="X820" s="657"/>
      <c r="Y820" s="415"/>
      <c r="Z820" s="415"/>
      <c r="AA820" s="415"/>
      <c r="AB820" s="415"/>
      <c r="AC820" s="415"/>
      <c r="AD820" s="415"/>
      <c r="AE820" s="260"/>
      <c r="AF820" s="260"/>
      <c r="AG820" s="260"/>
      <c r="AH820" s="260"/>
      <c r="AI820" s="260"/>
      <c r="AJ820" s="260"/>
      <c r="AK820" s="260"/>
      <c r="AL820" s="260"/>
      <c r="AM820" s="260"/>
      <c r="AN820" s="260"/>
      <c r="AO820" s="260"/>
      <c r="AP820" s="260"/>
      <c r="AQ820" s="260"/>
      <c r="AR820" s="260"/>
      <c r="AS820" s="260"/>
      <c r="AT820" s="260"/>
      <c r="AU820" s="260"/>
      <c r="AV820" s="260"/>
      <c r="AW820" s="260"/>
      <c r="AX820" s="260"/>
      <c r="AY820" s="260"/>
      <c r="AZ820" s="260"/>
      <c r="BA820" s="260"/>
      <c r="BB820" s="260"/>
    </row>
    <row r="821" spans="1:54" s="528" customFormat="1" ht="14.25" hidden="1" customHeight="1" thickBot="1">
      <c r="A821" s="260">
        <v>1904087</v>
      </c>
      <c r="B821" s="684" t="s">
        <v>4045</v>
      </c>
      <c r="C821" s="684"/>
      <c r="D821" s="294" t="s">
        <v>4046</v>
      </c>
      <c r="E821" s="309"/>
      <c r="F821" s="710" t="s">
        <v>3244</v>
      </c>
      <c r="G821" s="710"/>
      <c r="H821" s="710"/>
      <c r="I821" s="309" t="s">
        <v>3376</v>
      </c>
      <c r="J821" s="710">
        <v>4</v>
      </c>
      <c r="K821" s="312" t="s">
        <v>3250</v>
      </c>
      <c r="L821" s="657" t="s">
        <v>4297</v>
      </c>
      <c r="M821" s="628">
        <v>0</v>
      </c>
      <c r="N821" s="260">
        <v>0</v>
      </c>
      <c r="O821" s="260">
        <v>0</v>
      </c>
      <c r="P821" s="260">
        <v>0</v>
      </c>
      <c r="Q821" s="260">
        <v>0</v>
      </c>
      <c r="R821" s="415">
        <f t="shared" si="36"/>
        <v>0</v>
      </c>
      <c r="S821" s="657"/>
      <c r="T821" s="657"/>
      <c r="U821" s="657"/>
      <c r="V821" s="657"/>
      <c r="W821" s="657"/>
      <c r="X821" s="657"/>
      <c r="Y821" s="415"/>
      <c r="Z821" s="415"/>
      <c r="AA821" s="415"/>
      <c r="AB821" s="415"/>
      <c r="AC821" s="415"/>
      <c r="AD821" s="415"/>
      <c r="AE821" s="260"/>
      <c r="AF821" s="260"/>
      <c r="AG821" s="260"/>
      <c r="AH821" s="260"/>
      <c r="AI821" s="260"/>
      <c r="AJ821" s="260"/>
      <c r="AK821" s="260"/>
      <c r="AL821" s="260"/>
      <c r="AM821" s="260"/>
      <c r="AN821" s="260"/>
      <c r="AO821" s="260"/>
      <c r="AP821" s="260"/>
      <c r="AQ821" s="260"/>
      <c r="AR821" s="260"/>
      <c r="AS821" s="260"/>
      <c r="AT821" s="260"/>
      <c r="AU821" s="260"/>
      <c r="AV821" s="260"/>
      <c r="AW821" s="260"/>
      <c r="AX821" s="260"/>
      <c r="AY821" s="260"/>
      <c r="AZ821" s="260"/>
      <c r="BA821" s="260"/>
      <c r="BB821" s="260"/>
    </row>
    <row r="822" spans="1:54" s="528" customFormat="1" ht="14.25" customHeight="1" thickBot="1">
      <c r="A822" s="260">
        <v>1904088</v>
      </c>
      <c r="B822" s="733" t="s">
        <v>4345</v>
      </c>
      <c r="C822" s="684"/>
      <c r="D822" s="294" t="s">
        <v>4047</v>
      </c>
      <c r="E822" s="309"/>
      <c r="F822" s="710" t="s">
        <v>3254</v>
      </c>
      <c r="G822" s="710">
        <v>7</v>
      </c>
      <c r="H822" s="710">
        <v>7</v>
      </c>
      <c r="I822" s="309" t="s">
        <v>3376</v>
      </c>
      <c r="J822" s="710">
        <v>7</v>
      </c>
      <c r="K822" s="312" t="s">
        <v>3245</v>
      </c>
      <c r="L822" s="657" t="s">
        <v>4364</v>
      </c>
      <c r="M822" s="628">
        <v>0</v>
      </c>
      <c r="N822" s="628">
        <v>0</v>
      </c>
      <c r="O822" s="628">
        <v>0</v>
      </c>
      <c r="P822" s="628">
        <v>0</v>
      </c>
      <c r="Q822" s="628">
        <v>0</v>
      </c>
      <c r="R822" s="415">
        <f t="shared" si="36"/>
        <v>0</v>
      </c>
      <c r="S822" s="657"/>
      <c r="T822" s="657"/>
      <c r="U822" s="657"/>
      <c r="V822" s="657"/>
      <c r="W822" s="657"/>
      <c r="X822" s="657"/>
      <c r="Y822" s="415"/>
      <c r="Z822" s="415"/>
      <c r="AA822" s="415"/>
      <c r="AB822" s="415"/>
      <c r="AC822" s="415"/>
      <c r="AD822" s="415"/>
      <c r="AE822" s="260"/>
      <c r="AF822" s="260"/>
      <c r="AG822" s="260"/>
      <c r="AH822" s="260"/>
      <c r="AI822" s="260"/>
      <c r="AJ822" s="260"/>
      <c r="AK822" s="260"/>
      <c r="AL822" s="260"/>
      <c r="AM822" s="260"/>
      <c r="AN822" s="260"/>
      <c r="AO822" s="260"/>
      <c r="AP822" s="260"/>
      <c r="AQ822" s="260"/>
      <c r="AR822" s="260"/>
      <c r="AS822" s="260"/>
      <c r="AT822" s="260"/>
      <c r="AU822" s="260"/>
      <c r="AV822" s="260"/>
      <c r="AW822" s="260"/>
      <c r="AX822" s="260"/>
      <c r="AY822" s="260"/>
      <c r="AZ822" s="260"/>
      <c r="BA822" s="260"/>
      <c r="BB822" s="260"/>
    </row>
    <row r="823" spans="1:54" s="528" customFormat="1" ht="14.25" customHeight="1" thickBot="1">
      <c r="A823" s="260">
        <v>1904089</v>
      </c>
      <c r="B823" s="684" t="s">
        <v>4048</v>
      </c>
      <c r="C823" s="684"/>
      <c r="D823" s="294" t="s">
        <v>4049</v>
      </c>
      <c r="E823" s="309" t="s">
        <v>3269</v>
      </c>
      <c r="F823" s="710" t="s">
        <v>3254</v>
      </c>
      <c r="G823" s="710">
        <v>7</v>
      </c>
      <c r="H823" s="710">
        <v>9</v>
      </c>
      <c r="I823" s="309" t="s">
        <v>3376</v>
      </c>
      <c r="J823" s="710">
        <v>10</v>
      </c>
      <c r="K823" s="312" t="s">
        <v>3245</v>
      </c>
      <c r="L823" s="313" t="s">
        <v>4280</v>
      </c>
      <c r="M823" s="260">
        <v>1</v>
      </c>
      <c r="N823" s="260">
        <v>1</v>
      </c>
      <c r="O823" s="260">
        <v>1</v>
      </c>
      <c r="P823" s="260">
        <v>1</v>
      </c>
      <c r="Q823" s="260">
        <v>1</v>
      </c>
      <c r="R823" s="415">
        <f t="shared" si="36"/>
        <v>5</v>
      </c>
      <c r="S823" s="313"/>
      <c r="T823" s="313"/>
      <c r="U823" s="313"/>
      <c r="V823" s="313"/>
      <c r="W823" s="313"/>
      <c r="X823" s="313"/>
      <c r="Y823" s="415"/>
      <c r="Z823" s="415"/>
      <c r="AA823" s="415"/>
      <c r="AB823" s="415"/>
      <c r="AC823" s="415"/>
      <c r="AD823" s="415"/>
      <c r="AE823" s="260"/>
      <c r="AF823" s="260"/>
      <c r="AG823" s="260"/>
      <c r="AH823" s="260"/>
      <c r="AI823" s="260"/>
      <c r="AJ823" s="260"/>
      <c r="AK823" s="260"/>
      <c r="AL823" s="260"/>
      <c r="AM823" s="260"/>
      <c r="AN823" s="260"/>
      <c r="AO823" s="260"/>
      <c r="AP823" s="260"/>
      <c r="AQ823" s="260"/>
      <c r="AR823" s="260"/>
      <c r="AS823" s="260"/>
      <c r="AT823" s="260"/>
      <c r="AU823" s="260"/>
      <c r="AV823" s="260"/>
      <c r="AW823" s="260"/>
      <c r="AX823" s="260"/>
      <c r="AY823" s="260"/>
      <c r="AZ823" s="260"/>
      <c r="BA823" s="260"/>
      <c r="BB823" s="260"/>
    </row>
    <row r="824" spans="1:54" s="528" customFormat="1" ht="14.25" hidden="1" customHeight="1" thickBot="1">
      <c r="A824" s="260">
        <v>1904090</v>
      </c>
      <c r="B824" s="684" t="s">
        <v>4050</v>
      </c>
      <c r="C824" s="684"/>
      <c r="D824" s="294" t="s">
        <v>4051</v>
      </c>
      <c r="E824" s="309"/>
      <c r="F824" s="710" t="s">
        <v>3244</v>
      </c>
      <c r="G824" s="710"/>
      <c r="H824" s="710"/>
      <c r="I824" s="309" t="s">
        <v>3376</v>
      </c>
      <c r="J824" s="710">
        <v>10</v>
      </c>
      <c r="K824" s="312" t="s">
        <v>3255</v>
      </c>
      <c r="L824" s="657" t="s">
        <v>4914</v>
      </c>
      <c r="M824" s="628">
        <v>0</v>
      </c>
      <c r="N824" s="628">
        <v>0</v>
      </c>
      <c r="O824" s="628">
        <v>0</v>
      </c>
      <c r="P824" s="628">
        <v>0</v>
      </c>
      <c r="Q824" s="260">
        <v>0</v>
      </c>
      <c r="R824" s="415">
        <f t="shared" si="36"/>
        <v>0</v>
      </c>
      <c r="S824" s="657"/>
      <c r="T824" s="657"/>
      <c r="U824" s="657"/>
      <c r="V824" s="657"/>
      <c r="W824" s="657"/>
      <c r="X824" s="657"/>
      <c r="Y824" s="415"/>
      <c r="Z824" s="415"/>
      <c r="AA824" s="415"/>
      <c r="AB824" s="415"/>
      <c r="AC824" s="415"/>
      <c r="AD824" s="415"/>
      <c r="AE824" s="260"/>
      <c r="AF824" s="260"/>
      <c r="AG824" s="260"/>
      <c r="AH824" s="260"/>
      <c r="AI824" s="260"/>
      <c r="AJ824" s="260"/>
      <c r="AK824" s="260"/>
      <c r="AL824" s="260"/>
      <c r="AM824" s="260"/>
      <c r="AN824" s="260"/>
      <c r="AO824" s="260"/>
      <c r="AP824" s="260"/>
      <c r="AQ824" s="260"/>
      <c r="AR824" s="260"/>
      <c r="AS824" s="260"/>
      <c r="AT824" s="260"/>
      <c r="AU824" s="260"/>
      <c r="AV824" s="260"/>
      <c r="AW824" s="260"/>
      <c r="AX824" s="260"/>
      <c r="AY824" s="260"/>
      <c r="AZ824" s="260"/>
      <c r="BA824" s="260"/>
      <c r="BB824" s="260"/>
    </row>
    <row r="825" spans="1:54" s="528" customFormat="1" ht="14.25" hidden="1" customHeight="1" thickBot="1">
      <c r="A825" s="260">
        <v>1904091</v>
      </c>
      <c r="B825" s="684" t="s">
        <v>4054</v>
      </c>
      <c r="C825" s="684"/>
      <c r="D825" s="294" t="s">
        <v>4055</v>
      </c>
      <c r="E825" s="309" t="s">
        <v>3969</v>
      </c>
      <c r="F825" s="710" t="s">
        <v>3254</v>
      </c>
      <c r="G825" s="710">
        <v>1</v>
      </c>
      <c r="H825" s="710">
        <v>2</v>
      </c>
      <c r="I825" s="710" t="s">
        <v>3393</v>
      </c>
      <c r="J825" s="710">
        <v>1</v>
      </c>
      <c r="K825" s="312" t="s">
        <v>3250</v>
      </c>
      <c r="L825" s="657" t="s">
        <v>4295</v>
      </c>
      <c r="M825" s="628">
        <v>0</v>
      </c>
      <c r="N825" s="260">
        <v>0</v>
      </c>
      <c r="O825" s="628">
        <v>0</v>
      </c>
      <c r="P825" s="628">
        <v>0</v>
      </c>
      <c r="Q825" s="260">
        <v>0</v>
      </c>
      <c r="R825" s="415">
        <f t="shared" si="36"/>
        <v>0</v>
      </c>
      <c r="S825" s="657"/>
      <c r="T825" s="657"/>
      <c r="U825" s="657"/>
      <c r="V825" s="657"/>
      <c r="W825" s="657"/>
      <c r="X825" s="657"/>
      <c r="Y825" s="415"/>
      <c r="Z825" s="415"/>
      <c r="AA825" s="415"/>
      <c r="AB825" s="415"/>
      <c r="AC825" s="415"/>
      <c r="AD825" s="415"/>
      <c r="AE825" s="260"/>
      <c r="AF825" s="260"/>
      <c r="AG825" s="260"/>
      <c r="AH825" s="260"/>
      <c r="AI825" s="260"/>
      <c r="AJ825" s="260"/>
      <c r="AK825" s="260"/>
      <c r="AL825" s="260"/>
      <c r="AM825" s="260"/>
      <c r="AN825" s="260"/>
      <c r="AO825" s="260"/>
      <c r="AP825" s="260"/>
      <c r="AQ825" s="260"/>
      <c r="AR825" s="260"/>
      <c r="AS825" s="260"/>
      <c r="AT825" s="260"/>
      <c r="AU825" s="260"/>
      <c r="AV825" s="260"/>
      <c r="AW825" s="260"/>
      <c r="AX825" s="260"/>
      <c r="AY825" s="260"/>
      <c r="AZ825" s="260"/>
      <c r="BA825" s="260"/>
      <c r="BB825" s="260"/>
    </row>
    <row r="826" spans="1:54" s="528" customFormat="1" ht="14.25" hidden="1" customHeight="1" thickBot="1">
      <c r="A826" s="260">
        <v>1904092</v>
      </c>
      <c r="B826" s="684" t="s">
        <v>4052</v>
      </c>
      <c r="C826" s="684"/>
      <c r="D826" s="294" t="s">
        <v>4053</v>
      </c>
      <c r="E826" s="309"/>
      <c r="F826" s="710" t="s">
        <v>3254</v>
      </c>
      <c r="G826" s="710">
        <v>1</v>
      </c>
      <c r="H826" s="710">
        <v>1</v>
      </c>
      <c r="I826" s="710" t="s">
        <v>3393</v>
      </c>
      <c r="J826" s="710">
        <v>1</v>
      </c>
      <c r="K826" s="312" t="s">
        <v>3250</v>
      </c>
      <c r="L826" s="657" t="s">
        <v>4295</v>
      </c>
      <c r="M826" s="628">
        <v>0</v>
      </c>
      <c r="N826" s="260">
        <v>0</v>
      </c>
      <c r="O826" s="628">
        <v>0</v>
      </c>
      <c r="P826" s="628">
        <v>0</v>
      </c>
      <c r="Q826" s="260">
        <v>0</v>
      </c>
      <c r="R826" s="415">
        <f t="shared" si="36"/>
        <v>0</v>
      </c>
      <c r="S826" s="657"/>
      <c r="T826" s="657"/>
      <c r="U826" s="657"/>
      <c r="V826" s="657"/>
      <c r="W826" s="657"/>
      <c r="X826" s="657"/>
      <c r="Y826" s="415"/>
      <c r="Z826" s="415"/>
      <c r="AA826" s="415"/>
      <c r="AB826" s="415"/>
      <c r="AC826" s="415"/>
      <c r="AD826" s="415"/>
      <c r="AE826" s="260"/>
      <c r="AF826" s="260"/>
      <c r="AG826" s="260"/>
      <c r="AH826" s="260"/>
      <c r="AI826" s="260"/>
      <c r="AJ826" s="260"/>
      <c r="AK826" s="260"/>
      <c r="AL826" s="260"/>
      <c r="AM826" s="260"/>
      <c r="AN826" s="260"/>
      <c r="AO826" s="260"/>
      <c r="AP826" s="260"/>
      <c r="AQ826" s="260"/>
      <c r="AR826" s="260"/>
      <c r="AS826" s="260"/>
      <c r="AT826" s="260"/>
      <c r="AU826" s="260"/>
      <c r="AV826" s="260"/>
      <c r="AW826" s="260"/>
      <c r="AX826" s="260"/>
      <c r="AY826" s="260"/>
      <c r="AZ826" s="260"/>
      <c r="BA826" s="260"/>
      <c r="BB826" s="260"/>
    </row>
    <row r="827" spans="1:54" s="528" customFormat="1" ht="14.25" hidden="1" customHeight="1" thickBot="1">
      <c r="A827" s="260">
        <v>1904093</v>
      </c>
      <c r="B827" s="733" t="s">
        <v>4065</v>
      </c>
      <c r="C827" s="684"/>
      <c r="D827" s="669" t="s">
        <v>4342</v>
      </c>
      <c r="E827" s="309"/>
      <c r="F827" s="710" t="s">
        <v>3254</v>
      </c>
      <c r="G827" s="710">
        <v>2</v>
      </c>
      <c r="H827" s="710">
        <v>3</v>
      </c>
      <c r="I827" s="710" t="s">
        <v>3393</v>
      </c>
      <c r="J827" s="710">
        <v>2</v>
      </c>
      <c r="K827" s="312" t="s">
        <v>3250</v>
      </c>
      <c r="L827" s="657" t="s">
        <v>4315</v>
      </c>
      <c r="M827" s="628">
        <v>0</v>
      </c>
      <c r="N827" s="628">
        <v>0</v>
      </c>
      <c r="O827" s="628">
        <v>0</v>
      </c>
      <c r="P827" s="628">
        <v>0</v>
      </c>
      <c r="Q827" s="260">
        <v>0</v>
      </c>
      <c r="R827" s="415">
        <f t="shared" si="36"/>
        <v>0</v>
      </c>
      <c r="S827" s="657"/>
      <c r="T827" s="657"/>
      <c r="U827" s="657"/>
      <c r="V827" s="657"/>
      <c r="W827" s="657"/>
      <c r="X827" s="657"/>
      <c r="Y827" s="415"/>
      <c r="Z827" s="415"/>
      <c r="AA827" s="415"/>
      <c r="AB827" s="415"/>
      <c r="AC827" s="415"/>
      <c r="AD827" s="415"/>
      <c r="AE827" s="260"/>
      <c r="AF827" s="260"/>
      <c r="AG827" s="260"/>
      <c r="AH827" s="260"/>
      <c r="AI827" s="260"/>
      <c r="AJ827" s="260"/>
      <c r="AK827" s="260"/>
      <c r="AL827" s="260"/>
      <c r="AM827" s="260"/>
      <c r="AN827" s="260"/>
      <c r="AO827" s="260"/>
      <c r="AP827" s="260"/>
      <c r="AQ827" s="260"/>
      <c r="AR827" s="260"/>
      <c r="AS827" s="260"/>
      <c r="AT827" s="260"/>
      <c r="AU827" s="260"/>
      <c r="AV827" s="260"/>
      <c r="AW827" s="260"/>
      <c r="AX827" s="260"/>
      <c r="AY827" s="260"/>
      <c r="AZ827" s="260"/>
      <c r="BA827" s="260"/>
      <c r="BB827" s="260"/>
    </row>
    <row r="828" spans="1:54" s="528" customFormat="1" ht="14.25" hidden="1" customHeight="1" thickBot="1">
      <c r="A828" s="260">
        <v>1904094</v>
      </c>
      <c r="B828" s="684" t="s">
        <v>4062</v>
      </c>
      <c r="C828" s="684"/>
      <c r="D828" s="294"/>
      <c r="E828" s="309" t="s">
        <v>3275</v>
      </c>
      <c r="F828" s="710" t="s">
        <v>3254</v>
      </c>
      <c r="G828" s="710">
        <v>2</v>
      </c>
      <c r="H828" s="710">
        <v>3</v>
      </c>
      <c r="I828" s="710" t="s">
        <v>3393</v>
      </c>
      <c r="J828" s="710">
        <v>2</v>
      </c>
      <c r="K828" s="312" t="s">
        <v>3250</v>
      </c>
      <c r="L828" s="313" t="s">
        <v>4280</v>
      </c>
      <c r="M828" s="628">
        <v>0</v>
      </c>
      <c r="N828" s="628">
        <v>0</v>
      </c>
      <c r="O828" s="628">
        <v>0</v>
      </c>
      <c r="P828" s="628">
        <v>0</v>
      </c>
      <c r="Q828" s="260">
        <v>1</v>
      </c>
      <c r="R828" s="415">
        <f t="shared" si="36"/>
        <v>0</v>
      </c>
      <c r="S828" s="313"/>
      <c r="T828" s="313"/>
      <c r="U828" s="313"/>
      <c r="V828" s="313"/>
      <c r="W828" s="313"/>
      <c r="X828" s="313"/>
      <c r="Y828" s="415"/>
      <c r="Z828" s="415"/>
      <c r="AA828" s="415"/>
      <c r="AB828" s="415"/>
      <c r="AC828" s="415"/>
      <c r="AD828" s="415"/>
      <c r="AE828" s="260"/>
      <c r="AF828" s="260"/>
      <c r="AG828" s="260"/>
      <c r="AH828" s="260"/>
      <c r="AI828" s="260"/>
      <c r="AJ828" s="260"/>
      <c r="AK828" s="260"/>
      <c r="AL828" s="260"/>
      <c r="AM828" s="260"/>
      <c r="AN828" s="260"/>
      <c r="AO828" s="260"/>
      <c r="AP828" s="260"/>
      <c r="AQ828" s="260"/>
      <c r="AR828" s="260"/>
      <c r="AS828" s="260"/>
      <c r="AT828" s="260"/>
      <c r="AU828" s="260"/>
      <c r="AV828" s="260"/>
      <c r="AW828" s="260"/>
      <c r="AX828" s="260"/>
      <c r="AY828" s="260"/>
      <c r="AZ828" s="260"/>
      <c r="BA828" s="260"/>
      <c r="BB828" s="260"/>
    </row>
    <row r="829" spans="1:54" s="528" customFormat="1" ht="14.25" hidden="1" customHeight="1" thickBot="1">
      <c r="A829" s="260">
        <v>1904095</v>
      </c>
      <c r="B829" s="733" t="s">
        <v>4058</v>
      </c>
      <c r="C829" s="684"/>
      <c r="D829" s="294" t="s">
        <v>4059</v>
      </c>
      <c r="E829" s="309" t="s">
        <v>3416</v>
      </c>
      <c r="F829" s="710" t="s">
        <v>3254</v>
      </c>
      <c r="G829" s="710">
        <v>1</v>
      </c>
      <c r="H829" s="710">
        <v>1</v>
      </c>
      <c r="I829" s="710" t="s">
        <v>3393</v>
      </c>
      <c r="J829" s="710">
        <v>2</v>
      </c>
      <c r="K829" s="312" t="s">
        <v>3250</v>
      </c>
      <c r="L829" s="657" t="s">
        <v>4297</v>
      </c>
      <c r="M829" s="628">
        <v>0</v>
      </c>
      <c r="N829" s="260">
        <v>0</v>
      </c>
      <c r="O829" s="628">
        <v>0</v>
      </c>
      <c r="P829" s="628">
        <v>0</v>
      </c>
      <c r="Q829" s="260">
        <v>0</v>
      </c>
      <c r="R829" s="415">
        <f t="shared" si="36"/>
        <v>0</v>
      </c>
      <c r="S829" s="657"/>
      <c r="T829" s="657"/>
      <c r="U829" s="657"/>
      <c r="V829" s="657"/>
      <c r="W829" s="657"/>
      <c r="X829" s="657"/>
      <c r="Y829" s="415"/>
      <c r="Z829" s="415"/>
      <c r="AA829" s="415"/>
      <c r="AB829" s="415"/>
      <c r="AC829" s="415"/>
      <c r="AD829" s="415"/>
      <c r="AE829" s="260"/>
      <c r="AF829" s="260"/>
      <c r="AG829" s="260"/>
      <c r="AH829" s="260"/>
      <c r="AI829" s="260"/>
      <c r="AJ829" s="260"/>
      <c r="AK829" s="260"/>
      <c r="AL829" s="260"/>
      <c r="AM829" s="260"/>
      <c r="AN829" s="260"/>
      <c r="AO829" s="260"/>
      <c r="AP829" s="260"/>
      <c r="AQ829" s="260"/>
      <c r="AR829" s="260"/>
      <c r="AS829" s="260"/>
      <c r="AT829" s="260"/>
      <c r="AU829" s="260"/>
      <c r="AV829" s="260"/>
      <c r="AW829" s="260"/>
      <c r="AX829" s="260"/>
      <c r="AY829" s="260"/>
      <c r="AZ829" s="260"/>
      <c r="BA829" s="260"/>
      <c r="BB829" s="260"/>
    </row>
    <row r="830" spans="1:54" s="528" customFormat="1" ht="14.25" hidden="1" customHeight="1" thickBot="1">
      <c r="A830" s="260">
        <v>1904096</v>
      </c>
      <c r="B830" s="684" t="s">
        <v>4056</v>
      </c>
      <c r="C830" s="684"/>
      <c r="D830" s="294" t="s">
        <v>4057</v>
      </c>
      <c r="E830" s="309" t="s">
        <v>3275</v>
      </c>
      <c r="F830" s="710" t="s">
        <v>3254</v>
      </c>
      <c r="G830" s="710">
        <v>0</v>
      </c>
      <c r="H830" s="710">
        <v>6</v>
      </c>
      <c r="I830" s="710" t="s">
        <v>3393</v>
      </c>
      <c r="J830" s="710">
        <v>2</v>
      </c>
      <c r="K830" s="312" t="s">
        <v>3250</v>
      </c>
      <c r="L830" s="657" t="s">
        <v>4295</v>
      </c>
      <c r="M830" s="628">
        <v>0</v>
      </c>
      <c r="N830" s="260">
        <v>0</v>
      </c>
      <c r="O830" s="628">
        <v>0</v>
      </c>
      <c r="P830" s="628">
        <v>0</v>
      </c>
      <c r="Q830" s="260">
        <v>0</v>
      </c>
      <c r="R830" s="415">
        <f t="shared" si="36"/>
        <v>0</v>
      </c>
      <c r="S830" s="657"/>
      <c r="T830" s="657"/>
      <c r="U830" s="657"/>
      <c r="V830" s="657"/>
      <c r="W830" s="657"/>
      <c r="X830" s="657"/>
      <c r="Y830" s="415"/>
      <c r="Z830" s="415"/>
      <c r="AA830" s="415"/>
      <c r="AB830" s="415"/>
      <c r="AC830" s="415"/>
      <c r="AD830" s="415"/>
      <c r="AE830" s="260"/>
      <c r="AF830" s="260"/>
      <c r="AG830" s="260"/>
      <c r="AH830" s="260"/>
      <c r="AI830" s="260"/>
      <c r="AJ830" s="260"/>
      <c r="AK830" s="260"/>
      <c r="AL830" s="260"/>
      <c r="AM830" s="260"/>
      <c r="AN830" s="260"/>
      <c r="AO830" s="260"/>
      <c r="AP830" s="260"/>
      <c r="AQ830" s="260"/>
      <c r="AR830" s="260"/>
      <c r="AS830" s="260"/>
      <c r="AT830" s="260"/>
      <c r="AU830" s="260"/>
      <c r="AV830" s="260"/>
      <c r="AW830" s="260"/>
      <c r="AX830" s="260"/>
      <c r="AY830" s="260"/>
      <c r="AZ830" s="260"/>
      <c r="BA830" s="260"/>
      <c r="BB830" s="260"/>
    </row>
    <row r="831" spans="1:54" s="528" customFormat="1" ht="14.25" customHeight="1" thickBot="1">
      <c r="A831" s="260"/>
      <c r="B831" s="684" t="s">
        <v>4356</v>
      </c>
      <c r="C831" s="684"/>
      <c r="D831" s="294"/>
      <c r="E831" s="309"/>
      <c r="F831" s="710" t="s">
        <v>3254</v>
      </c>
      <c r="G831" s="710">
        <v>3</v>
      </c>
      <c r="H831" s="710">
        <v>2</v>
      </c>
      <c r="I831" s="710" t="s">
        <v>3393</v>
      </c>
      <c r="J831" s="710">
        <v>2</v>
      </c>
      <c r="K831" s="312" t="s">
        <v>3245</v>
      </c>
      <c r="L831" s="313" t="s">
        <v>4280</v>
      </c>
      <c r="M831" s="628">
        <v>0</v>
      </c>
      <c r="N831" s="260">
        <v>1</v>
      </c>
      <c r="O831" s="628">
        <v>0</v>
      </c>
      <c r="P831" s="628">
        <v>0</v>
      </c>
      <c r="Q831" s="260">
        <v>1</v>
      </c>
      <c r="R831" s="415">
        <f t="shared" si="36"/>
        <v>2</v>
      </c>
      <c r="S831" s="313"/>
      <c r="T831" s="313"/>
      <c r="U831" s="313"/>
      <c r="V831" s="313"/>
      <c r="W831" s="313"/>
      <c r="X831" s="313"/>
      <c r="Y831" s="415"/>
      <c r="Z831" s="415"/>
      <c r="AA831" s="415"/>
      <c r="AB831" s="415"/>
      <c r="AC831" s="415"/>
      <c r="AD831" s="415"/>
      <c r="AE831" s="260"/>
      <c r="AF831" s="260"/>
      <c r="AG831" s="260"/>
      <c r="AH831" s="260"/>
      <c r="AI831" s="260"/>
      <c r="AJ831" s="260"/>
      <c r="AK831" s="260"/>
      <c r="AL831" s="260"/>
      <c r="AM831" s="260"/>
      <c r="AN831" s="260"/>
      <c r="AO831" s="260"/>
      <c r="AP831" s="260"/>
      <c r="AQ831" s="260"/>
      <c r="AR831" s="260"/>
      <c r="AS831" s="260"/>
      <c r="AT831" s="260"/>
      <c r="AU831" s="260"/>
      <c r="AV831" s="260"/>
      <c r="AW831" s="260"/>
      <c r="AX831" s="260"/>
      <c r="AY831" s="260"/>
      <c r="AZ831" s="260"/>
      <c r="BA831" s="260"/>
      <c r="BB831" s="260"/>
    </row>
    <row r="832" spans="1:54" s="528" customFormat="1" ht="14.25" hidden="1" customHeight="1" thickBot="1">
      <c r="A832" s="260">
        <v>1904097</v>
      </c>
      <c r="B832" s="684" t="s">
        <v>4060</v>
      </c>
      <c r="C832" s="684"/>
      <c r="D832" s="294" t="s">
        <v>4061</v>
      </c>
      <c r="E832" s="309" t="s">
        <v>3416</v>
      </c>
      <c r="F832" s="710" t="s">
        <v>3254</v>
      </c>
      <c r="G832" s="710">
        <v>2</v>
      </c>
      <c r="H832" s="710">
        <v>1</v>
      </c>
      <c r="I832" s="710" t="s">
        <v>3393</v>
      </c>
      <c r="J832" s="710">
        <v>2</v>
      </c>
      <c r="K832" s="312" t="s">
        <v>3250</v>
      </c>
      <c r="L832" s="657" t="s">
        <v>4362</v>
      </c>
      <c r="M832" s="628">
        <v>0</v>
      </c>
      <c r="N832" s="628">
        <v>0</v>
      </c>
      <c r="O832" s="628">
        <v>0</v>
      </c>
      <c r="P832" s="628">
        <v>0</v>
      </c>
      <c r="Q832" s="628">
        <v>0</v>
      </c>
      <c r="R832" s="415">
        <f t="shared" si="36"/>
        <v>0</v>
      </c>
      <c r="S832" s="657"/>
      <c r="T832" s="657"/>
      <c r="U832" s="657"/>
      <c r="V832" s="657"/>
      <c r="W832" s="657"/>
      <c r="X832" s="657"/>
      <c r="Y832" s="415"/>
      <c r="Z832" s="415"/>
      <c r="AA832" s="415"/>
      <c r="AB832" s="415"/>
      <c r="AC832" s="415"/>
      <c r="AD832" s="415"/>
      <c r="AE832" s="260"/>
      <c r="AF832" s="260"/>
      <c r="AG832" s="260"/>
      <c r="AH832" s="260"/>
      <c r="AI832" s="260"/>
      <c r="AJ832" s="260"/>
      <c r="AK832" s="260"/>
      <c r="AL832" s="260"/>
      <c r="AM832" s="260"/>
      <c r="AN832" s="260"/>
      <c r="AO832" s="260"/>
      <c r="AP832" s="260"/>
      <c r="AQ832" s="260"/>
      <c r="AR832" s="260"/>
      <c r="AS832" s="260"/>
      <c r="AT832" s="260"/>
      <c r="AU832" s="260"/>
      <c r="AV832" s="260"/>
      <c r="AW832" s="260"/>
      <c r="AX832" s="260"/>
      <c r="AY832" s="260"/>
      <c r="AZ832" s="260"/>
      <c r="BA832" s="260"/>
      <c r="BB832" s="260"/>
    </row>
    <row r="833" spans="1:54" s="528" customFormat="1" ht="14.25" hidden="1" customHeight="1" thickBot="1">
      <c r="A833" s="260">
        <v>1904098</v>
      </c>
      <c r="B833" s="684" t="s">
        <v>4063</v>
      </c>
      <c r="C833" s="684"/>
      <c r="D833" s="294" t="s">
        <v>4064</v>
      </c>
      <c r="E833" s="309"/>
      <c r="F833" s="710" t="s">
        <v>3254</v>
      </c>
      <c r="G833" s="710">
        <v>2</v>
      </c>
      <c r="H833" s="710">
        <v>3</v>
      </c>
      <c r="I833" s="710" t="s">
        <v>3393</v>
      </c>
      <c r="J833" s="710">
        <v>2</v>
      </c>
      <c r="K833" s="312" t="s">
        <v>3250</v>
      </c>
      <c r="L833" s="657" t="s">
        <v>4332</v>
      </c>
      <c r="M833" s="628">
        <v>0</v>
      </c>
      <c r="N833" s="628">
        <v>0</v>
      </c>
      <c r="O833" s="628">
        <v>0</v>
      </c>
      <c r="P833" s="628">
        <v>0</v>
      </c>
      <c r="Q833" s="628">
        <v>0</v>
      </c>
      <c r="R833" s="415">
        <f t="shared" si="36"/>
        <v>0</v>
      </c>
      <c r="S833" s="657"/>
      <c r="T833" s="657"/>
      <c r="U833" s="657"/>
      <c r="V833" s="657"/>
      <c r="W833" s="657"/>
      <c r="X833" s="657"/>
      <c r="Y833" s="415"/>
      <c r="Z833" s="415"/>
      <c r="AA833" s="415"/>
      <c r="AB833" s="415"/>
      <c r="AC833" s="415"/>
      <c r="AD833" s="415"/>
      <c r="AE833" s="260"/>
      <c r="AF833" s="260"/>
      <c r="AG833" s="260"/>
      <c r="AH833" s="260"/>
      <c r="AI833" s="260"/>
      <c r="AJ833" s="260"/>
      <c r="AK833" s="260"/>
      <c r="AL833" s="260"/>
      <c r="AM833" s="260"/>
      <c r="AN833" s="260"/>
      <c r="AO833" s="260"/>
      <c r="AP833" s="260"/>
      <c r="AQ833" s="260"/>
      <c r="AR833" s="260"/>
      <c r="AS833" s="260"/>
      <c r="AT833" s="260"/>
      <c r="AU833" s="260"/>
      <c r="AV833" s="260"/>
      <c r="AW833" s="260"/>
      <c r="AX833" s="260"/>
      <c r="AY833" s="260"/>
      <c r="AZ833" s="260"/>
      <c r="BA833" s="260"/>
      <c r="BB833" s="260"/>
    </row>
    <row r="834" spans="1:54" s="528" customFormat="1" ht="14.25" hidden="1" customHeight="1" thickBot="1">
      <c r="A834" s="260">
        <v>1904099</v>
      </c>
      <c r="B834" s="684" t="s">
        <v>4066</v>
      </c>
      <c r="C834" s="684"/>
      <c r="D834" s="294" t="s">
        <v>4067</v>
      </c>
      <c r="E834" s="309"/>
      <c r="F834" s="710" t="s">
        <v>3254</v>
      </c>
      <c r="G834" s="710">
        <v>3</v>
      </c>
      <c r="H834" s="710">
        <v>2</v>
      </c>
      <c r="I834" s="710" t="s">
        <v>3393</v>
      </c>
      <c r="J834" s="710">
        <v>2</v>
      </c>
      <c r="K834" s="312" t="s">
        <v>3250</v>
      </c>
      <c r="L834" s="657" t="s">
        <v>4334</v>
      </c>
      <c r="M834" s="628">
        <v>0</v>
      </c>
      <c r="N834" s="628">
        <v>0</v>
      </c>
      <c r="O834" s="628">
        <v>0</v>
      </c>
      <c r="P834" s="628">
        <v>0</v>
      </c>
      <c r="Q834" s="628">
        <v>0</v>
      </c>
      <c r="R834" s="415">
        <f t="shared" si="36"/>
        <v>0</v>
      </c>
      <c r="S834" s="657"/>
      <c r="T834" s="657"/>
      <c r="U834" s="657"/>
      <c r="V834" s="657"/>
      <c r="W834" s="657"/>
      <c r="X834" s="657"/>
      <c r="Y834" s="415"/>
      <c r="Z834" s="415"/>
      <c r="AA834" s="415"/>
      <c r="AB834" s="415"/>
      <c r="AC834" s="415"/>
      <c r="AD834" s="415"/>
      <c r="AE834" s="260"/>
      <c r="AF834" s="260"/>
      <c r="AG834" s="260"/>
      <c r="AH834" s="260"/>
      <c r="AI834" s="260"/>
      <c r="AJ834" s="260"/>
      <c r="AK834" s="260"/>
      <c r="AL834" s="260"/>
      <c r="AM834" s="260"/>
      <c r="AN834" s="260"/>
      <c r="AO834" s="260"/>
      <c r="AP834" s="260"/>
      <c r="AQ834" s="260"/>
      <c r="AR834" s="260"/>
      <c r="AS834" s="260"/>
      <c r="AT834" s="260"/>
      <c r="AU834" s="260"/>
      <c r="AV834" s="260"/>
      <c r="AW834" s="260"/>
      <c r="AX834" s="260"/>
      <c r="AY834" s="260"/>
      <c r="AZ834" s="260"/>
      <c r="BA834" s="260"/>
      <c r="BB834" s="260"/>
    </row>
    <row r="835" spans="1:54" s="528" customFormat="1" ht="14.25" hidden="1" customHeight="1" thickBot="1">
      <c r="A835" s="260">
        <v>1904100</v>
      </c>
      <c r="B835" s="656" t="s">
        <v>4078</v>
      </c>
      <c r="C835" s="656"/>
      <c r="D835" s="294" t="s">
        <v>4079</v>
      </c>
      <c r="E835" s="309"/>
      <c r="F835" s="710" t="s">
        <v>3254</v>
      </c>
      <c r="G835" s="710">
        <v>5</v>
      </c>
      <c r="H835" s="710">
        <v>6</v>
      </c>
      <c r="I835" s="710" t="s">
        <v>3393</v>
      </c>
      <c r="J835" s="710">
        <v>3</v>
      </c>
      <c r="K835" s="312" t="s">
        <v>3255</v>
      </c>
      <c r="L835" s="657" t="s">
        <v>4677</v>
      </c>
      <c r="M835" s="628">
        <v>0</v>
      </c>
      <c r="N835" s="628">
        <v>0</v>
      </c>
      <c r="O835" s="628">
        <v>0</v>
      </c>
      <c r="P835" s="628">
        <v>0</v>
      </c>
      <c r="Q835" s="628">
        <v>0</v>
      </c>
      <c r="R835" s="415">
        <f t="shared" si="36"/>
        <v>0</v>
      </c>
      <c r="S835" s="657"/>
      <c r="T835" s="657"/>
      <c r="U835" s="657"/>
      <c r="V835" s="657"/>
      <c r="W835" s="657"/>
      <c r="X835" s="657"/>
      <c r="Y835" s="415"/>
      <c r="Z835" s="415"/>
      <c r="AA835" s="415"/>
      <c r="AB835" s="415"/>
      <c r="AC835" s="415"/>
      <c r="AD835" s="415"/>
      <c r="AE835" s="260"/>
      <c r="AF835" s="260"/>
      <c r="AG835" s="260"/>
      <c r="AH835" s="260"/>
      <c r="AI835" s="260"/>
      <c r="AJ835" s="260"/>
      <c r="AK835" s="260"/>
      <c r="AL835" s="260"/>
      <c r="AM835" s="260"/>
      <c r="AN835" s="260"/>
      <c r="AO835" s="260"/>
      <c r="AP835" s="260"/>
      <c r="AQ835" s="260"/>
      <c r="AR835" s="260"/>
      <c r="AS835" s="260"/>
      <c r="AT835" s="260"/>
      <c r="AU835" s="260"/>
      <c r="AV835" s="260"/>
      <c r="AW835" s="260"/>
      <c r="AX835" s="260"/>
      <c r="AY835" s="260"/>
      <c r="AZ835" s="260"/>
      <c r="BA835" s="260"/>
      <c r="BB835" s="260"/>
    </row>
    <row r="836" spans="1:54" s="528" customFormat="1" ht="14.25" hidden="1" customHeight="1" thickBot="1">
      <c r="A836" s="260">
        <v>1904101</v>
      </c>
      <c r="B836" s="684" t="s">
        <v>4076</v>
      </c>
      <c r="C836" s="684"/>
      <c r="D836" s="294" t="s">
        <v>4077</v>
      </c>
      <c r="E836" s="309"/>
      <c r="F836" s="710" t="s">
        <v>3254</v>
      </c>
      <c r="G836" s="710">
        <v>5</v>
      </c>
      <c r="H836" s="710">
        <v>1</v>
      </c>
      <c r="I836" s="710" t="s">
        <v>3393</v>
      </c>
      <c r="J836" s="710">
        <v>3</v>
      </c>
      <c r="K836" s="312" t="s">
        <v>3250</v>
      </c>
      <c r="L836" s="657" t="s">
        <v>4295</v>
      </c>
      <c r="M836" s="628">
        <v>0</v>
      </c>
      <c r="N836" s="260">
        <v>0</v>
      </c>
      <c r="O836" s="628">
        <v>0</v>
      </c>
      <c r="P836" s="628">
        <v>0</v>
      </c>
      <c r="Q836" s="260">
        <v>0</v>
      </c>
      <c r="R836" s="415">
        <f t="shared" si="36"/>
        <v>0</v>
      </c>
      <c r="S836" s="657"/>
      <c r="T836" s="657"/>
      <c r="U836" s="657"/>
      <c r="V836" s="657"/>
      <c r="W836" s="657"/>
      <c r="X836" s="657"/>
      <c r="Y836" s="415"/>
      <c r="Z836" s="415"/>
      <c r="AA836" s="415"/>
      <c r="AB836" s="415"/>
      <c r="AC836" s="415"/>
      <c r="AD836" s="415"/>
      <c r="AE836" s="260"/>
      <c r="AF836" s="260"/>
      <c r="AG836" s="260"/>
      <c r="AH836" s="260"/>
      <c r="AI836" s="260"/>
      <c r="AJ836" s="260"/>
      <c r="AK836" s="260"/>
      <c r="AL836" s="260"/>
      <c r="AM836" s="260"/>
      <c r="AN836" s="260"/>
      <c r="AO836" s="260"/>
      <c r="AP836" s="260"/>
      <c r="AQ836" s="260"/>
      <c r="AR836" s="260"/>
      <c r="AS836" s="260"/>
      <c r="AT836" s="260"/>
      <c r="AU836" s="260"/>
      <c r="AV836" s="260"/>
      <c r="AW836" s="260"/>
      <c r="AX836" s="260"/>
      <c r="AY836" s="260"/>
      <c r="AZ836" s="260"/>
      <c r="BA836" s="260"/>
      <c r="BB836" s="260"/>
    </row>
    <row r="837" spans="1:54" s="528" customFormat="1" ht="14.25" hidden="1" customHeight="1" thickBot="1">
      <c r="A837" s="260">
        <v>1904104</v>
      </c>
      <c r="B837" s="684" t="s">
        <v>4074</v>
      </c>
      <c r="C837" s="684"/>
      <c r="D837" s="294" t="s">
        <v>4075</v>
      </c>
      <c r="E837" s="309"/>
      <c r="F837" s="710" t="s">
        <v>3254</v>
      </c>
      <c r="G837" s="710">
        <v>3</v>
      </c>
      <c r="H837" s="710">
        <v>4</v>
      </c>
      <c r="I837" s="710" t="s">
        <v>3393</v>
      </c>
      <c r="J837" s="710">
        <v>3</v>
      </c>
      <c r="K837" s="312" t="s">
        <v>3255</v>
      </c>
      <c r="L837" s="657" t="s">
        <v>5101</v>
      </c>
      <c r="M837" s="628">
        <v>0</v>
      </c>
      <c r="N837" s="628">
        <v>0</v>
      </c>
      <c r="O837" s="260">
        <v>0</v>
      </c>
      <c r="P837" s="260">
        <v>0</v>
      </c>
      <c r="Q837" s="260">
        <v>0</v>
      </c>
      <c r="R837" s="415">
        <f t="shared" si="36"/>
        <v>0</v>
      </c>
      <c r="S837" s="657"/>
      <c r="T837" s="657"/>
      <c r="U837" s="657"/>
      <c r="V837" s="657"/>
      <c r="W837" s="657"/>
      <c r="X837" s="657"/>
      <c r="Y837" s="415"/>
      <c r="Z837" s="415"/>
      <c r="AA837" s="415"/>
      <c r="AB837" s="415"/>
      <c r="AC837" s="415"/>
      <c r="AD837" s="415"/>
      <c r="AE837" s="260"/>
      <c r="AF837" s="260"/>
      <c r="AG837" s="260"/>
      <c r="AH837" s="260"/>
      <c r="AI837" s="260"/>
      <c r="AJ837" s="260"/>
      <c r="AK837" s="260"/>
      <c r="AL837" s="260"/>
      <c r="AM837" s="260"/>
      <c r="AN837" s="260"/>
      <c r="AO837" s="260"/>
      <c r="AP837" s="260"/>
      <c r="AQ837" s="260"/>
      <c r="AR837" s="260"/>
      <c r="AS837" s="260"/>
      <c r="AT837" s="260"/>
      <c r="AU837" s="260"/>
      <c r="AV837" s="260"/>
      <c r="AW837" s="260"/>
      <c r="AX837" s="260"/>
      <c r="AY837" s="260"/>
      <c r="AZ837" s="260"/>
      <c r="BA837" s="260"/>
      <c r="BB837" s="260"/>
    </row>
    <row r="838" spans="1:54" s="528" customFormat="1" ht="14.25" hidden="1" customHeight="1" thickBot="1">
      <c r="A838" s="260">
        <v>1904102</v>
      </c>
      <c r="B838" s="684" t="s">
        <v>4070</v>
      </c>
      <c r="C838" s="684"/>
      <c r="D838" s="294" t="s">
        <v>4071</v>
      </c>
      <c r="E838" s="309"/>
      <c r="F838" s="710" t="s">
        <v>3254</v>
      </c>
      <c r="G838" s="710">
        <v>3</v>
      </c>
      <c r="H838" s="710">
        <v>3</v>
      </c>
      <c r="I838" s="710" t="s">
        <v>3393</v>
      </c>
      <c r="J838" s="710">
        <v>3</v>
      </c>
      <c r="K838" s="312" t="s">
        <v>3250</v>
      </c>
      <c r="L838" s="657" t="s">
        <v>4306</v>
      </c>
      <c r="M838" s="628">
        <v>0</v>
      </c>
      <c r="N838" s="628">
        <v>0</v>
      </c>
      <c r="O838" s="628">
        <v>0</v>
      </c>
      <c r="P838" s="628">
        <v>0</v>
      </c>
      <c r="Q838" s="628">
        <v>0</v>
      </c>
      <c r="R838" s="415">
        <f t="shared" si="36"/>
        <v>0</v>
      </c>
      <c r="S838" s="657"/>
      <c r="T838" s="657"/>
      <c r="U838" s="657"/>
      <c r="V838" s="657"/>
      <c r="W838" s="657"/>
      <c r="X838" s="657"/>
      <c r="Y838" s="415"/>
      <c r="Z838" s="415"/>
      <c r="AA838" s="415"/>
      <c r="AB838" s="415"/>
      <c r="AC838" s="415"/>
      <c r="AD838" s="415"/>
      <c r="AE838" s="260"/>
      <c r="AF838" s="260"/>
      <c r="AG838" s="260"/>
      <c r="AH838" s="260"/>
      <c r="AI838" s="260"/>
      <c r="AJ838" s="260"/>
      <c r="AK838" s="260"/>
      <c r="AL838" s="260"/>
      <c r="AM838" s="260"/>
      <c r="AN838" s="260"/>
      <c r="AO838" s="260"/>
      <c r="AP838" s="260"/>
      <c r="AQ838" s="260"/>
      <c r="AR838" s="260"/>
      <c r="AS838" s="260"/>
      <c r="AT838" s="260"/>
      <c r="AU838" s="260"/>
      <c r="AV838" s="260"/>
      <c r="AW838" s="260"/>
      <c r="AX838" s="260"/>
      <c r="AY838" s="260"/>
      <c r="AZ838" s="260"/>
      <c r="BA838" s="260"/>
      <c r="BB838" s="260"/>
    </row>
    <row r="839" spans="1:54" s="528" customFormat="1" ht="14.25" hidden="1" customHeight="1" thickBot="1">
      <c r="A839" s="260">
        <v>1904103</v>
      </c>
      <c r="B839" s="684" t="s">
        <v>4072</v>
      </c>
      <c r="C839" s="684"/>
      <c r="D839" s="294" t="s">
        <v>4073</v>
      </c>
      <c r="E839" s="309"/>
      <c r="F839" s="710" t="s">
        <v>3254</v>
      </c>
      <c r="G839" s="710">
        <v>3</v>
      </c>
      <c r="H839" s="710">
        <v>4</v>
      </c>
      <c r="I839" s="710" t="s">
        <v>3393</v>
      </c>
      <c r="J839" s="710">
        <v>3</v>
      </c>
      <c r="K839" s="312" t="s">
        <v>3250</v>
      </c>
      <c r="L839" s="657" t="s">
        <v>4295</v>
      </c>
      <c r="M839" s="628">
        <v>0</v>
      </c>
      <c r="N839" s="260">
        <v>0</v>
      </c>
      <c r="O839" s="628">
        <v>0</v>
      </c>
      <c r="P839" s="628">
        <v>0</v>
      </c>
      <c r="Q839" s="260">
        <v>0</v>
      </c>
      <c r="R839" s="415">
        <f t="shared" si="36"/>
        <v>0</v>
      </c>
      <c r="S839" s="657"/>
      <c r="T839" s="657"/>
      <c r="U839" s="657"/>
      <c r="V839" s="657"/>
      <c r="W839" s="657"/>
      <c r="X839" s="657"/>
      <c r="Y839" s="415"/>
      <c r="Z839" s="415"/>
      <c r="AA839" s="415"/>
      <c r="AB839" s="415"/>
      <c r="AC839" s="415"/>
      <c r="AD839" s="415"/>
      <c r="AE839" s="260"/>
      <c r="AF839" s="260"/>
      <c r="AG839" s="260"/>
      <c r="AH839" s="260"/>
      <c r="AI839" s="260"/>
      <c r="AJ839" s="260"/>
      <c r="AK839" s="260"/>
      <c r="AL839" s="260"/>
      <c r="AM839" s="260"/>
      <c r="AN839" s="260"/>
      <c r="AO839" s="260"/>
      <c r="AP839" s="260"/>
      <c r="AQ839" s="260"/>
      <c r="AR839" s="260"/>
      <c r="AS839" s="260"/>
      <c r="AT839" s="260"/>
      <c r="AU839" s="260"/>
      <c r="AV839" s="260"/>
      <c r="AW839" s="260"/>
      <c r="AX839" s="260"/>
      <c r="AY839" s="260"/>
      <c r="AZ839" s="260"/>
      <c r="BA839" s="260"/>
      <c r="BB839" s="260"/>
    </row>
    <row r="840" spans="1:54" s="528" customFormat="1" ht="14.25" customHeight="1" thickBot="1">
      <c r="A840" s="260">
        <v>1904105</v>
      </c>
      <c r="B840" s="733" t="s">
        <v>4068</v>
      </c>
      <c r="C840" s="684"/>
      <c r="D840" s="294" t="s">
        <v>4069</v>
      </c>
      <c r="E840" s="309"/>
      <c r="F840" s="710" t="s">
        <v>3254</v>
      </c>
      <c r="G840" s="710">
        <v>1</v>
      </c>
      <c r="H840" s="710">
        <v>6</v>
      </c>
      <c r="I840" s="710" t="s">
        <v>3393</v>
      </c>
      <c r="J840" s="710">
        <v>3</v>
      </c>
      <c r="K840" s="312" t="s">
        <v>3262</v>
      </c>
      <c r="L840" s="657" t="s">
        <v>4358</v>
      </c>
      <c r="M840" s="628">
        <v>0</v>
      </c>
      <c r="N840" s="628">
        <v>0</v>
      </c>
      <c r="O840" s="628">
        <v>0</v>
      </c>
      <c r="P840" s="628">
        <v>0</v>
      </c>
      <c r="Q840" s="628">
        <v>0</v>
      </c>
      <c r="R840" s="415">
        <f t="shared" si="36"/>
        <v>0</v>
      </c>
      <c r="S840" s="657"/>
      <c r="T840" s="657"/>
      <c r="U840" s="657"/>
      <c r="V840" s="657"/>
      <c r="W840" s="657"/>
      <c r="X840" s="657"/>
      <c r="Y840" s="415"/>
      <c r="Z840" s="415"/>
      <c r="AA840" s="415"/>
      <c r="AB840" s="415"/>
      <c r="AC840" s="415"/>
      <c r="AD840" s="415"/>
      <c r="AE840" s="260"/>
      <c r="AF840" s="260"/>
      <c r="AG840" s="260"/>
      <c r="AH840" s="260"/>
      <c r="AI840" s="260"/>
      <c r="AJ840" s="260"/>
      <c r="AK840" s="260"/>
      <c r="AL840" s="260"/>
      <c r="AM840" s="260"/>
      <c r="AN840" s="260"/>
      <c r="AO840" s="260"/>
      <c r="AP840" s="260"/>
      <c r="AQ840" s="260"/>
      <c r="AR840" s="260"/>
      <c r="AS840" s="260"/>
      <c r="AT840" s="260"/>
      <c r="AU840" s="260"/>
      <c r="AV840" s="260"/>
      <c r="AW840" s="260"/>
      <c r="AX840" s="260"/>
      <c r="AY840" s="260"/>
      <c r="AZ840" s="260"/>
      <c r="BA840" s="260"/>
      <c r="BB840" s="260"/>
    </row>
    <row r="841" spans="1:54" s="528" customFormat="1" ht="14.25" customHeight="1" thickBot="1">
      <c r="A841" s="260">
        <v>1904106</v>
      </c>
      <c r="B841" s="684" t="s">
        <v>4082</v>
      </c>
      <c r="C841" s="684"/>
      <c r="D841" s="294" t="s">
        <v>4083</v>
      </c>
      <c r="E841" s="309"/>
      <c r="F841" s="710" t="s">
        <v>3254</v>
      </c>
      <c r="G841" s="710">
        <v>2</v>
      </c>
      <c r="H841" s="710">
        <v>6</v>
      </c>
      <c r="I841" s="710" t="s">
        <v>3393</v>
      </c>
      <c r="J841" s="710">
        <v>4</v>
      </c>
      <c r="K841" s="312" t="s">
        <v>3245</v>
      </c>
      <c r="L841" s="657" t="s">
        <v>4295</v>
      </c>
      <c r="M841" s="628">
        <v>0</v>
      </c>
      <c r="N841" s="628">
        <v>0</v>
      </c>
      <c r="O841" s="628">
        <v>0</v>
      </c>
      <c r="P841" s="628">
        <v>0</v>
      </c>
      <c r="Q841" s="628">
        <v>0</v>
      </c>
      <c r="R841" s="415">
        <f t="shared" si="36"/>
        <v>0</v>
      </c>
      <c r="S841" s="657"/>
      <c r="T841" s="657"/>
      <c r="U841" s="657"/>
      <c r="V841" s="657"/>
      <c r="W841" s="657"/>
      <c r="X841" s="657"/>
      <c r="Y841" s="415"/>
      <c r="Z841" s="415"/>
      <c r="AA841" s="415"/>
      <c r="AB841" s="415"/>
      <c r="AC841" s="415"/>
      <c r="AD841" s="415"/>
      <c r="AE841" s="260"/>
      <c r="AF841" s="260"/>
      <c r="AG841" s="260"/>
      <c r="AH841" s="260"/>
      <c r="AI841" s="260"/>
      <c r="AJ841" s="260"/>
      <c r="AK841" s="260"/>
      <c r="AL841" s="260"/>
      <c r="AM841" s="260"/>
      <c r="AN841" s="260"/>
      <c r="AO841" s="260"/>
      <c r="AP841" s="260"/>
      <c r="AQ841" s="260"/>
      <c r="AR841" s="260"/>
      <c r="AS841" s="260"/>
      <c r="AT841" s="260"/>
      <c r="AU841" s="260"/>
      <c r="AV841" s="260"/>
      <c r="AW841" s="260"/>
      <c r="AX841" s="260"/>
      <c r="AY841" s="260"/>
      <c r="AZ841" s="260"/>
      <c r="BA841" s="260"/>
      <c r="BB841" s="260"/>
    </row>
    <row r="842" spans="1:54" s="528" customFormat="1" ht="14.25" hidden="1" customHeight="1" thickBot="1">
      <c r="A842" s="260">
        <v>1904107</v>
      </c>
      <c r="B842" s="684" t="s">
        <v>4094</v>
      </c>
      <c r="C842" s="684"/>
      <c r="D842" s="294" t="s">
        <v>4095</v>
      </c>
      <c r="E842" s="309" t="s">
        <v>3275</v>
      </c>
      <c r="F842" s="710" t="s">
        <v>3254</v>
      </c>
      <c r="G842" s="710">
        <v>5</v>
      </c>
      <c r="H842" s="710">
        <v>6</v>
      </c>
      <c r="I842" s="710" t="s">
        <v>3393</v>
      </c>
      <c r="J842" s="710">
        <v>4</v>
      </c>
      <c r="K842" s="312" t="s">
        <v>3250</v>
      </c>
      <c r="L842" s="657" t="s">
        <v>4295</v>
      </c>
      <c r="M842" s="628">
        <v>0</v>
      </c>
      <c r="N842" s="260">
        <v>0</v>
      </c>
      <c r="O842" s="628">
        <v>0</v>
      </c>
      <c r="P842" s="628">
        <v>0</v>
      </c>
      <c r="Q842" s="260">
        <v>0</v>
      </c>
      <c r="R842" s="415">
        <f t="shared" si="36"/>
        <v>0</v>
      </c>
      <c r="S842" s="657"/>
      <c r="T842" s="657"/>
      <c r="U842" s="657"/>
      <c r="V842" s="657"/>
      <c r="W842" s="657"/>
      <c r="X842" s="657"/>
      <c r="Y842" s="415"/>
      <c r="Z842" s="415"/>
      <c r="AA842" s="415"/>
      <c r="AB842" s="415"/>
      <c r="AC842" s="415"/>
      <c r="AD842" s="415"/>
      <c r="AE842" s="260"/>
      <c r="AF842" s="260"/>
      <c r="AG842" s="260"/>
      <c r="AH842" s="260"/>
      <c r="AI842" s="260"/>
      <c r="AJ842" s="260"/>
      <c r="AK842" s="260"/>
      <c r="AL842" s="260"/>
      <c r="AM842" s="260"/>
      <c r="AN842" s="260"/>
      <c r="AO842" s="260"/>
      <c r="AP842" s="260"/>
      <c r="AQ842" s="260"/>
      <c r="AR842" s="260"/>
      <c r="AS842" s="260"/>
      <c r="AT842" s="260"/>
      <c r="AU842" s="260"/>
      <c r="AV842" s="260"/>
      <c r="AW842" s="260"/>
      <c r="AX842" s="260"/>
      <c r="AY842" s="260"/>
      <c r="AZ842" s="260"/>
      <c r="BA842" s="260"/>
      <c r="BB842" s="260"/>
    </row>
    <row r="843" spans="1:54" s="528" customFormat="1" ht="14.25" hidden="1" customHeight="1" thickBot="1">
      <c r="A843" s="260">
        <v>1904108</v>
      </c>
      <c r="B843" s="656" t="s">
        <v>4086</v>
      </c>
      <c r="C843" s="656"/>
      <c r="D843" s="294" t="s">
        <v>4087</v>
      </c>
      <c r="E843" s="309"/>
      <c r="F843" s="710" t="s">
        <v>3254</v>
      </c>
      <c r="G843" s="710">
        <v>3</v>
      </c>
      <c r="H843" s="710">
        <v>2</v>
      </c>
      <c r="I843" s="710" t="s">
        <v>3393</v>
      </c>
      <c r="J843" s="710">
        <v>4</v>
      </c>
      <c r="K843" s="312" t="s">
        <v>3250</v>
      </c>
      <c r="L843" s="657" t="s">
        <v>4297</v>
      </c>
      <c r="M843" s="628">
        <v>0</v>
      </c>
      <c r="N843" s="260">
        <v>0</v>
      </c>
      <c r="O843" s="628">
        <v>0</v>
      </c>
      <c r="P843" s="628">
        <v>0</v>
      </c>
      <c r="Q843" s="260">
        <v>0</v>
      </c>
      <c r="R843" s="415">
        <f t="shared" si="36"/>
        <v>0</v>
      </c>
      <c r="S843" s="657"/>
      <c r="T843" s="657"/>
      <c r="U843" s="657"/>
      <c r="V843" s="657"/>
      <c r="W843" s="657"/>
      <c r="X843" s="657"/>
      <c r="Y843" s="415"/>
      <c r="Z843" s="415"/>
      <c r="AA843" s="415"/>
      <c r="AB843" s="415"/>
      <c r="AC843" s="415"/>
      <c r="AD843" s="415"/>
      <c r="AE843" s="260"/>
      <c r="AF843" s="260"/>
      <c r="AG843" s="260"/>
      <c r="AH843" s="260"/>
      <c r="AI843" s="260"/>
      <c r="AJ843" s="260"/>
      <c r="AK843" s="260"/>
      <c r="AL843" s="260"/>
      <c r="AM843" s="260"/>
      <c r="AN843" s="260"/>
      <c r="AO843" s="260"/>
      <c r="AP843" s="260"/>
      <c r="AQ843" s="260"/>
      <c r="AR843" s="260"/>
      <c r="AS843" s="260"/>
      <c r="AT843" s="260"/>
      <c r="AU843" s="260"/>
      <c r="AV843" s="260"/>
      <c r="AW843" s="260"/>
      <c r="AX843" s="260"/>
      <c r="AY843" s="260"/>
      <c r="AZ843" s="260"/>
      <c r="BA843" s="260"/>
      <c r="BB843" s="260"/>
    </row>
    <row r="844" spans="1:54" s="528" customFormat="1" ht="14.25" hidden="1" customHeight="1" thickBot="1">
      <c r="A844" s="260">
        <v>1904109</v>
      </c>
      <c r="B844" s="684" t="s">
        <v>4092</v>
      </c>
      <c r="C844" s="684"/>
      <c r="D844" s="294" t="s">
        <v>4093</v>
      </c>
      <c r="E844" s="309" t="s">
        <v>3365</v>
      </c>
      <c r="F844" s="710" t="s">
        <v>3254</v>
      </c>
      <c r="G844" s="710">
        <v>5</v>
      </c>
      <c r="H844" s="710">
        <v>2</v>
      </c>
      <c r="I844" s="710" t="s">
        <v>3393</v>
      </c>
      <c r="J844" s="710">
        <v>4</v>
      </c>
      <c r="K844" s="312" t="s">
        <v>3255</v>
      </c>
      <c r="L844" s="657" t="s">
        <v>4804</v>
      </c>
      <c r="M844" s="628">
        <v>0</v>
      </c>
      <c r="N844" s="628">
        <v>0</v>
      </c>
      <c r="O844" s="628">
        <v>0</v>
      </c>
      <c r="P844" s="628">
        <v>0</v>
      </c>
      <c r="Q844" s="628">
        <v>0</v>
      </c>
      <c r="R844" s="415">
        <f t="shared" si="36"/>
        <v>0</v>
      </c>
      <c r="S844" s="657"/>
      <c r="T844" s="657"/>
      <c r="U844" s="657"/>
      <c r="V844" s="657"/>
      <c r="W844" s="657"/>
      <c r="X844" s="657"/>
      <c r="Y844" s="415"/>
      <c r="Z844" s="415"/>
      <c r="AA844" s="415"/>
      <c r="AB844" s="415"/>
      <c r="AC844" s="415"/>
      <c r="AD844" s="415"/>
      <c r="AE844" s="260"/>
      <c r="AF844" s="260"/>
      <c r="AG844" s="260"/>
      <c r="AH844" s="260"/>
      <c r="AI844" s="260"/>
      <c r="AJ844" s="260"/>
      <c r="AK844" s="260"/>
      <c r="AL844" s="260"/>
      <c r="AM844" s="260"/>
      <c r="AN844" s="260"/>
      <c r="AO844" s="260"/>
      <c r="AP844" s="260"/>
      <c r="AQ844" s="260"/>
      <c r="AR844" s="260"/>
      <c r="AS844" s="260"/>
      <c r="AT844" s="260"/>
      <c r="AU844" s="260"/>
      <c r="AV844" s="260"/>
      <c r="AW844" s="260"/>
      <c r="AX844" s="260"/>
      <c r="AY844" s="260"/>
      <c r="AZ844" s="260"/>
      <c r="BA844" s="260"/>
      <c r="BB844" s="260"/>
    </row>
    <row r="845" spans="1:54" s="528" customFormat="1" ht="14.25" customHeight="1" thickBot="1">
      <c r="A845" s="260">
        <v>1904110</v>
      </c>
      <c r="B845" s="684" t="s">
        <v>4088</v>
      </c>
      <c r="C845" s="684"/>
      <c r="D845" s="294" t="s">
        <v>4089</v>
      </c>
      <c r="E845" s="309"/>
      <c r="F845" s="710" t="s">
        <v>3254</v>
      </c>
      <c r="G845" s="710">
        <v>3</v>
      </c>
      <c r="H845" s="710">
        <v>3</v>
      </c>
      <c r="I845" s="710" t="s">
        <v>3393</v>
      </c>
      <c r="J845" s="710">
        <v>4</v>
      </c>
      <c r="K845" s="312" t="s">
        <v>3262</v>
      </c>
      <c r="L845" s="313" t="s">
        <v>4280</v>
      </c>
      <c r="M845" s="260">
        <v>0</v>
      </c>
      <c r="N845" s="260">
        <v>1</v>
      </c>
      <c r="O845" s="260">
        <v>0</v>
      </c>
      <c r="P845" s="260">
        <v>1</v>
      </c>
      <c r="Q845" s="260">
        <v>1</v>
      </c>
      <c r="R845" s="415">
        <f t="shared" si="36"/>
        <v>3</v>
      </c>
      <c r="S845" s="313"/>
      <c r="T845" s="313"/>
      <c r="U845" s="313"/>
      <c r="V845" s="313"/>
      <c r="W845" s="313"/>
      <c r="X845" s="313"/>
      <c r="Y845" s="415"/>
      <c r="Z845" s="415"/>
      <c r="AA845" s="415"/>
      <c r="AB845" s="415"/>
      <c r="AC845" s="415"/>
      <c r="AD845" s="415"/>
      <c r="AE845" s="260"/>
      <c r="AF845" s="260"/>
      <c r="AG845" s="260"/>
      <c r="AH845" s="260"/>
      <c r="AI845" s="260"/>
      <c r="AJ845" s="260"/>
      <c r="AK845" s="260"/>
      <c r="AL845" s="260"/>
      <c r="AM845" s="260"/>
      <c r="AN845" s="260"/>
      <c r="AO845" s="260"/>
      <c r="AP845" s="260"/>
      <c r="AQ845" s="260"/>
      <c r="AR845" s="260"/>
      <c r="AS845" s="260"/>
      <c r="AT845" s="260"/>
      <c r="AU845" s="260"/>
      <c r="AV845" s="260"/>
      <c r="AW845" s="260"/>
      <c r="AX845" s="260"/>
      <c r="AY845" s="260"/>
      <c r="AZ845" s="260"/>
      <c r="BA845" s="260"/>
      <c r="BB845" s="260"/>
    </row>
    <row r="846" spans="1:54" s="528" customFormat="1" ht="14.25" hidden="1" customHeight="1" thickBot="1">
      <c r="A846" s="260">
        <v>1904111</v>
      </c>
      <c r="B846" s="684" t="s">
        <v>4090</v>
      </c>
      <c r="C846" s="684"/>
      <c r="D846" s="294" t="s">
        <v>4091</v>
      </c>
      <c r="E846" s="309" t="s">
        <v>3269</v>
      </c>
      <c r="F846" s="710" t="s">
        <v>3254</v>
      </c>
      <c r="G846" s="710">
        <v>3</v>
      </c>
      <c r="H846" s="710">
        <v>8</v>
      </c>
      <c r="I846" s="710" t="s">
        <v>3393</v>
      </c>
      <c r="J846" s="710">
        <v>4</v>
      </c>
      <c r="K846" s="312" t="s">
        <v>3255</v>
      </c>
      <c r="L846" s="657" t="s">
        <v>5128</v>
      </c>
      <c r="M846" s="628">
        <v>0</v>
      </c>
      <c r="N846" s="628">
        <v>0</v>
      </c>
      <c r="O846" s="260">
        <v>0</v>
      </c>
      <c r="P846" s="260">
        <v>0</v>
      </c>
      <c r="Q846" s="260">
        <v>0</v>
      </c>
      <c r="R846" s="415">
        <f t="shared" si="36"/>
        <v>0</v>
      </c>
      <c r="S846" s="657"/>
      <c r="T846" s="657"/>
      <c r="U846" s="657"/>
      <c r="V846" s="657"/>
      <c r="W846" s="657"/>
      <c r="X846" s="657"/>
      <c r="Y846" s="415"/>
      <c r="Z846" s="415"/>
      <c r="AA846" s="415"/>
      <c r="AB846" s="415"/>
      <c r="AC846" s="415"/>
      <c r="AD846" s="415"/>
      <c r="AE846" s="260"/>
      <c r="AF846" s="260"/>
      <c r="AG846" s="260"/>
      <c r="AH846" s="260"/>
      <c r="AI846" s="260"/>
      <c r="AJ846" s="260"/>
      <c r="AK846" s="260"/>
      <c r="AL846" s="260"/>
      <c r="AM846" s="260"/>
      <c r="AN846" s="260"/>
      <c r="AO846" s="260"/>
      <c r="AP846" s="260"/>
      <c r="AQ846" s="260"/>
      <c r="AR846" s="260"/>
      <c r="AS846" s="260"/>
      <c r="AT846" s="260"/>
      <c r="AU846" s="260"/>
      <c r="AV846" s="260"/>
      <c r="AW846" s="260"/>
      <c r="AX846" s="260"/>
      <c r="AY846" s="260"/>
      <c r="AZ846" s="260"/>
      <c r="BA846" s="260"/>
      <c r="BB846" s="260"/>
    </row>
    <row r="847" spans="1:54" s="528" customFormat="1" ht="14.25" hidden="1" customHeight="1" thickBot="1">
      <c r="A847" s="260">
        <v>1904112</v>
      </c>
      <c r="B847" s="656" t="s">
        <v>4080</v>
      </c>
      <c r="C847" s="656"/>
      <c r="D847" s="294" t="s">
        <v>4081</v>
      </c>
      <c r="E847" s="309"/>
      <c r="F847" s="710" t="s">
        <v>3254</v>
      </c>
      <c r="G847" s="710">
        <v>1</v>
      </c>
      <c r="H847" s="710">
        <v>6</v>
      </c>
      <c r="I847" s="710" t="s">
        <v>3393</v>
      </c>
      <c r="J847" s="710">
        <v>4</v>
      </c>
      <c r="K847" s="312" t="s">
        <v>3250</v>
      </c>
      <c r="L847" s="657" t="s">
        <v>4310</v>
      </c>
      <c r="M847" s="628">
        <v>0</v>
      </c>
      <c r="N847" s="260">
        <v>0</v>
      </c>
      <c r="O847" s="260">
        <v>0</v>
      </c>
      <c r="P847" s="260">
        <v>0</v>
      </c>
      <c r="Q847" s="260">
        <v>0</v>
      </c>
      <c r="R847" s="415">
        <f t="shared" si="36"/>
        <v>0</v>
      </c>
      <c r="S847" s="657"/>
      <c r="T847" s="657"/>
      <c r="U847" s="657"/>
      <c r="V847" s="657"/>
      <c r="W847" s="657"/>
      <c r="X847" s="657"/>
      <c r="Y847" s="415"/>
      <c r="Z847" s="415"/>
      <c r="AA847" s="415"/>
      <c r="AB847" s="415"/>
      <c r="AC847" s="415"/>
      <c r="AD847" s="415"/>
      <c r="AE847" s="260"/>
      <c r="AF847" s="260"/>
      <c r="AG847" s="260"/>
      <c r="AH847" s="260"/>
      <c r="AI847" s="260"/>
      <c r="AJ847" s="260"/>
      <c r="AK847" s="260"/>
      <c r="AL847" s="260"/>
      <c r="AM847" s="260"/>
      <c r="AN847" s="260"/>
      <c r="AO847" s="260"/>
      <c r="AP847" s="260"/>
      <c r="AQ847" s="260"/>
      <c r="AR847" s="260"/>
      <c r="AS847" s="260"/>
      <c r="AT847" s="260"/>
      <c r="AU847" s="260"/>
      <c r="AV847" s="260"/>
      <c r="AW847" s="260"/>
      <c r="AX847" s="260"/>
      <c r="AY847" s="260"/>
      <c r="AZ847" s="260"/>
      <c r="BA847" s="260"/>
      <c r="BB847" s="260"/>
    </row>
    <row r="848" spans="1:54" s="528" customFormat="1" ht="14.25" hidden="1" customHeight="1" thickBot="1">
      <c r="A848" s="260">
        <v>1904113</v>
      </c>
      <c r="B848" s="684" t="s">
        <v>4084</v>
      </c>
      <c r="C848" s="684"/>
      <c r="D848" s="294" t="s">
        <v>4085</v>
      </c>
      <c r="E848" s="309"/>
      <c r="F848" s="710" t="s">
        <v>3254</v>
      </c>
      <c r="G848" s="710">
        <v>2</v>
      </c>
      <c r="H848" s="710">
        <v>6</v>
      </c>
      <c r="I848" s="710" t="s">
        <v>3393</v>
      </c>
      <c r="J848" s="710">
        <v>4</v>
      </c>
      <c r="K848" s="312" t="s">
        <v>3250</v>
      </c>
      <c r="L848" s="657" t="s">
        <v>4300</v>
      </c>
      <c r="M848" s="260">
        <v>0</v>
      </c>
      <c r="N848" s="260">
        <v>0</v>
      </c>
      <c r="O848" s="260">
        <v>0</v>
      </c>
      <c r="P848" s="260">
        <v>0</v>
      </c>
      <c r="Q848" s="260">
        <v>0</v>
      </c>
      <c r="R848" s="415">
        <f t="shared" si="36"/>
        <v>0</v>
      </c>
      <c r="S848" s="657"/>
      <c r="T848" s="657"/>
      <c r="U848" s="657"/>
      <c r="V848" s="657"/>
      <c r="W848" s="657"/>
      <c r="X848" s="657"/>
      <c r="Y848" s="415"/>
      <c r="Z848" s="415"/>
      <c r="AA848" s="415"/>
      <c r="AB848" s="415"/>
      <c r="AC848" s="415"/>
      <c r="AD848" s="415"/>
      <c r="AE848" s="260"/>
      <c r="AF848" s="260"/>
      <c r="AG848" s="260"/>
      <c r="AH848" s="260"/>
      <c r="AI848" s="260"/>
      <c r="AJ848" s="260"/>
      <c r="AK848" s="260"/>
      <c r="AL848" s="260"/>
      <c r="AM848" s="260"/>
      <c r="AN848" s="260"/>
      <c r="AO848" s="260"/>
      <c r="AP848" s="260"/>
      <c r="AQ848" s="260"/>
      <c r="AR848" s="260"/>
      <c r="AS848" s="260"/>
      <c r="AT848" s="260"/>
      <c r="AU848" s="260"/>
      <c r="AV848" s="260"/>
      <c r="AW848" s="260"/>
      <c r="AX848" s="260"/>
      <c r="AY848" s="260"/>
      <c r="AZ848" s="260"/>
      <c r="BA848" s="260"/>
      <c r="BB848" s="260"/>
    </row>
    <row r="849" spans="1:54" s="528" customFormat="1" ht="14.25" customHeight="1" thickBot="1">
      <c r="A849" s="260">
        <v>1904114</v>
      </c>
      <c r="B849" s="656" t="s">
        <v>4096</v>
      </c>
      <c r="C849" s="656"/>
      <c r="D849" s="260" t="s">
        <v>4097</v>
      </c>
      <c r="E849" s="309" t="s">
        <v>3275</v>
      </c>
      <c r="F849" s="309" t="s">
        <v>3254</v>
      </c>
      <c r="G849" s="309">
        <v>2</v>
      </c>
      <c r="H849" s="309">
        <v>7</v>
      </c>
      <c r="I849" s="710" t="s">
        <v>3393</v>
      </c>
      <c r="J849" s="309">
        <v>5</v>
      </c>
      <c r="K849" s="312" t="s">
        <v>3262</v>
      </c>
      <c r="L849" s="313" t="s">
        <v>4280</v>
      </c>
      <c r="M849" s="260">
        <v>2</v>
      </c>
      <c r="N849" s="260">
        <v>2</v>
      </c>
      <c r="O849" s="260">
        <v>1</v>
      </c>
      <c r="P849" s="260">
        <v>1</v>
      </c>
      <c r="Q849" s="260">
        <v>1</v>
      </c>
      <c r="R849" s="415">
        <f t="shared" si="36"/>
        <v>7</v>
      </c>
      <c r="S849" s="313"/>
      <c r="T849" s="313"/>
      <c r="U849" s="313"/>
      <c r="V849" s="313"/>
      <c r="W849" s="313"/>
      <c r="X849" s="313"/>
      <c r="Y849" s="415"/>
      <c r="Z849" s="415"/>
      <c r="AA849" s="415"/>
      <c r="AB849" s="415"/>
      <c r="AC849" s="415"/>
      <c r="AD849" s="415"/>
      <c r="AE849" s="260"/>
      <c r="AF849" s="260"/>
      <c r="AG849" s="260"/>
      <c r="AH849" s="260"/>
      <c r="AI849" s="260"/>
      <c r="AJ849" s="260"/>
      <c r="AK849" s="260"/>
      <c r="AL849" s="260"/>
      <c r="AM849" s="260"/>
      <c r="AN849" s="260"/>
      <c r="AO849" s="260"/>
      <c r="AP849" s="260"/>
      <c r="AQ849" s="260"/>
      <c r="AR849" s="260"/>
      <c r="AS849" s="260"/>
      <c r="AT849" s="260"/>
      <c r="AU849" s="260"/>
      <c r="AV849" s="260"/>
      <c r="AW849" s="260"/>
      <c r="AX849" s="260"/>
      <c r="AY849" s="260"/>
      <c r="AZ849" s="260"/>
      <c r="BA849" s="260"/>
      <c r="BB849" s="260"/>
    </row>
    <row r="850" spans="1:54" s="528" customFormat="1" ht="14.25" hidden="1" customHeight="1" thickBot="1">
      <c r="A850" s="260">
        <v>1904115</v>
      </c>
      <c r="B850" s="656" t="s">
        <v>4098</v>
      </c>
      <c r="C850" s="656"/>
      <c r="D850" s="260" t="s">
        <v>4099</v>
      </c>
      <c r="E850" s="309"/>
      <c r="F850" s="309" t="s">
        <v>3254</v>
      </c>
      <c r="G850" s="309">
        <v>3</v>
      </c>
      <c r="H850" s="309">
        <v>6</v>
      </c>
      <c r="I850" s="710" t="s">
        <v>3393</v>
      </c>
      <c r="J850" s="309">
        <v>5</v>
      </c>
      <c r="K850" s="312" t="s">
        <v>3255</v>
      </c>
      <c r="L850" s="657" t="s">
        <v>4895</v>
      </c>
      <c r="M850" s="628">
        <v>0</v>
      </c>
      <c r="N850" s="628">
        <v>0</v>
      </c>
      <c r="O850" s="260">
        <v>0</v>
      </c>
      <c r="P850" s="628">
        <v>0</v>
      </c>
      <c r="Q850" s="628">
        <v>0</v>
      </c>
      <c r="R850" s="415">
        <f t="shared" si="36"/>
        <v>0</v>
      </c>
      <c r="S850" s="657"/>
      <c r="T850" s="657"/>
      <c r="U850" s="657"/>
      <c r="V850" s="657"/>
      <c r="W850" s="657"/>
      <c r="X850" s="657"/>
      <c r="Y850" s="415"/>
      <c r="Z850" s="415"/>
      <c r="AA850" s="415"/>
      <c r="AB850" s="415"/>
      <c r="AC850" s="415"/>
      <c r="AD850" s="415"/>
      <c r="AE850" s="260"/>
      <c r="AF850" s="260"/>
      <c r="AG850" s="260"/>
      <c r="AH850" s="260"/>
      <c r="AI850" s="260"/>
      <c r="AJ850" s="260"/>
      <c r="AK850" s="260"/>
      <c r="AL850" s="260"/>
      <c r="AM850" s="260"/>
      <c r="AN850" s="260"/>
      <c r="AO850" s="260"/>
      <c r="AP850" s="260"/>
      <c r="AQ850" s="260"/>
      <c r="AR850" s="260"/>
      <c r="AS850" s="260"/>
      <c r="AT850" s="260"/>
      <c r="AU850" s="260"/>
      <c r="AV850" s="260"/>
      <c r="AW850" s="260"/>
      <c r="AX850" s="260"/>
      <c r="AY850" s="260"/>
      <c r="AZ850" s="260"/>
      <c r="BA850" s="260"/>
      <c r="BB850" s="260"/>
    </row>
    <row r="851" spans="1:54" s="528" customFormat="1" ht="14.25" hidden="1" customHeight="1" thickBot="1">
      <c r="A851" s="260">
        <v>1904116</v>
      </c>
      <c r="B851" s="656" t="s">
        <v>4100</v>
      </c>
      <c r="C851" s="656"/>
      <c r="D851" s="260" t="s">
        <v>4101</v>
      </c>
      <c r="E851" s="309"/>
      <c r="F851" s="309" t="s">
        <v>3254</v>
      </c>
      <c r="G851" s="309">
        <v>4</v>
      </c>
      <c r="H851" s="309">
        <v>4</v>
      </c>
      <c r="I851" s="710" t="s">
        <v>3393</v>
      </c>
      <c r="J851" s="309">
        <v>5</v>
      </c>
      <c r="K851" s="312" t="s">
        <v>3255</v>
      </c>
      <c r="L851" s="657" t="s">
        <v>4357</v>
      </c>
      <c r="M851" s="628">
        <v>0</v>
      </c>
      <c r="N851" s="628">
        <v>0</v>
      </c>
      <c r="O851" s="628">
        <v>0</v>
      </c>
      <c r="P851" s="628">
        <v>0</v>
      </c>
      <c r="Q851" s="628">
        <v>0</v>
      </c>
      <c r="R851" s="415">
        <f t="shared" si="36"/>
        <v>0</v>
      </c>
      <c r="S851" s="657"/>
      <c r="T851" s="657"/>
      <c r="U851" s="657"/>
      <c r="V851" s="657"/>
      <c r="W851" s="657"/>
      <c r="X851" s="657"/>
      <c r="Y851" s="415"/>
      <c r="Z851" s="415"/>
      <c r="AA851" s="415"/>
      <c r="AB851" s="415"/>
      <c r="AC851" s="415"/>
      <c r="AD851" s="415"/>
      <c r="AE851" s="260"/>
      <c r="AF851" s="260"/>
      <c r="AG851" s="260"/>
      <c r="AH851" s="260"/>
      <c r="AI851" s="260"/>
      <c r="AJ851" s="260"/>
      <c r="AK851" s="260"/>
      <c r="AL851" s="260"/>
      <c r="AM851" s="260"/>
      <c r="AN851" s="260"/>
      <c r="AO851" s="260"/>
      <c r="AP851" s="260"/>
      <c r="AQ851" s="260"/>
      <c r="AR851" s="260"/>
      <c r="AS851" s="260"/>
      <c r="AT851" s="260"/>
      <c r="AU851" s="260"/>
      <c r="AV851" s="260"/>
      <c r="AW851" s="260"/>
      <c r="AX851" s="260"/>
      <c r="AY851" s="260"/>
      <c r="AZ851" s="260"/>
      <c r="BA851" s="260"/>
      <c r="BB851" s="260"/>
    </row>
    <row r="852" spans="1:54" s="528" customFormat="1" ht="14.25" hidden="1" customHeight="1" thickBot="1">
      <c r="A852" s="260">
        <v>1904117</v>
      </c>
      <c r="B852" s="656" t="s">
        <v>4104</v>
      </c>
      <c r="C852" s="656"/>
      <c r="D852" s="294" t="s">
        <v>3448</v>
      </c>
      <c r="E852" s="309"/>
      <c r="F852" s="710" t="s">
        <v>3254</v>
      </c>
      <c r="G852" s="710">
        <v>5</v>
      </c>
      <c r="H852" s="710">
        <v>4</v>
      </c>
      <c r="I852" s="710" t="s">
        <v>3393</v>
      </c>
      <c r="J852" s="710">
        <v>5</v>
      </c>
      <c r="K852" s="312" t="s">
        <v>3250</v>
      </c>
      <c r="L852" s="657" t="s">
        <v>4302</v>
      </c>
      <c r="M852" s="260">
        <v>0</v>
      </c>
      <c r="N852" s="260">
        <v>0</v>
      </c>
      <c r="O852" s="260">
        <v>0</v>
      </c>
      <c r="P852" s="260">
        <v>0</v>
      </c>
      <c r="Q852" s="260">
        <v>0</v>
      </c>
      <c r="R852" s="415">
        <f t="shared" si="36"/>
        <v>0</v>
      </c>
      <c r="S852" s="657"/>
      <c r="T852" s="657"/>
      <c r="U852" s="657"/>
      <c r="V852" s="657"/>
      <c r="W852" s="657"/>
      <c r="X852" s="657"/>
      <c r="Y852" s="415"/>
      <c r="Z852" s="415"/>
      <c r="AA852" s="415"/>
      <c r="AB852" s="415"/>
      <c r="AC852" s="415"/>
      <c r="AD852" s="415"/>
      <c r="AE852" s="260"/>
      <c r="AF852" s="260"/>
      <c r="AG852" s="260"/>
      <c r="AH852" s="260"/>
      <c r="AI852" s="260"/>
      <c r="AJ852" s="260"/>
      <c r="AK852" s="260"/>
      <c r="AL852" s="260"/>
      <c r="AM852" s="260"/>
      <c r="AN852" s="260"/>
      <c r="AO852" s="260"/>
      <c r="AP852" s="260"/>
      <c r="AQ852" s="260"/>
      <c r="AR852" s="260"/>
      <c r="AS852" s="260"/>
      <c r="AT852" s="260"/>
      <c r="AU852" s="260"/>
      <c r="AV852" s="260"/>
      <c r="AW852" s="260"/>
      <c r="AX852" s="260"/>
      <c r="AY852" s="260"/>
      <c r="AZ852" s="260"/>
      <c r="BA852" s="260"/>
      <c r="BB852" s="260"/>
    </row>
    <row r="853" spans="1:54" s="528" customFormat="1" ht="14.25" customHeight="1" thickBot="1">
      <c r="A853" s="260">
        <v>1904118</v>
      </c>
      <c r="B853" s="663" t="s">
        <v>4102</v>
      </c>
      <c r="C853" s="656"/>
      <c r="D853" s="260" t="s">
        <v>4103</v>
      </c>
      <c r="E853" s="309"/>
      <c r="F853" s="710" t="s">
        <v>3254</v>
      </c>
      <c r="G853" s="309">
        <v>4</v>
      </c>
      <c r="H853" s="309">
        <v>5</v>
      </c>
      <c r="I853" s="710" t="s">
        <v>3393</v>
      </c>
      <c r="J853" s="309">
        <v>5</v>
      </c>
      <c r="K853" s="312" t="s">
        <v>3245</v>
      </c>
      <c r="L853" s="313" t="s">
        <v>4280</v>
      </c>
      <c r="M853" s="628">
        <v>0</v>
      </c>
      <c r="N853" s="260">
        <v>1</v>
      </c>
      <c r="O853" s="628">
        <v>0</v>
      </c>
      <c r="P853" s="260">
        <v>1</v>
      </c>
      <c r="Q853" s="260">
        <v>1</v>
      </c>
      <c r="R853" s="415">
        <f t="shared" si="36"/>
        <v>3</v>
      </c>
      <c r="S853" s="313"/>
      <c r="T853" s="313"/>
      <c r="U853" s="313"/>
      <c r="V853" s="313"/>
      <c r="W853" s="313"/>
      <c r="X853" s="313"/>
      <c r="Y853" s="415"/>
      <c r="Z853" s="415"/>
      <c r="AA853" s="415"/>
      <c r="AB853" s="415"/>
      <c r="AC853" s="415"/>
      <c r="AD853" s="415"/>
      <c r="AE853" s="260"/>
      <c r="AF853" s="260"/>
      <c r="AG853" s="260"/>
      <c r="AH853" s="260"/>
      <c r="AI853" s="260"/>
      <c r="AJ853" s="260"/>
      <c r="AK853" s="260"/>
      <c r="AL853" s="260"/>
      <c r="AM853" s="260"/>
      <c r="AN853" s="260"/>
      <c r="AO853" s="260"/>
      <c r="AP853" s="260"/>
      <c r="AQ853" s="260"/>
      <c r="AR853" s="260"/>
      <c r="AS853" s="260"/>
      <c r="AT853" s="260"/>
      <c r="AU853" s="260"/>
      <c r="AV853" s="260"/>
      <c r="AW853" s="260"/>
      <c r="AX853" s="260"/>
      <c r="AY853" s="260"/>
      <c r="AZ853" s="260"/>
      <c r="BA853" s="260"/>
      <c r="BB853" s="260"/>
    </row>
    <row r="854" spans="1:54" s="528" customFormat="1" ht="14.25" hidden="1" customHeight="1" thickBot="1">
      <c r="A854" s="260">
        <v>1904119</v>
      </c>
      <c r="B854" s="656" t="s">
        <v>4114</v>
      </c>
      <c r="C854" s="656"/>
      <c r="D854" s="260" t="s">
        <v>4115</v>
      </c>
      <c r="E854" s="309"/>
      <c r="F854" s="309" t="s">
        <v>3254</v>
      </c>
      <c r="G854" s="309">
        <v>6</v>
      </c>
      <c r="H854" s="309">
        <v>4</v>
      </c>
      <c r="I854" s="710" t="s">
        <v>3393</v>
      </c>
      <c r="J854" s="309">
        <v>6</v>
      </c>
      <c r="K854" s="312" t="s">
        <v>3250</v>
      </c>
      <c r="L854" s="657" t="s">
        <v>4302</v>
      </c>
      <c r="M854" s="260">
        <v>0</v>
      </c>
      <c r="N854" s="260">
        <v>0</v>
      </c>
      <c r="O854" s="260">
        <v>0</v>
      </c>
      <c r="P854" s="260">
        <v>0</v>
      </c>
      <c r="Q854" s="260">
        <v>0</v>
      </c>
      <c r="R854" s="415">
        <f t="shared" si="36"/>
        <v>0</v>
      </c>
      <c r="S854" s="657"/>
      <c r="T854" s="657"/>
      <c r="U854" s="657"/>
      <c r="V854" s="657"/>
      <c r="W854" s="657"/>
      <c r="X854" s="657"/>
      <c r="Y854" s="415"/>
      <c r="Z854" s="415"/>
      <c r="AA854" s="415"/>
      <c r="AB854" s="415"/>
      <c r="AC854" s="415"/>
      <c r="AD854" s="415"/>
      <c r="AE854" s="260"/>
      <c r="AF854" s="260"/>
      <c r="AG854" s="260"/>
      <c r="AH854" s="260"/>
      <c r="AI854" s="260"/>
      <c r="AJ854" s="260"/>
      <c r="AK854" s="260"/>
      <c r="AL854" s="260"/>
      <c r="AM854" s="260"/>
      <c r="AN854" s="260"/>
      <c r="AO854" s="260"/>
      <c r="AP854" s="260"/>
      <c r="AQ854" s="260"/>
      <c r="AR854" s="260"/>
      <c r="AS854" s="260"/>
      <c r="AT854" s="260"/>
      <c r="AU854" s="260"/>
      <c r="AV854" s="260"/>
      <c r="AW854" s="260"/>
      <c r="AX854" s="260"/>
      <c r="AY854" s="260"/>
      <c r="AZ854" s="260"/>
      <c r="BA854" s="260"/>
      <c r="BB854" s="260"/>
    </row>
    <row r="855" spans="1:54" s="528" customFormat="1" ht="14.25" hidden="1" customHeight="1" thickBot="1">
      <c r="A855" s="260">
        <v>1904120</v>
      </c>
      <c r="B855" s="656" t="s">
        <v>4105</v>
      </c>
      <c r="C855" s="656"/>
      <c r="D855" s="260" t="s">
        <v>4106</v>
      </c>
      <c r="E855" s="309" t="s">
        <v>3365</v>
      </c>
      <c r="F855" s="309" t="s">
        <v>3254</v>
      </c>
      <c r="G855" s="309">
        <v>4</v>
      </c>
      <c r="H855" s="309">
        <v>4</v>
      </c>
      <c r="I855" s="710" t="s">
        <v>3393</v>
      </c>
      <c r="J855" s="309">
        <v>6</v>
      </c>
      <c r="K855" s="312" t="s">
        <v>3255</v>
      </c>
      <c r="L855" s="657" t="s">
        <v>4361</v>
      </c>
      <c r="M855" s="628">
        <v>0</v>
      </c>
      <c r="N855" s="628">
        <v>0</v>
      </c>
      <c r="O855" s="628">
        <v>0</v>
      </c>
      <c r="P855" s="628">
        <v>0</v>
      </c>
      <c r="Q855" s="628">
        <v>0</v>
      </c>
      <c r="R855" s="415">
        <f t="shared" si="36"/>
        <v>0</v>
      </c>
      <c r="S855" s="657"/>
      <c r="T855" s="657"/>
      <c r="U855" s="657"/>
      <c r="V855" s="657"/>
      <c r="W855" s="657"/>
      <c r="X855" s="657"/>
      <c r="Y855" s="415"/>
      <c r="Z855" s="415"/>
      <c r="AA855" s="415"/>
      <c r="AB855" s="415"/>
      <c r="AC855" s="415"/>
      <c r="AD855" s="415"/>
      <c r="AE855" s="260"/>
      <c r="AF855" s="260"/>
      <c r="AG855" s="260"/>
      <c r="AH855" s="260"/>
      <c r="AI855" s="260"/>
      <c r="AJ855" s="260"/>
      <c r="AK855" s="260"/>
      <c r="AL855" s="260"/>
      <c r="AM855" s="260"/>
      <c r="AN855" s="260"/>
      <c r="AO855" s="260"/>
      <c r="AP855" s="260"/>
      <c r="AQ855" s="260"/>
      <c r="AR855" s="260"/>
      <c r="AS855" s="260"/>
      <c r="AT855" s="260"/>
      <c r="AU855" s="260"/>
      <c r="AV855" s="260"/>
      <c r="AW855" s="260"/>
      <c r="AX855" s="260"/>
      <c r="AY855" s="260"/>
      <c r="AZ855" s="260"/>
      <c r="BA855" s="260"/>
      <c r="BB855" s="260"/>
    </row>
    <row r="856" spans="1:54" s="528" customFormat="1" ht="14.25" hidden="1" customHeight="1" thickBot="1">
      <c r="A856" s="260">
        <v>1904121</v>
      </c>
      <c r="B856" s="656" t="s">
        <v>4107</v>
      </c>
      <c r="C856" s="656"/>
      <c r="D856" s="260" t="s">
        <v>4108</v>
      </c>
      <c r="E856" s="309" t="s">
        <v>3269</v>
      </c>
      <c r="F856" s="309" t="s">
        <v>3254</v>
      </c>
      <c r="G856" s="309">
        <v>4</v>
      </c>
      <c r="H856" s="309">
        <v>5</v>
      </c>
      <c r="I856" s="710" t="s">
        <v>3393</v>
      </c>
      <c r="J856" s="309">
        <v>6</v>
      </c>
      <c r="K856" s="312" t="s">
        <v>3250</v>
      </c>
      <c r="L856" s="657" t="s">
        <v>4295</v>
      </c>
      <c r="M856" s="260">
        <v>0</v>
      </c>
      <c r="N856" s="260">
        <v>0</v>
      </c>
      <c r="O856" s="260">
        <v>0</v>
      </c>
      <c r="P856" s="260">
        <v>0</v>
      </c>
      <c r="Q856" s="260">
        <v>0</v>
      </c>
      <c r="R856" s="415">
        <f t="shared" si="36"/>
        <v>0</v>
      </c>
      <c r="S856" s="657"/>
      <c r="T856" s="657"/>
      <c r="U856" s="657"/>
      <c r="V856" s="657"/>
      <c r="W856" s="657"/>
      <c r="X856" s="657"/>
      <c r="Y856" s="415"/>
      <c r="Z856" s="415"/>
      <c r="AA856" s="415"/>
      <c r="AB856" s="415"/>
      <c r="AC856" s="415"/>
      <c r="AD856" s="415"/>
      <c r="AE856" s="260"/>
      <c r="AF856" s="260"/>
      <c r="AG856" s="260"/>
      <c r="AH856" s="260"/>
      <c r="AI856" s="260"/>
      <c r="AJ856" s="260"/>
      <c r="AK856" s="260"/>
      <c r="AL856" s="260"/>
      <c r="AM856" s="260"/>
      <c r="AN856" s="260"/>
      <c r="AO856" s="260"/>
      <c r="AP856" s="260"/>
      <c r="AQ856" s="260"/>
      <c r="AR856" s="260"/>
      <c r="AS856" s="260"/>
      <c r="AT856" s="260"/>
      <c r="AU856" s="260"/>
      <c r="AV856" s="260"/>
      <c r="AW856" s="260"/>
      <c r="AX856" s="260"/>
      <c r="AY856" s="260"/>
      <c r="AZ856" s="260"/>
      <c r="BA856" s="260"/>
      <c r="BB856" s="260"/>
    </row>
    <row r="857" spans="1:54" s="528" customFormat="1" ht="14.25" customHeight="1" thickBot="1">
      <c r="A857" s="260">
        <v>1904122</v>
      </c>
      <c r="B857" s="656" t="s">
        <v>4111</v>
      </c>
      <c r="C857" s="656"/>
      <c r="D857" s="260" t="s">
        <v>4093</v>
      </c>
      <c r="E857" s="309" t="s">
        <v>3365</v>
      </c>
      <c r="F857" s="309" t="s">
        <v>3254</v>
      </c>
      <c r="G857" s="309">
        <v>5</v>
      </c>
      <c r="H857" s="309">
        <v>6</v>
      </c>
      <c r="I857" s="710" t="s">
        <v>3393</v>
      </c>
      <c r="J857" s="309">
        <v>6</v>
      </c>
      <c r="K857" s="312" t="s">
        <v>3262</v>
      </c>
      <c r="L857" s="313" t="s">
        <v>4280</v>
      </c>
      <c r="M857" s="523">
        <v>0</v>
      </c>
      <c r="N857" s="260">
        <v>2</v>
      </c>
      <c r="O857" s="260">
        <v>2</v>
      </c>
      <c r="P857" s="260">
        <v>1</v>
      </c>
      <c r="Q857" s="260">
        <v>1</v>
      </c>
      <c r="R857" s="415">
        <f t="shared" si="36"/>
        <v>6</v>
      </c>
      <c r="S857" s="313"/>
      <c r="T857" s="313"/>
      <c r="U857" s="313"/>
      <c r="V857" s="313"/>
      <c r="W857" s="313"/>
      <c r="X857" s="313"/>
      <c r="Y857" s="415"/>
      <c r="Z857" s="415"/>
      <c r="AA857" s="415"/>
      <c r="AB857" s="415"/>
      <c r="AC857" s="415"/>
      <c r="AD857" s="415"/>
      <c r="AE857" s="260"/>
      <c r="AF857" s="260"/>
      <c r="AG857" s="260"/>
      <c r="AH857" s="260"/>
      <c r="AI857" s="260"/>
      <c r="AJ857" s="260"/>
      <c r="AK857" s="260"/>
      <c r="AL857" s="260"/>
      <c r="AM857" s="260"/>
      <c r="AN857" s="260"/>
      <c r="AO857" s="260"/>
      <c r="AP857" s="260"/>
      <c r="AQ857" s="260"/>
      <c r="AR857" s="260"/>
      <c r="AS857" s="260"/>
      <c r="AT857" s="260"/>
      <c r="AU857" s="260"/>
      <c r="AV857" s="260"/>
      <c r="AW857" s="260"/>
      <c r="AX857" s="260"/>
      <c r="AY857" s="260"/>
      <c r="AZ857" s="260"/>
      <c r="BA857" s="260"/>
      <c r="BB857" s="260"/>
    </row>
    <row r="858" spans="1:54" s="528" customFormat="1" ht="14.25" customHeight="1" thickBot="1">
      <c r="A858" s="260">
        <v>1904123</v>
      </c>
      <c r="B858" s="656" t="s">
        <v>4112</v>
      </c>
      <c r="C858" s="656"/>
      <c r="D858" s="260" t="s">
        <v>4113</v>
      </c>
      <c r="E858" s="309"/>
      <c r="F858" s="309" t="s">
        <v>3254</v>
      </c>
      <c r="G858" s="309">
        <v>5</v>
      </c>
      <c r="H858" s="309">
        <v>6</v>
      </c>
      <c r="I858" s="710" t="s">
        <v>3393</v>
      </c>
      <c r="J858" s="309">
        <v>6</v>
      </c>
      <c r="K858" s="312" t="s">
        <v>3262</v>
      </c>
      <c r="L858" s="313" t="s">
        <v>4280</v>
      </c>
      <c r="M858" s="260">
        <v>2</v>
      </c>
      <c r="N858" s="260">
        <v>2</v>
      </c>
      <c r="O858" s="260">
        <v>2</v>
      </c>
      <c r="P858" s="260">
        <v>0</v>
      </c>
      <c r="Q858" s="260">
        <v>0</v>
      </c>
      <c r="R858" s="415">
        <f t="shared" si="36"/>
        <v>6</v>
      </c>
      <c r="S858" s="313"/>
      <c r="T858" s="313"/>
      <c r="U858" s="313"/>
      <c r="V858" s="313"/>
      <c r="W858" s="313"/>
      <c r="X858" s="313"/>
      <c r="Y858" s="415"/>
      <c r="Z858" s="415"/>
      <c r="AA858" s="415"/>
      <c r="AB858" s="415"/>
      <c r="AC858" s="415"/>
      <c r="AD858" s="415"/>
      <c r="AE858" s="260"/>
      <c r="AF858" s="260"/>
      <c r="AG858" s="260"/>
      <c r="AH858" s="260"/>
      <c r="AI858" s="260"/>
      <c r="AJ858" s="260"/>
      <c r="AK858" s="260"/>
      <c r="AL858" s="260"/>
      <c r="AM858" s="260"/>
      <c r="AN858" s="260"/>
      <c r="AO858" s="260"/>
      <c r="AP858" s="260"/>
      <c r="AQ858" s="260"/>
      <c r="AR858" s="260"/>
      <c r="AS858" s="260"/>
      <c r="AT858" s="260"/>
      <c r="AU858" s="260"/>
      <c r="AV858" s="260"/>
      <c r="AW858" s="260"/>
      <c r="AX858" s="260"/>
      <c r="AY858" s="260"/>
      <c r="AZ858" s="260"/>
      <c r="BA858" s="260"/>
      <c r="BB858" s="260"/>
    </row>
    <row r="859" spans="1:54" s="528" customFormat="1" ht="13.5" hidden="1" customHeight="1" thickBot="1">
      <c r="A859" s="260">
        <v>1904124</v>
      </c>
      <c r="B859" s="656" t="s">
        <v>4109</v>
      </c>
      <c r="C859" s="656"/>
      <c r="D859" s="260" t="s">
        <v>4110</v>
      </c>
      <c r="E859" s="309"/>
      <c r="F859" s="309" t="s">
        <v>3254</v>
      </c>
      <c r="G859" s="309">
        <v>4</v>
      </c>
      <c r="H859" s="309">
        <v>7</v>
      </c>
      <c r="I859" s="309" t="s">
        <v>3393</v>
      </c>
      <c r="J859" s="309">
        <v>6</v>
      </c>
      <c r="K859" s="312" t="s">
        <v>3250</v>
      </c>
      <c r="L859" s="657" t="s">
        <v>4295</v>
      </c>
      <c r="M859" s="260">
        <v>0</v>
      </c>
      <c r="N859" s="260">
        <v>0</v>
      </c>
      <c r="O859" s="260">
        <v>0</v>
      </c>
      <c r="P859" s="260">
        <v>0</v>
      </c>
      <c r="Q859" s="260">
        <v>0</v>
      </c>
      <c r="R859" s="415">
        <f t="shared" si="36"/>
        <v>0</v>
      </c>
      <c r="S859" s="657"/>
      <c r="T859" s="657"/>
      <c r="U859" s="657"/>
      <c r="V859" s="657"/>
      <c r="W859" s="657"/>
      <c r="X859" s="657"/>
      <c r="Y859" s="415"/>
      <c r="Z859" s="415"/>
      <c r="AA859" s="415"/>
      <c r="AB859" s="415"/>
      <c r="AC859" s="415"/>
      <c r="AD859" s="415"/>
      <c r="AE859" s="260"/>
      <c r="AF859" s="260"/>
      <c r="AG859" s="260"/>
      <c r="AH859" s="260"/>
      <c r="AI859" s="260"/>
      <c r="AJ859" s="260"/>
      <c r="AK859" s="260"/>
      <c r="AL859" s="260"/>
      <c r="AM859" s="260"/>
      <c r="AN859" s="260"/>
      <c r="AO859" s="260"/>
      <c r="AP859" s="260"/>
      <c r="AQ859" s="260"/>
      <c r="AR859" s="260"/>
      <c r="AS859" s="260"/>
      <c r="AT859" s="260"/>
      <c r="AU859" s="260"/>
      <c r="AV859" s="260"/>
      <c r="AW859" s="260"/>
      <c r="AX859" s="260"/>
      <c r="AY859" s="260"/>
      <c r="AZ859" s="260"/>
      <c r="BA859" s="260"/>
      <c r="BB859" s="260"/>
    </row>
    <row r="860" spans="1:54" s="528" customFormat="1" ht="14.25" hidden="1" customHeight="1" thickBot="1">
      <c r="A860" s="260">
        <v>1904125</v>
      </c>
      <c r="B860" s="656" t="s">
        <v>4116</v>
      </c>
      <c r="C860" s="656"/>
      <c r="D860" s="260" t="s">
        <v>4117</v>
      </c>
      <c r="E860" s="309"/>
      <c r="F860" s="309" t="s">
        <v>3254</v>
      </c>
      <c r="G860" s="309">
        <v>3</v>
      </c>
      <c r="H860" s="309">
        <v>5</v>
      </c>
      <c r="I860" s="710" t="s">
        <v>3393</v>
      </c>
      <c r="J860" s="309">
        <v>7</v>
      </c>
      <c r="K860" s="312" t="s">
        <v>3255</v>
      </c>
      <c r="L860" s="657" t="s">
        <v>5107</v>
      </c>
      <c r="M860" s="628">
        <v>0</v>
      </c>
      <c r="N860" s="628">
        <v>0</v>
      </c>
      <c r="O860" s="628">
        <v>0</v>
      </c>
      <c r="P860" s="628">
        <v>0</v>
      </c>
      <c r="Q860" s="260">
        <v>0</v>
      </c>
      <c r="R860" s="415">
        <f t="shared" si="36"/>
        <v>0</v>
      </c>
      <c r="S860" s="657"/>
      <c r="T860" s="657"/>
      <c r="U860" s="657"/>
      <c r="V860" s="657"/>
      <c r="W860" s="657"/>
      <c r="X860" s="657"/>
      <c r="Y860" s="415"/>
      <c r="Z860" s="415"/>
      <c r="AA860" s="415"/>
      <c r="AB860" s="415"/>
      <c r="AC860" s="415"/>
      <c r="AD860" s="415"/>
      <c r="AE860" s="260"/>
      <c r="AF860" s="260"/>
      <c r="AG860" s="260"/>
      <c r="AH860" s="260"/>
      <c r="AI860" s="260"/>
      <c r="AJ860" s="260"/>
      <c r="AK860" s="260"/>
      <c r="AL860" s="260"/>
      <c r="AM860" s="260"/>
      <c r="AN860" s="260"/>
      <c r="AO860" s="260"/>
      <c r="AP860" s="260"/>
      <c r="AQ860" s="260"/>
      <c r="AR860" s="260"/>
      <c r="AS860" s="260"/>
      <c r="AT860" s="260"/>
      <c r="AU860" s="260"/>
      <c r="AV860" s="260"/>
      <c r="AW860" s="260"/>
      <c r="AX860" s="260"/>
      <c r="AY860" s="260"/>
      <c r="AZ860" s="260"/>
      <c r="BA860" s="260"/>
      <c r="BB860" s="260"/>
    </row>
    <row r="861" spans="1:54" s="528" customFormat="1" ht="14.25" customHeight="1" thickBot="1">
      <c r="A861" s="260">
        <v>1904126</v>
      </c>
      <c r="B861" s="733" t="s">
        <v>4626</v>
      </c>
      <c r="C861" s="684"/>
      <c r="D861" s="294" t="s">
        <v>4122</v>
      </c>
      <c r="E861" s="309"/>
      <c r="F861" s="710" t="s">
        <v>3254</v>
      </c>
      <c r="G861" s="710">
        <v>6</v>
      </c>
      <c r="H861" s="710">
        <v>6</v>
      </c>
      <c r="I861" s="710" t="s">
        <v>3393</v>
      </c>
      <c r="J861" s="710">
        <v>7</v>
      </c>
      <c r="K861" s="312" t="s">
        <v>3245</v>
      </c>
      <c r="L861" s="313" t="s">
        <v>4280</v>
      </c>
      <c r="M861" s="628">
        <v>0</v>
      </c>
      <c r="N861" s="628">
        <v>0</v>
      </c>
      <c r="O861" s="260">
        <v>1</v>
      </c>
      <c r="P861" s="628">
        <v>0</v>
      </c>
      <c r="Q861" s="260">
        <v>1</v>
      </c>
      <c r="R861" s="415">
        <f t="shared" si="36"/>
        <v>2</v>
      </c>
      <c r="S861" s="313"/>
      <c r="T861" s="313"/>
      <c r="U861" s="313"/>
      <c r="V861" s="313"/>
      <c r="W861" s="313"/>
      <c r="X861" s="313"/>
      <c r="Y861" s="415"/>
      <c r="Z861" s="415"/>
      <c r="AA861" s="415"/>
      <c r="AB861" s="415"/>
      <c r="AC861" s="415"/>
      <c r="AD861" s="415"/>
      <c r="AE861" s="260"/>
      <c r="AF861" s="260"/>
      <c r="AG861" s="260"/>
      <c r="AH861" s="260"/>
      <c r="AI861" s="260"/>
      <c r="AJ861" s="260"/>
      <c r="AK861" s="260"/>
      <c r="AL861" s="260"/>
      <c r="AM861" s="260"/>
      <c r="AN861" s="260"/>
      <c r="AO861" s="260"/>
      <c r="AP861" s="260"/>
      <c r="AQ861" s="260"/>
      <c r="AR861" s="260"/>
      <c r="AS861" s="260"/>
      <c r="AT861" s="260"/>
      <c r="AU861" s="260"/>
      <c r="AV861" s="260"/>
      <c r="AW861" s="260"/>
      <c r="AX861" s="260"/>
      <c r="AY861" s="260"/>
      <c r="AZ861" s="260"/>
      <c r="BA861" s="260"/>
      <c r="BB861" s="260"/>
    </row>
    <row r="862" spans="1:54" s="528" customFormat="1" ht="14.25" hidden="1" customHeight="1" thickBot="1">
      <c r="A862" s="260">
        <v>1904127</v>
      </c>
      <c r="B862" s="684" t="s">
        <v>4118</v>
      </c>
      <c r="C862" s="684"/>
      <c r="D862" s="294" t="s">
        <v>4119</v>
      </c>
      <c r="E862" s="309"/>
      <c r="F862" s="710" t="s">
        <v>3254</v>
      </c>
      <c r="G862" s="710">
        <v>3</v>
      </c>
      <c r="H862" s="710">
        <v>7</v>
      </c>
      <c r="I862" s="710" t="s">
        <v>3393</v>
      </c>
      <c r="J862" s="710">
        <v>7</v>
      </c>
      <c r="K862" s="312" t="s">
        <v>3255</v>
      </c>
      <c r="L862" s="313" t="s">
        <v>4280</v>
      </c>
      <c r="M862" s="628">
        <v>0</v>
      </c>
      <c r="N862" s="628">
        <v>0</v>
      </c>
      <c r="O862" s="260">
        <v>1</v>
      </c>
      <c r="P862" s="628">
        <v>0</v>
      </c>
      <c r="Q862" s="260">
        <v>0</v>
      </c>
      <c r="R862" s="415">
        <f t="shared" si="36"/>
        <v>0</v>
      </c>
      <c r="S862" s="313"/>
      <c r="T862" s="313"/>
      <c r="U862" s="313"/>
      <c r="V862" s="313"/>
      <c r="W862" s="313"/>
      <c r="X862" s="313"/>
      <c r="Y862" s="415"/>
      <c r="Z862" s="415"/>
      <c r="AA862" s="415"/>
      <c r="AB862" s="415"/>
      <c r="AC862" s="415"/>
      <c r="AD862" s="415"/>
      <c r="AE862" s="260"/>
      <c r="AF862" s="260"/>
      <c r="AG862" s="260"/>
      <c r="AH862" s="260"/>
      <c r="AI862" s="260"/>
      <c r="AJ862" s="260"/>
      <c r="AK862" s="260"/>
      <c r="AL862" s="260"/>
      <c r="AM862" s="260"/>
      <c r="AN862" s="260"/>
      <c r="AO862" s="260"/>
      <c r="AP862" s="260"/>
      <c r="AQ862" s="260"/>
      <c r="AR862" s="260"/>
      <c r="AS862" s="260"/>
      <c r="AT862" s="260"/>
      <c r="AU862" s="260"/>
      <c r="AV862" s="260"/>
      <c r="AW862" s="260"/>
      <c r="AX862" s="260"/>
      <c r="AY862" s="260"/>
      <c r="AZ862" s="260"/>
      <c r="BA862" s="260"/>
      <c r="BB862" s="260"/>
    </row>
    <row r="863" spans="1:54" s="528" customFormat="1" ht="14.25" hidden="1" customHeight="1" thickBot="1">
      <c r="A863" s="260">
        <v>1904128</v>
      </c>
      <c r="B863" s="684" t="s">
        <v>4120</v>
      </c>
      <c r="C863" s="684"/>
      <c r="D863" s="294" t="s">
        <v>4121</v>
      </c>
      <c r="E863" s="309"/>
      <c r="F863" s="710" t="s">
        <v>3254</v>
      </c>
      <c r="G863" s="710">
        <v>5</v>
      </c>
      <c r="H863" s="710">
        <v>8</v>
      </c>
      <c r="I863" s="710" t="s">
        <v>3393</v>
      </c>
      <c r="J863" s="710">
        <v>7</v>
      </c>
      <c r="K863" s="312" t="s">
        <v>3255</v>
      </c>
      <c r="L863" s="313" t="s">
        <v>4280</v>
      </c>
      <c r="M863" s="260">
        <v>2</v>
      </c>
      <c r="N863" s="260">
        <v>0</v>
      </c>
      <c r="O863" s="260">
        <v>0</v>
      </c>
      <c r="P863" s="628">
        <v>0</v>
      </c>
      <c r="Q863" s="260">
        <v>0</v>
      </c>
      <c r="R863" s="415">
        <f t="shared" si="36"/>
        <v>0</v>
      </c>
      <c r="S863" s="313"/>
      <c r="T863" s="313"/>
      <c r="U863" s="313"/>
      <c r="V863" s="313"/>
      <c r="W863" s="313"/>
      <c r="X863" s="313"/>
      <c r="Y863" s="415"/>
      <c r="Z863" s="415"/>
      <c r="AA863" s="415"/>
      <c r="AB863" s="415"/>
      <c r="AC863" s="415"/>
      <c r="AD863" s="415"/>
      <c r="AE863" s="260"/>
      <c r="AF863" s="260"/>
      <c r="AG863" s="260"/>
      <c r="AH863" s="260"/>
      <c r="AI863" s="260"/>
      <c r="AJ863" s="260"/>
      <c r="AK863" s="260"/>
      <c r="AL863" s="260"/>
      <c r="AM863" s="260"/>
      <c r="AN863" s="260"/>
      <c r="AO863" s="260"/>
      <c r="AP863" s="260"/>
      <c r="AQ863" s="260"/>
      <c r="AR863" s="260"/>
      <c r="AS863" s="260"/>
      <c r="AT863" s="260"/>
      <c r="AU863" s="260"/>
      <c r="AV863" s="260"/>
      <c r="AW863" s="260"/>
      <c r="AX863" s="260"/>
      <c r="AY863" s="260"/>
      <c r="AZ863" s="260"/>
      <c r="BA863" s="260"/>
      <c r="BB863" s="260"/>
    </row>
    <row r="864" spans="1:54" s="528" customFormat="1" ht="14.25" customHeight="1" thickBot="1">
      <c r="A864" s="260">
        <v>1904129</v>
      </c>
      <c r="B864" s="684" t="s">
        <v>4127</v>
      </c>
      <c r="C864" s="684"/>
      <c r="D864" s="294" t="s">
        <v>4128</v>
      </c>
      <c r="E864" s="309" t="s">
        <v>3275</v>
      </c>
      <c r="F864" s="710" t="s">
        <v>3254</v>
      </c>
      <c r="G864" s="710">
        <v>6</v>
      </c>
      <c r="H864" s="710">
        <v>6</v>
      </c>
      <c r="I864" s="710" t="s">
        <v>3393</v>
      </c>
      <c r="J864" s="710">
        <v>8</v>
      </c>
      <c r="K864" s="312" t="s">
        <v>3262</v>
      </c>
      <c r="L864" s="313" t="s">
        <v>4280</v>
      </c>
      <c r="M864" s="260">
        <v>0</v>
      </c>
      <c r="N864" s="260">
        <v>1</v>
      </c>
      <c r="O864" s="260">
        <v>1</v>
      </c>
      <c r="P864" s="260">
        <v>1</v>
      </c>
      <c r="Q864" s="260">
        <v>2</v>
      </c>
      <c r="R864" s="415">
        <f t="shared" ref="R864:R870" si="37">SUBTOTAL(9,M864:Q864)</f>
        <v>5</v>
      </c>
      <c r="S864" s="313"/>
      <c r="T864" s="313"/>
      <c r="U864" s="313"/>
      <c r="V864" s="313"/>
      <c r="W864" s="313"/>
      <c r="X864" s="313"/>
      <c r="Y864" s="415"/>
      <c r="Z864" s="415"/>
      <c r="AA864" s="415"/>
      <c r="AB864" s="415"/>
      <c r="AC864" s="415"/>
      <c r="AD864" s="415"/>
      <c r="AE864" s="260"/>
      <c r="AF864" s="260"/>
      <c r="AG864" s="260"/>
      <c r="AH864" s="260"/>
      <c r="AI864" s="260"/>
      <c r="AJ864" s="260"/>
      <c r="AK864" s="260"/>
      <c r="AL864" s="260"/>
      <c r="AM864" s="260"/>
      <c r="AN864" s="260"/>
      <c r="AO864" s="260"/>
      <c r="AP864" s="260"/>
      <c r="AQ864" s="260"/>
      <c r="AR864" s="260"/>
      <c r="AS864" s="260"/>
      <c r="AT864" s="260"/>
      <c r="AU864" s="260"/>
      <c r="AV864" s="260"/>
      <c r="AW864" s="260"/>
      <c r="AX864" s="260"/>
      <c r="AY864" s="260"/>
      <c r="AZ864" s="260"/>
      <c r="BA864" s="260"/>
      <c r="BB864" s="260"/>
    </row>
    <row r="865" spans="1:54" s="528" customFormat="1" ht="14.25" hidden="1" customHeight="1" thickBot="1">
      <c r="A865" s="260">
        <v>1904130</v>
      </c>
      <c r="B865" s="684" t="s">
        <v>4125</v>
      </c>
      <c r="C865" s="684"/>
      <c r="D865" s="294" t="s">
        <v>4126</v>
      </c>
      <c r="E865" s="309"/>
      <c r="F865" s="710" t="s">
        <v>3254</v>
      </c>
      <c r="G865" s="710">
        <v>4</v>
      </c>
      <c r="H865" s="710">
        <v>4</v>
      </c>
      <c r="I865" s="710" t="s">
        <v>3393</v>
      </c>
      <c r="J865" s="710">
        <v>8</v>
      </c>
      <c r="K865" s="312" t="s">
        <v>3250</v>
      </c>
      <c r="L865" s="657" t="s">
        <v>4295</v>
      </c>
      <c r="M865" s="260">
        <v>0</v>
      </c>
      <c r="N865" s="260">
        <v>0</v>
      </c>
      <c r="O865" s="260">
        <v>0</v>
      </c>
      <c r="P865" s="260">
        <v>0</v>
      </c>
      <c r="Q865" s="260">
        <v>0</v>
      </c>
      <c r="R865" s="415">
        <f t="shared" si="37"/>
        <v>0</v>
      </c>
      <c r="S865" s="657"/>
      <c r="T865" s="657"/>
      <c r="U865" s="657"/>
      <c r="V865" s="657"/>
      <c r="W865" s="657"/>
      <c r="X865" s="657"/>
      <c r="Y865" s="415"/>
      <c r="Z865" s="415"/>
      <c r="AA865" s="415"/>
      <c r="AB865" s="415"/>
      <c r="AC865" s="415"/>
      <c r="AD865" s="415"/>
      <c r="AE865" s="260"/>
      <c r="AF865" s="260"/>
      <c r="AG865" s="260"/>
      <c r="AH865" s="260"/>
      <c r="AI865" s="260"/>
      <c r="AJ865" s="260"/>
      <c r="AK865" s="260"/>
      <c r="AL865" s="260"/>
      <c r="AM865" s="260"/>
      <c r="AN865" s="260"/>
      <c r="AO865" s="260"/>
      <c r="AP865" s="260"/>
      <c r="AQ865" s="260"/>
      <c r="AR865" s="260"/>
      <c r="AS865" s="260"/>
      <c r="AT865" s="260"/>
      <c r="AU865" s="260"/>
      <c r="AV865" s="260"/>
      <c r="AW865" s="260"/>
      <c r="AX865" s="260"/>
      <c r="AY865" s="260"/>
      <c r="AZ865" s="260"/>
      <c r="BA865" s="260"/>
      <c r="BB865" s="260"/>
    </row>
    <row r="866" spans="1:54" s="528" customFormat="1" ht="14.25" customHeight="1" thickBot="1">
      <c r="A866" s="260">
        <v>1904131</v>
      </c>
      <c r="B866" s="684" t="s">
        <v>4129</v>
      </c>
      <c r="C866" s="684"/>
      <c r="D866" s="294" t="s">
        <v>4130</v>
      </c>
      <c r="E866" s="309"/>
      <c r="F866" s="710" t="s">
        <v>3254</v>
      </c>
      <c r="G866" s="710">
        <v>6</v>
      </c>
      <c r="H866" s="710">
        <v>6</v>
      </c>
      <c r="I866" s="710" t="s">
        <v>3393</v>
      </c>
      <c r="J866" s="710">
        <v>8</v>
      </c>
      <c r="K866" s="312" t="s">
        <v>3245</v>
      </c>
      <c r="L866" s="313" t="s">
        <v>4280</v>
      </c>
      <c r="M866" s="260">
        <v>1</v>
      </c>
      <c r="N866" s="260">
        <v>1</v>
      </c>
      <c r="O866" s="260">
        <v>1</v>
      </c>
      <c r="P866" s="260">
        <v>1</v>
      </c>
      <c r="Q866" s="260">
        <v>1</v>
      </c>
      <c r="R866" s="415">
        <f t="shared" si="37"/>
        <v>5</v>
      </c>
      <c r="S866" s="313"/>
      <c r="T866" s="313"/>
      <c r="U866" s="313"/>
      <c r="V866" s="313"/>
      <c r="W866" s="313"/>
      <c r="X866" s="313"/>
      <c r="Y866" s="415"/>
      <c r="Z866" s="415"/>
      <c r="AA866" s="415"/>
      <c r="AB866" s="415"/>
      <c r="AC866" s="415"/>
      <c r="AD866" s="415"/>
      <c r="AE866" s="260"/>
      <c r="AF866" s="260"/>
      <c r="AG866" s="260"/>
      <c r="AH866" s="260"/>
      <c r="AI866" s="260"/>
      <c r="AJ866" s="260"/>
      <c r="AK866" s="260"/>
      <c r="AL866" s="260"/>
      <c r="AM866" s="260"/>
      <c r="AN866" s="260"/>
      <c r="AO866" s="260"/>
      <c r="AP866" s="260"/>
      <c r="AQ866" s="260"/>
      <c r="AR866" s="260"/>
      <c r="AS866" s="260"/>
      <c r="AT866" s="260"/>
      <c r="AU866" s="260"/>
      <c r="AV866" s="260"/>
      <c r="AW866" s="260"/>
      <c r="AX866" s="260"/>
      <c r="AY866" s="260"/>
      <c r="AZ866" s="260"/>
      <c r="BA866" s="260"/>
      <c r="BB866" s="260"/>
    </row>
    <row r="867" spans="1:54" s="528" customFormat="1" ht="14.25" customHeight="1" thickBot="1">
      <c r="A867" s="260">
        <v>1904132</v>
      </c>
      <c r="B867" s="663" t="s">
        <v>4321</v>
      </c>
      <c r="C867" s="656"/>
      <c r="D867" s="294" t="s">
        <v>4131</v>
      </c>
      <c r="E867" s="309"/>
      <c r="F867" s="710" t="s">
        <v>3254</v>
      </c>
      <c r="G867" s="710">
        <v>7</v>
      </c>
      <c r="H867" s="710">
        <v>7</v>
      </c>
      <c r="I867" s="710" t="s">
        <v>3393</v>
      </c>
      <c r="J867" s="710">
        <v>8</v>
      </c>
      <c r="K867" s="312" t="s">
        <v>3245</v>
      </c>
      <c r="L867" s="313" t="s">
        <v>4280</v>
      </c>
      <c r="M867" s="260">
        <v>1</v>
      </c>
      <c r="N867" s="260">
        <v>1</v>
      </c>
      <c r="O867" s="628">
        <v>0</v>
      </c>
      <c r="P867" s="260">
        <v>1</v>
      </c>
      <c r="Q867" s="260">
        <v>1</v>
      </c>
      <c r="R867" s="415">
        <f t="shared" si="37"/>
        <v>4</v>
      </c>
      <c r="S867" s="313"/>
      <c r="T867" s="313"/>
      <c r="U867" s="313"/>
      <c r="V867" s="313"/>
      <c r="W867" s="313"/>
      <c r="X867" s="313"/>
      <c r="Y867" s="415"/>
      <c r="Z867" s="415"/>
      <c r="AA867" s="415"/>
      <c r="AB867" s="415"/>
      <c r="AC867" s="415"/>
      <c r="AD867" s="415"/>
      <c r="AE867" s="260"/>
      <c r="AF867" s="260"/>
      <c r="AG867" s="260"/>
      <c r="AH867" s="260"/>
      <c r="AI867" s="260"/>
      <c r="AJ867" s="260"/>
      <c r="AK867" s="260"/>
      <c r="AL867" s="260"/>
      <c r="AM867" s="260"/>
      <c r="AN867" s="260"/>
      <c r="AO867" s="260"/>
      <c r="AP867" s="260"/>
      <c r="AQ867" s="260"/>
      <c r="AR867" s="260"/>
      <c r="AS867" s="260"/>
      <c r="AT867" s="260"/>
      <c r="AU867" s="260"/>
      <c r="AV867" s="260"/>
      <c r="AW867" s="260"/>
      <c r="AX867" s="260"/>
      <c r="AY867" s="260"/>
      <c r="AZ867" s="260"/>
      <c r="BA867" s="260"/>
      <c r="BB867" s="260"/>
    </row>
    <row r="868" spans="1:54" s="528" customFormat="1" ht="14.25" customHeight="1" thickBot="1">
      <c r="A868" s="260">
        <v>1904133</v>
      </c>
      <c r="B868" s="684" t="s">
        <v>4123</v>
      </c>
      <c r="C868" s="684"/>
      <c r="D868" s="294" t="s">
        <v>4124</v>
      </c>
      <c r="E868" s="309"/>
      <c r="F868" s="710" t="s">
        <v>3254</v>
      </c>
      <c r="G868" s="710">
        <v>3</v>
      </c>
      <c r="H868" s="710">
        <v>12</v>
      </c>
      <c r="I868" s="710" t="s">
        <v>3393</v>
      </c>
      <c r="J868" s="710">
        <v>8</v>
      </c>
      <c r="K868" s="312" t="s">
        <v>3262</v>
      </c>
      <c r="L868" s="313" t="s">
        <v>4280</v>
      </c>
      <c r="M868" s="260">
        <v>2</v>
      </c>
      <c r="N868" s="260">
        <v>2</v>
      </c>
      <c r="O868" s="260">
        <v>2</v>
      </c>
      <c r="P868" s="260">
        <v>2</v>
      </c>
      <c r="Q868" s="260">
        <v>1</v>
      </c>
      <c r="R868" s="415">
        <f t="shared" si="37"/>
        <v>9</v>
      </c>
      <c r="S868" s="313"/>
      <c r="T868" s="313"/>
      <c r="U868" s="313"/>
      <c r="V868" s="313"/>
      <c r="W868" s="313"/>
      <c r="X868" s="313"/>
      <c r="Y868" s="415"/>
      <c r="Z868" s="415"/>
      <c r="AA868" s="415"/>
      <c r="AB868" s="415"/>
      <c r="AC868" s="415"/>
      <c r="AD868" s="415"/>
      <c r="AE868" s="260"/>
      <c r="AF868" s="260"/>
      <c r="AG868" s="260"/>
      <c r="AH868" s="260"/>
      <c r="AI868" s="260"/>
      <c r="AJ868" s="260"/>
      <c r="AK868" s="260"/>
      <c r="AL868" s="260"/>
      <c r="AM868" s="260"/>
      <c r="AN868" s="260"/>
      <c r="AO868" s="260"/>
      <c r="AP868" s="260"/>
      <c r="AQ868" s="260"/>
      <c r="AR868" s="260"/>
      <c r="AS868" s="260"/>
      <c r="AT868" s="260"/>
      <c r="AU868" s="260"/>
      <c r="AV868" s="260"/>
      <c r="AW868" s="260"/>
      <c r="AX868" s="260"/>
      <c r="AY868" s="260"/>
      <c r="AZ868" s="260"/>
      <c r="BA868" s="260"/>
      <c r="BB868" s="260"/>
    </row>
    <row r="869" spans="1:54" customFormat="1" ht="14.25" hidden="1" customHeight="1" thickBot="1">
      <c r="A869" s="260">
        <v>1904134</v>
      </c>
      <c r="B869" s="684" t="s">
        <v>4132</v>
      </c>
      <c r="C869" s="684"/>
      <c r="D869" s="294" t="s">
        <v>3425</v>
      </c>
      <c r="E869" s="309"/>
      <c r="F869" s="710" t="s">
        <v>3254</v>
      </c>
      <c r="G869" s="710">
        <v>9</v>
      </c>
      <c r="H869" s="710">
        <v>9</v>
      </c>
      <c r="I869" s="710" t="s">
        <v>3393</v>
      </c>
      <c r="J869" s="710">
        <v>9</v>
      </c>
      <c r="K869" s="312" t="s">
        <v>3250</v>
      </c>
      <c r="L869" s="657" t="s">
        <v>4295</v>
      </c>
      <c r="M869" s="260">
        <v>0</v>
      </c>
      <c r="N869" s="260">
        <v>0</v>
      </c>
      <c r="O869" s="260">
        <v>0</v>
      </c>
      <c r="P869" s="260">
        <v>0</v>
      </c>
      <c r="Q869" s="260">
        <v>0</v>
      </c>
      <c r="R869" s="415">
        <f t="shared" si="37"/>
        <v>0</v>
      </c>
      <c r="S869" s="657"/>
      <c r="T869" s="657"/>
      <c r="U869" s="657"/>
      <c r="V869" s="657"/>
      <c r="W869" s="657"/>
      <c r="X869" s="657"/>
      <c r="Y869" s="415"/>
      <c r="Z869" s="415"/>
      <c r="AA869" s="415"/>
      <c r="AB869" s="415"/>
      <c r="AC869" s="415"/>
      <c r="AD869" s="415"/>
      <c r="AE869" s="260"/>
      <c r="AF869" s="260"/>
      <c r="AG869" s="260"/>
      <c r="AH869" s="260"/>
      <c r="AI869" s="260"/>
      <c r="AJ869" s="260"/>
      <c r="AK869" s="260"/>
      <c r="AL869" s="260"/>
      <c r="AM869" s="260"/>
      <c r="AN869" s="260"/>
      <c r="AO869" s="260"/>
      <c r="AP869" s="260"/>
      <c r="AQ869" s="260"/>
      <c r="AR869" s="260"/>
      <c r="AS869" s="260"/>
      <c r="AT869" s="260"/>
      <c r="AU869" s="260"/>
      <c r="AV869" s="260"/>
      <c r="AW869" s="260"/>
      <c r="AX869" s="260"/>
      <c r="AY869" s="260"/>
      <c r="AZ869" s="260"/>
      <c r="BA869" s="260"/>
      <c r="BB869" s="260"/>
    </row>
    <row r="870" spans="1:54" customFormat="1" ht="14.25" customHeight="1" thickBot="1">
      <c r="A870" s="260">
        <v>1904135</v>
      </c>
      <c r="B870" s="684" t="s">
        <v>4133</v>
      </c>
      <c r="C870" s="684"/>
      <c r="D870" s="294" t="s">
        <v>4134</v>
      </c>
      <c r="E870" s="309"/>
      <c r="F870" s="710" t="s">
        <v>3254</v>
      </c>
      <c r="G870" s="710">
        <v>6</v>
      </c>
      <c r="H870" s="710">
        <v>6</v>
      </c>
      <c r="I870" s="710" t="s">
        <v>3393</v>
      </c>
      <c r="J870" s="710">
        <v>10</v>
      </c>
      <c r="K870" s="312" t="s">
        <v>3262</v>
      </c>
      <c r="L870" s="313" t="s">
        <v>4280</v>
      </c>
      <c r="M870" s="260">
        <v>2</v>
      </c>
      <c r="N870" s="260">
        <v>1</v>
      </c>
      <c r="O870" s="260">
        <v>1</v>
      </c>
      <c r="P870" s="260">
        <v>0</v>
      </c>
      <c r="Q870" s="260">
        <v>2</v>
      </c>
      <c r="R870" s="415">
        <f t="shared" si="37"/>
        <v>6</v>
      </c>
      <c r="S870" s="313"/>
      <c r="T870" s="313"/>
      <c r="U870" s="313"/>
      <c r="V870" s="313"/>
      <c r="W870" s="313"/>
      <c r="X870" s="313"/>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customFormat="1" ht="27.75" hidden="1" customHeight="1" thickBot="1">
      <c r="A871" s="592">
        <v>1101</v>
      </c>
      <c r="B871" s="593" t="s">
        <v>254</v>
      </c>
      <c r="C871" s="593"/>
      <c r="D871" s="594" t="s">
        <v>255</v>
      </c>
      <c r="E871" s="589"/>
      <c r="F871" s="595" t="s">
        <v>256</v>
      </c>
      <c r="G871" s="596"/>
      <c r="H871" s="596"/>
      <c r="I871" s="767" t="s">
        <v>257</v>
      </c>
      <c r="J871" s="596">
        <v>0</v>
      </c>
      <c r="K871" s="597" t="s">
        <v>258</v>
      </c>
      <c r="L871" s="597" t="s">
        <v>259</v>
      </c>
      <c r="M871" s="592">
        <v>0</v>
      </c>
      <c r="N871" s="592">
        <v>0</v>
      </c>
      <c r="O871" s="592">
        <v>0</v>
      </c>
      <c r="P871" s="592">
        <v>0</v>
      </c>
      <c r="Q871" s="592">
        <v>0</v>
      </c>
      <c r="R871" s="588">
        <f t="shared" ref="R871:R905" si="38">SUM(M871:Q871)</f>
        <v>0</v>
      </c>
      <c r="S871" s="597"/>
      <c r="T871" s="597"/>
      <c r="U871" s="597"/>
      <c r="V871" s="597"/>
      <c r="W871" s="597"/>
      <c r="X871" s="597"/>
      <c r="Y871" s="588"/>
      <c r="Z871" s="588"/>
      <c r="AA871" s="588"/>
      <c r="AB871" s="588"/>
      <c r="AC871" s="588"/>
      <c r="AD871" s="588"/>
      <c r="AE871" s="528"/>
      <c r="AF871" s="528"/>
      <c r="AG871" s="528"/>
      <c r="AH871" s="528"/>
      <c r="AI871" s="528"/>
      <c r="AJ871" s="528"/>
      <c r="AK871" s="528"/>
      <c r="AL871" s="528"/>
      <c r="AM871" s="528"/>
      <c r="AN871" s="528"/>
      <c r="AO871" s="528"/>
      <c r="AP871" s="528"/>
      <c r="AQ871" s="516"/>
      <c r="AR871" s="516"/>
      <c r="AS871" s="516"/>
      <c r="AT871" s="516"/>
      <c r="AU871" s="516"/>
      <c r="AV871" s="516"/>
      <c r="AW871" s="516"/>
      <c r="AX871" s="516"/>
      <c r="AY871" s="516"/>
      <c r="AZ871" s="516"/>
      <c r="BA871" s="516"/>
      <c r="BB871" s="516"/>
    </row>
    <row r="872" spans="1:54" customFormat="1" ht="29.25" hidden="1" customHeight="1" thickBot="1">
      <c r="A872" s="592">
        <v>1102</v>
      </c>
      <c r="B872" s="598" t="s">
        <v>53</v>
      </c>
      <c r="C872" s="598"/>
      <c r="D872" s="594" t="s">
        <v>260</v>
      </c>
      <c r="E872" s="589"/>
      <c r="F872" s="595" t="s">
        <v>256</v>
      </c>
      <c r="G872" s="596"/>
      <c r="H872" s="596"/>
      <c r="I872" s="767" t="s">
        <v>257</v>
      </c>
      <c r="J872" s="596">
        <v>0</v>
      </c>
      <c r="K872" s="597" t="s">
        <v>258</v>
      </c>
      <c r="L872" s="597" t="s">
        <v>259</v>
      </c>
      <c r="M872" s="592">
        <v>0</v>
      </c>
      <c r="N872" s="592">
        <v>0</v>
      </c>
      <c r="O872" s="592">
        <v>0</v>
      </c>
      <c r="P872" s="592">
        <v>0</v>
      </c>
      <c r="Q872" s="592">
        <v>0</v>
      </c>
      <c r="R872" s="588">
        <f t="shared" si="38"/>
        <v>0</v>
      </c>
      <c r="S872" s="597"/>
      <c r="T872" s="597"/>
      <c r="U872" s="597"/>
      <c r="V872" s="597"/>
      <c r="W872" s="597"/>
      <c r="X872" s="597"/>
      <c r="Y872" s="588"/>
      <c r="Z872" s="588"/>
      <c r="AA872" s="588"/>
      <c r="AB872" s="588"/>
      <c r="AC872" s="588"/>
      <c r="AD872" s="588"/>
      <c r="AE872" s="528"/>
      <c r="AF872" s="528"/>
      <c r="AG872" s="528"/>
      <c r="AH872" s="528"/>
      <c r="AI872" s="528"/>
      <c r="AJ872" s="528"/>
      <c r="AK872" s="528"/>
      <c r="AL872" s="528"/>
      <c r="AM872" s="528"/>
      <c r="AN872" s="528"/>
      <c r="AO872" s="528"/>
      <c r="AP872" s="528"/>
      <c r="AQ872" s="528"/>
      <c r="AR872" s="528"/>
      <c r="AS872" s="528"/>
      <c r="AT872" s="528"/>
      <c r="AU872" s="528"/>
      <c r="AV872" s="528"/>
      <c r="AW872" s="528"/>
      <c r="AX872" s="528"/>
      <c r="AY872" s="528"/>
      <c r="AZ872" s="528"/>
      <c r="BA872" s="528"/>
      <c r="BB872" s="528"/>
    </row>
    <row r="873" spans="1:54" customFormat="1" ht="43.5" hidden="1" customHeight="1" thickBot="1">
      <c r="A873" s="592">
        <v>1106</v>
      </c>
      <c r="B873" s="593" t="s">
        <v>261</v>
      </c>
      <c r="C873" s="593"/>
      <c r="D873" s="594" t="s">
        <v>262</v>
      </c>
      <c r="E873" s="589"/>
      <c r="F873" s="595" t="s">
        <v>256</v>
      </c>
      <c r="G873" s="596"/>
      <c r="H873" s="596"/>
      <c r="I873" s="767" t="s">
        <v>257</v>
      </c>
      <c r="J873" s="596">
        <v>1</v>
      </c>
      <c r="K873" s="597" t="s">
        <v>258</v>
      </c>
      <c r="L873" s="597" t="s">
        <v>259</v>
      </c>
      <c r="M873" s="592">
        <v>0</v>
      </c>
      <c r="N873" s="592">
        <v>0</v>
      </c>
      <c r="O873" s="592">
        <v>0</v>
      </c>
      <c r="P873" s="592">
        <v>0</v>
      </c>
      <c r="Q873" s="592">
        <v>0</v>
      </c>
      <c r="R873" s="588">
        <f t="shared" si="38"/>
        <v>0</v>
      </c>
      <c r="S873" s="597"/>
      <c r="T873" s="597"/>
      <c r="U873" s="597"/>
      <c r="V873" s="597"/>
      <c r="W873" s="597"/>
      <c r="X873" s="597"/>
      <c r="Y873" s="588"/>
      <c r="Z873" s="588"/>
      <c r="AA873" s="588"/>
      <c r="AB873" s="588"/>
      <c r="AC873" s="588"/>
      <c r="AD873" s="588"/>
      <c r="AE873" s="528"/>
      <c r="AF873" s="528"/>
      <c r="AG873" s="528"/>
      <c r="AH873" s="528"/>
      <c r="AI873" s="528"/>
      <c r="AJ873" s="528"/>
      <c r="AK873" s="528"/>
      <c r="AL873" s="528"/>
      <c r="AM873" s="528"/>
      <c r="AN873" s="528"/>
      <c r="AO873" s="528"/>
      <c r="AP873" s="528"/>
      <c r="AQ873" s="528"/>
      <c r="AR873" s="528"/>
      <c r="AS873" s="528"/>
      <c r="AT873" s="528"/>
      <c r="AU873" s="528"/>
      <c r="AV873" s="528"/>
      <c r="AW873" s="528"/>
      <c r="AX873" s="528"/>
      <c r="AY873" s="528"/>
      <c r="AZ873" s="528"/>
      <c r="BA873" s="528"/>
      <c r="BB873" s="528"/>
    </row>
    <row r="874" spans="1:54" s="645" customFormat="1" ht="43.5" hidden="1" customHeight="1" thickBot="1">
      <c r="A874" s="592">
        <v>1116</v>
      </c>
      <c r="B874" s="598" t="s">
        <v>263</v>
      </c>
      <c r="C874" s="598"/>
      <c r="D874" s="594" t="s">
        <v>264</v>
      </c>
      <c r="E874" s="589"/>
      <c r="F874" s="595" t="s">
        <v>256</v>
      </c>
      <c r="G874" s="596"/>
      <c r="H874" s="596"/>
      <c r="I874" s="767" t="s">
        <v>257</v>
      </c>
      <c r="J874" s="596">
        <v>2</v>
      </c>
      <c r="K874" s="597" t="s">
        <v>258</v>
      </c>
      <c r="L874" s="597" t="s">
        <v>259</v>
      </c>
      <c r="M874" s="592">
        <v>0</v>
      </c>
      <c r="N874" s="592">
        <v>0</v>
      </c>
      <c r="O874" s="592">
        <v>0</v>
      </c>
      <c r="P874" s="592">
        <v>0</v>
      </c>
      <c r="Q874" s="592">
        <v>0</v>
      </c>
      <c r="R874" s="588">
        <f t="shared" si="38"/>
        <v>0</v>
      </c>
      <c r="S874" s="597"/>
      <c r="T874" s="597"/>
      <c r="U874" s="597"/>
      <c r="V874" s="597"/>
      <c r="W874" s="597"/>
      <c r="X874" s="597"/>
      <c r="Y874" s="588"/>
      <c r="Z874" s="588"/>
      <c r="AA874" s="588"/>
      <c r="AB874" s="588"/>
      <c r="AC874" s="588"/>
      <c r="AD874" s="588"/>
      <c r="AE874" s="528"/>
      <c r="AF874" s="528"/>
      <c r="AG874" s="528"/>
      <c r="AH874" s="528"/>
      <c r="AI874" s="528"/>
      <c r="AJ874" s="528"/>
      <c r="AK874" s="528"/>
      <c r="AL874" s="528"/>
      <c r="AM874" s="528"/>
      <c r="AN874" s="528"/>
      <c r="AO874" s="528"/>
      <c r="AP874" s="528"/>
      <c r="AQ874" s="528"/>
      <c r="AR874" s="528"/>
      <c r="AS874" s="528"/>
      <c r="AT874" s="528"/>
      <c r="AU874" s="528"/>
      <c r="AV874" s="528"/>
      <c r="AW874" s="528"/>
      <c r="AX874" s="528"/>
      <c r="AY874" s="528"/>
      <c r="AZ874" s="528"/>
      <c r="BA874" s="528"/>
      <c r="BB874" s="528"/>
    </row>
    <row r="875" spans="1:54" customFormat="1" ht="29.25" hidden="1" customHeight="1" thickBot="1">
      <c r="A875" s="592">
        <v>1117</v>
      </c>
      <c r="B875" s="598" t="s">
        <v>56</v>
      </c>
      <c r="C875" s="598"/>
      <c r="D875" s="594" t="s">
        <v>265</v>
      </c>
      <c r="E875" s="599"/>
      <c r="F875" s="595" t="s">
        <v>256</v>
      </c>
      <c r="G875" s="596"/>
      <c r="H875" s="596"/>
      <c r="I875" s="767" t="s">
        <v>257</v>
      </c>
      <c r="J875" s="596">
        <v>2</v>
      </c>
      <c r="K875" s="597" t="s">
        <v>258</v>
      </c>
      <c r="L875" s="597" t="s">
        <v>259</v>
      </c>
      <c r="M875" s="592">
        <v>0</v>
      </c>
      <c r="N875" s="592">
        <v>0</v>
      </c>
      <c r="O875" s="592">
        <v>0</v>
      </c>
      <c r="P875" s="592">
        <v>0</v>
      </c>
      <c r="Q875" s="592">
        <v>0</v>
      </c>
      <c r="R875" s="588">
        <f t="shared" si="38"/>
        <v>0</v>
      </c>
      <c r="S875" s="597"/>
      <c r="T875" s="597"/>
      <c r="U875" s="597"/>
      <c r="V875" s="597"/>
      <c r="W875" s="597"/>
      <c r="X875" s="597"/>
      <c r="Y875" s="588"/>
      <c r="Z875" s="588"/>
      <c r="AA875" s="588"/>
      <c r="AB875" s="588"/>
      <c r="AC875" s="588"/>
      <c r="AD875" s="588"/>
      <c r="AE875" s="528"/>
      <c r="AF875" s="528"/>
      <c r="AG875" s="528"/>
      <c r="AH875" s="528"/>
      <c r="AI875" s="528"/>
      <c r="AJ875" s="528"/>
      <c r="AK875" s="528"/>
      <c r="AL875" s="528"/>
      <c r="AM875" s="528"/>
      <c r="AN875" s="528"/>
      <c r="AO875" s="528"/>
      <c r="AP875" s="528"/>
      <c r="AQ875" s="528"/>
      <c r="AR875" s="528"/>
      <c r="AS875" s="528"/>
      <c r="AT875" s="528"/>
      <c r="AU875" s="528"/>
      <c r="AV875" s="528"/>
      <c r="AW875" s="528"/>
      <c r="AX875" s="528"/>
      <c r="AY875" s="528"/>
      <c r="AZ875" s="528"/>
      <c r="BA875" s="528"/>
      <c r="BB875" s="528"/>
    </row>
    <row r="876" spans="1:54" customFormat="1" ht="27.75" hidden="1" customHeight="1" thickBot="1">
      <c r="A876" s="592">
        <v>1119</v>
      </c>
      <c r="B876" s="598" t="s">
        <v>266</v>
      </c>
      <c r="C876" s="602"/>
      <c r="D876" s="605" t="s">
        <v>267</v>
      </c>
      <c r="E876" s="589"/>
      <c r="F876" s="595" t="s">
        <v>256</v>
      </c>
      <c r="G876" s="596"/>
      <c r="H876" s="596"/>
      <c r="I876" s="768" t="s">
        <v>257</v>
      </c>
      <c r="J876" s="596">
        <v>3</v>
      </c>
      <c r="K876" s="597" t="s">
        <v>258</v>
      </c>
      <c r="L876" s="597" t="s">
        <v>259</v>
      </c>
      <c r="M876" s="592">
        <v>0</v>
      </c>
      <c r="N876" s="592">
        <v>0</v>
      </c>
      <c r="O876" s="592">
        <v>0</v>
      </c>
      <c r="P876" s="592">
        <v>0</v>
      </c>
      <c r="Q876" s="592">
        <v>0</v>
      </c>
      <c r="R876" s="588">
        <f t="shared" si="38"/>
        <v>0</v>
      </c>
      <c r="S876" s="597"/>
      <c r="T876" s="597"/>
      <c r="U876" s="597"/>
      <c r="V876" s="597"/>
      <c r="W876" s="597"/>
      <c r="X876" s="597"/>
      <c r="Y876" s="588"/>
      <c r="Z876" s="588"/>
      <c r="AA876" s="588"/>
      <c r="AB876" s="588"/>
      <c r="AC876" s="588"/>
      <c r="AD876" s="588"/>
      <c r="AE876" s="528"/>
      <c r="AF876" s="528"/>
      <c r="AG876" s="528"/>
      <c r="AH876" s="528"/>
      <c r="AI876" s="528"/>
      <c r="AJ876" s="528"/>
      <c r="AK876" s="528"/>
      <c r="AL876" s="528"/>
      <c r="AM876" s="528"/>
      <c r="AN876" s="528"/>
      <c r="AO876" s="528"/>
      <c r="AP876" s="528"/>
      <c r="AQ876" s="528"/>
      <c r="AR876" s="528"/>
      <c r="AS876" s="528"/>
      <c r="AT876" s="528"/>
      <c r="AU876" s="528"/>
      <c r="AV876" s="528"/>
      <c r="AW876" s="528"/>
      <c r="AX876" s="528"/>
      <c r="AY876" s="528"/>
      <c r="AZ876" s="528"/>
      <c r="BA876" s="528"/>
      <c r="BB876" s="528"/>
    </row>
    <row r="877" spans="1:54" customFormat="1" ht="43.5" hidden="1" customHeight="1" thickBot="1">
      <c r="A877" s="592">
        <v>1125</v>
      </c>
      <c r="B877" s="598" t="s">
        <v>268</v>
      </c>
      <c r="C877" s="602"/>
      <c r="D877" s="605" t="s">
        <v>269</v>
      </c>
      <c r="E877" s="599"/>
      <c r="F877" s="595" t="s">
        <v>256</v>
      </c>
      <c r="G877" s="596"/>
      <c r="H877" s="596"/>
      <c r="I877" s="768" t="s">
        <v>257</v>
      </c>
      <c r="J877" s="596">
        <v>3</v>
      </c>
      <c r="K877" s="597" t="s">
        <v>258</v>
      </c>
      <c r="L877" s="597" t="s">
        <v>259</v>
      </c>
      <c r="M877" s="592">
        <v>0</v>
      </c>
      <c r="N877" s="592">
        <v>0</v>
      </c>
      <c r="O877" s="592">
        <v>0</v>
      </c>
      <c r="P877" s="592">
        <v>0</v>
      </c>
      <c r="Q877" s="592">
        <v>0</v>
      </c>
      <c r="R877" s="588">
        <f t="shared" si="38"/>
        <v>0</v>
      </c>
      <c r="S877" s="597"/>
      <c r="T877" s="597"/>
      <c r="U877" s="597"/>
      <c r="V877" s="597"/>
      <c r="W877" s="597"/>
      <c r="X877" s="597"/>
      <c r="Y877" s="588"/>
      <c r="Z877" s="588"/>
      <c r="AA877" s="588"/>
      <c r="AB877" s="588"/>
      <c r="AC877" s="588"/>
      <c r="AD877" s="588"/>
      <c r="AE877" s="528"/>
      <c r="AF877" s="528"/>
      <c r="AG877" s="528"/>
      <c r="AH877" s="528"/>
      <c r="AI877" s="528"/>
      <c r="AJ877" s="528"/>
      <c r="AK877" s="528"/>
      <c r="AL877" s="528"/>
      <c r="AM877" s="528"/>
      <c r="AN877" s="528"/>
      <c r="AO877" s="528"/>
      <c r="AP877" s="528"/>
      <c r="AQ877" s="528"/>
      <c r="AR877" s="528"/>
      <c r="AS877" s="528"/>
      <c r="AT877" s="528"/>
      <c r="AU877" s="528"/>
      <c r="AV877" s="528"/>
      <c r="AW877" s="528"/>
      <c r="AX877" s="528"/>
      <c r="AY877" s="528"/>
      <c r="AZ877" s="528"/>
      <c r="BA877" s="528"/>
      <c r="BB877" s="528"/>
    </row>
    <row r="878" spans="1:54" customFormat="1" ht="43.5" hidden="1" customHeight="1" thickBot="1">
      <c r="A878" s="592">
        <v>1134</v>
      </c>
      <c r="B878" s="598" t="s">
        <v>57</v>
      </c>
      <c r="C878" s="602"/>
      <c r="D878" s="607" t="s">
        <v>270</v>
      </c>
      <c r="E878" s="589"/>
      <c r="F878" s="595" t="s">
        <v>256</v>
      </c>
      <c r="G878" s="596"/>
      <c r="H878" s="596"/>
      <c r="I878" s="768" t="s">
        <v>257</v>
      </c>
      <c r="J878" s="596">
        <v>4</v>
      </c>
      <c r="K878" s="597" t="s">
        <v>258</v>
      </c>
      <c r="L878" s="597" t="s">
        <v>259</v>
      </c>
      <c r="M878" s="592">
        <v>0</v>
      </c>
      <c r="N878" s="592">
        <v>0</v>
      </c>
      <c r="O878" s="592">
        <v>0</v>
      </c>
      <c r="P878" s="592">
        <v>0</v>
      </c>
      <c r="Q878" s="592">
        <v>0</v>
      </c>
      <c r="R878" s="588">
        <f t="shared" si="38"/>
        <v>0</v>
      </c>
      <c r="S878" s="597"/>
      <c r="T878" s="597"/>
      <c r="U878" s="597"/>
      <c r="V878" s="597"/>
      <c r="W878" s="597"/>
      <c r="X878" s="597"/>
      <c r="Y878" s="588"/>
      <c r="Z878" s="588"/>
      <c r="AA878" s="588"/>
      <c r="AB878" s="588"/>
      <c r="AC878" s="588"/>
      <c r="AD878" s="588"/>
      <c r="AE878" s="528"/>
      <c r="AF878" s="528"/>
      <c r="AG878" s="528"/>
      <c r="AH878" s="528"/>
      <c r="AI878" s="528"/>
      <c r="AJ878" s="528"/>
      <c r="AK878" s="528"/>
      <c r="AL878" s="528"/>
      <c r="AM878" s="528"/>
      <c r="AN878" s="528"/>
      <c r="AO878" s="528"/>
      <c r="AP878" s="528"/>
      <c r="AQ878" s="528"/>
      <c r="AR878" s="528"/>
      <c r="AS878" s="528"/>
      <c r="AT878" s="528"/>
      <c r="AU878" s="528"/>
      <c r="AV878" s="528"/>
      <c r="AW878" s="528"/>
      <c r="AX878" s="528"/>
      <c r="AY878" s="528"/>
      <c r="AZ878" s="528"/>
      <c r="BA878" s="528"/>
      <c r="BB878" s="528"/>
    </row>
    <row r="879" spans="1:54" customFormat="1" ht="29.25" hidden="1" customHeight="1" thickBot="1">
      <c r="A879" s="592">
        <v>1145</v>
      </c>
      <c r="B879" s="598" t="s">
        <v>271</v>
      </c>
      <c r="C879" s="602"/>
      <c r="D879" s="607" t="s">
        <v>272</v>
      </c>
      <c r="E879" s="589"/>
      <c r="F879" s="595" t="s">
        <v>256</v>
      </c>
      <c r="G879" s="596"/>
      <c r="H879" s="596"/>
      <c r="I879" s="768" t="s">
        <v>257</v>
      </c>
      <c r="J879" s="596">
        <v>6</v>
      </c>
      <c r="K879" s="597" t="s">
        <v>258</v>
      </c>
      <c r="L879" s="597" t="s">
        <v>259</v>
      </c>
      <c r="M879" s="592">
        <v>0</v>
      </c>
      <c r="N879" s="592">
        <v>0</v>
      </c>
      <c r="O879" s="592">
        <v>0</v>
      </c>
      <c r="P879" s="592">
        <v>0</v>
      </c>
      <c r="Q879" s="592">
        <v>0</v>
      </c>
      <c r="R879" s="588">
        <f t="shared" si="38"/>
        <v>0</v>
      </c>
      <c r="S879" s="597"/>
      <c r="T879" s="597"/>
      <c r="U879" s="597"/>
      <c r="V879" s="597"/>
      <c r="W879" s="597"/>
      <c r="X879" s="597"/>
      <c r="Y879" s="588"/>
      <c r="Z879" s="588"/>
      <c r="AA879" s="588"/>
      <c r="AB879" s="588"/>
      <c r="AC879" s="588"/>
      <c r="AD879" s="588"/>
      <c r="AE879" s="528"/>
      <c r="AF879" s="528"/>
      <c r="AG879" s="528"/>
      <c r="AH879" s="528"/>
      <c r="AI879" s="528"/>
      <c r="AJ879" s="528"/>
      <c r="AK879" s="528"/>
      <c r="AL879" s="528"/>
      <c r="AM879" s="528"/>
      <c r="AN879" s="528"/>
      <c r="AO879" s="528"/>
      <c r="AP879" s="528"/>
      <c r="AQ879" s="528"/>
      <c r="AR879" s="528"/>
      <c r="AS879" s="528"/>
      <c r="AT879" s="528"/>
      <c r="AU879" s="528"/>
      <c r="AV879" s="528"/>
      <c r="AW879" s="528"/>
      <c r="AX879" s="528"/>
      <c r="AY879" s="528"/>
      <c r="AZ879" s="528"/>
      <c r="BA879" s="528"/>
      <c r="BB879" s="528"/>
    </row>
    <row r="880" spans="1:54" customFormat="1" ht="54.75" hidden="1" customHeight="1" thickBot="1">
      <c r="A880" s="592">
        <v>1156</v>
      </c>
      <c r="B880" s="598" t="s">
        <v>273</v>
      </c>
      <c r="C880" s="602"/>
      <c r="D880" s="607" t="s">
        <v>274</v>
      </c>
      <c r="E880" s="589"/>
      <c r="F880" s="595" t="s">
        <v>275</v>
      </c>
      <c r="G880" s="596">
        <v>8</v>
      </c>
      <c r="H880" s="596">
        <v>8</v>
      </c>
      <c r="I880" s="768" t="s">
        <v>257</v>
      </c>
      <c r="J880" s="596">
        <v>8</v>
      </c>
      <c r="K880" s="597" t="s">
        <v>258</v>
      </c>
      <c r="L880" s="597" t="s">
        <v>259</v>
      </c>
      <c r="M880" s="592">
        <v>0</v>
      </c>
      <c r="N880" s="592">
        <v>0</v>
      </c>
      <c r="O880" s="592">
        <v>0</v>
      </c>
      <c r="P880" s="592">
        <v>0</v>
      </c>
      <c r="Q880" s="592">
        <v>0</v>
      </c>
      <c r="R880" s="588">
        <f t="shared" si="38"/>
        <v>0</v>
      </c>
      <c r="S880" s="597"/>
      <c r="T880" s="597"/>
      <c r="U880" s="597"/>
      <c r="V880" s="597"/>
      <c r="W880" s="597"/>
      <c r="X880" s="597"/>
      <c r="Y880" s="588"/>
      <c r="Z880" s="588"/>
      <c r="AA880" s="588"/>
      <c r="AB880" s="588"/>
      <c r="AC880" s="588"/>
      <c r="AD880" s="588"/>
      <c r="AE880" s="528"/>
      <c r="AF880" s="528"/>
      <c r="AG880" s="528"/>
      <c r="AH880" s="528"/>
      <c r="AI880" s="528"/>
      <c r="AJ880" s="528"/>
      <c r="AK880" s="528"/>
      <c r="AL880" s="528"/>
      <c r="AM880" s="528"/>
      <c r="AN880" s="528"/>
      <c r="AO880" s="528"/>
      <c r="AP880" s="528"/>
      <c r="AQ880" s="528"/>
      <c r="AR880" s="528"/>
      <c r="AS880" s="528"/>
      <c r="AT880" s="528"/>
      <c r="AU880" s="528"/>
      <c r="AV880" s="528"/>
      <c r="AW880" s="528"/>
      <c r="AX880" s="528"/>
      <c r="AY880" s="528"/>
      <c r="AZ880" s="528"/>
      <c r="BA880" s="528"/>
      <c r="BB880" s="528"/>
    </row>
    <row r="881" spans="1:54" customFormat="1" ht="29.25" hidden="1" customHeight="1" thickBot="1">
      <c r="A881" s="592">
        <v>1304</v>
      </c>
      <c r="B881" s="598" t="s">
        <v>276</v>
      </c>
      <c r="C881" s="602"/>
      <c r="D881" s="607" t="s">
        <v>277</v>
      </c>
      <c r="E881" s="589"/>
      <c r="F881" s="595" t="s">
        <v>256</v>
      </c>
      <c r="G881" s="596"/>
      <c r="H881" s="596"/>
      <c r="I881" s="768" t="s">
        <v>278</v>
      </c>
      <c r="J881" s="596">
        <v>1</v>
      </c>
      <c r="K881" s="590" t="s">
        <v>258</v>
      </c>
      <c r="L881" s="597" t="s">
        <v>259</v>
      </c>
      <c r="M881" s="592">
        <v>0</v>
      </c>
      <c r="N881" s="592">
        <v>0</v>
      </c>
      <c r="O881" s="589">
        <v>0</v>
      </c>
      <c r="P881" s="592">
        <v>0</v>
      </c>
      <c r="Q881" s="592">
        <v>0</v>
      </c>
      <c r="R881" s="588">
        <f t="shared" si="38"/>
        <v>0</v>
      </c>
      <c r="S881" s="597"/>
      <c r="T881" s="597"/>
      <c r="U881" s="597"/>
      <c r="V881" s="597"/>
      <c r="W881" s="597"/>
      <c r="X881" s="597"/>
      <c r="Y881" s="588"/>
      <c r="Z881" s="588"/>
      <c r="AA881" s="588"/>
      <c r="AB881" s="588"/>
      <c r="AC881" s="588"/>
      <c r="AD881" s="588"/>
      <c r="AE881" s="528"/>
      <c r="AF881" s="528"/>
      <c r="AG881" s="528"/>
      <c r="AH881" s="528"/>
      <c r="AI881" s="528"/>
      <c r="AJ881" s="528"/>
      <c r="AK881" s="528"/>
      <c r="AL881" s="528"/>
      <c r="AM881" s="528"/>
      <c r="AN881" s="528"/>
      <c r="AO881" s="528"/>
      <c r="AP881" s="528"/>
      <c r="AQ881" s="528"/>
      <c r="AR881" s="528"/>
      <c r="AS881" s="528"/>
      <c r="AT881" s="528"/>
      <c r="AU881" s="528"/>
      <c r="AV881" s="528"/>
      <c r="AW881" s="528"/>
      <c r="AX881" s="528"/>
      <c r="AY881" s="528"/>
      <c r="AZ881" s="528"/>
      <c r="BA881" s="528"/>
      <c r="BB881" s="528"/>
    </row>
    <row r="882" spans="1:54" customFormat="1" ht="29.25" hidden="1" customHeight="1" thickBot="1">
      <c r="A882" s="592">
        <v>1306</v>
      </c>
      <c r="B882" s="598" t="s">
        <v>279</v>
      </c>
      <c r="C882" s="602"/>
      <c r="D882" s="607" t="s">
        <v>280</v>
      </c>
      <c r="E882" s="589"/>
      <c r="F882" s="595" t="s">
        <v>256</v>
      </c>
      <c r="G882" s="596"/>
      <c r="H882" s="596"/>
      <c r="I882" s="768" t="s">
        <v>278</v>
      </c>
      <c r="J882" s="596">
        <v>1</v>
      </c>
      <c r="K882" s="590" t="s">
        <v>258</v>
      </c>
      <c r="L882" s="597" t="s">
        <v>259</v>
      </c>
      <c r="M882" s="592">
        <v>0</v>
      </c>
      <c r="N882" s="592">
        <v>0</v>
      </c>
      <c r="O882" s="592">
        <v>0</v>
      </c>
      <c r="P882" s="589">
        <v>0</v>
      </c>
      <c r="Q882" s="592">
        <v>0</v>
      </c>
      <c r="R882" s="588">
        <f t="shared" si="38"/>
        <v>0</v>
      </c>
      <c r="S882" s="597"/>
      <c r="T882" s="597"/>
      <c r="U882" s="597"/>
      <c r="V882" s="597"/>
      <c r="W882" s="597"/>
      <c r="X882" s="597"/>
      <c r="Y882" s="588"/>
      <c r="Z882" s="588"/>
      <c r="AA882" s="588"/>
      <c r="AB882" s="588"/>
      <c r="AC882" s="588"/>
      <c r="AD882" s="588"/>
      <c r="AE882" s="528"/>
      <c r="AF882" s="528"/>
      <c r="AG882" s="528"/>
      <c r="AH882" s="528"/>
      <c r="AI882" s="528"/>
      <c r="AJ882" s="528"/>
      <c r="AK882" s="528"/>
      <c r="AL882" s="528"/>
      <c r="AM882" s="528"/>
      <c r="AN882" s="528"/>
      <c r="AO882" s="528"/>
      <c r="AP882" s="528"/>
      <c r="AQ882" s="528"/>
      <c r="AR882" s="528"/>
      <c r="AS882" s="528"/>
      <c r="AT882" s="528"/>
      <c r="AU882" s="528"/>
      <c r="AV882" s="528"/>
      <c r="AW882" s="528"/>
      <c r="AX882" s="528"/>
      <c r="AY882" s="528"/>
      <c r="AZ882" s="528"/>
      <c r="BA882" s="528"/>
      <c r="BB882" s="528"/>
    </row>
    <row r="883" spans="1:54" customFormat="1" ht="29.25" hidden="1" customHeight="1" thickBot="1">
      <c r="A883" s="592">
        <v>1309</v>
      </c>
      <c r="B883" s="598" t="s">
        <v>281</v>
      </c>
      <c r="C883" s="602"/>
      <c r="D883" s="607" t="s">
        <v>282</v>
      </c>
      <c r="E883" s="589"/>
      <c r="F883" s="595" t="s">
        <v>256</v>
      </c>
      <c r="G883" s="596"/>
      <c r="H883" s="596"/>
      <c r="I883" s="768" t="s">
        <v>278</v>
      </c>
      <c r="J883" s="596">
        <v>2</v>
      </c>
      <c r="K883" s="590" t="s">
        <v>258</v>
      </c>
      <c r="L883" s="597" t="s">
        <v>259</v>
      </c>
      <c r="M883" s="592">
        <v>0</v>
      </c>
      <c r="N883" s="592">
        <v>0</v>
      </c>
      <c r="O883" s="592">
        <v>0</v>
      </c>
      <c r="P883" s="589">
        <v>0</v>
      </c>
      <c r="Q883" s="592">
        <v>0</v>
      </c>
      <c r="R883" s="588">
        <f t="shared" si="38"/>
        <v>0</v>
      </c>
      <c r="S883" s="597"/>
      <c r="T883" s="597"/>
      <c r="U883" s="597"/>
      <c r="V883" s="597"/>
      <c r="W883" s="597"/>
      <c r="X883" s="597"/>
      <c r="Y883" s="588"/>
      <c r="Z883" s="588"/>
      <c r="AA883" s="588"/>
      <c r="AB883" s="588"/>
      <c r="AC883" s="588"/>
      <c r="AD883" s="588"/>
      <c r="AE883" s="528"/>
      <c r="AF883" s="528"/>
      <c r="AG883" s="528"/>
      <c r="AH883" s="528"/>
      <c r="AI883" s="528"/>
      <c r="AJ883" s="528"/>
      <c r="AK883" s="528"/>
      <c r="AL883" s="528"/>
      <c r="AM883" s="528"/>
      <c r="AN883" s="528"/>
      <c r="AO883" s="528"/>
      <c r="AP883" s="528"/>
      <c r="AQ883" s="528"/>
      <c r="AR883" s="528"/>
      <c r="AS883" s="528"/>
      <c r="AT883" s="528"/>
      <c r="AU883" s="528"/>
      <c r="AV883" s="528"/>
      <c r="AW883" s="528"/>
      <c r="AX883" s="528"/>
      <c r="AY883" s="528"/>
      <c r="AZ883" s="528"/>
      <c r="BA883" s="528"/>
      <c r="BB883" s="528"/>
    </row>
    <row r="884" spans="1:54" customFormat="1" ht="29.25" hidden="1" customHeight="1" thickBot="1">
      <c r="A884" s="592">
        <v>1314</v>
      </c>
      <c r="B884" s="598" t="s">
        <v>283</v>
      </c>
      <c r="C884" s="602"/>
      <c r="D884" s="607" t="s">
        <v>284</v>
      </c>
      <c r="E884" s="599"/>
      <c r="F884" s="595" t="s">
        <v>256</v>
      </c>
      <c r="G884" s="596"/>
      <c r="H884" s="596"/>
      <c r="I884" s="768" t="s">
        <v>278</v>
      </c>
      <c r="J884" s="596">
        <v>2</v>
      </c>
      <c r="K884" s="590" t="s">
        <v>258</v>
      </c>
      <c r="L884" s="597" t="s">
        <v>259</v>
      </c>
      <c r="M884" s="592">
        <v>0</v>
      </c>
      <c r="N884" s="592">
        <v>0</v>
      </c>
      <c r="O884" s="592">
        <v>0</v>
      </c>
      <c r="P884" s="589">
        <v>0</v>
      </c>
      <c r="Q884" s="592">
        <v>0</v>
      </c>
      <c r="R884" s="588">
        <f t="shared" si="38"/>
        <v>0</v>
      </c>
      <c r="S884" s="597"/>
      <c r="T884" s="597"/>
      <c r="U884" s="597"/>
      <c r="V884" s="597"/>
      <c r="W884" s="597"/>
      <c r="X884" s="597"/>
      <c r="Y884" s="588"/>
      <c r="Z884" s="588"/>
      <c r="AA884" s="588"/>
      <c r="AB884" s="588"/>
      <c r="AC884" s="588"/>
      <c r="AD884" s="588"/>
      <c r="AE884" s="528"/>
      <c r="AF884" s="528"/>
      <c r="AG884" s="528"/>
      <c r="AH884" s="528"/>
      <c r="AI884" s="528"/>
      <c r="AJ884" s="528"/>
      <c r="AK884" s="528"/>
      <c r="AL884" s="528"/>
      <c r="AM884" s="528"/>
      <c r="AN884" s="528"/>
      <c r="AO884" s="528"/>
      <c r="AP884" s="528"/>
      <c r="AQ884" s="528"/>
      <c r="AR884" s="528"/>
      <c r="AS884" s="528"/>
      <c r="AT884" s="528"/>
      <c r="AU884" s="528"/>
      <c r="AV884" s="528"/>
      <c r="AW884" s="528"/>
      <c r="AX884" s="528"/>
      <c r="AY884" s="528"/>
      <c r="AZ884" s="528"/>
      <c r="BA884" s="528"/>
      <c r="BB884" s="528"/>
    </row>
    <row r="885" spans="1:54" customFormat="1" ht="27.75" hidden="1" customHeight="1" thickBot="1">
      <c r="A885" s="592">
        <v>1318</v>
      </c>
      <c r="B885" s="598" t="s">
        <v>285</v>
      </c>
      <c r="C885" s="602"/>
      <c r="D885" s="607" t="s">
        <v>286</v>
      </c>
      <c r="E885" s="599"/>
      <c r="F885" s="595" t="s">
        <v>256</v>
      </c>
      <c r="G885" s="596"/>
      <c r="H885" s="596"/>
      <c r="I885" s="768" t="s">
        <v>278</v>
      </c>
      <c r="J885" s="596">
        <v>3</v>
      </c>
      <c r="K885" s="590" t="s">
        <v>258</v>
      </c>
      <c r="L885" s="597" t="s">
        <v>259</v>
      </c>
      <c r="M885" s="592">
        <v>0</v>
      </c>
      <c r="N885" s="592">
        <v>0</v>
      </c>
      <c r="O885" s="592">
        <v>0</v>
      </c>
      <c r="P885" s="589">
        <v>0</v>
      </c>
      <c r="Q885" s="592">
        <v>0</v>
      </c>
      <c r="R885" s="588">
        <f t="shared" si="38"/>
        <v>0</v>
      </c>
      <c r="S885" s="597"/>
      <c r="T885" s="597"/>
      <c r="U885" s="597"/>
      <c r="V885" s="597"/>
      <c r="W885" s="597"/>
      <c r="X885" s="597"/>
      <c r="Y885" s="588"/>
      <c r="Z885" s="588"/>
      <c r="AA885" s="588"/>
      <c r="AB885" s="588"/>
      <c r="AC885" s="588"/>
      <c r="AD885" s="588"/>
      <c r="AE885" s="528"/>
      <c r="AF885" s="528"/>
      <c r="AG885" s="528"/>
      <c r="AH885" s="528"/>
      <c r="AI885" s="528"/>
      <c r="AJ885" s="528"/>
      <c r="AK885" s="528"/>
      <c r="AL885" s="528"/>
      <c r="AM885" s="528"/>
      <c r="AN885" s="528"/>
      <c r="AO885" s="528"/>
      <c r="AP885" s="528"/>
      <c r="AQ885" s="528"/>
      <c r="AR885" s="528"/>
      <c r="AS885" s="528"/>
      <c r="AT885" s="528"/>
      <c r="AU885" s="528"/>
      <c r="AV885" s="528"/>
      <c r="AW885" s="528"/>
      <c r="AX885" s="528"/>
      <c r="AY885" s="528"/>
      <c r="AZ885" s="528"/>
      <c r="BA885" s="528"/>
      <c r="BB885" s="528"/>
    </row>
    <row r="886" spans="1:54" customFormat="1" ht="27.75" hidden="1" customHeight="1" thickBot="1">
      <c r="A886" s="592">
        <v>1322</v>
      </c>
      <c r="B886" s="598" t="s">
        <v>287</v>
      </c>
      <c r="C886" s="602"/>
      <c r="D886" s="607" t="s">
        <v>288</v>
      </c>
      <c r="E886" s="589"/>
      <c r="F886" s="595" t="s">
        <v>256</v>
      </c>
      <c r="G886" s="596"/>
      <c r="H886" s="596"/>
      <c r="I886" s="768" t="s">
        <v>278</v>
      </c>
      <c r="J886" s="596">
        <v>3</v>
      </c>
      <c r="K886" s="590" t="s">
        <v>258</v>
      </c>
      <c r="L886" s="597" t="s">
        <v>259</v>
      </c>
      <c r="M886" s="592">
        <v>0</v>
      </c>
      <c r="N886" s="592">
        <v>0</v>
      </c>
      <c r="O886" s="592">
        <v>0</v>
      </c>
      <c r="P886" s="589">
        <v>0</v>
      </c>
      <c r="Q886" s="592">
        <v>0</v>
      </c>
      <c r="R886" s="588">
        <f t="shared" si="38"/>
        <v>0</v>
      </c>
      <c r="S886" s="597"/>
      <c r="T886" s="597"/>
      <c r="U886" s="597"/>
      <c r="V886" s="597"/>
      <c r="W886" s="597"/>
      <c r="X886" s="597"/>
      <c r="Y886" s="588"/>
      <c r="Z886" s="588"/>
      <c r="AA886" s="588"/>
      <c r="AB886" s="588"/>
      <c r="AC886" s="588"/>
      <c r="AD886" s="588"/>
      <c r="AE886" s="528"/>
      <c r="AF886" s="528"/>
      <c r="AG886" s="528"/>
      <c r="AH886" s="528"/>
      <c r="AI886" s="528"/>
      <c r="AJ886" s="528"/>
      <c r="AK886" s="528"/>
      <c r="AL886" s="528"/>
      <c r="AM886" s="528"/>
      <c r="AN886" s="528"/>
      <c r="AO886" s="528"/>
      <c r="AP886" s="528"/>
      <c r="AQ886" s="528"/>
      <c r="AR886" s="528"/>
      <c r="AS886" s="528"/>
      <c r="AT886" s="528"/>
      <c r="AU886" s="528"/>
      <c r="AV886" s="528"/>
      <c r="AW886" s="528"/>
      <c r="AX886" s="528"/>
      <c r="AY886" s="528"/>
      <c r="AZ886" s="528"/>
      <c r="BA886" s="528"/>
      <c r="BB886" s="528"/>
    </row>
    <row r="887" spans="1:54" customFormat="1" ht="29.25" hidden="1" customHeight="1" thickBot="1">
      <c r="A887" s="592">
        <v>1336</v>
      </c>
      <c r="B887" s="598" t="s">
        <v>289</v>
      </c>
      <c r="C887" s="602"/>
      <c r="D887" s="607" t="s">
        <v>290</v>
      </c>
      <c r="E887" s="589"/>
      <c r="F887" s="595" t="s">
        <v>256</v>
      </c>
      <c r="G887" s="596"/>
      <c r="H887" s="596"/>
      <c r="I887" s="768" t="s">
        <v>278</v>
      </c>
      <c r="J887" s="596">
        <v>4</v>
      </c>
      <c r="K887" s="591" t="s">
        <v>258</v>
      </c>
      <c r="L887" s="597" t="s">
        <v>259</v>
      </c>
      <c r="M887" s="592">
        <v>0</v>
      </c>
      <c r="N887" s="592">
        <v>0</v>
      </c>
      <c r="O887" s="592">
        <v>0</v>
      </c>
      <c r="P887" s="589">
        <v>0</v>
      </c>
      <c r="Q887" s="592">
        <v>0</v>
      </c>
      <c r="R887" s="588">
        <f t="shared" si="38"/>
        <v>0</v>
      </c>
      <c r="S887" s="597"/>
      <c r="T887" s="597"/>
      <c r="U887" s="597"/>
      <c r="V887" s="597"/>
      <c r="W887" s="597"/>
      <c r="X887" s="597"/>
      <c r="Y887" s="588"/>
      <c r="Z887" s="588"/>
      <c r="AA887" s="588"/>
      <c r="AB887" s="588"/>
      <c r="AC887" s="588"/>
      <c r="AD887" s="588"/>
      <c r="AE887" s="528"/>
      <c r="AF887" s="528"/>
      <c r="AG887" s="528"/>
      <c r="AH887" s="528"/>
      <c r="AI887" s="528"/>
      <c r="AJ887" s="528"/>
      <c r="AK887" s="528"/>
      <c r="AL887" s="528"/>
      <c r="AM887" s="528"/>
      <c r="AN887" s="528"/>
      <c r="AO887" s="528"/>
      <c r="AP887" s="528"/>
      <c r="AQ887" s="528"/>
      <c r="AR887" s="528"/>
      <c r="AS887" s="528"/>
      <c r="AT887" s="528"/>
      <c r="AU887" s="528"/>
      <c r="AV887" s="528"/>
      <c r="AW887" s="528"/>
      <c r="AX887" s="528"/>
      <c r="AY887" s="528"/>
      <c r="AZ887" s="528"/>
      <c r="BA887" s="528"/>
      <c r="BB887" s="528"/>
    </row>
    <row r="888" spans="1:54" customFormat="1" ht="29.25" hidden="1" customHeight="1" thickBot="1">
      <c r="A888" s="592">
        <v>1340</v>
      </c>
      <c r="B888" s="598" t="s">
        <v>291</v>
      </c>
      <c r="C888" s="602"/>
      <c r="D888" s="607" t="s">
        <v>292</v>
      </c>
      <c r="E888" s="589"/>
      <c r="F888" s="595" t="s">
        <v>275</v>
      </c>
      <c r="G888" s="596">
        <v>3</v>
      </c>
      <c r="H888" s="596">
        <v>6</v>
      </c>
      <c r="I888" s="768" t="s">
        <v>278</v>
      </c>
      <c r="J888" s="596">
        <v>4</v>
      </c>
      <c r="K888" s="591" t="s">
        <v>258</v>
      </c>
      <c r="L888" s="597" t="s">
        <v>259</v>
      </c>
      <c r="M888" s="592">
        <v>0</v>
      </c>
      <c r="N888" s="592">
        <v>0</v>
      </c>
      <c r="O888" s="592">
        <v>0</v>
      </c>
      <c r="P888" s="589">
        <v>0</v>
      </c>
      <c r="Q888" s="592">
        <v>0</v>
      </c>
      <c r="R888" s="588">
        <f t="shared" si="38"/>
        <v>0</v>
      </c>
      <c r="S888" s="597"/>
      <c r="T888" s="597"/>
      <c r="U888" s="597"/>
      <c r="V888" s="597"/>
      <c r="W888" s="597"/>
      <c r="X888" s="597"/>
      <c r="Y888" s="588"/>
      <c r="Z888" s="588"/>
      <c r="AA888" s="588"/>
      <c r="AB888" s="588"/>
      <c r="AC888" s="588"/>
      <c r="AD888" s="588"/>
      <c r="AE888" s="528"/>
      <c r="AF888" s="528"/>
      <c r="AG888" s="528"/>
      <c r="AH888" s="528"/>
      <c r="AI888" s="528"/>
      <c r="AJ888" s="528"/>
      <c r="AK888" s="528"/>
      <c r="AL888" s="528"/>
      <c r="AM888" s="528"/>
      <c r="AN888" s="528"/>
      <c r="AO888" s="528"/>
      <c r="AP888" s="528"/>
      <c r="AQ888" s="528"/>
      <c r="AR888" s="528"/>
      <c r="AS888" s="528"/>
      <c r="AT888" s="528"/>
      <c r="AU888" s="528"/>
      <c r="AV888" s="528"/>
      <c r="AW888" s="528"/>
      <c r="AX888" s="528"/>
      <c r="AY888" s="528"/>
      <c r="AZ888" s="528"/>
      <c r="BA888" s="528"/>
      <c r="BB888" s="528"/>
    </row>
    <row r="889" spans="1:54" customFormat="1" ht="27.75" hidden="1" customHeight="1" thickBot="1">
      <c r="A889" s="592">
        <v>1341</v>
      </c>
      <c r="B889" s="598" t="s">
        <v>293</v>
      </c>
      <c r="C889" s="602"/>
      <c r="D889" s="607" t="s">
        <v>294</v>
      </c>
      <c r="E889" s="589"/>
      <c r="F889" s="595" t="s">
        <v>256</v>
      </c>
      <c r="G889" s="596"/>
      <c r="H889" s="596"/>
      <c r="I889" s="768" t="s">
        <v>278</v>
      </c>
      <c r="J889" s="596">
        <v>4</v>
      </c>
      <c r="K889" s="591" t="s">
        <v>258</v>
      </c>
      <c r="L889" s="597" t="s">
        <v>259</v>
      </c>
      <c r="M889" s="592">
        <v>0</v>
      </c>
      <c r="N889" s="592">
        <v>0</v>
      </c>
      <c r="O889" s="592">
        <v>0</v>
      </c>
      <c r="P889" s="589">
        <v>0</v>
      </c>
      <c r="Q889" s="592">
        <v>0</v>
      </c>
      <c r="R889" s="588">
        <f t="shared" si="38"/>
        <v>0</v>
      </c>
      <c r="S889" s="597"/>
      <c r="T889" s="597"/>
      <c r="U889" s="597"/>
      <c r="V889" s="597"/>
      <c r="W889" s="597"/>
      <c r="X889" s="597"/>
      <c r="Y889" s="588"/>
      <c r="Z889" s="588"/>
      <c r="AA889" s="588"/>
      <c r="AB889" s="588"/>
      <c r="AC889" s="588"/>
      <c r="AD889" s="588"/>
      <c r="AE889" s="528"/>
      <c r="AF889" s="528"/>
      <c r="AG889" s="528"/>
      <c r="AH889" s="528"/>
      <c r="AI889" s="528"/>
      <c r="AJ889" s="528"/>
      <c r="AK889" s="528"/>
      <c r="AL889" s="528"/>
      <c r="AM889" s="528"/>
      <c r="AN889" s="528"/>
      <c r="AO889" s="528"/>
      <c r="AP889" s="528"/>
      <c r="AQ889" s="528"/>
      <c r="AR889" s="528"/>
      <c r="AS889" s="528"/>
      <c r="AT889" s="528"/>
      <c r="AU889" s="528"/>
      <c r="AV889" s="528"/>
      <c r="AW889" s="528"/>
      <c r="AX889" s="528"/>
      <c r="AY889" s="528"/>
      <c r="AZ889" s="528"/>
      <c r="BA889" s="528"/>
      <c r="BB889" s="528"/>
    </row>
    <row r="890" spans="1:54" customFormat="1" ht="29.25" hidden="1" customHeight="1" thickBot="1">
      <c r="A890" s="592">
        <v>1356</v>
      </c>
      <c r="B890" s="598" t="s">
        <v>295</v>
      </c>
      <c r="C890" s="602"/>
      <c r="D890" s="607" t="s">
        <v>296</v>
      </c>
      <c r="E890" s="589"/>
      <c r="F890" s="595" t="s">
        <v>256</v>
      </c>
      <c r="G890" s="596"/>
      <c r="H890" s="596"/>
      <c r="I890" s="768" t="s">
        <v>278</v>
      </c>
      <c r="J890" s="596">
        <v>7</v>
      </c>
      <c r="K890" s="591" t="s">
        <v>258</v>
      </c>
      <c r="L890" s="597" t="s">
        <v>259</v>
      </c>
      <c r="M890" s="592">
        <v>0</v>
      </c>
      <c r="N890" s="592">
        <v>0</v>
      </c>
      <c r="O890" s="592">
        <v>0</v>
      </c>
      <c r="P890" s="589">
        <v>0</v>
      </c>
      <c r="Q890" s="592">
        <v>0</v>
      </c>
      <c r="R890" s="588">
        <f t="shared" si="38"/>
        <v>0</v>
      </c>
      <c r="S890" s="597"/>
      <c r="T890" s="597"/>
      <c r="U890" s="597"/>
      <c r="V890" s="597"/>
      <c r="W890" s="597"/>
      <c r="X890" s="597"/>
      <c r="Y890" s="588"/>
      <c r="Z890" s="588"/>
      <c r="AA890" s="588"/>
      <c r="AB890" s="588"/>
      <c r="AC890" s="588"/>
      <c r="AD890" s="588"/>
      <c r="AE890" s="528"/>
      <c r="AF890" s="528"/>
      <c r="AG890" s="528"/>
      <c r="AH890" s="528"/>
      <c r="AI890" s="528"/>
      <c r="AJ890" s="528"/>
      <c r="AK890" s="528"/>
      <c r="AL890" s="528"/>
      <c r="AM890" s="528"/>
      <c r="AN890" s="528"/>
      <c r="AO890" s="528"/>
      <c r="AP890" s="528"/>
      <c r="AQ890" s="528"/>
      <c r="AR890" s="528"/>
      <c r="AS890" s="528"/>
      <c r="AT890" s="528"/>
      <c r="AU890" s="528"/>
      <c r="AV890" s="528"/>
      <c r="AW890" s="528"/>
      <c r="AX890" s="528"/>
      <c r="AY890" s="528"/>
      <c r="AZ890" s="528"/>
      <c r="BA890" s="528"/>
      <c r="BB890" s="528"/>
    </row>
    <row r="891" spans="1:54" customFormat="1" ht="29.25" hidden="1" customHeight="1" thickBot="1">
      <c r="A891" s="592">
        <v>1201</v>
      </c>
      <c r="B891" s="600" t="s">
        <v>297</v>
      </c>
      <c r="C891" s="604"/>
      <c r="D891" s="607" t="s">
        <v>298</v>
      </c>
      <c r="E891" s="589"/>
      <c r="F891" s="595" t="s">
        <v>256</v>
      </c>
      <c r="G891" s="596"/>
      <c r="H891" s="596"/>
      <c r="I891" s="768" t="s">
        <v>299</v>
      </c>
      <c r="J891" s="596">
        <v>1</v>
      </c>
      <c r="K891" s="597" t="s">
        <v>258</v>
      </c>
      <c r="L891" s="597" t="s">
        <v>259</v>
      </c>
      <c r="M891" s="592">
        <v>0</v>
      </c>
      <c r="N891" s="592">
        <v>0</v>
      </c>
      <c r="O891" s="592">
        <v>0</v>
      </c>
      <c r="P891" s="592">
        <v>0</v>
      </c>
      <c r="Q891" s="592">
        <v>0</v>
      </c>
      <c r="R891" s="588">
        <f t="shared" si="38"/>
        <v>0</v>
      </c>
      <c r="S891" s="597"/>
      <c r="T891" s="597"/>
      <c r="U891" s="597"/>
      <c r="V891" s="597"/>
      <c r="W891" s="597"/>
      <c r="X891" s="597"/>
      <c r="Y891" s="588"/>
      <c r="Z891" s="588"/>
      <c r="AA891" s="588"/>
      <c r="AB891" s="588"/>
      <c r="AC891" s="588"/>
      <c r="AD891" s="588"/>
      <c r="AE891" s="528"/>
      <c r="AF891" s="528"/>
      <c r="AG891" s="528"/>
      <c r="AH891" s="528"/>
      <c r="AI891" s="528"/>
      <c r="AJ891" s="528"/>
      <c r="AK891" s="528"/>
      <c r="AL891" s="528"/>
      <c r="AM891" s="528"/>
      <c r="AN891" s="528"/>
      <c r="AO891" s="528"/>
      <c r="AP891" s="528"/>
      <c r="AQ891" s="528"/>
      <c r="AR891" s="528"/>
      <c r="AS891" s="528"/>
      <c r="AT891" s="528"/>
      <c r="AU891" s="528"/>
      <c r="AV891" s="528"/>
      <c r="AW891" s="528"/>
      <c r="AX891" s="528"/>
      <c r="AY891" s="528"/>
      <c r="AZ891" s="528"/>
      <c r="BA891" s="528"/>
      <c r="BB891" s="528"/>
    </row>
    <row r="892" spans="1:54" customFormat="1" ht="27.75" hidden="1" customHeight="1" thickBot="1">
      <c r="A892" s="592">
        <v>1202</v>
      </c>
      <c r="B892" s="600" t="s">
        <v>300</v>
      </c>
      <c r="C892" s="604"/>
      <c r="D892" s="607" t="s">
        <v>301</v>
      </c>
      <c r="E892" s="599"/>
      <c r="F892" s="595" t="s">
        <v>256</v>
      </c>
      <c r="G892" s="596"/>
      <c r="H892" s="596"/>
      <c r="I892" s="768" t="s">
        <v>299</v>
      </c>
      <c r="J892" s="596">
        <v>1</v>
      </c>
      <c r="K892" s="597" t="s">
        <v>258</v>
      </c>
      <c r="L892" s="597" t="s">
        <v>259</v>
      </c>
      <c r="M892" s="592">
        <v>0</v>
      </c>
      <c r="N892" s="592">
        <v>0</v>
      </c>
      <c r="O892" s="592">
        <v>0</v>
      </c>
      <c r="P892" s="592">
        <v>0</v>
      </c>
      <c r="Q892" s="592">
        <v>0</v>
      </c>
      <c r="R892" s="588">
        <f t="shared" si="38"/>
        <v>0</v>
      </c>
      <c r="S892" s="597"/>
      <c r="T892" s="597"/>
      <c r="U892" s="597"/>
      <c r="V892" s="597"/>
      <c r="W892" s="597"/>
      <c r="X892" s="597"/>
      <c r="Y892" s="588"/>
      <c r="Z892" s="588"/>
      <c r="AA892" s="588"/>
      <c r="AB892" s="588"/>
      <c r="AC892" s="588"/>
      <c r="AD892" s="588"/>
      <c r="AE892" s="528"/>
      <c r="AF892" s="528"/>
      <c r="AG892" s="528"/>
      <c r="AH892" s="528"/>
      <c r="AI892" s="528"/>
      <c r="AJ892" s="528"/>
      <c r="AK892" s="528"/>
      <c r="AL892" s="528"/>
      <c r="AM892" s="528"/>
      <c r="AN892" s="528"/>
      <c r="AO892" s="528"/>
      <c r="AP892" s="528"/>
      <c r="AQ892" s="528"/>
      <c r="AR892" s="528"/>
      <c r="AS892" s="528"/>
      <c r="AT892" s="528"/>
      <c r="AU892" s="528"/>
      <c r="AV892" s="528"/>
      <c r="AW892" s="528"/>
      <c r="AX892" s="528"/>
      <c r="AY892" s="528"/>
      <c r="AZ892" s="528"/>
      <c r="BA892" s="528"/>
      <c r="BB892" s="528"/>
    </row>
    <row r="893" spans="1:54" customFormat="1" ht="43.5" hidden="1" customHeight="1" thickBot="1">
      <c r="A893" s="592">
        <v>1204</v>
      </c>
      <c r="B893" s="600" t="s">
        <v>187</v>
      </c>
      <c r="C893" s="604"/>
      <c r="D893" s="607" t="s">
        <v>302</v>
      </c>
      <c r="E893" s="589"/>
      <c r="F893" s="595" t="s">
        <v>256</v>
      </c>
      <c r="G893" s="596"/>
      <c r="H893" s="596"/>
      <c r="I893" s="768" t="s">
        <v>299</v>
      </c>
      <c r="J893" s="596">
        <v>1</v>
      </c>
      <c r="K893" s="597" t="s">
        <v>258</v>
      </c>
      <c r="L893" s="597" t="s">
        <v>259</v>
      </c>
      <c r="M893" s="592">
        <v>0</v>
      </c>
      <c r="N893" s="592">
        <v>0</v>
      </c>
      <c r="O893" s="592">
        <v>0</v>
      </c>
      <c r="P893" s="592">
        <v>0</v>
      </c>
      <c r="Q893" s="592">
        <v>0</v>
      </c>
      <c r="R893" s="588">
        <f t="shared" si="38"/>
        <v>0</v>
      </c>
      <c r="S893" s="597"/>
      <c r="T893" s="597"/>
      <c r="U893" s="597"/>
      <c r="V893" s="597"/>
      <c r="W893" s="597"/>
      <c r="X893" s="597"/>
      <c r="Y893" s="588"/>
      <c r="Z893" s="588"/>
      <c r="AA893" s="588"/>
      <c r="AB893" s="588"/>
      <c r="AC893" s="588"/>
      <c r="AD893" s="588"/>
      <c r="AE893" s="528"/>
      <c r="AF893" s="528"/>
      <c r="AG893" s="528"/>
      <c r="AH893" s="528"/>
      <c r="AI893" s="528"/>
      <c r="AJ893" s="528"/>
      <c r="AK893" s="528"/>
      <c r="AL893" s="528"/>
      <c r="AM893" s="528"/>
      <c r="AN893" s="528"/>
      <c r="AO893" s="528"/>
      <c r="AP893" s="528"/>
      <c r="AQ893" s="528"/>
      <c r="AR893" s="528"/>
      <c r="AS893" s="528"/>
      <c r="AT893" s="528"/>
      <c r="AU893" s="528"/>
      <c r="AV893" s="528"/>
      <c r="AW893" s="528"/>
      <c r="AX893" s="528"/>
      <c r="AY893" s="528"/>
      <c r="AZ893" s="528"/>
      <c r="BA893" s="528"/>
      <c r="BB893" s="528"/>
    </row>
    <row r="894" spans="1:54" customFormat="1" ht="29.25" hidden="1" customHeight="1" thickBot="1">
      <c r="A894" s="592">
        <v>1205</v>
      </c>
      <c r="B894" s="600" t="s">
        <v>303</v>
      </c>
      <c r="C894" s="604"/>
      <c r="D894" s="607" t="s">
        <v>304</v>
      </c>
      <c r="E894" s="589"/>
      <c r="F894" s="595" t="s">
        <v>275</v>
      </c>
      <c r="G894" s="596">
        <v>1</v>
      </c>
      <c r="H894" s="596">
        <v>1</v>
      </c>
      <c r="I894" s="768" t="s">
        <v>299</v>
      </c>
      <c r="J894" s="596">
        <v>1</v>
      </c>
      <c r="K894" s="597" t="s">
        <v>258</v>
      </c>
      <c r="L894" s="597" t="s">
        <v>259</v>
      </c>
      <c r="M894" s="592">
        <v>0</v>
      </c>
      <c r="N894" s="592">
        <v>0</v>
      </c>
      <c r="O894" s="592">
        <v>0</v>
      </c>
      <c r="P894" s="592">
        <v>0</v>
      </c>
      <c r="Q894" s="592">
        <v>0</v>
      </c>
      <c r="R894" s="588">
        <f t="shared" si="38"/>
        <v>0</v>
      </c>
      <c r="S894" s="597"/>
      <c r="T894" s="597"/>
      <c r="U894" s="597"/>
      <c r="V894" s="597"/>
      <c r="W894" s="597"/>
      <c r="X894" s="597"/>
      <c r="Y894" s="588"/>
      <c r="Z894" s="588"/>
      <c r="AA894" s="588"/>
      <c r="AB894" s="588"/>
      <c r="AC894" s="588"/>
      <c r="AD894" s="588"/>
      <c r="AE894" s="528"/>
      <c r="AF894" s="528"/>
      <c r="AG894" s="528"/>
      <c r="AH894" s="528"/>
      <c r="AI894" s="528"/>
      <c r="AJ894" s="528"/>
      <c r="AK894" s="528"/>
      <c r="AL894" s="528"/>
      <c r="AM894" s="528"/>
      <c r="AN894" s="528"/>
      <c r="AO894" s="528"/>
      <c r="AP894" s="528"/>
      <c r="AQ894" s="528"/>
      <c r="AR894" s="528"/>
      <c r="AS894" s="528"/>
      <c r="AT894" s="528"/>
      <c r="AU894" s="528"/>
      <c r="AV894" s="528"/>
      <c r="AW894" s="528"/>
      <c r="AX894" s="528"/>
      <c r="AY894" s="528"/>
      <c r="AZ894" s="528"/>
      <c r="BA894" s="528"/>
      <c r="BB894" s="528"/>
    </row>
    <row r="895" spans="1:54" customFormat="1" ht="29.25" hidden="1" customHeight="1" thickBot="1">
      <c r="A895" s="592">
        <v>1231</v>
      </c>
      <c r="B895" s="600" t="s">
        <v>194</v>
      </c>
      <c r="C895" s="604"/>
      <c r="D895" s="607" t="s">
        <v>305</v>
      </c>
      <c r="E895" s="589"/>
      <c r="F895" s="595" t="s">
        <v>256</v>
      </c>
      <c r="G895" s="596"/>
      <c r="H895" s="596"/>
      <c r="I895" s="768" t="s">
        <v>299</v>
      </c>
      <c r="J895" s="596">
        <v>3</v>
      </c>
      <c r="K895" s="597" t="s">
        <v>258</v>
      </c>
      <c r="L895" s="597" t="s">
        <v>259</v>
      </c>
      <c r="M895" s="592">
        <v>0</v>
      </c>
      <c r="N895" s="601">
        <v>0</v>
      </c>
      <c r="O895" s="592">
        <v>0</v>
      </c>
      <c r="P895" s="592">
        <v>0</v>
      </c>
      <c r="Q895" s="592">
        <v>0</v>
      </c>
      <c r="R895" s="588">
        <f t="shared" si="38"/>
        <v>0</v>
      </c>
      <c r="S895" s="597"/>
      <c r="T895" s="597"/>
      <c r="U895" s="597"/>
      <c r="V895" s="597"/>
      <c r="W895" s="597"/>
      <c r="X895" s="597"/>
      <c r="Y895" s="588"/>
      <c r="Z895" s="588"/>
      <c r="AA895" s="588"/>
      <c r="AB895" s="588"/>
      <c r="AC895" s="588"/>
      <c r="AD895" s="588"/>
      <c r="AE895" s="528"/>
      <c r="AF895" s="528"/>
      <c r="AG895" s="528"/>
      <c r="AH895" s="528"/>
      <c r="AI895" s="528"/>
      <c r="AJ895" s="528"/>
      <c r="AK895" s="528"/>
      <c r="AL895" s="528"/>
      <c r="AM895" s="528"/>
      <c r="AN895" s="528"/>
      <c r="AO895" s="528"/>
      <c r="AP895" s="528"/>
      <c r="AQ895" s="528"/>
      <c r="AR895" s="528"/>
      <c r="AS895" s="528"/>
      <c r="AT895" s="528"/>
      <c r="AU895" s="528"/>
      <c r="AV895" s="528"/>
      <c r="AW895" s="528"/>
      <c r="AX895" s="528"/>
      <c r="AY895" s="528"/>
      <c r="AZ895" s="528"/>
      <c r="BA895" s="528"/>
      <c r="BB895" s="528"/>
    </row>
    <row r="896" spans="1:54" s="417" customFormat="1" ht="43.5" hidden="1" customHeight="1" thickBot="1">
      <c r="A896" s="592">
        <v>1233</v>
      </c>
      <c r="B896" s="600" t="s">
        <v>195</v>
      </c>
      <c r="C896" s="604"/>
      <c r="D896" s="607" t="s">
        <v>306</v>
      </c>
      <c r="E896" s="589"/>
      <c r="F896" s="595" t="s">
        <v>256</v>
      </c>
      <c r="G896" s="596"/>
      <c r="H896" s="596"/>
      <c r="I896" s="768" t="s">
        <v>299</v>
      </c>
      <c r="J896" s="596">
        <v>3</v>
      </c>
      <c r="K896" s="597" t="s">
        <v>258</v>
      </c>
      <c r="L896" s="597" t="s">
        <v>259</v>
      </c>
      <c r="M896" s="592">
        <v>0</v>
      </c>
      <c r="N896" s="601">
        <v>0</v>
      </c>
      <c r="O896" s="592">
        <v>0</v>
      </c>
      <c r="P896" s="592">
        <v>0</v>
      </c>
      <c r="Q896" s="592">
        <v>0</v>
      </c>
      <c r="R896" s="588">
        <f t="shared" si="38"/>
        <v>0</v>
      </c>
      <c r="S896" s="597"/>
      <c r="T896" s="597"/>
      <c r="U896" s="597"/>
      <c r="V896" s="597"/>
      <c r="W896" s="597"/>
      <c r="X896" s="597"/>
      <c r="Y896" s="588"/>
      <c r="Z896" s="588"/>
      <c r="AA896" s="588"/>
      <c r="AB896" s="588"/>
      <c r="AC896" s="588"/>
      <c r="AD896" s="588"/>
      <c r="AE896" s="528"/>
      <c r="AF896" s="528"/>
      <c r="AG896" s="528"/>
      <c r="AH896" s="528"/>
      <c r="AI896" s="528"/>
      <c r="AJ896" s="528"/>
      <c r="AK896" s="528"/>
      <c r="AL896" s="528"/>
      <c r="AM896" s="528"/>
      <c r="AN896" s="528"/>
      <c r="AO896" s="528"/>
      <c r="AP896" s="528"/>
      <c r="AQ896" s="528"/>
      <c r="AR896" s="528"/>
      <c r="AS896" s="528"/>
      <c r="AT896" s="528"/>
      <c r="AU896" s="528"/>
      <c r="AV896" s="528"/>
      <c r="AW896" s="528"/>
      <c r="AX896" s="528"/>
      <c r="AY896" s="528"/>
      <c r="AZ896" s="528"/>
      <c r="BA896" s="528"/>
      <c r="BB896" s="528"/>
    </row>
    <row r="897" spans="1:54" customFormat="1" ht="29.25" hidden="1" customHeight="1" thickBot="1">
      <c r="A897" s="592">
        <v>1243</v>
      </c>
      <c r="B897" s="600" t="s">
        <v>307</v>
      </c>
      <c r="C897" s="604"/>
      <c r="D897" s="607" t="s">
        <v>308</v>
      </c>
      <c r="E897" s="589"/>
      <c r="F897" s="595" t="s">
        <v>256</v>
      </c>
      <c r="G897" s="596"/>
      <c r="H897" s="596"/>
      <c r="I897" s="768" t="s">
        <v>299</v>
      </c>
      <c r="J897" s="596">
        <v>4</v>
      </c>
      <c r="K897" s="597" t="s">
        <v>258</v>
      </c>
      <c r="L897" s="597" t="s">
        <v>259</v>
      </c>
      <c r="M897" s="592">
        <v>0</v>
      </c>
      <c r="N897" s="601">
        <v>0</v>
      </c>
      <c r="O897" s="592">
        <v>0</v>
      </c>
      <c r="P897" s="601">
        <v>0</v>
      </c>
      <c r="Q897" s="592">
        <v>0</v>
      </c>
      <c r="R897" s="588">
        <f t="shared" si="38"/>
        <v>0</v>
      </c>
      <c r="S897" s="597"/>
      <c r="T897" s="597"/>
      <c r="U897" s="597"/>
      <c r="V897" s="597"/>
      <c r="W897" s="597"/>
      <c r="X897" s="597"/>
      <c r="Y897" s="588"/>
      <c r="Z897" s="588"/>
      <c r="AA897" s="588"/>
      <c r="AB897" s="588"/>
      <c r="AC897" s="588"/>
      <c r="AD897" s="588"/>
      <c r="AE897" s="528"/>
      <c r="AF897" s="528"/>
      <c r="AG897" s="528"/>
      <c r="AH897" s="528"/>
      <c r="AI897" s="528"/>
      <c r="AJ897" s="528"/>
      <c r="AK897" s="528"/>
      <c r="AL897" s="528"/>
      <c r="AM897" s="528"/>
      <c r="AN897" s="528"/>
      <c r="AO897" s="528"/>
      <c r="AP897" s="528"/>
      <c r="AQ897" s="528"/>
      <c r="AR897" s="528"/>
      <c r="AS897" s="528"/>
      <c r="AT897" s="528"/>
      <c r="AU897" s="528"/>
      <c r="AV897" s="528"/>
      <c r="AW897" s="528"/>
      <c r="AX897" s="528"/>
      <c r="AY897" s="528"/>
      <c r="AZ897" s="528"/>
      <c r="BA897" s="528"/>
      <c r="BB897" s="528"/>
    </row>
    <row r="898" spans="1:54" customFormat="1" ht="43.5" hidden="1" customHeight="1" thickBot="1">
      <c r="A898" s="592">
        <v>1245</v>
      </c>
      <c r="B898" s="604" t="s">
        <v>200</v>
      </c>
      <c r="C898" s="604"/>
      <c r="D898" s="607" t="s">
        <v>309</v>
      </c>
      <c r="E898" s="589"/>
      <c r="F898" s="595" t="s">
        <v>275</v>
      </c>
      <c r="G898" s="596">
        <v>4</v>
      </c>
      <c r="H898" s="596">
        <v>3</v>
      </c>
      <c r="I898" s="768" t="s">
        <v>299</v>
      </c>
      <c r="J898" s="596">
        <v>4</v>
      </c>
      <c r="K898" s="597" t="s">
        <v>258</v>
      </c>
      <c r="L898" s="597" t="s">
        <v>259</v>
      </c>
      <c r="M898" s="592">
        <v>0</v>
      </c>
      <c r="N898" s="601">
        <v>0</v>
      </c>
      <c r="O898" s="592">
        <v>0</v>
      </c>
      <c r="P898" s="601">
        <v>0</v>
      </c>
      <c r="Q898" s="592">
        <v>0</v>
      </c>
      <c r="R898" s="588">
        <f t="shared" si="38"/>
        <v>0</v>
      </c>
      <c r="S898" s="597"/>
      <c r="T898" s="597"/>
      <c r="U898" s="597"/>
      <c r="V898" s="597"/>
      <c r="W898" s="597"/>
      <c r="X898" s="597"/>
      <c r="Y898" s="588"/>
      <c r="Z898" s="588"/>
      <c r="AA898" s="588"/>
      <c r="AB898" s="588"/>
      <c r="AC898" s="588"/>
      <c r="AD898" s="588"/>
      <c r="AE898" s="528"/>
      <c r="AF898" s="528"/>
      <c r="AG898" s="528"/>
      <c r="AH898" s="528"/>
      <c r="AI898" s="528"/>
      <c r="AJ898" s="528"/>
      <c r="AK898" s="528"/>
      <c r="AL898" s="528"/>
      <c r="AM898" s="528"/>
      <c r="AN898" s="528"/>
      <c r="AO898" s="528"/>
      <c r="AP898" s="528"/>
      <c r="AQ898" s="528"/>
      <c r="AR898" s="528"/>
      <c r="AS898" s="528"/>
      <c r="AT898" s="528"/>
      <c r="AU898" s="528"/>
      <c r="AV898" s="528"/>
      <c r="AW898" s="528"/>
      <c r="AX898" s="528"/>
      <c r="AY898" s="528"/>
      <c r="AZ898" s="528"/>
      <c r="BA898" s="528"/>
      <c r="BB898" s="528"/>
    </row>
    <row r="899" spans="1:54" customFormat="1" ht="29.25" hidden="1" customHeight="1" thickBot="1">
      <c r="A899" s="592">
        <v>1251</v>
      </c>
      <c r="B899" s="600" t="s">
        <v>202</v>
      </c>
      <c r="C899" s="604"/>
      <c r="D899" s="607" t="s">
        <v>310</v>
      </c>
      <c r="E899" s="599"/>
      <c r="F899" s="595" t="s">
        <v>275</v>
      </c>
      <c r="G899" s="596">
        <v>2</v>
      </c>
      <c r="H899" s="596">
        <v>5</v>
      </c>
      <c r="I899" s="768" t="s">
        <v>299</v>
      </c>
      <c r="J899" s="596">
        <v>5</v>
      </c>
      <c r="K899" s="597" t="s">
        <v>258</v>
      </c>
      <c r="L899" s="597" t="s">
        <v>259</v>
      </c>
      <c r="M899" s="592">
        <v>0</v>
      </c>
      <c r="N899" s="592">
        <v>0</v>
      </c>
      <c r="O899" s="592">
        <v>0</v>
      </c>
      <c r="P899" s="592">
        <v>0</v>
      </c>
      <c r="Q899" s="592">
        <v>0</v>
      </c>
      <c r="R899" s="588">
        <f t="shared" si="38"/>
        <v>0</v>
      </c>
      <c r="S899" s="597"/>
      <c r="T899" s="597"/>
      <c r="U899" s="597"/>
      <c r="V899" s="597"/>
      <c r="W899" s="597"/>
      <c r="X899" s="597"/>
      <c r="Y899" s="588"/>
      <c r="Z899" s="588"/>
      <c r="AA899" s="588"/>
      <c r="AB899" s="588"/>
      <c r="AC899" s="588"/>
      <c r="AD899" s="588"/>
      <c r="AE899" s="528"/>
      <c r="AF899" s="528"/>
      <c r="AG899" s="528"/>
      <c r="AH899" s="528"/>
      <c r="AI899" s="528"/>
      <c r="AJ899" s="528"/>
      <c r="AK899" s="528"/>
      <c r="AL899" s="528"/>
      <c r="AM899" s="528"/>
      <c r="AN899" s="528"/>
      <c r="AO899" s="528"/>
      <c r="AP899" s="528"/>
      <c r="AQ899" s="528"/>
      <c r="AR899" s="528"/>
      <c r="AS899" s="528"/>
      <c r="AT899" s="528"/>
      <c r="AU899" s="528"/>
      <c r="AV899" s="528"/>
      <c r="AW899" s="528"/>
      <c r="AX899" s="528"/>
      <c r="AY899" s="528"/>
      <c r="AZ899" s="528"/>
      <c r="BA899" s="528"/>
      <c r="BB899" s="528"/>
    </row>
    <row r="900" spans="1:54" customFormat="1" ht="29.25" hidden="1" customHeight="1" thickBot="1">
      <c r="A900" s="592">
        <v>1252</v>
      </c>
      <c r="B900" s="600" t="s">
        <v>311</v>
      </c>
      <c r="C900" s="604"/>
      <c r="D900" s="607" t="s">
        <v>312</v>
      </c>
      <c r="E900" s="589"/>
      <c r="F900" s="595" t="s">
        <v>275</v>
      </c>
      <c r="G900" s="596">
        <v>3</v>
      </c>
      <c r="H900" s="596">
        <v>2</v>
      </c>
      <c r="I900" s="768" t="s">
        <v>299</v>
      </c>
      <c r="J900" s="596">
        <v>5</v>
      </c>
      <c r="K900" s="597" t="s">
        <v>258</v>
      </c>
      <c r="L900" s="597" t="s">
        <v>259</v>
      </c>
      <c r="M900" s="592">
        <v>0</v>
      </c>
      <c r="N900" s="592">
        <v>0</v>
      </c>
      <c r="O900" s="592">
        <v>0</v>
      </c>
      <c r="P900" s="592">
        <v>0</v>
      </c>
      <c r="Q900" s="592">
        <v>0</v>
      </c>
      <c r="R900" s="588">
        <f t="shared" si="38"/>
        <v>0</v>
      </c>
      <c r="S900" s="597"/>
      <c r="T900" s="597"/>
      <c r="U900" s="597"/>
      <c r="V900" s="597"/>
      <c r="W900" s="597"/>
      <c r="X900" s="597"/>
      <c r="Y900" s="588"/>
      <c r="Z900" s="588"/>
      <c r="AA900" s="588"/>
      <c r="AB900" s="588"/>
      <c r="AC900" s="588"/>
      <c r="AD900" s="588"/>
      <c r="AE900" s="528"/>
      <c r="AF900" s="528"/>
      <c r="AG900" s="528"/>
      <c r="AH900" s="528"/>
      <c r="AI900" s="528"/>
      <c r="AJ900" s="528"/>
      <c r="AK900" s="528"/>
      <c r="AL900" s="528"/>
      <c r="AM900" s="528"/>
      <c r="AN900" s="528"/>
      <c r="AO900" s="528"/>
      <c r="AP900" s="528"/>
      <c r="AQ900" s="528"/>
      <c r="AR900" s="528"/>
      <c r="AS900" s="528"/>
      <c r="AT900" s="528"/>
      <c r="AU900" s="528"/>
      <c r="AV900" s="528"/>
      <c r="AW900" s="528"/>
      <c r="AX900" s="528"/>
      <c r="AY900" s="528"/>
      <c r="AZ900" s="528"/>
      <c r="BA900" s="528"/>
      <c r="BB900" s="528"/>
    </row>
    <row r="901" spans="1:54" customFormat="1" ht="29.25" hidden="1" customHeight="1" thickBot="1">
      <c r="A901" s="592">
        <v>1504</v>
      </c>
      <c r="B901" s="598" t="s">
        <v>157</v>
      </c>
      <c r="C901" s="602"/>
      <c r="D901" s="607" t="s">
        <v>313</v>
      </c>
      <c r="E901" s="589"/>
      <c r="F901" s="595" t="s">
        <v>275</v>
      </c>
      <c r="G901" s="596">
        <v>1</v>
      </c>
      <c r="H901" s="596">
        <v>3</v>
      </c>
      <c r="I901" s="768" t="s">
        <v>314</v>
      </c>
      <c r="J901" s="596">
        <v>1</v>
      </c>
      <c r="K901" s="590" t="s">
        <v>258</v>
      </c>
      <c r="L901" s="597" t="s">
        <v>4898</v>
      </c>
      <c r="M901" s="592">
        <v>0</v>
      </c>
      <c r="N901" s="592">
        <v>0</v>
      </c>
      <c r="O901" s="592">
        <v>0</v>
      </c>
      <c r="P901" s="592">
        <v>0</v>
      </c>
      <c r="Q901" s="592">
        <v>0</v>
      </c>
      <c r="R901" s="588">
        <f t="shared" si="38"/>
        <v>0</v>
      </c>
      <c r="S901" s="597"/>
      <c r="T901" s="597"/>
      <c r="U901" s="597"/>
      <c r="V901" s="597"/>
      <c r="W901" s="597"/>
      <c r="X901" s="597"/>
      <c r="Y901" s="588"/>
      <c r="Z901" s="588"/>
      <c r="AA901" s="588"/>
      <c r="AB901" s="588"/>
      <c r="AC901" s="588"/>
      <c r="AD901" s="588"/>
      <c r="AE901" s="528"/>
      <c r="AF901" s="528"/>
      <c r="AG901" s="528"/>
      <c r="AH901" s="528"/>
      <c r="AI901" s="528"/>
      <c r="AJ901" s="528"/>
      <c r="AK901" s="528"/>
      <c r="AL901" s="528"/>
      <c r="AM901" s="528"/>
      <c r="AN901" s="528"/>
      <c r="AO901" s="528"/>
      <c r="AP901" s="528"/>
      <c r="AQ901" s="528"/>
      <c r="AR901" s="528"/>
      <c r="AS901" s="528"/>
      <c r="AT901" s="528"/>
      <c r="AU901" s="528"/>
      <c r="AV901" s="528"/>
      <c r="AW901" s="528"/>
      <c r="AX901" s="528"/>
      <c r="AY901" s="528"/>
      <c r="AZ901" s="528"/>
      <c r="BA901" s="528"/>
      <c r="BB901" s="528"/>
    </row>
    <row r="902" spans="1:54" customFormat="1" ht="29.25" hidden="1" customHeight="1" thickBot="1">
      <c r="A902" s="592">
        <v>1510</v>
      </c>
      <c r="B902" s="598" t="s">
        <v>317</v>
      </c>
      <c r="C902" s="602"/>
      <c r="D902" s="607" t="s">
        <v>318</v>
      </c>
      <c r="E902" s="599"/>
      <c r="F902" s="595" t="s">
        <v>256</v>
      </c>
      <c r="G902" s="596"/>
      <c r="H902" s="596"/>
      <c r="I902" s="768" t="s">
        <v>314</v>
      </c>
      <c r="J902" s="596">
        <v>1</v>
      </c>
      <c r="K902" s="590" t="s">
        <v>258</v>
      </c>
      <c r="L902" s="597" t="s">
        <v>259</v>
      </c>
      <c r="M902" s="592">
        <v>0</v>
      </c>
      <c r="N902" s="592">
        <v>0</v>
      </c>
      <c r="O902" s="592">
        <v>0</v>
      </c>
      <c r="P902" s="592">
        <v>0</v>
      </c>
      <c r="Q902" s="592">
        <v>0</v>
      </c>
      <c r="R902" s="588">
        <f>SUM(M902:Q902)</f>
        <v>0</v>
      </c>
      <c r="S902" s="597"/>
      <c r="T902" s="597"/>
      <c r="U902" s="597"/>
      <c r="V902" s="597"/>
      <c r="W902" s="597"/>
      <c r="X902" s="597"/>
      <c r="Y902" s="588"/>
      <c r="Z902" s="588"/>
      <c r="AA902" s="588"/>
      <c r="AB902" s="588"/>
      <c r="AC902" s="588"/>
      <c r="AD902" s="588"/>
      <c r="AE902" s="528"/>
      <c r="AF902" s="528"/>
      <c r="AG902" s="528"/>
      <c r="AH902" s="528"/>
      <c r="AI902" s="528"/>
      <c r="AJ902" s="528"/>
      <c r="AK902" s="528"/>
      <c r="AL902" s="528"/>
      <c r="AM902" s="528"/>
      <c r="AN902" s="528"/>
      <c r="AO902" s="528"/>
      <c r="AP902" s="528"/>
      <c r="AQ902" s="528"/>
      <c r="AR902" s="528"/>
      <c r="AS902" s="528"/>
      <c r="AT902" s="528"/>
      <c r="AU902" s="528"/>
      <c r="AV902" s="528"/>
      <c r="AW902" s="528"/>
      <c r="AX902" s="528"/>
      <c r="AY902" s="528"/>
      <c r="AZ902" s="528"/>
      <c r="BA902" s="528"/>
      <c r="BB902" s="528"/>
    </row>
    <row r="903" spans="1:54" customFormat="1" ht="29.25" customHeight="1" thickBot="1">
      <c r="A903" s="592"/>
      <c r="B903" s="598" t="s">
        <v>4901</v>
      </c>
      <c r="C903" s="602"/>
      <c r="D903" s="607"/>
      <c r="E903" s="599"/>
      <c r="F903" s="595" t="s">
        <v>256</v>
      </c>
      <c r="G903" s="596"/>
      <c r="H903" s="596"/>
      <c r="I903" s="768" t="s">
        <v>314</v>
      </c>
      <c r="J903" s="596">
        <v>1</v>
      </c>
      <c r="K903" s="590"/>
      <c r="L903" s="597" t="s">
        <v>259</v>
      </c>
      <c r="M903" s="592">
        <v>0</v>
      </c>
      <c r="N903" s="592">
        <v>0</v>
      </c>
      <c r="O903" s="592">
        <v>0</v>
      </c>
      <c r="P903" s="592">
        <v>0</v>
      </c>
      <c r="Q903" s="592">
        <v>0</v>
      </c>
      <c r="R903" s="588">
        <f>SUM(M903:Q903)</f>
        <v>0</v>
      </c>
      <c r="S903" s="597"/>
      <c r="T903" s="597"/>
      <c r="U903" s="597"/>
      <c r="V903" s="597"/>
      <c r="W903" s="597"/>
      <c r="X903" s="597"/>
      <c r="Y903" s="588"/>
      <c r="Z903" s="588"/>
      <c r="AA903" s="588"/>
      <c r="AB903" s="588"/>
      <c r="AC903" s="588"/>
      <c r="AD903" s="588"/>
      <c r="AE903" s="528"/>
      <c r="AF903" s="528"/>
      <c r="AG903" s="528"/>
      <c r="AH903" s="528"/>
      <c r="AI903" s="528"/>
      <c r="AJ903" s="528"/>
      <c r="AK903" s="528"/>
      <c r="AL903" s="528"/>
      <c r="AM903" s="528"/>
      <c r="AN903" s="528"/>
      <c r="AO903" s="528"/>
      <c r="AP903" s="528"/>
      <c r="AQ903" s="528"/>
      <c r="AR903" s="528"/>
      <c r="AS903" s="528"/>
      <c r="AT903" s="528"/>
      <c r="AU903" s="528"/>
      <c r="AV903" s="528"/>
      <c r="AW903" s="528"/>
      <c r="AX903" s="528"/>
      <c r="AY903" s="528"/>
      <c r="AZ903" s="528"/>
      <c r="BA903" s="528"/>
      <c r="BB903" s="528"/>
    </row>
    <row r="904" spans="1:54" customFormat="1" ht="29.25" customHeight="1" thickBot="1">
      <c r="A904" s="592"/>
      <c r="B904" s="748" t="s">
        <v>4902</v>
      </c>
      <c r="C904" s="602"/>
      <c r="D904" s="748" t="s">
        <v>4903</v>
      </c>
      <c r="E904" s="599"/>
      <c r="F904" s="595"/>
      <c r="G904" s="596"/>
      <c r="H904" s="596"/>
      <c r="I904" s="768" t="s">
        <v>314</v>
      </c>
      <c r="J904" s="596">
        <v>1</v>
      </c>
      <c r="K904" s="590"/>
      <c r="L904" s="597" t="s">
        <v>259</v>
      </c>
      <c r="M904" s="592">
        <v>0</v>
      </c>
      <c r="N904" s="592">
        <v>0</v>
      </c>
      <c r="O904" s="592">
        <v>0</v>
      </c>
      <c r="P904" s="592">
        <v>0</v>
      </c>
      <c r="Q904" s="592">
        <v>0</v>
      </c>
      <c r="R904" s="588">
        <f>SUM(M904:Q904)</f>
        <v>0</v>
      </c>
      <c r="S904" s="597"/>
      <c r="T904" s="597"/>
      <c r="U904" s="597"/>
      <c r="V904" s="597"/>
      <c r="W904" s="597"/>
      <c r="X904" s="597"/>
      <c r="Y904" s="588"/>
      <c r="Z904" s="588"/>
      <c r="AA904" s="588"/>
      <c r="AB904" s="588"/>
      <c r="AC904" s="588"/>
      <c r="AD904" s="588"/>
      <c r="AE904" s="528"/>
      <c r="AF904" s="528"/>
      <c r="AG904" s="528"/>
      <c r="AH904" s="528"/>
      <c r="AI904" s="528"/>
      <c r="AJ904" s="528"/>
      <c r="AK904" s="528"/>
      <c r="AL904" s="528"/>
      <c r="AM904" s="528"/>
      <c r="AN904" s="528"/>
      <c r="AO904" s="528"/>
      <c r="AP904" s="528"/>
      <c r="AQ904" s="528"/>
      <c r="AR904" s="528"/>
      <c r="AS904" s="528"/>
      <c r="AT904" s="528"/>
      <c r="AU904" s="528"/>
      <c r="AV904" s="528"/>
      <c r="AW904" s="528"/>
      <c r="AX904" s="528"/>
      <c r="AY904" s="528"/>
      <c r="AZ904" s="528"/>
      <c r="BA904" s="528"/>
      <c r="BB904" s="528"/>
    </row>
    <row r="905" spans="1:54" customFormat="1" ht="43.5" hidden="1" customHeight="1" thickBot="1">
      <c r="A905" s="592">
        <v>1506</v>
      </c>
      <c r="B905" s="598" t="s">
        <v>315</v>
      </c>
      <c r="C905" s="602"/>
      <c r="D905" s="607" t="s">
        <v>316</v>
      </c>
      <c r="E905" s="589"/>
      <c r="F905" s="595" t="s">
        <v>256</v>
      </c>
      <c r="G905" s="596"/>
      <c r="H905" s="596"/>
      <c r="I905" s="768" t="s">
        <v>314</v>
      </c>
      <c r="J905" s="596">
        <v>1</v>
      </c>
      <c r="K905" s="590" t="s">
        <v>258</v>
      </c>
      <c r="L905" s="597" t="s">
        <v>259</v>
      </c>
      <c r="M905" s="592">
        <v>0</v>
      </c>
      <c r="N905" s="592">
        <v>0</v>
      </c>
      <c r="O905" s="592">
        <v>0</v>
      </c>
      <c r="P905" s="592">
        <v>0</v>
      </c>
      <c r="Q905" s="592">
        <v>0</v>
      </c>
      <c r="R905" s="588">
        <f t="shared" si="38"/>
        <v>0</v>
      </c>
      <c r="S905" s="597"/>
      <c r="T905" s="597"/>
      <c r="U905" s="597"/>
      <c r="V905" s="597"/>
      <c r="W905" s="597"/>
      <c r="X905" s="597"/>
      <c r="Y905" s="588"/>
      <c r="Z905" s="588"/>
      <c r="AA905" s="588"/>
      <c r="AB905" s="588"/>
      <c r="AC905" s="588"/>
      <c r="AD905" s="588"/>
      <c r="AE905" s="528"/>
      <c r="AF905" s="528"/>
      <c r="AG905" s="528"/>
      <c r="AH905" s="528"/>
      <c r="AI905" s="528"/>
      <c r="AJ905" s="528"/>
      <c r="AK905" s="528"/>
      <c r="AL905" s="528"/>
      <c r="AM905" s="528"/>
      <c r="AN905" s="528"/>
      <c r="AO905" s="528"/>
      <c r="AP905" s="528"/>
      <c r="AQ905" s="528"/>
      <c r="AR905" s="528"/>
      <c r="AS905" s="528"/>
      <c r="AT905" s="528"/>
      <c r="AU905" s="528"/>
      <c r="AV905" s="528"/>
      <c r="AW905" s="528"/>
      <c r="AX905" s="528"/>
      <c r="AY905" s="528"/>
      <c r="AZ905" s="528"/>
      <c r="BA905" s="528"/>
      <c r="BB905" s="528"/>
    </row>
    <row r="906" spans="1:54" customFormat="1" ht="27.75" hidden="1" customHeight="1" thickBot="1">
      <c r="A906" s="592">
        <v>1512</v>
      </c>
      <c r="B906" s="598" t="s">
        <v>319</v>
      </c>
      <c r="C906" s="602"/>
      <c r="D906" s="607" t="s">
        <v>301</v>
      </c>
      <c r="E906" s="589"/>
      <c r="F906" s="595" t="s">
        <v>256</v>
      </c>
      <c r="G906" s="596"/>
      <c r="H906" s="596"/>
      <c r="I906" s="768" t="s">
        <v>314</v>
      </c>
      <c r="J906" s="596">
        <v>1</v>
      </c>
      <c r="K906" s="590" t="s">
        <v>258</v>
      </c>
      <c r="L906" s="597" t="s">
        <v>259</v>
      </c>
      <c r="M906" s="592">
        <v>0</v>
      </c>
      <c r="N906" s="592">
        <v>0</v>
      </c>
      <c r="O906" s="592">
        <v>0</v>
      </c>
      <c r="P906" s="592">
        <v>0</v>
      </c>
      <c r="Q906" s="592">
        <v>0</v>
      </c>
      <c r="R906" s="588">
        <f t="shared" ref="R906:R937" si="39">SUM(M906:Q906)</f>
        <v>0</v>
      </c>
      <c r="S906" s="597"/>
      <c r="T906" s="597"/>
      <c r="U906" s="597"/>
      <c r="V906" s="597"/>
      <c r="W906" s="597"/>
      <c r="X906" s="597"/>
      <c r="Y906" s="588"/>
      <c r="Z906" s="588"/>
      <c r="AA906" s="588"/>
      <c r="AB906" s="588"/>
      <c r="AC906" s="588"/>
      <c r="AD906" s="588"/>
      <c r="AE906" s="528"/>
      <c r="AF906" s="528"/>
      <c r="AG906" s="528"/>
      <c r="AH906" s="528"/>
      <c r="AI906" s="528"/>
      <c r="AJ906" s="528"/>
      <c r="AK906" s="528"/>
      <c r="AL906" s="528"/>
      <c r="AM906" s="528"/>
      <c r="AN906" s="528"/>
      <c r="AO906" s="528"/>
      <c r="AP906" s="528"/>
      <c r="AQ906" s="528"/>
      <c r="AR906" s="528"/>
      <c r="AS906" s="528"/>
      <c r="AT906" s="528"/>
      <c r="AU906" s="528"/>
      <c r="AV906" s="528"/>
      <c r="AW906" s="528"/>
      <c r="AX906" s="528"/>
      <c r="AY906" s="528"/>
      <c r="AZ906" s="528"/>
      <c r="BA906" s="528"/>
      <c r="BB906" s="528"/>
    </row>
    <row r="907" spans="1:54" customFormat="1" ht="29.25" hidden="1" customHeight="1" thickBot="1">
      <c r="A907" s="592">
        <v>1514</v>
      </c>
      <c r="B907" s="598" t="s">
        <v>166</v>
      </c>
      <c r="C907" s="602"/>
      <c r="D907" s="607" t="s">
        <v>320</v>
      </c>
      <c r="E907" s="589"/>
      <c r="F907" s="595" t="s">
        <v>256</v>
      </c>
      <c r="G907" s="596"/>
      <c r="H907" s="596"/>
      <c r="I907" s="768" t="s">
        <v>314</v>
      </c>
      <c r="J907" s="596">
        <v>1</v>
      </c>
      <c r="K907" s="590" t="s">
        <v>258</v>
      </c>
      <c r="L907" s="597" t="s">
        <v>259</v>
      </c>
      <c r="M907" s="592">
        <v>0</v>
      </c>
      <c r="N907" s="592">
        <v>0</v>
      </c>
      <c r="O907" s="592">
        <v>0</v>
      </c>
      <c r="P907" s="592">
        <v>0</v>
      </c>
      <c r="Q907" s="592">
        <v>0</v>
      </c>
      <c r="R907" s="588">
        <f t="shared" si="39"/>
        <v>0</v>
      </c>
      <c r="S907" s="597"/>
      <c r="T907" s="597"/>
      <c r="U907" s="597"/>
      <c r="V907" s="597"/>
      <c r="W907" s="597"/>
      <c r="X907" s="597"/>
      <c r="Y907" s="588"/>
      <c r="Z907" s="588"/>
      <c r="AA907" s="588"/>
      <c r="AB907" s="588"/>
      <c r="AC907" s="588"/>
      <c r="AD907" s="588"/>
      <c r="AE907" s="528"/>
      <c r="AF907" s="528"/>
      <c r="AG907" s="528"/>
      <c r="AH907" s="528"/>
      <c r="AI907" s="528"/>
      <c r="AJ907" s="528"/>
      <c r="AK907" s="528"/>
      <c r="AL907" s="528"/>
      <c r="AM907" s="528"/>
      <c r="AN907" s="528"/>
      <c r="AO907" s="528"/>
      <c r="AP907" s="528"/>
      <c r="AQ907" s="528"/>
      <c r="AR907" s="528"/>
      <c r="AS907" s="528"/>
      <c r="AT907" s="528"/>
      <c r="AU907" s="528"/>
      <c r="AV907" s="528"/>
      <c r="AW907" s="528"/>
      <c r="AX907" s="528"/>
      <c r="AY907" s="528"/>
      <c r="AZ907" s="528"/>
      <c r="BA907" s="528"/>
      <c r="BB907" s="528"/>
    </row>
    <row r="908" spans="1:54" customFormat="1" ht="29.25" hidden="1" customHeight="1" thickBot="1">
      <c r="A908" s="592">
        <v>1518</v>
      </c>
      <c r="B908" s="598" t="s">
        <v>321</v>
      </c>
      <c r="C908" s="602"/>
      <c r="D908" s="607" t="s">
        <v>322</v>
      </c>
      <c r="E908" s="589"/>
      <c r="F908" s="595" t="s">
        <v>256</v>
      </c>
      <c r="G908" s="596"/>
      <c r="H908" s="596"/>
      <c r="I908" s="768" t="s">
        <v>314</v>
      </c>
      <c r="J908" s="596">
        <v>2</v>
      </c>
      <c r="K908" s="590" t="s">
        <v>258</v>
      </c>
      <c r="L908" s="597" t="s">
        <v>259</v>
      </c>
      <c r="M908" s="592">
        <v>0</v>
      </c>
      <c r="N908" s="592">
        <v>0</v>
      </c>
      <c r="O908" s="592">
        <v>0</v>
      </c>
      <c r="P908" s="592">
        <v>0</v>
      </c>
      <c r="Q908" s="592">
        <v>0</v>
      </c>
      <c r="R908" s="588">
        <f t="shared" si="39"/>
        <v>0</v>
      </c>
      <c r="S908" s="597"/>
      <c r="T908" s="597"/>
      <c r="U908" s="597"/>
      <c r="V908" s="597"/>
      <c r="W908" s="597"/>
      <c r="X908" s="597"/>
      <c r="Y908" s="588"/>
      <c r="Z908" s="588"/>
      <c r="AA908" s="588"/>
      <c r="AB908" s="588"/>
      <c r="AC908" s="588"/>
      <c r="AD908" s="588"/>
      <c r="AE908" s="528"/>
      <c r="AF908" s="528"/>
      <c r="AG908" s="528"/>
      <c r="AH908" s="528"/>
      <c r="AI908" s="528"/>
      <c r="AJ908" s="528"/>
      <c r="AK908" s="528"/>
      <c r="AL908" s="528"/>
      <c r="AM908" s="528"/>
      <c r="AN908" s="528"/>
      <c r="AO908" s="528"/>
      <c r="AP908" s="528"/>
      <c r="AQ908" s="528"/>
      <c r="AR908" s="528"/>
      <c r="AS908" s="528"/>
      <c r="AT908" s="528"/>
      <c r="AU908" s="528"/>
      <c r="AV908" s="528"/>
      <c r="AW908" s="528"/>
      <c r="AX908" s="528"/>
      <c r="AY908" s="528"/>
      <c r="AZ908" s="528"/>
      <c r="BA908" s="528"/>
      <c r="BB908" s="528"/>
    </row>
    <row r="909" spans="1:54" customFormat="1" ht="29.25" hidden="1" customHeight="1" thickBot="1">
      <c r="A909" s="592">
        <v>1520</v>
      </c>
      <c r="B909" s="598" t="s">
        <v>143</v>
      </c>
      <c r="C909" s="602"/>
      <c r="D909" s="607" t="s">
        <v>323</v>
      </c>
      <c r="E909" s="589"/>
      <c r="F909" s="595" t="s">
        <v>256</v>
      </c>
      <c r="G909" s="596"/>
      <c r="H909" s="596"/>
      <c r="I909" s="768" t="s">
        <v>314</v>
      </c>
      <c r="J909" s="596">
        <v>2</v>
      </c>
      <c r="K909" s="590" t="s">
        <v>258</v>
      </c>
      <c r="L909" s="597" t="s">
        <v>259</v>
      </c>
      <c r="M909" s="592">
        <v>0</v>
      </c>
      <c r="N909" s="592">
        <v>0</v>
      </c>
      <c r="O909" s="592">
        <v>0</v>
      </c>
      <c r="P909" s="592">
        <v>0</v>
      </c>
      <c r="Q909" s="592">
        <v>0</v>
      </c>
      <c r="R909" s="588">
        <f t="shared" si="39"/>
        <v>0</v>
      </c>
      <c r="S909" s="597"/>
      <c r="T909" s="597"/>
      <c r="U909" s="597"/>
      <c r="V909" s="597"/>
      <c r="W909" s="597"/>
      <c r="X909" s="597"/>
      <c r="Y909" s="588"/>
      <c r="Z909" s="588"/>
      <c r="AA909" s="588"/>
      <c r="AB909" s="588"/>
      <c r="AC909" s="588"/>
      <c r="AD909" s="588"/>
      <c r="AE909" s="528"/>
      <c r="AF909" s="528"/>
      <c r="AG909" s="528"/>
      <c r="AH909" s="528"/>
      <c r="AI909" s="528"/>
      <c r="AJ909" s="528"/>
      <c r="AK909" s="528"/>
      <c r="AL909" s="528"/>
      <c r="AM909" s="528"/>
      <c r="AN909" s="528"/>
      <c r="AO909" s="528"/>
      <c r="AP909" s="528"/>
      <c r="AQ909" s="528"/>
      <c r="AR909" s="528"/>
      <c r="AS909" s="528"/>
      <c r="AT909" s="528"/>
      <c r="AU909" s="528"/>
      <c r="AV909" s="528"/>
      <c r="AW909" s="528"/>
      <c r="AX909" s="528"/>
      <c r="AY909" s="528"/>
      <c r="AZ909" s="528"/>
      <c r="BA909" s="528"/>
      <c r="BB909" s="528"/>
    </row>
    <row r="910" spans="1:54" customFormat="1" ht="29.25" hidden="1" customHeight="1" thickBot="1">
      <c r="A910" s="592">
        <v>1521</v>
      </c>
      <c r="B910" s="598" t="s">
        <v>324</v>
      </c>
      <c r="C910" s="602"/>
      <c r="D910" s="607" t="s">
        <v>325</v>
      </c>
      <c r="E910" s="599"/>
      <c r="F910" s="595" t="s">
        <v>256</v>
      </c>
      <c r="G910" s="596"/>
      <c r="H910" s="596"/>
      <c r="I910" s="768" t="s">
        <v>314</v>
      </c>
      <c r="J910" s="596">
        <v>2</v>
      </c>
      <c r="K910" s="590" t="s">
        <v>258</v>
      </c>
      <c r="L910" s="597" t="s">
        <v>4898</v>
      </c>
      <c r="M910" s="592">
        <v>0</v>
      </c>
      <c r="N910" s="592">
        <v>0</v>
      </c>
      <c r="O910" s="592">
        <v>0</v>
      </c>
      <c r="P910" s="592">
        <v>0</v>
      </c>
      <c r="Q910" s="592">
        <v>0</v>
      </c>
      <c r="R910" s="588">
        <f t="shared" si="39"/>
        <v>0</v>
      </c>
      <c r="S910" s="597"/>
      <c r="T910" s="597"/>
      <c r="U910" s="597"/>
      <c r="V910" s="597"/>
      <c r="W910" s="597"/>
      <c r="X910" s="597"/>
      <c r="Y910" s="588"/>
      <c r="Z910" s="588"/>
      <c r="AA910" s="588"/>
      <c r="AB910" s="588"/>
      <c r="AC910" s="588"/>
      <c r="AD910" s="588"/>
      <c r="AE910" s="528"/>
      <c r="AF910" s="528"/>
      <c r="AG910" s="528"/>
      <c r="AH910" s="528"/>
      <c r="AI910" s="528"/>
      <c r="AJ910" s="528"/>
      <c r="AK910" s="528"/>
      <c r="AL910" s="528"/>
      <c r="AM910" s="528"/>
      <c r="AN910" s="528"/>
      <c r="AO910" s="528"/>
      <c r="AP910" s="528"/>
      <c r="AQ910" s="528"/>
      <c r="AR910" s="528"/>
      <c r="AS910" s="528"/>
      <c r="AT910" s="528"/>
      <c r="AU910" s="528"/>
      <c r="AV910" s="528"/>
      <c r="AW910" s="528"/>
      <c r="AX910" s="528"/>
      <c r="AY910" s="528"/>
      <c r="AZ910" s="528"/>
      <c r="BA910" s="528"/>
      <c r="BB910" s="528"/>
    </row>
    <row r="911" spans="1:54" customFormat="1" ht="29.25" hidden="1" customHeight="1" thickBot="1">
      <c r="A911" s="592">
        <v>1531</v>
      </c>
      <c r="B911" s="598" t="s">
        <v>145</v>
      </c>
      <c r="C911" s="602"/>
      <c r="D911" s="607" t="s">
        <v>326</v>
      </c>
      <c r="E911" s="589"/>
      <c r="F911" s="595" t="s">
        <v>256</v>
      </c>
      <c r="G911" s="596"/>
      <c r="H911" s="596"/>
      <c r="I911" s="768" t="s">
        <v>314</v>
      </c>
      <c r="J911" s="596">
        <v>3</v>
      </c>
      <c r="K911" s="590" t="s">
        <v>258</v>
      </c>
      <c r="L911" s="597" t="s">
        <v>259</v>
      </c>
      <c r="M911" s="592">
        <v>0</v>
      </c>
      <c r="N911" s="592">
        <v>0</v>
      </c>
      <c r="O911" s="592">
        <v>0</v>
      </c>
      <c r="P911" s="592">
        <v>0</v>
      </c>
      <c r="Q911" s="592">
        <v>0</v>
      </c>
      <c r="R911" s="588">
        <f t="shared" si="39"/>
        <v>0</v>
      </c>
      <c r="S911" s="597"/>
      <c r="T911" s="597"/>
      <c r="U911" s="597"/>
      <c r="V911" s="597"/>
      <c r="W911" s="597"/>
      <c r="X911" s="597"/>
      <c r="Y911" s="588"/>
      <c r="Z911" s="588"/>
      <c r="AA911" s="588"/>
      <c r="AB911" s="588"/>
      <c r="AC911" s="588"/>
      <c r="AD911" s="588"/>
      <c r="AE911" s="528"/>
      <c r="AF911" s="528"/>
      <c r="AG911" s="528"/>
      <c r="AH911" s="528"/>
      <c r="AI911" s="528"/>
      <c r="AJ911" s="528"/>
      <c r="AK911" s="528"/>
      <c r="AL911" s="528"/>
      <c r="AM911" s="528"/>
      <c r="AN911" s="528"/>
      <c r="AO911" s="528"/>
      <c r="AP911" s="528"/>
      <c r="AQ911" s="528"/>
      <c r="AR911" s="528"/>
      <c r="AS911" s="528"/>
      <c r="AT911" s="528"/>
      <c r="AU911" s="528"/>
      <c r="AV911" s="528"/>
      <c r="AW911" s="528"/>
      <c r="AX911" s="528"/>
      <c r="AY911" s="528"/>
      <c r="AZ911" s="528"/>
      <c r="BA911" s="528"/>
      <c r="BB911" s="528"/>
    </row>
    <row r="912" spans="1:54" customFormat="1" ht="29.25" customHeight="1" thickBot="1">
      <c r="A912" s="592"/>
      <c r="B912" s="748" t="s">
        <v>4904</v>
      </c>
      <c r="C912" s="602"/>
      <c r="D912" s="607"/>
      <c r="E912" s="589"/>
      <c r="F912" s="595" t="s">
        <v>256</v>
      </c>
      <c r="G912" s="596"/>
      <c r="H912" s="596"/>
      <c r="I912" s="768" t="s">
        <v>314</v>
      </c>
      <c r="J912" s="596">
        <v>4</v>
      </c>
      <c r="K912" s="590"/>
      <c r="L912" s="597" t="s">
        <v>259</v>
      </c>
      <c r="M912" s="592">
        <v>0</v>
      </c>
      <c r="N912" s="592">
        <v>0</v>
      </c>
      <c r="O912" s="592">
        <v>0</v>
      </c>
      <c r="P912" s="592">
        <v>0</v>
      </c>
      <c r="Q912" s="592">
        <v>0</v>
      </c>
      <c r="R912" s="588">
        <f t="shared" ref="R912" si="40">SUM(M912:Q912)</f>
        <v>0</v>
      </c>
      <c r="S912" s="597"/>
      <c r="T912" s="597"/>
      <c r="U912" s="597"/>
      <c r="V912" s="597"/>
      <c r="W912" s="597"/>
      <c r="X912" s="597"/>
      <c r="Y912" s="588"/>
      <c r="Z912" s="588"/>
      <c r="AA912" s="588"/>
      <c r="AB912" s="588"/>
      <c r="AC912" s="588"/>
      <c r="AD912" s="588"/>
      <c r="AE912" s="528"/>
      <c r="AF912" s="528"/>
      <c r="AG912" s="528"/>
      <c r="AH912" s="528"/>
      <c r="AI912" s="528"/>
      <c r="AJ912" s="528"/>
      <c r="AK912" s="528"/>
      <c r="AL912" s="528"/>
      <c r="AM912" s="528"/>
      <c r="AN912" s="528"/>
      <c r="AO912" s="528"/>
      <c r="AP912" s="528"/>
      <c r="AQ912" s="528"/>
      <c r="AR912" s="528"/>
      <c r="AS912" s="528"/>
      <c r="AT912" s="528"/>
      <c r="AU912" s="528"/>
      <c r="AV912" s="528"/>
      <c r="AW912" s="528"/>
      <c r="AX912" s="528"/>
      <c r="AY912" s="528"/>
      <c r="AZ912" s="528"/>
      <c r="BA912" s="528"/>
      <c r="BB912" s="528"/>
    </row>
    <row r="913" spans="1:54" customFormat="1" ht="57.75" hidden="1" customHeight="1" thickBot="1">
      <c r="A913" s="592">
        <v>1547</v>
      </c>
      <c r="B913" s="602" t="s">
        <v>327</v>
      </c>
      <c r="C913" s="602"/>
      <c r="D913" s="607" t="s">
        <v>328</v>
      </c>
      <c r="E913" s="589"/>
      <c r="F913" s="595" t="s">
        <v>256</v>
      </c>
      <c r="G913" s="596"/>
      <c r="H913" s="596"/>
      <c r="I913" s="768" t="s">
        <v>314</v>
      </c>
      <c r="J913" s="596">
        <v>5</v>
      </c>
      <c r="K913" s="590" t="s">
        <v>258</v>
      </c>
      <c r="L913" s="597" t="s">
        <v>259</v>
      </c>
      <c r="M913" s="592">
        <v>0</v>
      </c>
      <c r="N913" s="592">
        <v>0</v>
      </c>
      <c r="O913" s="592">
        <v>0</v>
      </c>
      <c r="P913" s="592">
        <v>0</v>
      </c>
      <c r="Q913" s="592">
        <v>0</v>
      </c>
      <c r="R913" s="588">
        <f t="shared" si="39"/>
        <v>0</v>
      </c>
      <c r="S913" s="597"/>
      <c r="T913" s="597"/>
      <c r="U913" s="597"/>
      <c r="V913" s="597"/>
      <c r="W913" s="597"/>
      <c r="X913" s="597"/>
      <c r="Y913" s="588"/>
      <c r="Z913" s="588"/>
      <c r="AA913" s="588"/>
      <c r="AB913" s="588"/>
      <c r="AC913" s="588"/>
      <c r="AD913" s="588"/>
      <c r="AE913" s="528"/>
      <c r="AF913" s="528"/>
      <c r="AG913" s="528"/>
      <c r="AH913" s="528"/>
      <c r="AI913" s="528"/>
      <c r="AJ913" s="528"/>
      <c r="AK913" s="528"/>
      <c r="AL913" s="528"/>
      <c r="AM913" s="528"/>
      <c r="AN913" s="528"/>
      <c r="AO913" s="528"/>
      <c r="AP913" s="528"/>
      <c r="AQ913" s="528"/>
      <c r="AR913" s="528"/>
      <c r="AS913" s="528"/>
      <c r="AT913" s="528"/>
      <c r="AU913" s="528"/>
      <c r="AV913" s="528"/>
      <c r="AW913" s="528"/>
      <c r="AX913" s="528"/>
      <c r="AY913" s="528"/>
      <c r="AZ913" s="528"/>
      <c r="BA913" s="528"/>
      <c r="BB913" s="528"/>
    </row>
    <row r="914" spans="1:54" customFormat="1" ht="29.25" hidden="1" customHeight="1" thickBot="1">
      <c r="A914" s="603">
        <v>1603</v>
      </c>
      <c r="B914" s="600" t="s">
        <v>112</v>
      </c>
      <c r="C914" s="604"/>
      <c r="D914" s="607" t="s">
        <v>329</v>
      </c>
      <c r="E914" s="606"/>
      <c r="F914" s="594" t="s">
        <v>256</v>
      </c>
      <c r="G914" s="609">
        <v>0</v>
      </c>
      <c r="H914" s="609">
        <v>0</v>
      </c>
      <c r="I914" s="769" t="s">
        <v>330</v>
      </c>
      <c r="J914" s="609">
        <v>0</v>
      </c>
      <c r="K914" s="608" t="s">
        <v>331</v>
      </c>
      <c r="L914" s="608" t="s">
        <v>259</v>
      </c>
      <c r="M914" s="592">
        <v>0</v>
      </c>
      <c r="N914" s="592">
        <v>0</v>
      </c>
      <c r="O914" s="592">
        <v>0</v>
      </c>
      <c r="P914" s="592">
        <v>0</v>
      </c>
      <c r="Q914" s="592">
        <v>0</v>
      </c>
      <c r="R914" s="588">
        <f t="shared" si="39"/>
        <v>0</v>
      </c>
      <c r="S914" s="608"/>
      <c r="T914" s="608"/>
      <c r="U914" s="608"/>
      <c r="V914" s="608"/>
      <c r="W914" s="608"/>
      <c r="X914" s="608"/>
      <c r="Y914" s="588"/>
      <c r="Z914" s="588"/>
      <c r="AA914" s="588"/>
      <c r="AB914" s="588"/>
      <c r="AC914" s="588"/>
      <c r="AD914" s="588"/>
      <c r="AE914" s="528"/>
      <c r="AF914" s="528"/>
      <c r="AG914" s="528"/>
      <c r="AH914" s="528"/>
      <c r="AI914" s="528"/>
      <c r="AJ914" s="528"/>
      <c r="AK914" s="528"/>
      <c r="AL914" s="528"/>
      <c r="AM914" s="528"/>
      <c r="AN914" s="528"/>
      <c r="AO914" s="528"/>
      <c r="AP914" s="528"/>
      <c r="AQ914" s="528"/>
      <c r="AR914" s="528"/>
      <c r="AS914" s="528"/>
      <c r="AT914" s="528"/>
      <c r="AU914" s="528"/>
      <c r="AV914" s="528"/>
      <c r="AW914" s="528"/>
      <c r="AX914" s="528"/>
      <c r="AY914" s="528"/>
      <c r="AZ914" s="528"/>
      <c r="BA914" s="528"/>
      <c r="BB914" s="528"/>
    </row>
    <row r="915" spans="1:54" customFormat="1" ht="29.25" hidden="1" customHeight="1" thickBot="1">
      <c r="A915" s="603">
        <v>1605</v>
      </c>
      <c r="B915" s="600" t="s">
        <v>107</v>
      </c>
      <c r="C915" s="604"/>
      <c r="D915" s="607" t="s">
        <v>332</v>
      </c>
      <c r="E915" s="606"/>
      <c r="F915" s="594" t="s">
        <v>256</v>
      </c>
      <c r="G915" s="609">
        <v>0</v>
      </c>
      <c r="H915" s="609">
        <v>0</v>
      </c>
      <c r="I915" s="769" t="s">
        <v>330</v>
      </c>
      <c r="J915" s="609">
        <v>1</v>
      </c>
      <c r="K915" s="608" t="s">
        <v>331</v>
      </c>
      <c r="L915" s="608" t="s">
        <v>259</v>
      </c>
      <c r="M915" s="592">
        <v>0</v>
      </c>
      <c r="N915" s="601">
        <v>0</v>
      </c>
      <c r="O915" s="601">
        <v>0</v>
      </c>
      <c r="P915" s="601">
        <v>0</v>
      </c>
      <c r="Q915" s="592">
        <v>0</v>
      </c>
      <c r="R915" s="588">
        <f t="shared" si="39"/>
        <v>0</v>
      </c>
      <c r="S915" s="608"/>
      <c r="T915" s="608"/>
      <c r="U915" s="608"/>
      <c r="V915" s="608"/>
      <c r="W915" s="608"/>
      <c r="X915" s="608"/>
      <c r="Y915" s="588"/>
      <c r="Z915" s="588"/>
      <c r="AA915" s="588"/>
      <c r="AB915" s="588"/>
      <c r="AC915" s="588"/>
      <c r="AD915" s="588"/>
      <c r="AE915" s="528"/>
      <c r="AF915" s="528"/>
      <c r="AG915" s="528"/>
      <c r="AH915" s="528"/>
      <c r="AI915" s="528"/>
      <c r="AJ915" s="528"/>
      <c r="AK915" s="528"/>
      <c r="AL915" s="528"/>
      <c r="AM915" s="528"/>
      <c r="AN915" s="528"/>
      <c r="AO915" s="528"/>
      <c r="AP915" s="528"/>
      <c r="AQ915" s="528"/>
      <c r="AR915" s="528"/>
      <c r="AS915" s="528"/>
      <c r="AT915" s="528"/>
      <c r="AU915" s="528"/>
      <c r="AV915" s="528"/>
      <c r="AW915" s="528"/>
      <c r="AX915" s="528"/>
      <c r="AY915" s="528"/>
      <c r="AZ915" s="528"/>
      <c r="BA915" s="528"/>
      <c r="BB915" s="528"/>
    </row>
    <row r="916" spans="1:54" customFormat="1" ht="29.25" hidden="1" customHeight="1" thickBot="1">
      <c r="A916" s="603">
        <v>1607</v>
      </c>
      <c r="B916" s="600" t="s">
        <v>108</v>
      </c>
      <c r="C916" s="604"/>
      <c r="D916" s="607" t="s">
        <v>333</v>
      </c>
      <c r="E916" s="606"/>
      <c r="F916" s="594" t="s">
        <v>256</v>
      </c>
      <c r="G916" s="609">
        <v>0</v>
      </c>
      <c r="H916" s="609">
        <v>0</v>
      </c>
      <c r="I916" s="769" t="s">
        <v>330</v>
      </c>
      <c r="J916" s="609">
        <v>1</v>
      </c>
      <c r="K916" s="608" t="s">
        <v>331</v>
      </c>
      <c r="L916" s="608" t="s">
        <v>259</v>
      </c>
      <c r="M916" s="592">
        <v>0</v>
      </c>
      <c r="N916" s="592">
        <v>0</v>
      </c>
      <c r="O916" s="592">
        <v>0</v>
      </c>
      <c r="P916" s="592">
        <v>0</v>
      </c>
      <c r="Q916" s="592">
        <v>0</v>
      </c>
      <c r="R916" s="588">
        <f t="shared" si="39"/>
        <v>0</v>
      </c>
      <c r="S916" s="608"/>
      <c r="T916" s="608"/>
      <c r="U916" s="608"/>
      <c r="V916" s="608"/>
      <c r="W916" s="608"/>
      <c r="X916" s="608"/>
      <c r="Y916" s="588"/>
      <c r="Z916" s="588"/>
      <c r="AA916" s="588"/>
      <c r="AB916" s="588"/>
      <c r="AC916" s="588"/>
      <c r="AD916" s="588"/>
      <c r="AE916" s="528"/>
      <c r="AF916" s="528"/>
      <c r="AG916" s="528"/>
      <c r="AH916" s="528"/>
      <c r="AI916" s="528"/>
      <c r="AJ916" s="528"/>
      <c r="AK916" s="528"/>
      <c r="AL916" s="528"/>
      <c r="AM916" s="528"/>
      <c r="AN916" s="528"/>
      <c r="AO916" s="528"/>
      <c r="AP916" s="528"/>
      <c r="AQ916" s="528"/>
      <c r="AR916" s="528"/>
      <c r="AS916" s="528"/>
      <c r="AT916" s="528"/>
      <c r="AU916" s="528"/>
      <c r="AV916" s="528"/>
      <c r="AW916" s="528"/>
      <c r="AX916" s="528"/>
      <c r="AY916" s="528"/>
      <c r="AZ916" s="528"/>
      <c r="BA916" s="528"/>
      <c r="BB916" s="528"/>
    </row>
    <row r="917" spans="1:54" customFormat="1" ht="29.25" hidden="1" customHeight="1" thickBot="1">
      <c r="A917" s="603">
        <v>1623</v>
      </c>
      <c r="B917" s="600" t="s">
        <v>334</v>
      </c>
      <c r="C917" s="604"/>
      <c r="D917" s="607" t="s">
        <v>335</v>
      </c>
      <c r="E917" s="606"/>
      <c r="F917" s="594" t="s">
        <v>256</v>
      </c>
      <c r="G917" s="609">
        <v>0</v>
      </c>
      <c r="H917" s="609">
        <v>0</v>
      </c>
      <c r="I917" s="769" t="s">
        <v>330</v>
      </c>
      <c r="J917" s="609">
        <v>2</v>
      </c>
      <c r="K917" s="608" t="s">
        <v>331</v>
      </c>
      <c r="L917" s="608" t="s">
        <v>259</v>
      </c>
      <c r="M917" s="592">
        <v>0</v>
      </c>
      <c r="N917" s="592">
        <v>0</v>
      </c>
      <c r="O917" s="592">
        <v>0</v>
      </c>
      <c r="P917" s="592">
        <v>0</v>
      </c>
      <c r="Q917" s="592">
        <v>0</v>
      </c>
      <c r="R917" s="588">
        <f t="shared" si="39"/>
        <v>0</v>
      </c>
      <c r="S917" s="608"/>
      <c r="T917" s="608"/>
      <c r="U917" s="608"/>
      <c r="V917" s="608"/>
      <c r="W917" s="608"/>
      <c r="X917" s="608"/>
      <c r="Y917" s="588"/>
      <c r="Z917" s="588"/>
      <c r="AA917" s="588"/>
      <c r="AB917" s="588"/>
      <c r="AC917" s="588"/>
      <c r="AD917" s="588"/>
      <c r="AE917" s="528"/>
      <c r="AF917" s="528"/>
      <c r="AG917" s="528"/>
      <c r="AH917" s="528"/>
      <c r="AI917" s="528"/>
      <c r="AJ917" s="528"/>
      <c r="AK917" s="528"/>
      <c r="AL917" s="528"/>
      <c r="AM917" s="528"/>
      <c r="AN917" s="528"/>
      <c r="AO917" s="528"/>
      <c r="AP917" s="528"/>
      <c r="AQ917" s="528"/>
      <c r="AR917" s="528"/>
      <c r="AS917" s="528"/>
      <c r="AT917" s="528"/>
      <c r="AU917" s="528"/>
      <c r="AV917" s="528"/>
      <c r="AW917" s="528"/>
      <c r="AX917" s="528"/>
      <c r="AY917" s="528"/>
      <c r="AZ917" s="528"/>
      <c r="BA917" s="528"/>
      <c r="BB917" s="528"/>
    </row>
    <row r="918" spans="1:54" customFormat="1" ht="43.5" hidden="1" customHeight="1" thickBot="1">
      <c r="A918" s="603">
        <v>1626</v>
      </c>
      <c r="B918" s="600" t="s">
        <v>102</v>
      </c>
      <c r="C918" s="604"/>
      <c r="D918" s="607" t="s">
        <v>336</v>
      </c>
      <c r="E918" s="606"/>
      <c r="F918" s="594" t="s">
        <v>256</v>
      </c>
      <c r="G918" s="609">
        <v>0</v>
      </c>
      <c r="H918" s="609">
        <v>0</v>
      </c>
      <c r="I918" s="769" t="s">
        <v>330</v>
      </c>
      <c r="J918" s="609">
        <v>3</v>
      </c>
      <c r="K918" s="608" t="s">
        <v>331</v>
      </c>
      <c r="L918" s="608" t="s">
        <v>259</v>
      </c>
      <c r="M918" s="592">
        <v>0</v>
      </c>
      <c r="N918" s="592">
        <v>0</v>
      </c>
      <c r="O918" s="592">
        <v>0</v>
      </c>
      <c r="P918" s="592">
        <v>0</v>
      </c>
      <c r="Q918" s="592">
        <v>0</v>
      </c>
      <c r="R918" s="588">
        <f t="shared" si="39"/>
        <v>0</v>
      </c>
      <c r="S918" s="608"/>
      <c r="T918" s="608"/>
      <c r="U918" s="608"/>
      <c r="V918" s="608"/>
      <c r="W918" s="608"/>
      <c r="X918" s="608"/>
      <c r="Y918" s="588"/>
      <c r="Z918" s="588"/>
      <c r="AA918" s="588"/>
      <c r="AB918" s="588"/>
      <c r="AC918" s="588"/>
      <c r="AD918" s="588"/>
      <c r="AE918" s="528"/>
      <c r="AF918" s="528"/>
      <c r="AG918" s="528"/>
      <c r="AH918" s="528"/>
      <c r="AI918" s="528"/>
      <c r="AJ918" s="528"/>
      <c r="AK918" s="528"/>
      <c r="AL918" s="528"/>
      <c r="AM918" s="528"/>
      <c r="AN918" s="528"/>
      <c r="AO918" s="528"/>
      <c r="AP918" s="528"/>
      <c r="AQ918" s="528"/>
      <c r="AR918" s="528"/>
      <c r="AS918" s="528"/>
      <c r="AT918" s="528"/>
      <c r="AU918" s="528"/>
      <c r="AV918" s="528"/>
      <c r="AW918" s="528"/>
      <c r="AX918" s="528"/>
      <c r="AY918" s="528"/>
      <c r="AZ918" s="528"/>
      <c r="BA918" s="528"/>
      <c r="BB918" s="528"/>
    </row>
    <row r="919" spans="1:54" customFormat="1" ht="15" hidden="1" customHeight="1" thickBot="1">
      <c r="A919" s="603">
        <v>1646</v>
      </c>
      <c r="B919" s="604" t="s">
        <v>337</v>
      </c>
      <c r="C919" s="604"/>
      <c r="D919" s="607"/>
      <c r="E919" s="606"/>
      <c r="F919" s="594" t="s">
        <v>338</v>
      </c>
      <c r="G919" s="609">
        <v>3</v>
      </c>
      <c r="H919" s="609">
        <v>4</v>
      </c>
      <c r="I919" s="769" t="s">
        <v>330</v>
      </c>
      <c r="J919" s="609">
        <v>5</v>
      </c>
      <c r="K919" s="608" t="s">
        <v>331</v>
      </c>
      <c r="L919" s="608" t="s">
        <v>259</v>
      </c>
      <c r="M919" s="592">
        <v>0</v>
      </c>
      <c r="N919" s="592">
        <v>0</v>
      </c>
      <c r="O919" s="592">
        <v>0</v>
      </c>
      <c r="P919" s="592">
        <v>0</v>
      </c>
      <c r="Q919" s="592">
        <v>0</v>
      </c>
      <c r="R919" s="588">
        <f t="shared" si="39"/>
        <v>0</v>
      </c>
      <c r="S919" s="608"/>
      <c r="T919" s="608"/>
      <c r="U919" s="608"/>
      <c r="V919" s="608"/>
      <c r="W919" s="608"/>
      <c r="X919" s="608"/>
      <c r="Y919" s="588"/>
      <c r="Z919" s="588"/>
      <c r="AA919" s="588"/>
      <c r="AB919" s="588"/>
      <c r="AC919" s="588"/>
      <c r="AD919" s="588"/>
      <c r="AE919" s="528"/>
      <c r="AF919" s="528"/>
      <c r="AG919" s="528"/>
      <c r="AH919" s="528"/>
      <c r="AI919" s="528"/>
      <c r="AJ919" s="528"/>
      <c r="AK919" s="528"/>
      <c r="AL919" s="528"/>
      <c r="AM919" s="528"/>
      <c r="AN919" s="528"/>
      <c r="AO919" s="528"/>
      <c r="AP919" s="528"/>
      <c r="AQ919" s="528"/>
      <c r="AR919" s="528"/>
      <c r="AS919" s="528"/>
      <c r="AT919" s="528"/>
      <c r="AU919" s="528"/>
      <c r="AV919" s="528"/>
      <c r="AW919" s="528"/>
      <c r="AX919" s="528"/>
      <c r="AY919" s="528"/>
      <c r="AZ919" s="528"/>
      <c r="BA919" s="528"/>
      <c r="BB919" s="528"/>
    </row>
    <row r="920" spans="1:54" customFormat="1" ht="15" hidden="1" customHeight="1" thickBot="1">
      <c r="A920" s="603">
        <v>1647</v>
      </c>
      <c r="B920" s="600" t="s">
        <v>339</v>
      </c>
      <c r="C920" s="604"/>
      <c r="D920" s="607" t="s">
        <v>340</v>
      </c>
      <c r="E920" s="606"/>
      <c r="F920" s="594" t="s">
        <v>256</v>
      </c>
      <c r="G920" s="609">
        <v>0</v>
      </c>
      <c r="H920" s="609">
        <v>0</v>
      </c>
      <c r="I920" s="769" t="s">
        <v>330</v>
      </c>
      <c r="J920" s="609">
        <v>5</v>
      </c>
      <c r="K920" s="608" t="s">
        <v>331</v>
      </c>
      <c r="L920" s="608" t="s">
        <v>259</v>
      </c>
      <c r="M920" s="592">
        <v>0</v>
      </c>
      <c r="N920" s="592">
        <v>0</v>
      </c>
      <c r="O920" s="592">
        <v>0</v>
      </c>
      <c r="P920" s="592">
        <v>0</v>
      </c>
      <c r="Q920" s="592">
        <v>0</v>
      </c>
      <c r="R920" s="588">
        <f t="shared" si="39"/>
        <v>0</v>
      </c>
      <c r="S920" s="608"/>
      <c r="T920" s="608"/>
      <c r="U920" s="608"/>
      <c r="V920" s="608"/>
      <c r="W920" s="608"/>
      <c r="X920" s="608"/>
      <c r="Y920" s="588"/>
      <c r="Z920" s="588"/>
      <c r="AA920" s="588"/>
      <c r="AB920" s="588"/>
      <c r="AC920" s="588"/>
      <c r="AD920" s="588"/>
      <c r="AE920" s="528"/>
      <c r="AF920" s="528"/>
      <c r="AG920" s="528"/>
      <c r="AH920" s="528"/>
      <c r="AI920" s="528"/>
      <c r="AJ920" s="528"/>
      <c r="AK920" s="528"/>
      <c r="AL920" s="528"/>
      <c r="AM920" s="528"/>
      <c r="AN920" s="528"/>
      <c r="AO920" s="528"/>
      <c r="AP920" s="528"/>
      <c r="AQ920" s="528"/>
      <c r="AR920" s="528"/>
      <c r="AS920" s="528"/>
      <c r="AT920" s="528"/>
      <c r="AU920" s="528"/>
      <c r="AV920" s="528"/>
      <c r="AW920" s="528"/>
      <c r="AX920" s="528"/>
      <c r="AY920" s="528"/>
      <c r="AZ920" s="528"/>
      <c r="BA920" s="528"/>
      <c r="BB920" s="528"/>
    </row>
    <row r="921" spans="1:54" customFormat="1" ht="29.25" hidden="1" customHeight="1" thickBot="1">
      <c r="A921" s="603">
        <v>1655</v>
      </c>
      <c r="B921" s="600" t="s">
        <v>341</v>
      </c>
      <c r="C921" s="604"/>
      <c r="D921" s="607" t="s">
        <v>342</v>
      </c>
      <c r="E921" s="610"/>
      <c r="F921" s="594" t="s">
        <v>256</v>
      </c>
      <c r="G921" s="609">
        <v>0</v>
      </c>
      <c r="H921" s="609">
        <v>0</v>
      </c>
      <c r="I921" s="769" t="s">
        <v>330</v>
      </c>
      <c r="J921" s="609">
        <v>6</v>
      </c>
      <c r="K921" s="590" t="s">
        <v>331</v>
      </c>
      <c r="L921" s="608" t="s">
        <v>259</v>
      </c>
      <c r="M921" s="592">
        <v>0</v>
      </c>
      <c r="N921" s="592">
        <v>0</v>
      </c>
      <c r="O921" s="592">
        <v>0</v>
      </c>
      <c r="P921" s="592">
        <v>0</v>
      </c>
      <c r="Q921" s="592">
        <v>0</v>
      </c>
      <c r="R921" s="588">
        <f t="shared" si="39"/>
        <v>0</v>
      </c>
      <c r="S921" s="608"/>
      <c r="T921" s="608"/>
      <c r="U921" s="608"/>
      <c r="V921" s="608"/>
      <c r="W921" s="608"/>
      <c r="X921" s="608"/>
      <c r="Y921" s="588"/>
      <c r="Z921" s="588"/>
      <c r="AA921" s="588"/>
      <c r="AB921" s="588"/>
      <c r="AC921" s="588"/>
      <c r="AD921" s="588"/>
      <c r="AE921" s="528"/>
      <c r="AF921" s="528"/>
      <c r="AG921" s="528"/>
      <c r="AH921" s="528"/>
      <c r="AI921" s="528"/>
      <c r="AJ921" s="528"/>
      <c r="AK921" s="528"/>
      <c r="AL921" s="528"/>
      <c r="AM921" s="528"/>
      <c r="AN921" s="528"/>
      <c r="AO921" s="528"/>
      <c r="AP921" s="528"/>
      <c r="AQ921" s="528"/>
      <c r="AR921" s="528"/>
      <c r="AS921" s="528"/>
      <c r="AT921" s="528"/>
      <c r="AU921" s="528"/>
      <c r="AV921" s="528"/>
      <c r="AW921" s="528"/>
      <c r="AX921" s="528"/>
      <c r="AY921" s="528"/>
      <c r="AZ921" s="528"/>
      <c r="BA921" s="528"/>
      <c r="BB921" s="528"/>
    </row>
    <row r="922" spans="1:54" customFormat="1" ht="15" hidden="1" customHeight="1" thickBot="1">
      <c r="A922" s="603">
        <v>1657</v>
      </c>
      <c r="B922" s="600" t="s">
        <v>343</v>
      </c>
      <c r="C922" s="604"/>
      <c r="D922" s="607" t="s">
        <v>344</v>
      </c>
      <c r="E922" s="610"/>
      <c r="F922" s="594" t="s">
        <v>256</v>
      </c>
      <c r="G922" s="609">
        <v>0</v>
      </c>
      <c r="H922" s="609">
        <v>0</v>
      </c>
      <c r="I922" s="769" t="s">
        <v>330</v>
      </c>
      <c r="J922" s="609">
        <v>7</v>
      </c>
      <c r="K922" s="590" t="s">
        <v>331</v>
      </c>
      <c r="L922" s="608" t="s">
        <v>259</v>
      </c>
      <c r="M922" s="592">
        <v>0</v>
      </c>
      <c r="N922" s="592">
        <v>0</v>
      </c>
      <c r="O922" s="592">
        <v>0</v>
      </c>
      <c r="P922" s="592">
        <v>0</v>
      </c>
      <c r="Q922" s="592">
        <v>0</v>
      </c>
      <c r="R922" s="588">
        <f t="shared" si="39"/>
        <v>0</v>
      </c>
      <c r="S922" s="608"/>
      <c r="T922" s="608"/>
      <c r="U922" s="608"/>
      <c r="V922" s="608"/>
      <c r="W922" s="608"/>
      <c r="X922" s="608"/>
      <c r="Y922" s="588"/>
      <c r="Z922" s="588"/>
      <c r="AA922" s="588"/>
      <c r="AB922" s="588"/>
      <c r="AC922" s="588"/>
      <c r="AD922" s="588"/>
      <c r="AE922" s="528"/>
      <c r="AF922" s="528"/>
      <c r="AG922" s="528"/>
      <c r="AH922" s="528"/>
      <c r="AI922" s="528"/>
      <c r="AJ922" s="528"/>
      <c r="AK922" s="528"/>
      <c r="AL922" s="528"/>
      <c r="AM922" s="528"/>
      <c r="AN922" s="528"/>
      <c r="AO922" s="528"/>
      <c r="AP922" s="528"/>
      <c r="AQ922" s="528"/>
      <c r="AR922" s="528"/>
      <c r="AS922" s="528"/>
      <c r="AT922" s="528"/>
      <c r="AU922" s="528"/>
      <c r="AV922" s="528"/>
      <c r="AW922" s="528"/>
      <c r="AX922" s="528"/>
      <c r="AY922" s="528"/>
      <c r="AZ922" s="528"/>
      <c r="BA922" s="528"/>
      <c r="BB922" s="528"/>
    </row>
    <row r="923" spans="1:54" customFormat="1" ht="43.5" hidden="1" customHeight="1" thickBot="1">
      <c r="A923" s="603">
        <v>1701</v>
      </c>
      <c r="B923" s="604" t="s">
        <v>345</v>
      </c>
      <c r="C923" s="604"/>
      <c r="D923" s="607" t="s">
        <v>346</v>
      </c>
      <c r="E923" s="606"/>
      <c r="F923" s="594" t="s">
        <v>256</v>
      </c>
      <c r="G923" s="609">
        <v>0</v>
      </c>
      <c r="H923" s="609">
        <v>0</v>
      </c>
      <c r="I923" s="769" t="s">
        <v>347</v>
      </c>
      <c r="J923" s="609">
        <v>0</v>
      </c>
      <c r="K923" s="608" t="s">
        <v>331</v>
      </c>
      <c r="L923" s="608" t="s">
        <v>259</v>
      </c>
      <c r="M923" s="603">
        <v>0</v>
      </c>
      <c r="N923" s="603">
        <v>0</v>
      </c>
      <c r="O923" s="603">
        <v>0</v>
      </c>
      <c r="P923" s="603">
        <v>0</v>
      </c>
      <c r="Q923" s="603">
        <v>0</v>
      </c>
      <c r="R923" s="588">
        <f t="shared" si="39"/>
        <v>0</v>
      </c>
      <c r="S923" s="608"/>
      <c r="T923" s="608"/>
      <c r="U923" s="608"/>
      <c r="V923" s="608"/>
      <c r="W923" s="608"/>
      <c r="X923" s="608"/>
      <c r="Y923" s="588"/>
      <c r="Z923" s="588"/>
      <c r="AA923" s="588"/>
      <c r="AB923" s="588"/>
      <c r="AC923" s="588"/>
      <c r="AD923" s="588"/>
      <c r="AE923" s="528"/>
      <c r="AF923" s="528"/>
      <c r="AG923" s="528"/>
      <c r="AH923" s="528"/>
      <c r="AI923" s="528"/>
      <c r="AJ923" s="528"/>
      <c r="AK923" s="528"/>
      <c r="AL923" s="528"/>
      <c r="AM923" s="528"/>
      <c r="AN923" s="528"/>
      <c r="AO923" s="528"/>
      <c r="AP923" s="528"/>
      <c r="AQ923" s="528"/>
      <c r="AR923" s="528"/>
      <c r="AS923" s="528"/>
      <c r="AT923" s="528"/>
      <c r="AU923" s="528"/>
      <c r="AV923" s="528"/>
      <c r="AW923" s="528"/>
      <c r="AX923" s="528"/>
      <c r="AY923" s="528"/>
      <c r="AZ923" s="528"/>
      <c r="BA923" s="528"/>
      <c r="BB923" s="528"/>
    </row>
    <row r="924" spans="1:54" customFormat="1" ht="29.25" hidden="1" customHeight="1" thickBot="1">
      <c r="A924" s="603">
        <v>1702</v>
      </c>
      <c r="B924" s="670" t="s">
        <v>348</v>
      </c>
      <c r="C924" s="701"/>
      <c r="D924" s="607" t="s">
        <v>349</v>
      </c>
      <c r="E924" s="606"/>
      <c r="F924" s="594" t="s">
        <v>256</v>
      </c>
      <c r="G924" s="609">
        <v>0</v>
      </c>
      <c r="H924" s="609">
        <v>0</v>
      </c>
      <c r="I924" s="769" t="s">
        <v>347</v>
      </c>
      <c r="J924" s="609">
        <v>0</v>
      </c>
      <c r="K924" s="608" t="s">
        <v>331</v>
      </c>
      <c r="L924" s="608" t="s">
        <v>259</v>
      </c>
      <c r="M924" s="603">
        <v>0</v>
      </c>
      <c r="N924" s="603">
        <v>0</v>
      </c>
      <c r="O924" s="603">
        <v>0</v>
      </c>
      <c r="P924" s="603">
        <v>0</v>
      </c>
      <c r="Q924" s="603">
        <v>0</v>
      </c>
      <c r="R924" s="588">
        <f t="shared" si="39"/>
        <v>0</v>
      </c>
      <c r="S924" s="608"/>
      <c r="T924" s="608"/>
      <c r="U924" s="608"/>
      <c r="V924" s="608"/>
      <c r="W924" s="608"/>
      <c r="X924" s="608"/>
      <c r="Y924" s="588"/>
      <c r="Z924" s="588"/>
      <c r="AA924" s="588"/>
      <c r="AB924" s="588"/>
      <c r="AC924" s="588"/>
      <c r="AD924" s="588"/>
      <c r="AE924" s="528"/>
      <c r="AF924" s="528"/>
      <c r="AG924" s="528"/>
      <c r="AH924" s="528"/>
      <c r="AI924" s="528"/>
      <c r="AJ924" s="528"/>
      <c r="AK924" s="528"/>
      <c r="AL924" s="528"/>
      <c r="AM924" s="528"/>
      <c r="AN924" s="528"/>
      <c r="AO924" s="528"/>
      <c r="AP924" s="528"/>
      <c r="AQ924" s="528"/>
      <c r="AR924" s="528"/>
      <c r="AS924" s="528"/>
      <c r="AT924" s="528"/>
      <c r="AU924" s="528"/>
      <c r="AV924" s="528"/>
      <c r="AW924" s="528"/>
      <c r="AX924" s="528"/>
      <c r="AY924" s="528"/>
      <c r="AZ924" s="528"/>
      <c r="BA924" s="528"/>
      <c r="BB924" s="528"/>
    </row>
    <row r="925" spans="1:54" customFormat="1" ht="43.5" hidden="1" customHeight="1" thickBot="1">
      <c r="A925" s="603">
        <v>1703</v>
      </c>
      <c r="B925" s="600" t="s">
        <v>350</v>
      </c>
      <c r="C925" s="604"/>
      <c r="D925" s="607" t="s">
        <v>351</v>
      </c>
      <c r="E925" s="606"/>
      <c r="F925" s="594" t="s">
        <v>256</v>
      </c>
      <c r="G925" s="609">
        <v>0</v>
      </c>
      <c r="H925" s="609">
        <v>0</v>
      </c>
      <c r="I925" s="769" t="s">
        <v>347</v>
      </c>
      <c r="J925" s="609">
        <v>1</v>
      </c>
      <c r="K925" s="608" t="s">
        <v>331</v>
      </c>
      <c r="L925" s="608" t="s">
        <v>259</v>
      </c>
      <c r="M925" s="603">
        <v>0</v>
      </c>
      <c r="N925" s="603">
        <v>0</v>
      </c>
      <c r="O925" s="603">
        <v>0</v>
      </c>
      <c r="P925" s="603">
        <v>0</v>
      </c>
      <c r="Q925" s="603">
        <v>0</v>
      </c>
      <c r="R925" s="588">
        <f t="shared" si="39"/>
        <v>0</v>
      </c>
      <c r="S925" s="608"/>
      <c r="T925" s="608"/>
      <c r="U925" s="608"/>
      <c r="V925" s="608"/>
      <c r="W925" s="608"/>
      <c r="X925" s="608"/>
      <c r="Y925" s="588"/>
      <c r="Z925" s="588"/>
      <c r="AA925" s="588"/>
      <c r="AB925" s="588"/>
      <c r="AC925" s="588"/>
      <c r="AD925" s="588"/>
      <c r="AE925" s="528"/>
      <c r="AF925" s="528"/>
      <c r="AG925" s="528"/>
      <c r="AH925" s="528"/>
      <c r="AI925" s="528"/>
      <c r="AJ925" s="528"/>
      <c r="AK925" s="528"/>
      <c r="AL925" s="528"/>
      <c r="AM925" s="528"/>
      <c r="AN925" s="528"/>
      <c r="AO925" s="528"/>
      <c r="AP925" s="528"/>
      <c r="AQ925" s="528"/>
      <c r="AR925" s="528"/>
      <c r="AS925" s="528"/>
      <c r="AT925" s="528"/>
      <c r="AU925" s="528"/>
      <c r="AV925" s="528"/>
      <c r="AW925" s="528"/>
      <c r="AX925" s="528"/>
      <c r="AY925" s="528"/>
      <c r="AZ925" s="528"/>
      <c r="BA925" s="528"/>
      <c r="BB925" s="528"/>
    </row>
    <row r="926" spans="1:54" customFormat="1" ht="43.5" hidden="1" customHeight="1" thickBot="1">
      <c r="A926" s="603">
        <v>1708</v>
      </c>
      <c r="B926" s="600" t="s">
        <v>352</v>
      </c>
      <c r="C926" s="604"/>
      <c r="D926" s="607" t="s">
        <v>353</v>
      </c>
      <c r="E926" s="606"/>
      <c r="F926" s="594" t="s">
        <v>256</v>
      </c>
      <c r="G926" s="609">
        <v>0</v>
      </c>
      <c r="H926" s="609">
        <v>0</v>
      </c>
      <c r="I926" s="769" t="s">
        <v>347</v>
      </c>
      <c r="J926" s="609">
        <v>1</v>
      </c>
      <c r="K926" s="608" t="s">
        <v>331</v>
      </c>
      <c r="L926" s="608" t="s">
        <v>259</v>
      </c>
      <c r="M926" s="603">
        <v>0</v>
      </c>
      <c r="N926" s="603">
        <v>0</v>
      </c>
      <c r="O926" s="603">
        <v>0</v>
      </c>
      <c r="P926" s="603">
        <v>0</v>
      </c>
      <c r="Q926" s="603">
        <v>0</v>
      </c>
      <c r="R926" s="588">
        <f t="shared" si="39"/>
        <v>0</v>
      </c>
      <c r="S926" s="608"/>
      <c r="T926" s="608"/>
      <c r="U926" s="608"/>
      <c r="V926" s="608"/>
      <c r="W926" s="608"/>
      <c r="X926" s="608"/>
      <c r="Y926" s="588"/>
      <c r="Z926" s="588"/>
      <c r="AA926" s="588"/>
      <c r="AB926" s="588"/>
      <c r="AC926" s="588"/>
      <c r="AD926" s="588"/>
      <c r="AE926" s="528"/>
      <c r="AF926" s="528"/>
      <c r="AG926" s="528"/>
      <c r="AH926" s="528"/>
      <c r="AI926" s="528"/>
      <c r="AJ926" s="528"/>
      <c r="AK926" s="528"/>
      <c r="AL926" s="528"/>
      <c r="AM926" s="528"/>
      <c r="AN926" s="528"/>
      <c r="AO926" s="528"/>
      <c r="AP926" s="528"/>
      <c r="AQ926" s="528"/>
      <c r="AR926" s="528"/>
      <c r="AS926" s="528"/>
      <c r="AT926" s="528"/>
      <c r="AU926" s="528"/>
      <c r="AV926" s="528"/>
      <c r="AW926" s="528"/>
      <c r="AX926" s="528"/>
      <c r="AY926" s="528"/>
      <c r="AZ926" s="528"/>
      <c r="BA926" s="528"/>
      <c r="BB926" s="528"/>
    </row>
    <row r="927" spans="1:54" customFormat="1" ht="29.25" hidden="1" customHeight="1" thickBot="1">
      <c r="A927" s="603">
        <v>1717</v>
      </c>
      <c r="B927" s="600" t="s">
        <v>171</v>
      </c>
      <c r="C927" s="604"/>
      <c r="D927" s="607" t="s">
        <v>354</v>
      </c>
      <c r="E927" s="606"/>
      <c r="F927" s="594" t="s">
        <v>275</v>
      </c>
      <c r="G927" s="609">
        <v>0</v>
      </c>
      <c r="H927" s="609">
        <v>3</v>
      </c>
      <c r="I927" s="769" t="s">
        <v>347</v>
      </c>
      <c r="J927" s="609">
        <v>2</v>
      </c>
      <c r="K927" s="608" t="s">
        <v>331</v>
      </c>
      <c r="L927" s="608" t="s">
        <v>259</v>
      </c>
      <c r="M927" s="603">
        <v>0</v>
      </c>
      <c r="N927" s="603">
        <v>0</v>
      </c>
      <c r="O927" s="603">
        <v>0</v>
      </c>
      <c r="P927" s="603">
        <v>0</v>
      </c>
      <c r="Q927" s="603">
        <v>0</v>
      </c>
      <c r="R927" s="588">
        <f t="shared" si="39"/>
        <v>0</v>
      </c>
      <c r="S927" s="608"/>
      <c r="T927" s="608"/>
      <c r="U927" s="608"/>
      <c r="V927" s="608"/>
      <c r="W927" s="608"/>
      <c r="X927" s="608"/>
      <c r="Y927" s="588"/>
      <c r="Z927" s="588"/>
      <c r="AA927" s="588"/>
      <c r="AB927" s="588"/>
      <c r="AC927" s="588"/>
      <c r="AD927" s="588"/>
      <c r="AE927" s="528"/>
      <c r="AF927" s="528"/>
      <c r="AG927" s="528"/>
      <c r="AH927" s="528"/>
      <c r="AI927" s="528"/>
      <c r="AJ927" s="528"/>
      <c r="AK927" s="528"/>
      <c r="AL927" s="528"/>
      <c r="AM927" s="528"/>
      <c r="AN927" s="528"/>
      <c r="AO927" s="528"/>
      <c r="AP927" s="528"/>
      <c r="AQ927" s="528"/>
      <c r="AR927" s="528"/>
      <c r="AS927" s="528"/>
      <c r="AT927" s="528"/>
      <c r="AU927" s="528"/>
      <c r="AV927" s="528"/>
      <c r="AW927" s="528"/>
      <c r="AX927" s="528"/>
      <c r="AY927" s="528"/>
      <c r="AZ927" s="528"/>
      <c r="BA927" s="528"/>
      <c r="BB927" s="528"/>
    </row>
    <row r="928" spans="1:54" customFormat="1" ht="29.25" hidden="1" customHeight="1" thickBot="1">
      <c r="A928" s="603">
        <v>1723</v>
      </c>
      <c r="B928" s="600" t="s">
        <v>355</v>
      </c>
      <c r="C928" s="604"/>
      <c r="D928" s="607" t="s">
        <v>356</v>
      </c>
      <c r="E928" s="606"/>
      <c r="F928" s="594" t="s">
        <v>256</v>
      </c>
      <c r="G928" s="609">
        <v>0</v>
      </c>
      <c r="H928" s="609">
        <v>0</v>
      </c>
      <c r="I928" s="769" t="s">
        <v>347</v>
      </c>
      <c r="J928" s="609">
        <v>2</v>
      </c>
      <c r="K928" s="608" t="s">
        <v>331</v>
      </c>
      <c r="L928" s="608" t="s">
        <v>259</v>
      </c>
      <c r="M928" s="603">
        <v>0</v>
      </c>
      <c r="N928" s="603">
        <v>0</v>
      </c>
      <c r="O928" s="589">
        <v>0</v>
      </c>
      <c r="P928" s="603">
        <v>0</v>
      </c>
      <c r="Q928" s="603">
        <v>0</v>
      </c>
      <c r="R928" s="588">
        <f t="shared" si="39"/>
        <v>0</v>
      </c>
      <c r="S928" s="608"/>
      <c r="T928" s="608"/>
      <c r="U928" s="608"/>
      <c r="V928" s="608"/>
      <c r="W928" s="608"/>
      <c r="X928" s="608"/>
      <c r="Y928" s="588"/>
      <c r="Z928" s="588"/>
      <c r="AA928" s="588"/>
      <c r="AB928" s="588"/>
      <c r="AC928" s="588"/>
      <c r="AD928" s="588"/>
      <c r="AE928" s="528"/>
      <c r="AF928" s="528"/>
      <c r="AG928" s="528"/>
      <c r="AH928" s="528"/>
      <c r="AI928" s="528"/>
      <c r="AJ928" s="528"/>
      <c r="AK928" s="528"/>
      <c r="AL928" s="528"/>
      <c r="AM928" s="528"/>
      <c r="AN928" s="528"/>
      <c r="AO928" s="528"/>
      <c r="AP928" s="528"/>
      <c r="AQ928" s="528"/>
      <c r="AR928" s="528"/>
      <c r="AS928" s="528"/>
      <c r="AT928" s="528"/>
      <c r="AU928" s="528"/>
      <c r="AV928" s="528"/>
      <c r="AW928" s="528"/>
      <c r="AX928" s="528"/>
      <c r="AY928" s="528"/>
      <c r="AZ928" s="528"/>
      <c r="BA928" s="528"/>
      <c r="BB928" s="528"/>
    </row>
    <row r="929" spans="1:54" customFormat="1" ht="43.5" hidden="1" customHeight="1" thickBot="1">
      <c r="A929" s="603">
        <v>1729</v>
      </c>
      <c r="B929" s="600" t="s">
        <v>357</v>
      </c>
      <c r="C929" s="604"/>
      <c r="D929" s="607" t="s">
        <v>358</v>
      </c>
      <c r="E929" s="606"/>
      <c r="F929" s="594" t="s">
        <v>256</v>
      </c>
      <c r="G929" s="609">
        <v>0</v>
      </c>
      <c r="H929" s="609">
        <v>0</v>
      </c>
      <c r="I929" s="769" t="s">
        <v>347</v>
      </c>
      <c r="J929" s="609">
        <v>3</v>
      </c>
      <c r="K929" s="608" t="s">
        <v>331</v>
      </c>
      <c r="L929" s="608" t="s">
        <v>259</v>
      </c>
      <c r="M929" s="603">
        <v>0</v>
      </c>
      <c r="N929" s="603">
        <v>0</v>
      </c>
      <c r="O929" s="603">
        <v>0</v>
      </c>
      <c r="P929" s="603">
        <v>0</v>
      </c>
      <c r="Q929" s="603">
        <v>0</v>
      </c>
      <c r="R929" s="588">
        <f t="shared" si="39"/>
        <v>0</v>
      </c>
      <c r="S929" s="608"/>
      <c r="T929" s="608"/>
      <c r="U929" s="608"/>
      <c r="V929" s="608"/>
      <c r="W929" s="608"/>
      <c r="X929" s="608"/>
      <c r="Y929" s="588"/>
      <c r="Z929" s="588"/>
      <c r="AA929" s="588"/>
      <c r="AB929" s="588"/>
      <c r="AC929" s="588"/>
      <c r="AD929" s="588"/>
      <c r="AE929" s="528"/>
      <c r="AF929" s="528"/>
      <c r="AG929" s="528"/>
      <c r="AH929" s="528"/>
      <c r="AI929" s="528"/>
      <c r="AJ929" s="528"/>
      <c r="AK929" s="528"/>
      <c r="AL929" s="528"/>
      <c r="AM929" s="528"/>
      <c r="AN929" s="528"/>
      <c r="AO929" s="528"/>
      <c r="AP929" s="528"/>
      <c r="AQ929" s="528"/>
      <c r="AR929" s="528"/>
      <c r="AS929" s="528"/>
      <c r="AT929" s="528"/>
      <c r="AU929" s="528"/>
      <c r="AV929" s="528"/>
      <c r="AW929" s="528"/>
      <c r="AX929" s="528"/>
      <c r="AY929" s="528"/>
      <c r="AZ929" s="528"/>
      <c r="BA929" s="528"/>
      <c r="BB929" s="528"/>
    </row>
    <row r="930" spans="1:54" customFormat="1" ht="29.25" hidden="1" customHeight="1" thickBot="1">
      <c r="A930" s="603">
        <v>1745</v>
      </c>
      <c r="B930" s="600" t="s">
        <v>359</v>
      </c>
      <c r="C930" s="604"/>
      <c r="D930" s="605" t="s">
        <v>360</v>
      </c>
      <c r="E930" s="606"/>
      <c r="F930" s="594" t="s">
        <v>275</v>
      </c>
      <c r="G930" s="609">
        <v>3</v>
      </c>
      <c r="H930" s="609">
        <v>3</v>
      </c>
      <c r="I930" s="769" t="s">
        <v>347</v>
      </c>
      <c r="J930" s="609">
        <v>4</v>
      </c>
      <c r="K930" s="608" t="s">
        <v>331</v>
      </c>
      <c r="L930" s="608" t="s">
        <v>259</v>
      </c>
      <c r="M930" s="603">
        <v>0</v>
      </c>
      <c r="N930" s="603">
        <v>0</v>
      </c>
      <c r="O930" s="603">
        <v>0</v>
      </c>
      <c r="P930" s="603">
        <v>0</v>
      </c>
      <c r="Q930" s="603">
        <v>0</v>
      </c>
      <c r="R930" s="588">
        <f t="shared" si="39"/>
        <v>0</v>
      </c>
      <c r="S930" s="608"/>
      <c r="T930" s="608"/>
      <c r="U930" s="608"/>
      <c r="V930" s="608"/>
      <c r="W930" s="608"/>
      <c r="X930" s="608"/>
      <c r="Y930" s="588"/>
      <c r="Z930" s="588"/>
      <c r="AA930" s="588"/>
      <c r="AB930" s="588"/>
      <c r="AC930" s="588"/>
      <c r="AD930" s="588"/>
      <c r="AE930" s="528"/>
      <c r="AF930" s="528"/>
      <c r="AG930" s="528"/>
      <c r="AH930" s="528"/>
      <c r="AI930" s="528"/>
      <c r="AJ930" s="528"/>
      <c r="AK930" s="528"/>
      <c r="AL930" s="528"/>
      <c r="AM930" s="528"/>
      <c r="AN930" s="528"/>
      <c r="AO930" s="528"/>
      <c r="AP930" s="528"/>
      <c r="AQ930" s="528"/>
      <c r="AR930" s="528"/>
      <c r="AS930" s="528"/>
      <c r="AT930" s="528"/>
      <c r="AU930" s="528"/>
      <c r="AV930" s="528"/>
      <c r="AW930" s="528"/>
      <c r="AX930" s="528"/>
      <c r="AY930" s="528"/>
      <c r="AZ930" s="528"/>
      <c r="BA930" s="528"/>
      <c r="BB930" s="528"/>
    </row>
    <row r="931" spans="1:54" customFormat="1" ht="29.25" hidden="1" customHeight="1" thickBot="1">
      <c r="A931" s="603">
        <v>1749</v>
      </c>
      <c r="B931" s="600" t="s">
        <v>177</v>
      </c>
      <c r="C931" s="604"/>
      <c r="D931" s="605" t="s">
        <v>361</v>
      </c>
      <c r="E931" s="606"/>
      <c r="F931" s="594" t="s">
        <v>256</v>
      </c>
      <c r="G931" s="609">
        <v>0</v>
      </c>
      <c r="H931" s="609">
        <v>0</v>
      </c>
      <c r="I931" s="769" t="s">
        <v>347</v>
      </c>
      <c r="J931" s="609">
        <v>5</v>
      </c>
      <c r="K931" s="608" t="s">
        <v>331</v>
      </c>
      <c r="L931" s="608" t="s">
        <v>259</v>
      </c>
      <c r="M931" s="603">
        <v>0</v>
      </c>
      <c r="N931" s="603">
        <v>0</v>
      </c>
      <c r="O931" s="603">
        <v>0</v>
      </c>
      <c r="P931" s="603">
        <v>0</v>
      </c>
      <c r="Q931" s="603">
        <v>0</v>
      </c>
      <c r="R931" s="588">
        <f t="shared" si="39"/>
        <v>0</v>
      </c>
      <c r="S931" s="608"/>
      <c r="T931" s="608"/>
      <c r="U931" s="608"/>
      <c r="V931" s="608"/>
      <c r="W931" s="608"/>
      <c r="X931" s="608"/>
      <c r="Y931" s="588"/>
      <c r="Z931" s="588"/>
      <c r="AA931" s="588"/>
      <c r="AB931" s="588"/>
      <c r="AC931" s="588"/>
      <c r="AD931" s="588"/>
      <c r="AE931" s="528"/>
      <c r="AF931" s="528"/>
      <c r="AG931" s="528"/>
      <c r="AH931" s="528"/>
      <c r="AI931" s="528"/>
      <c r="AJ931" s="528"/>
      <c r="AK931" s="528"/>
      <c r="AL931" s="528"/>
      <c r="AM931" s="528"/>
      <c r="AN931" s="528"/>
      <c r="AO931" s="528"/>
      <c r="AP931" s="528"/>
      <c r="AQ931" s="528"/>
      <c r="AR931" s="528"/>
      <c r="AS931" s="528"/>
      <c r="AT931" s="528"/>
      <c r="AU931" s="528"/>
      <c r="AV931" s="528"/>
      <c r="AW931" s="528"/>
      <c r="AX931" s="528"/>
      <c r="AY931" s="528"/>
      <c r="AZ931" s="528"/>
      <c r="BA931" s="528"/>
      <c r="BB931" s="528"/>
    </row>
    <row r="932" spans="1:54" customFormat="1" ht="29.25" hidden="1" customHeight="1" thickBot="1">
      <c r="A932" s="603">
        <v>1756</v>
      </c>
      <c r="B932" s="600" t="s">
        <v>362</v>
      </c>
      <c r="C932" s="604"/>
      <c r="D932" s="605" t="s">
        <v>363</v>
      </c>
      <c r="E932" s="610"/>
      <c r="F932" s="594" t="s">
        <v>275</v>
      </c>
      <c r="G932" s="609">
        <v>6</v>
      </c>
      <c r="H932" s="609">
        <v>5</v>
      </c>
      <c r="I932" s="769" t="s">
        <v>347</v>
      </c>
      <c r="J932" s="609">
        <v>6</v>
      </c>
      <c r="K932" s="608" t="s">
        <v>331</v>
      </c>
      <c r="L932" s="608" t="s">
        <v>259</v>
      </c>
      <c r="M932" s="603">
        <v>0</v>
      </c>
      <c r="N932" s="603">
        <v>0</v>
      </c>
      <c r="O932" s="603">
        <v>0</v>
      </c>
      <c r="P932" s="603">
        <v>0</v>
      </c>
      <c r="Q932" s="603">
        <v>0</v>
      </c>
      <c r="R932" s="588">
        <f t="shared" si="39"/>
        <v>0</v>
      </c>
      <c r="S932" s="608"/>
      <c r="T932" s="608"/>
      <c r="U932" s="608"/>
      <c r="V932" s="608"/>
      <c r="W932" s="608"/>
      <c r="X932" s="608"/>
      <c r="Y932" s="588"/>
      <c r="Z932" s="588"/>
      <c r="AA932" s="588"/>
      <c r="AB932" s="588"/>
      <c r="AC932" s="588"/>
      <c r="AD932" s="588"/>
      <c r="AE932" s="528"/>
      <c r="AF932" s="528"/>
      <c r="AG932" s="528"/>
      <c r="AH932" s="528"/>
      <c r="AI932" s="528"/>
      <c r="AJ932" s="528"/>
      <c r="AK932" s="528"/>
      <c r="AL932" s="528"/>
      <c r="AM932" s="528"/>
      <c r="AN932" s="528"/>
      <c r="AO932" s="528"/>
      <c r="AP932" s="528"/>
      <c r="AQ932" s="528"/>
      <c r="AR932" s="528"/>
      <c r="AS932" s="528"/>
      <c r="AT932" s="528"/>
      <c r="AU932" s="528"/>
      <c r="AV932" s="528"/>
      <c r="AW932" s="528"/>
      <c r="AX932" s="528"/>
      <c r="AY932" s="528"/>
      <c r="AZ932" s="528"/>
      <c r="BA932" s="528"/>
      <c r="BB932" s="528"/>
    </row>
    <row r="933" spans="1:54" s="513" customFormat="1" ht="29.25" hidden="1" customHeight="1" thickBot="1">
      <c r="A933" s="611">
        <v>1404</v>
      </c>
      <c r="B933" s="617" t="s">
        <v>364</v>
      </c>
      <c r="C933" s="612"/>
      <c r="D933" s="613" t="s">
        <v>365</v>
      </c>
      <c r="E933" s="606"/>
      <c r="F933" s="615" t="s">
        <v>256</v>
      </c>
      <c r="G933" s="609">
        <v>0</v>
      </c>
      <c r="H933" s="609">
        <v>0</v>
      </c>
      <c r="I933" s="770" t="s">
        <v>366</v>
      </c>
      <c r="J933" s="609">
        <v>1</v>
      </c>
      <c r="K933" s="616" t="s">
        <v>367</v>
      </c>
      <c r="L933" s="616" t="s">
        <v>259</v>
      </c>
      <c r="M933" s="592">
        <v>0</v>
      </c>
      <c r="N933" s="592">
        <v>0</v>
      </c>
      <c r="O933" s="592">
        <v>0</v>
      </c>
      <c r="P933" s="592">
        <v>0</v>
      </c>
      <c r="Q933" s="592">
        <v>0</v>
      </c>
      <c r="R933" s="588">
        <f t="shared" si="39"/>
        <v>0</v>
      </c>
      <c r="S933" s="616"/>
      <c r="T933" s="616"/>
      <c r="U933" s="616"/>
      <c r="V933" s="616"/>
      <c r="W933" s="616"/>
      <c r="X933" s="616"/>
      <c r="Y933" s="588"/>
      <c r="Z933" s="588"/>
      <c r="AA933" s="588"/>
      <c r="AB933" s="588"/>
      <c r="AC933" s="588"/>
      <c r="AD933" s="588"/>
      <c r="AE933" s="528"/>
      <c r="AF933" s="528"/>
      <c r="AG933" s="528"/>
      <c r="AH933" s="528"/>
      <c r="AI933" s="528"/>
      <c r="AJ933" s="528"/>
      <c r="AK933" s="528"/>
      <c r="AL933" s="528"/>
      <c r="AM933" s="528"/>
      <c r="AN933" s="528"/>
      <c r="AO933" s="528"/>
      <c r="AP933" s="528"/>
      <c r="AQ933" s="528"/>
      <c r="AR933" s="528"/>
      <c r="AS933" s="528"/>
      <c r="AT933" s="528"/>
      <c r="AU933" s="528"/>
      <c r="AV933" s="528"/>
      <c r="AW933" s="528"/>
      <c r="AX933" s="528"/>
      <c r="AY933" s="528"/>
      <c r="AZ933" s="528"/>
      <c r="BA933" s="528"/>
      <c r="BB933" s="528"/>
    </row>
    <row r="934" spans="1:54" s="513" customFormat="1" ht="29.25" hidden="1" customHeight="1" thickBot="1">
      <c r="A934" s="611">
        <v>1405</v>
      </c>
      <c r="B934" s="617" t="s">
        <v>368</v>
      </c>
      <c r="C934" s="612"/>
      <c r="D934" s="613" t="s">
        <v>369</v>
      </c>
      <c r="E934" s="606"/>
      <c r="F934" s="615" t="s">
        <v>256</v>
      </c>
      <c r="G934" s="609">
        <v>0</v>
      </c>
      <c r="H934" s="609">
        <v>0</v>
      </c>
      <c r="I934" s="770" t="s">
        <v>366</v>
      </c>
      <c r="J934" s="609">
        <v>1</v>
      </c>
      <c r="K934" s="616" t="s">
        <v>367</v>
      </c>
      <c r="L934" s="616" t="s">
        <v>259</v>
      </c>
      <c r="M934" s="592">
        <v>0</v>
      </c>
      <c r="N934" s="592">
        <v>0</v>
      </c>
      <c r="O934" s="592">
        <v>0</v>
      </c>
      <c r="P934" s="592">
        <v>0</v>
      </c>
      <c r="Q934" s="592">
        <v>0</v>
      </c>
      <c r="R934" s="588">
        <f t="shared" si="39"/>
        <v>0</v>
      </c>
      <c r="S934" s="616"/>
      <c r="T934" s="616"/>
      <c r="U934" s="616"/>
      <c r="V934" s="616"/>
      <c r="W934" s="616"/>
      <c r="X934" s="616"/>
      <c r="Y934" s="588"/>
      <c r="Z934" s="588"/>
      <c r="AA934" s="588"/>
      <c r="AB934" s="588"/>
      <c r="AC934" s="588"/>
      <c r="AD934" s="588"/>
      <c r="AE934" s="528"/>
      <c r="AF934" s="528"/>
      <c r="AG934" s="528"/>
      <c r="AH934" s="528"/>
      <c r="AI934" s="528"/>
      <c r="AJ934" s="528"/>
      <c r="AK934" s="528"/>
      <c r="AL934" s="528"/>
      <c r="AM934" s="528"/>
      <c r="AN934" s="528"/>
      <c r="AO934" s="528"/>
      <c r="AP934" s="528"/>
      <c r="AQ934" s="528"/>
      <c r="AR934" s="528"/>
      <c r="AS934" s="528"/>
      <c r="AT934" s="528"/>
      <c r="AU934" s="528"/>
      <c r="AV934" s="528"/>
      <c r="AW934" s="528"/>
      <c r="AX934" s="528"/>
      <c r="AY934" s="528"/>
      <c r="AZ934" s="528"/>
      <c r="BA934" s="528"/>
      <c r="BB934" s="528"/>
    </row>
    <row r="935" spans="1:54" s="513" customFormat="1" ht="15" hidden="1" customHeight="1" thickBot="1">
      <c r="A935" s="611">
        <v>1406</v>
      </c>
      <c r="B935" s="617" t="s">
        <v>370</v>
      </c>
      <c r="C935" s="612"/>
      <c r="D935" s="613"/>
      <c r="E935" s="606"/>
      <c r="F935" s="615" t="s">
        <v>338</v>
      </c>
      <c r="G935" s="609">
        <v>4</v>
      </c>
      <c r="H935" s="609">
        <v>0</v>
      </c>
      <c r="I935" s="770" t="s">
        <v>366</v>
      </c>
      <c r="J935" s="609">
        <v>1</v>
      </c>
      <c r="K935" s="616" t="s">
        <v>367</v>
      </c>
      <c r="L935" s="616" t="s">
        <v>259</v>
      </c>
      <c r="M935" s="592">
        <v>0</v>
      </c>
      <c r="N935" s="592">
        <v>0</v>
      </c>
      <c r="O935" s="592">
        <v>0</v>
      </c>
      <c r="P935" s="592">
        <v>0</v>
      </c>
      <c r="Q935" s="592">
        <v>0</v>
      </c>
      <c r="R935" s="588">
        <f t="shared" si="39"/>
        <v>0</v>
      </c>
      <c r="S935" s="616"/>
      <c r="T935" s="616"/>
      <c r="U935" s="616"/>
      <c r="V935" s="616"/>
      <c r="W935" s="616"/>
      <c r="X935" s="616"/>
      <c r="Y935" s="588"/>
      <c r="Z935" s="588"/>
      <c r="AA935" s="588"/>
      <c r="AB935" s="588"/>
      <c r="AC935" s="588"/>
      <c r="AD935" s="588"/>
      <c r="AE935" s="528"/>
      <c r="AF935" s="528"/>
      <c r="AG935" s="528"/>
      <c r="AH935" s="528"/>
      <c r="AI935" s="528"/>
      <c r="AJ935" s="528"/>
      <c r="AK935" s="528"/>
      <c r="AL935" s="528"/>
      <c r="AM935" s="528"/>
      <c r="AN935" s="528"/>
      <c r="AO935" s="528"/>
      <c r="AP935" s="528"/>
      <c r="AQ935" s="528"/>
      <c r="AR935" s="528"/>
      <c r="AS935" s="528"/>
      <c r="AT935" s="528"/>
      <c r="AU935" s="528"/>
      <c r="AV935" s="528"/>
      <c r="AW935" s="528"/>
      <c r="AX935" s="528"/>
      <c r="AY935" s="528"/>
      <c r="AZ935" s="528"/>
      <c r="BA935" s="528"/>
      <c r="BB935" s="528"/>
    </row>
    <row r="936" spans="1:54" s="513" customFormat="1" ht="29.25" hidden="1" customHeight="1" thickBot="1">
      <c r="A936" s="611">
        <v>1413</v>
      </c>
      <c r="B936" s="617" t="s">
        <v>371</v>
      </c>
      <c r="C936" s="612"/>
      <c r="D936" s="614" t="s">
        <v>372</v>
      </c>
      <c r="E936" s="606"/>
      <c r="F936" s="615" t="s">
        <v>256</v>
      </c>
      <c r="G936" s="609">
        <v>0</v>
      </c>
      <c r="H936" s="609">
        <v>0</v>
      </c>
      <c r="I936" s="770" t="s">
        <v>366</v>
      </c>
      <c r="J936" s="609">
        <v>1</v>
      </c>
      <c r="K936" s="616" t="s">
        <v>367</v>
      </c>
      <c r="L936" s="616" t="s">
        <v>259</v>
      </c>
      <c r="M936" s="592">
        <v>0</v>
      </c>
      <c r="N936" s="592">
        <v>0</v>
      </c>
      <c r="O936" s="592">
        <v>0</v>
      </c>
      <c r="P936" s="592">
        <v>0</v>
      </c>
      <c r="Q936" s="592">
        <v>0</v>
      </c>
      <c r="R936" s="588">
        <f t="shared" si="39"/>
        <v>0</v>
      </c>
      <c r="S936" s="616"/>
      <c r="T936" s="616"/>
      <c r="U936" s="616"/>
      <c r="V936" s="616"/>
      <c r="W936" s="616"/>
      <c r="X936" s="616"/>
      <c r="Y936" s="588"/>
      <c r="Z936" s="588"/>
      <c r="AA936" s="588"/>
      <c r="AB936" s="588"/>
      <c r="AC936" s="588"/>
      <c r="AD936" s="588"/>
      <c r="AE936" s="528"/>
      <c r="AF936" s="528"/>
      <c r="AG936" s="528"/>
      <c r="AH936" s="528"/>
      <c r="AI936" s="528"/>
      <c r="AJ936" s="528"/>
      <c r="AK936" s="528"/>
      <c r="AL936" s="528"/>
      <c r="AM936" s="528"/>
      <c r="AN936" s="528"/>
      <c r="AO936" s="528"/>
      <c r="AP936" s="528"/>
      <c r="AQ936" s="528"/>
      <c r="AR936" s="528"/>
      <c r="AS936" s="528"/>
      <c r="AT936" s="528"/>
      <c r="AU936" s="528"/>
      <c r="AV936" s="528"/>
      <c r="AW936" s="528"/>
      <c r="AX936" s="528"/>
      <c r="AY936" s="528"/>
      <c r="AZ936" s="528"/>
      <c r="BA936" s="528"/>
      <c r="BB936" s="528"/>
    </row>
    <row r="937" spans="1:54" s="513" customFormat="1" ht="15" hidden="1" customHeight="1" thickBot="1">
      <c r="A937" s="611">
        <v>1419</v>
      </c>
      <c r="B937" s="617" t="s">
        <v>373</v>
      </c>
      <c r="C937" s="612"/>
      <c r="D937" s="613" t="s">
        <v>374</v>
      </c>
      <c r="E937" s="606"/>
      <c r="F937" s="615" t="s">
        <v>256</v>
      </c>
      <c r="G937" s="609">
        <v>0</v>
      </c>
      <c r="H937" s="609">
        <v>0</v>
      </c>
      <c r="I937" s="770" t="s">
        <v>366</v>
      </c>
      <c r="J937" s="609">
        <v>2</v>
      </c>
      <c r="K937" s="616" t="s">
        <v>367</v>
      </c>
      <c r="L937" s="616" t="s">
        <v>259</v>
      </c>
      <c r="M937" s="592">
        <v>0</v>
      </c>
      <c r="N937" s="592">
        <v>0</v>
      </c>
      <c r="O937" s="592">
        <v>0</v>
      </c>
      <c r="P937" s="592">
        <v>0</v>
      </c>
      <c r="Q937" s="592">
        <v>0</v>
      </c>
      <c r="R937" s="588">
        <f t="shared" si="39"/>
        <v>0</v>
      </c>
      <c r="S937" s="616"/>
      <c r="T937" s="616"/>
      <c r="U937" s="616"/>
      <c r="V937" s="616"/>
      <c r="W937" s="616"/>
      <c r="X937" s="616"/>
      <c r="Y937" s="588"/>
      <c r="Z937" s="588"/>
      <c r="AA937" s="588"/>
      <c r="AB937" s="588"/>
      <c r="AC937" s="588"/>
      <c r="AD937" s="588"/>
      <c r="AE937" s="528"/>
      <c r="AF937" s="528"/>
      <c r="AG937" s="528"/>
      <c r="AH937" s="528"/>
      <c r="AI937" s="528"/>
      <c r="AJ937" s="528"/>
      <c r="AK937" s="528"/>
      <c r="AL937" s="528"/>
      <c r="AM937" s="528"/>
      <c r="AN937" s="528"/>
      <c r="AO937" s="528"/>
      <c r="AP937" s="528"/>
      <c r="AQ937" s="528"/>
      <c r="AR937" s="528"/>
      <c r="AS937" s="528"/>
      <c r="AT937" s="528"/>
      <c r="AU937" s="528"/>
      <c r="AV937" s="528"/>
      <c r="AW937" s="528"/>
      <c r="AX937" s="528"/>
      <c r="AY937" s="528"/>
      <c r="AZ937" s="528"/>
      <c r="BA937" s="528"/>
      <c r="BB937" s="528"/>
    </row>
    <row r="938" spans="1:54" s="513" customFormat="1" ht="29.25" hidden="1" customHeight="1" thickBot="1">
      <c r="A938" s="611">
        <v>1436</v>
      </c>
      <c r="B938" s="617" t="s">
        <v>74</v>
      </c>
      <c r="C938" s="612"/>
      <c r="D938" s="613" t="s">
        <v>375</v>
      </c>
      <c r="E938" s="606"/>
      <c r="F938" s="615" t="s">
        <v>256</v>
      </c>
      <c r="G938" s="609">
        <v>0</v>
      </c>
      <c r="H938" s="609">
        <v>0</v>
      </c>
      <c r="I938" s="770" t="s">
        <v>366</v>
      </c>
      <c r="J938" s="609">
        <v>4</v>
      </c>
      <c r="K938" s="616" t="s">
        <v>367</v>
      </c>
      <c r="L938" s="616" t="s">
        <v>259</v>
      </c>
      <c r="M938" s="592">
        <v>0</v>
      </c>
      <c r="N938" s="601">
        <v>0</v>
      </c>
      <c r="O938" s="592">
        <v>0</v>
      </c>
      <c r="P938" s="592">
        <v>0</v>
      </c>
      <c r="Q938" s="592">
        <v>0</v>
      </c>
      <c r="R938" s="588">
        <f t="shared" ref="R938:R969" si="41">SUM(M938:Q938)</f>
        <v>0</v>
      </c>
      <c r="S938" s="616"/>
      <c r="T938" s="616"/>
      <c r="U938" s="616"/>
      <c r="V938" s="616"/>
      <c r="W938" s="616"/>
      <c r="X938" s="616"/>
      <c r="Y938" s="588"/>
      <c r="Z938" s="588"/>
      <c r="AA938" s="588"/>
      <c r="AB938" s="588"/>
      <c r="AC938" s="588"/>
      <c r="AD938" s="588"/>
      <c r="AE938" s="528"/>
      <c r="AF938" s="528"/>
      <c r="AG938" s="528"/>
      <c r="AH938" s="528"/>
      <c r="AI938" s="528"/>
      <c r="AJ938" s="528"/>
      <c r="AK938" s="528"/>
      <c r="AL938" s="528"/>
      <c r="AM938" s="528"/>
      <c r="AN938" s="528"/>
      <c r="AO938" s="528"/>
      <c r="AP938" s="528"/>
      <c r="AQ938" s="528"/>
      <c r="AR938" s="528"/>
      <c r="AS938" s="528"/>
      <c r="AT938" s="528"/>
      <c r="AU938" s="528"/>
      <c r="AV938" s="528"/>
      <c r="AW938" s="528"/>
      <c r="AX938" s="528"/>
      <c r="AY938" s="528"/>
      <c r="AZ938" s="528"/>
      <c r="BA938" s="528"/>
      <c r="BB938" s="528"/>
    </row>
    <row r="939" spans="1:54" customFormat="1" ht="29.25" hidden="1" customHeight="1" thickBot="1">
      <c r="A939" s="611">
        <v>1438</v>
      </c>
      <c r="B939" s="617" t="s">
        <v>376</v>
      </c>
      <c r="C939" s="612"/>
      <c r="D939" s="613" t="s">
        <v>377</v>
      </c>
      <c r="E939" s="606"/>
      <c r="F939" s="615" t="s">
        <v>256</v>
      </c>
      <c r="G939" s="609">
        <v>0</v>
      </c>
      <c r="H939" s="609">
        <v>0</v>
      </c>
      <c r="I939" s="770" t="s">
        <v>366</v>
      </c>
      <c r="J939" s="609">
        <v>4</v>
      </c>
      <c r="K939" s="616" t="s">
        <v>367</v>
      </c>
      <c r="L939" s="616" t="s">
        <v>259</v>
      </c>
      <c r="M939" s="592">
        <v>0</v>
      </c>
      <c r="N939" s="601">
        <v>0</v>
      </c>
      <c r="O939" s="592">
        <v>0</v>
      </c>
      <c r="P939" s="592">
        <v>0</v>
      </c>
      <c r="Q939" s="592">
        <v>0</v>
      </c>
      <c r="R939" s="588">
        <f t="shared" si="41"/>
        <v>0</v>
      </c>
      <c r="S939" s="616"/>
      <c r="T939" s="616"/>
      <c r="U939" s="616"/>
      <c r="V939" s="616"/>
      <c r="W939" s="616"/>
      <c r="X939" s="616"/>
      <c r="Y939" s="588"/>
      <c r="Z939" s="588"/>
      <c r="AA939" s="588"/>
      <c r="AB939" s="588"/>
      <c r="AC939" s="588"/>
      <c r="AD939" s="588"/>
      <c r="AE939" s="528"/>
      <c r="AF939" s="528"/>
      <c r="AG939" s="528"/>
      <c r="AH939" s="528"/>
      <c r="AI939" s="528"/>
      <c r="AJ939" s="528"/>
      <c r="AK939" s="528"/>
      <c r="AL939" s="528"/>
      <c r="AM939" s="528"/>
      <c r="AN939" s="528"/>
      <c r="AO939" s="528"/>
      <c r="AP939" s="528"/>
      <c r="AQ939" s="528"/>
      <c r="AR939" s="528"/>
      <c r="AS939" s="528"/>
      <c r="AT939" s="528"/>
      <c r="AU939" s="528"/>
      <c r="AV939" s="528"/>
      <c r="AW939" s="528"/>
      <c r="AX939" s="528"/>
      <c r="AY939" s="528"/>
      <c r="AZ939" s="528"/>
      <c r="BA939" s="528"/>
      <c r="BB939" s="528"/>
    </row>
    <row r="940" spans="1:54" customFormat="1" ht="43.5" hidden="1" customHeight="1" thickBot="1">
      <c r="A940" s="611">
        <v>1439</v>
      </c>
      <c r="B940" s="617" t="s">
        <v>76</v>
      </c>
      <c r="C940" s="612"/>
      <c r="D940" s="613" t="s">
        <v>378</v>
      </c>
      <c r="E940" s="606"/>
      <c r="F940" s="615" t="s">
        <v>256</v>
      </c>
      <c r="G940" s="609">
        <v>0</v>
      </c>
      <c r="H940" s="609">
        <v>0</v>
      </c>
      <c r="I940" s="770" t="s">
        <v>366</v>
      </c>
      <c r="J940" s="609">
        <v>4</v>
      </c>
      <c r="K940" s="616" t="s">
        <v>367</v>
      </c>
      <c r="L940" s="616" t="s">
        <v>259</v>
      </c>
      <c r="M940" s="592">
        <v>0</v>
      </c>
      <c r="N940" s="601">
        <v>0</v>
      </c>
      <c r="O940" s="592">
        <v>0</v>
      </c>
      <c r="P940" s="592">
        <v>0</v>
      </c>
      <c r="Q940" s="592">
        <v>0</v>
      </c>
      <c r="R940" s="588">
        <f t="shared" si="41"/>
        <v>0</v>
      </c>
      <c r="S940" s="616"/>
      <c r="T940" s="616"/>
      <c r="U940" s="616"/>
      <c r="V940" s="616"/>
      <c r="W940" s="616"/>
      <c r="X940" s="616"/>
      <c r="Y940" s="588"/>
      <c r="Z940" s="588"/>
      <c r="AA940" s="588"/>
      <c r="AB940" s="588"/>
      <c r="AC940" s="588"/>
      <c r="AD940" s="588"/>
      <c r="AE940" s="528"/>
      <c r="AF940" s="528"/>
      <c r="AG940" s="528"/>
      <c r="AH940" s="528"/>
      <c r="AI940" s="528"/>
      <c r="AJ940" s="528"/>
      <c r="AK940" s="528"/>
      <c r="AL940" s="528"/>
      <c r="AM940" s="528"/>
      <c r="AN940" s="528"/>
      <c r="AO940" s="528"/>
      <c r="AP940" s="528"/>
      <c r="AQ940" s="528"/>
      <c r="AR940" s="528"/>
      <c r="AS940" s="528"/>
      <c r="AT940" s="528"/>
      <c r="AU940" s="528"/>
      <c r="AV940" s="528"/>
      <c r="AW940" s="528"/>
      <c r="AX940" s="528"/>
      <c r="AY940" s="528"/>
      <c r="AZ940" s="528"/>
      <c r="BA940" s="528"/>
      <c r="BB940" s="528"/>
    </row>
    <row r="941" spans="1:54" customFormat="1" ht="43.5" hidden="1" customHeight="1" thickBot="1">
      <c r="A941" s="611">
        <v>1440</v>
      </c>
      <c r="B941" s="612" t="s">
        <v>77</v>
      </c>
      <c r="C941" s="612"/>
      <c r="D941" s="614" t="s">
        <v>379</v>
      </c>
      <c r="E941" s="606"/>
      <c r="F941" s="615" t="s">
        <v>338</v>
      </c>
      <c r="G941" s="609">
        <v>4</v>
      </c>
      <c r="H941" s="609">
        <v>0</v>
      </c>
      <c r="I941" s="770" t="s">
        <v>366</v>
      </c>
      <c r="J941" s="609">
        <v>4</v>
      </c>
      <c r="K941" s="616" t="s">
        <v>367</v>
      </c>
      <c r="L941" s="616" t="s">
        <v>259</v>
      </c>
      <c r="M941" s="592">
        <v>0</v>
      </c>
      <c r="N941" s="618">
        <v>0</v>
      </c>
      <c r="O941" s="592">
        <v>0</v>
      </c>
      <c r="P941" s="592">
        <v>0</v>
      </c>
      <c r="Q941" s="592">
        <v>0</v>
      </c>
      <c r="R941" s="588">
        <f t="shared" si="41"/>
        <v>0</v>
      </c>
      <c r="S941" s="616"/>
      <c r="T941" s="616"/>
      <c r="U941" s="616"/>
      <c r="V941" s="616"/>
      <c r="W941" s="616"/>
      <c r="X941" s="616"/>
      <c r="Y941" s="588"/>
      <c r="Z941" s="588"/>
      <c r="AA941" s="588"/>
      <c r="AB941" s="588"/>
      <c r="AC941" s="588"/>
      <c r="AD941" s="588"/>
      <c r="AE941" s="528"/>
      <c r="AF941" s="528"/>
      <c r="AG941" s="528"/>
      <c r="AH941" s="528"/>
      <c r="AI941" s="528"/>
      <c r="AJ941" s="528"/>
      <c r="AK941" s="528"/>
      <c r="AL941" s="528"/>
      <c r="AM941" s="528"/>
      <c r="AN941" s="528"/>
      <c r="AO941" s="528"/>
      <c r="AP941" s="528"/>
      <c r="AQ941" s="528"/>
      <c r="AR941" s="528"/>
      <c r="AS941" s="528"/>
      <c r="AT941" s="528"/>
      <c r="AU941" s="528"/>
      <c r="AV941" s="528"/>
      <c r="AW941" s="528"/>
      <c r="AX941" s="528"/>
      <c r="AY941" s="528"/>
      <c r="AZ941" s="528"/>
      <c r="BA941" s="528"/>
      <c r="BB941" s="528"/>
    </row>
    <row r="942" spans="1:54" customFormat="1" ht="29.25" hidden="1" customHeight="1" thickBot="1">
      <c r="A942" s="611">
        <v>1456</v>
      </c>
      <c r="B942" s="612" t="s">
        <v>380</v>
      </c>
      <c r="C942" s="612"/>
      <c r="D942" s="613" t="s">
        <v>381</v>
      </c>
      <c r="E942" s="610"/>
      <c r="F942" s="615" t="s">
        <v>275</v>
      </c>
      <c r="G942" s="609">
        <v>5</v>
      </c>
      <c r="H942" s="609">
        <v>6</v>
      </c>
      <c r="I942" s="770" t="s">
        <v>366</v>
      </c>
      <c r="J942" s="609">
        <v>7</v>
      </c>
      <c r="K942" s="616" t="s">
        <v>367</v>
      </c>
      <c r="L942" s="616" t="s">
        <v>259</v>
      </c>
      <c r="M942" s="592">
        <v>0</v>
      </c>
      <c r="N942" s="601">
        <v>0</v>
      </c>
      <c r="O942" s="592">
        <v>0</v>
      </c>
      <c r="P942" s="592">
        <v>0</v>
      </c>
      <c r="Q942" s="592">
        <v>0</v>
      </c>
      <c r="R942" s="588">
        <f t="shared" si="41"/>
        <v>0</v>
      </c>
      <c r="S942" s="616"/>
      <c r="T942" s="616"/>
      <c r="U942" s="616"/>
      <c r="V942" s="616"/>
      <c r="W942" s="616"/>
      <c r="X942" s="616"/>
      <c r="Y942" s="588"/>
      <c r="Z942" s="588"/>
      <c r="AA942" s="588"/>
      <c r="AB942" s="588"/>
      <c r="AC942" s="588"/>
      <c r="AD942" s="588"/>
      <c r="AE942" s="528"/>
      <c r="AF942" s="528"/>
      <c r="AG942" s="528"/>
      <c r="AH942" s="528"/>
      <c r="AI942" s="528"/>
      <c r="AJ942" s="528"/>
      <c r="AK942" s="528"/>
      <c r="AL942" s="528"/>
      <c r="AM942" s="528"/>
      <c r="AN942" s="528"/>
      <c r="AO942" s="528"/>
      <c r="AP942" s="528"/>
      <c r="AQ942" s="528"/>
      <c r="AR942" s="528"/>
      <c r="AS942" s="528"/>
      <c r="AT942" s="528"/>
      <c r="AU942" s="528"/>
      <c r="AV942" s="528"/>
      <c r="AW942" s="528"/>
      <c r="AX942" s="528"/>
      <c r="AY942" s="528"/>
      <c r="AZ942" s="528"/>
      <c r="BA942" s="528"/>
      <c r="BB942" s="528"/>
    </row>
    <row r="943" spans="1:54" customFormat="1" ht="43.5" hidden="1" customHeight="1" thickBot="1">
      <c r="A943" s="603">
        <v>1801</v>
      </c>
      <c r="B943" s="600" t="s">
        <v>382</v>
      </c>
      <c r="C943" s="604"/>
      <c r="D943" s="607" t="s">
        <v>383</v>
      </c>
      <c r="E943" s="610"/>
      <c r="F943" s="594" t="s">
        <v>256</v>
      </c>
      <c r="G943" s="609">
        <v>0</v>
      </c>
      <c r="H943" s="609">
        <v>0</v>
      </c>
      <c r="I943" s="769" t="s">
        <v>384</v>
      </c>
      <c r="J943" s="609">
        <v>0</v>
      </c>
      <c r="K943" s="608" t="s">
        <v>331</v>
      </c>
      <c r="L943" s="608" t="s">
        <v>259</v>
      </c>
      <c r="M943" s="603">
        <v>0</v>
      </c>
      <c r="N943" s="603">
        <v>0</v>
      </c>
      <c r="O943" s="603">
        <v>0</v>
      </c>
      <c r="P943" s="603">
        <v>0</v>
      </c>
      <c r="Q943" s="603">
        <v>0</v>
      </c>
      <c r="R943" s="588">
        <f t="shared" si="41"/>
        <v>0</v>
      </c>
      <c r="S943" s="608"/>
      <c r="T943" s="608"/>
      <c r="U943" s="608"/>
      <c r="V943" s="608"/>
      <c r="W943" s="608"/>
      <c r="X943" s="608"/>
      <c r="Y943" s="588"/>
      <c r="Z943" s="588"/>
      <c r="AA943" s="588"/>
      <c r="AB943" s="588"/>
      <c r="AC943" s="588"/>
      <c r="AD943" s="588"/>
      <c r="AE943" s="528"/>
      <c r="AF943" s="528"/>
      <c r="AG943" s="528"/>
      <c r="AH943" s="528"/>
      <c r="AI943" s="528"/>
      <c r="AJ943" s="528"/>
      <c r="AK943" s="528"/>
      <c r="AL943" s="528"/>
      <c r="AM943" s="528"/>
      <c r="AN943" s="528"/>
      <c r="AO943" s="528"/>
      <c r="AP943" s="528"/>
      <c r="AQ943" s="528"/>
      <c r="AR943" s="528"/>
      <c r="AS943" s="528"/>
      <c r="AT943" s="528"/>
      <c r="AU943" s="528"/>
      <c r="AV943" s="528"/>
      <c r="AW943" s="528"/>
      <c r="AX943" s="528"/>
      <c r="AY943" s="528"/>
      <c r="AZ943" s="528"/>
      <c r="BA943" s="528"/>
      <c r="BB943" s="528"/>
    </row>
    <row r="944" spans="1:54" customFormat="1" ht="29.25" hidden="1" customHeight="1" thickBot="1">
      <c r="A944" s="603">
        <v>1803</v>
      </c>
      <c r="B944" s="604" t="s">
        <v>385</v>
      </c>
      <c r="C944" s="604"/>
      <c r="D944" s="607" t="s">
        <v>386</v>
      </c>
      <c r="E944" s="606"/>
      <c r="F944" s="594" t="s">
        <v>256</v>
      </c>
      <c r="G944" s="609">
        <v>0</v>
      </c>
      <c r="H944" s="609">
        <v>0</v>
      </c>
      <c r="I944" s="769" t="s">
        <v>384</v>
      </c>
      <c r="J944" s="609">
        <v>1</v>
      </c>
      <c r="K944" s="608" t="s">
        <v>331</v>
      </c>
      <c r="L944" s="608" t="s">
        <v>259</v>
      </c>
      <c r="M944" s="603">
        <v>0</v>
      </c>
      <c r="N944" s="603">
        <v>0</v>
      </c>
      <c r="O944" s="603">
        <v>0</v>
      </c>
      <c r="P944" s="603">
        <v>0</v>
      </c>
      <c r="Q944" s="603">
        <v>0</v>
      </c>
      <c r="R944" s="588">
        <f t="shared" si="41"/>
        <v>0</v>
      </c>
      <c r="S944" s="608"/>
      <c r="T944" s="608"/>
      <c r="U944" s="608"/>
      <c r="V944" s="608"/>
      <c r="W944" s="608"/>
      <c r="X944" s="608"/>
      <c r="Y944" s="588"/>
      <c r="Z944" s="588"/>
      <c r="AA944" s="588"/>
      <c r="AB944" s="588"/>
      <c r="AC944" s="588"/>
      <c r="AD944" s="588"/>
      <c r="AE944" s="528"/>
      <c r="AF944" s="528"/>
      <c r="AG944" s="528"/>
      <c r="AH944" s="528"/>
      <c r="AI944" s="528"/>
      <c r="AJ944" s="528"/>
      <c r="AK944" s="528"/>
      <c r="AL944" s="528"/>
      <c r="AM944" s="528"/>
      <c r="AN944" s="528"/>
      <c r="AO944" s="528"/>
      <c r="AP944" s="528"/>
      <c r="AQ944" s="528"/>
      <c r="AR944" s="528"/>
      <c r="AS944" s="528"/>
      <c r="AT944" s="528"/>
      <c r="AU944" s="528"/>
      <c r="AV944" s="528"/>
      <c r="AW944" s="528"/>
      <c r="AX944" s="528"/>
      <c r="AY944" s="528"/>
      <c r="AZ944" s="528"/>
      <c r="BA944" s="528"/>
      <c r="BB944" s="528"/>
    </row>
    <row r="945" spans="1:54" customFormat="1" ht="57.75" hidden="1" customHeight="1" thickBot="1">
      <c r="A945" s="603">
        <v>1805</v>
      </c>
      <c r="B945" s="604" t="s">
        <v>4</v>
      </c>
      <c r="C945" s="604"/>
      <c r="D945" s="607" t="s">
        <v>387</v>
      </c>
      <c r="E945" s="606"/>
      <c r="F945" s="594" t="s">
        <v>256</v>
      </c>
      <c r="G945" s="609">
        <v>0</v>
      </c>
      <c r="H945" s="609">
        <v>0</v>
      </c>
      <c r="I945" s="769" t="s">
        <v>384</v>
      </c>
      <c r="J945" s="609">
        <v>1</v>
      </c>
      <c r="K945" s="608" t="s">
        <v>331</v>
      </c>
      <c r="L945" s="608" t="s">
        <v>259</v>
      </c>
      <c r="M945" s="603">
        <v>0</v>
      </c>
      <c r="N945" s="603">
        <v>0</v>
      </c>
      <c r="O945" s="603">
        <v>0</v>
      </c>
      <c r="P945" s="603">
        <v>0</v>
      </c>
      <c r="Q945" s="603">
        <v>0</v>
      </c>
      <c r="R945" s="588">
        <f t="shared" si="41"/>
        <v>0</v>
      </c>
      <c r="S945" s="608"/>
      <c r="T945" s="608"/>
      <c r="U945" s="608"/>
      <c r="V945" s="608"/>
      <c r="W945" s="608"/>
      <c r="X945" s="608"/>
      <c r="Y945" s="588"/>
      <c r="Z945" s="588"/>
      <c r="AA945" s="588"/>
      <c r="AB945" s="588"/>
      <c r="AC945" s="588"/>
      <c r="AD945" s="588"/>
      <c r="AE945" s="528"/>
      <c r="AF945" s="528"/>
      <c r="AG945" s="528"/>
      <c r="AH945" s="528"/>
      <c r="AI945" s="528"/>
      <c r="AJ945" s="528"/>
      <c r="AK945" s="528"/>
      <c r="AL945" s="528"/>
      <c r="AM945" s="528"/>
      <c r="AN945" s="528"/>
      <c r="AO945" s="528"/>
      <c r="AP945" s="528"/>
      <c r="AQ945" s="528"/>
      <c r="AR945" s="528"/>
      <c r="AS945" s="528"/>
      <c r="AT945" s="528"/>
      <c r="AU945" s="528"/>
      <c r="AV945" s="528"/>
      <c r="AW945" s="528"/>
      <c r="AX945" s="528"/>
      <c r="AY945" s="528"/>
      <c r="AZ945" s="528"/>
      <c r="BA945" s="528"/>
      <c r="BB945" s="528"/>
    </row>
    <row r="946" spans="1:54" customFormat="1" ht="43.5" hidden="1" customHeight="1" thickBot="1">
      <c r="A946" s="603">
        <v>1807</v>
      </c>
      <c r="B946" s="600" t="s">
        <v>388</v>
      </c>
      <c r="C946" s="604"/>
      <c r="D946" s="607" t="s">
        <v>389</v>
      </c>
      <c r="E946" s="606"/>
      <c r="F946" s="594" t="s">
        <v>256</v>
      </c>
      <c r="G946" s="609">
        <v>0</v>
      </c>
      <c r="H946" s="609">
        <v>0</v>
      </c>
      <c r="I946" s="769" t="s">
        <v>384</v>
      </c>
      <c r="J946" s="609">
        <v>1</v>
      </c>
      <c r="K946" s="608" t="s">
        <v>331</v>
      </c>
      <c r="L946" s="608" t="s">
        <v>259</v>
      </c>
      <c r="M946" s="603">
        <v>0</v>
      </c>
      <c r="N946" s="603">
        <v>0</v>
      </c>
      <c r="O946" s="603">
        <v>0</v>
      </c>
      <c r="P946" s="603">
        <v>0</v>
      </c>
      <c r="Q946" s="603">
        <v>0</v>
      </c>
      <c r="R946" s="588">
        <f t="shared" si="41"/>
        <v>0</v>
      </c>
      <c r="S946" s="608"/>
      <c r="T946" s="608"/>
      <c r="U946" s="608"/>
      <c r="V946" s="608"/>
      <c r="W946" s="608"/>
      <c r="X946" s="608"/>
      <c r="Y946" s="588"/>
      <c r="Z946" s="588"/>
      <c r="AA946" s="588"/>
      <c r="AB946" s="588"/>
      <c r="AC946" s="588"/>
      <c r="AD946" s="588"/>
      <c r="AE946" s="528"/>
      <c r="AF946" s="528"/>
      <c r="AG946" s="528"/>
      <c r="AH946" s="528"/>
      <c r="AI946" s="528"/>
      <c r="AJ946" s="528"/>
      <c r="AK946" s="528"/>
      <c r="AL946" s="528"/>
      <c r="AM946" s="528"/>
      <c r="AN946" s="528"/>
      <c r="AO946" s="528"/>
      <c r="AP946" s="528"/>
      <c r="AQ946" s="528"/>
      <c r="AR946" s="528"/>
      <c r="AS946" s="528"/>
      <c r="AT946" s="528"/>
      <c r="AU946" s="528"/>
      <c r="AV946" s="528"/>
      <c r="AW946" s="528"/>
      <c r="AX946" s="528"/>
      <c r="AY946" s="528"/>
      <c r="AZ946" s="528"/>
      <c r="BA946" s="528"/>
      <c r="BB946" s="528"/>
    </row>
    <row r="947" spans="1:54" customFormat="1" ht="15" hidden="1" customHeight="1" thickBot="1">
      <c r="A947" s="603">
        <v>1808</v>
      </c>
      <c r="B947" s="600" t="s">
        <v>390</v>
      </c>
      <c r="C947" s="604"/>
      <c r="D947" s="607" t="s">
        <v>274</v>
      </c>
      <c r="E947" s="606"/>
      <c r="F947" s="594" t="s">
        <v>275</v>
      </c>
      <c r="G947" s="609">
        <v>1</v>
      </c>
      <c r="H947" s="609">
        <v>3</v>
      </c>
      <c r="I947" s="769" t="s">
        <v>384</v>
      </c>
      <c r="J947" s="609">
        <v>1</v>
      </c>
      <c r="K947" s="608" t="s">
        <v>331</v>
      </c>
      <c r="L947" s="608" t="s">
        <v>259</v>
      </c>
      <c r="M947" s="603">
        <v>0</v>
      </c>
      <c r="N947" s="603">
        <v>0</v>
      </c>
      <c r="O947" s="603">
        <v>0</v>
      </c>
      <c r="P947" s="603">
        <v>0</v>
      </c>
      <c r="Q947" s="603">
        <v>0</v>
      </c>
      <c r="R947" s="588">
        <f t="shared" si="41"/>
        <v>0</v>
      </c>
      <c r="S947" s="608"/>
      <c r="T947" s="608"/>
      <c r="U947" s="608"/>
      <c r="V947" s="608"/>
      <c r="W947" s="608"/>
      <c r="X947" s="608"/>
      <c r="Y947" s="588"/>
      <c r="Z947" s="588"/>
      <c r="AA947" s="588"/>
      <c r="AB947" s="588"/>
      <c r="AC947" s="588"/>
      <c r="AD947" s="588"/>
      <c r="AE947" s="528"/>
      <c r="AF947" s="528"/>
      <c r="AG947" s="528"/>
      <c r="AH947" s="528"/>
      <c r="AI947" s="528"/>
      <c r="AJ947" s="528"/>
      <c r="AK947" s="528"/>
      <c r="AL947" s="528"/>
      <c r="AM947" s="528"/>
      <c r="AN947" s="528"/>
      <c r="AO947" s="528"/>
      <c r="AP947" s="528"/>
      <c r="AQ947" s="528"/>
      <c r="AR947" s="528"/>
      <c r="AS947" s="528"/>
      <c r="AT947" s="528"/>
      <c r="AU947" s="528"/>
      <c r="AV947" s="528"/>
      <c r="AW947" s="528"/>
      <c r="AX947" s="528"/>
      <c r="AY947" s="528"/>
      <c r="AZ947" s="528"/>
      <c r="BA947" s="528"/>
      <c r="BB947" s="528"/>
    </row>
    <row r="948" spans="1:54" customFormat="1" ht="29.25" hidden="1" customHeight="1" thickBot="1">
      <c r="A948" s="603">
        <v>1819</v>
      </c>
      <c r="B948" s="600" t="s">
        <v>391</v>
      </c>
      <c r="C948" s="604"/>
      <c r="D948" s="607" t="s">
        <v>392</v>
      </c>
      <c r="E948" s="606"/>
      <c r="F948" s="594" t="s">
        <v>275</v>
      </c>
      <c r="G948" s="609">
        <v>4</v>
      </c>
      <c r="H948" s="609">
        <v>3</v>
      </c>
      <c r="I948" s="769" t="s">
        <v>384</v>
      </c>
      <c r="J948" s="609">
        <v>2</v>
      </c>
      <c r="K948" s="608" t="s">
        <v>331</v>
      </c>
      <c r="L948" s="608" t="s">
        <v>259</v>
      </c>
      <c r="M948" s="603">
        <v>0</v>
      </c>
      <c r="N948" s="603">
        <v>0</v>
      </c>
      <c r="O948" s="603">
        <v>0</v>
      </c>
      <c r="P948" s="603">
        <v>0</v>
      </c>
      <c r="Q948" s="603">
        <v>0</v>
      </c>
      <c r="R948" s="588">
        <f t="shared" si="41"/>
        <v>0</v>
      </c>
      <c r="S948" s="608"/>
      <c r="T948" s="608"/>
      <c r="U948" s="608"/>
      <c r="V948" s="608"/>
      <c r="W948" s="608"/>
      <c r="X948" s="608"/>
      <c r="Y948" s="588"/>
      <c r="Z948" s="588"/>
      <c r="AA948" s="588"/>
      <c r="AB948" s="588"/>
      <c r="AC948" s="588"/>
      <c r="AD948" s="588"/>
      <c r="AE948" s="528"/>
      <c r="AF948" s="528"/>
      <c r="AG948" s="528"/>
      <c r="AH948" s="528"/>
      <c r="AI948" s="528"/>
      <c r="AJ948" s="528"/>
      <c r="AK948" s="528"/>
      <c r="AL948" s="528"/>
      <c r="AM948" s="528"/>
      <c r="AN948" s="528"/>
      <c r="AO948" s="528"/>
      <c r="AP948" s="528"/>
      <c r="AQ948" s="528"/>
      <c r="AR948" s="528"/>
      <c r="AS948" s="528"/>
      <c r="AT948" s="528"/>
      <c r="AU948" s="528"/>
      <c r="AV948" s="528"/>
      <c r="AW948" s="528"/>
      <c r="AX948" s="528"/>
      <c r="AY948" s="528"/>
      <c r="AZ948" s="528"/>
      <c r="BA948" s="528"/>
      <c r="BB948" s="528"/>
    </row>
    <row r="949" spans="1:54" customFormat="1" ht="43.5" hidden="1" customHeight="1" thickBot="1">
      <c r="A949" s="603">
        <v>1823</v>
      </c>
      <c r="B949" s="600" t="s">
        <v>393</v>
      </c>
      <c r="C949" s="604"/>
      <c r="D949" s="607" t="s">
        <v>394</v>
      </c>
      <c r="E949" s="606"/>
      <c r="F949" s="594" t="s">
        <v>256</v>
      </c>
      <c r="G949" s="609">
        <v>0</v>
      </c>
      <c r="H949" s="609">
        <v>0</v>
      </c>
      <c r="I949" s="769" t="s">
        <v>384</v>
      </c>
      <c r="J949" s="609">
        <v>3</v>
      </c>
      <c r="K949" s="608" t="s">
        <v>331</v>
      </c>
      <c r="L949" s="608" t="s">
        <v>259</v>
      </c>
      <c r="M949" s="603">
        <v>0</v>
      </c>
      <c r="N949" s="603">
        <v>0</v>
      </c>
      <c r="O949" s="603">
        <v>0</v>
      </c>
      <c r="P949" s="603">
        <v>0</v>
      </c>
      <c r="Q949" s="603">
        <v>0</v>
      </c>
      <c r="R949" s="588">
        <f t="shared" si="41"/>
        <v>0</v>
      </c>
      <c r="S949" s="608"/>
      <c r="T949" s="608"/>
      <c r="U949" s="608"/>
      <c r="V949" s="608"/>
      <c r="W949" s="608"/>
      <c r="X949" s="608"/>
      <c r="Y949" s="588"/>
      <c r="Z949" s="588"/>
      <c r="AA949" s="588"/>
      <c r="AB949" s="588"/>
      <c r="AC949" s="588"/>
      <c r="AD949" s="588"/>
      <c r="AE949" s="528"/>
      <c r="AF949" s="528"/>
      <c r="AG949" s="528"/>
      <c r="AH949" s="528"/>
      <c r="AI949" s="528"/>
      <c r="AJ949" s="528"/>
      <c r="AK949" s="528"/>
      <c r="AL949" s="528"/>
      <c r="AM949" s="528"/>
      <c r="AN949" s="528"/>
      <c r="AO949" s="528"/>
      <c r="AP949" s="528"/>
      <c r="AQ949" s="528"/>
      <c r="AR949" s="528"/>
      <c r="AS949" s="528"/>
      <c r="AT949" s="528"/>
      <c r="AU949" s="528"/>
      <c r="AV949" s="528"/>
      <c r="AW949" s="528"/>
      <c r="AX949" s="528"/>
      <c r="AY949" s="528"/>
      <c r="AZ949" s="528"/>
      <c r="BA949" s="528"/>
      <c r="BB949" s="528"/>
    </row>
    <row r="950" spans="1:54" customFormat="1" ht="29.25" hidden="1" customHeight="1" thickBot="1">
      <c r="A950" s="603">
        <v>1828</v>
      </c>
      <c r="B950" s="600" t="s">
        <v>395</v>
      </c>
      <c r="C950" s="604"/>
      <c r="D950" s="607" t="s">
        <v>396</v>
      </c>
      <c r="E950" s="606"/>
      <c r="F950" s="594" t="s">
        <v>256</v>
      </c>
      <c r="G950" s="609">
        <v>0</v>
      </c>
      <c r="H950" s="609">
        <v>0</v>
      </c>
      <c r="I950" s="769" t="s">
        <v>384</v>
      </c>
      <c r="J950" s="609">
        <v>3</v>
      </c>
      <c r="K950" s="608" t="s">
        <v>331</v>
      </c>
      <c r="L950" s="608" t="s">
        <v>259</v>
      </c>
      <c r="M950" s="603">
        <v>0</v>
      </c>
      <c r="N950" s="603">
        <v>0</v>
      </c>
      <c r="O950" s="603">
        <v>0</v>
      </c>
      <c r="P950" s="603">
        <v>0</v>
      </c>
      <c r="Q950" s="603">
        <v>0</v>
      </c>
      <c r="R950" s="588">
        <f t="shared" si="41"/>
        <v>0</v>
      </c>
      <c r="S950" s="608"/>
      <c r="T950" s="608"/>
      <c r="U950" s="608"/>
      <c r="V950" s="608"/>
      <c r="W950" s="608"/>
      <c r="X950" s="608"/>
      <c r="Y950" s="588"/>
      <c r="Z950" s="588"/>
      <c r="AA950" s="588"/>
      <c r="AB950" s="588"/>
      <c r="AC950" s="588"/>
      <c r="AD950" s="588"/>
      <c r="AE950" s="528"/>
      <c r="AF950" s="528"/>
      <c r="AG950" s="528"/>
      <c r="AH950" s="528"/>
      <c r="AI950" s="528"/>
      <c r="AJ950" s="528"/>
      <c r="AK950" s="528"/>
      <c r="AL950" s="528"/>
      <c r="AM950" s="528"/>
      <c r="AN950" s="528"/>
      <c r="AO950" s="528"/>
      <c r="AP950" s="528"/>
      <c r="AQ950" s="528"/>
      <c r="AR950" s="528"/>
      <c r="AS950" s="528"/>
      <c r="AT950" s="528"/>
      <c r="AU950" s="528"/>
      <c r="AV950" s="528"/>
      <c r="AW950" s="528"/>
      <c r="AX950" s="528"/>
      <c r="AY950" s="528"/>
      <c r="AZ950" s="528"/>
      <c r="BA950" s="528"/>
      <c r="BB950" s="528"/>
    </row>
    <row r="951" spans="1:54" customFormat="1" ht="29.25" hidden="1" customHeight="1" thickBot="1">
      <c r="A951" s="603">
        <v>1835</v>
      </c>
      <c r="B951" s="604" t="s">
        <v>9</v>
      </c>
      <c r="C951" s="604"/>
      <c r="D951" s="607" t="s">
        <v>397</v>
      </c>
      <c r="E951" s="606"/>
      <c r="F951" s="594" t="s">
        <v>256</v>
      </c>
      <c r="G951" s="609">
        <v>0</v>
      </c>
      <c r="H951" s="609">
        <v>0</v>
      </c>
      <c r="I951" s="769" t="s">
        <v>384</v>
      </c>
      <c r="J951" s="609">
        <v>4</v>
      </c>
      <c r="K951" s="608" t="s">
        <v>331</v>
      </c>
      <c r="L951" s="608" t="s">
        <v>259</v>
      </c>
      <c r="M951" s="603">
        <v>0</v>
      </c>
      <c r="N951" s="603">
        <v>0</v>
      </c>
      <c r="O951" s="603">
        <v>0</v>
      </c>
      <c r="P951" s="603">
        <v>0</v>
      </c>
      <c r="Q951" s="603">
        <v>0</v>
      </c>
      <c r="R951" s="588">
        <f t="shared" si="41"/>
        <v>0</v>
      </c>
      <c r="S951" s="608"/>
      <c r="T951" s="608"/>
      <c r="U951" s="608"/>
      <c r="V951" s="608"/>
      <c r="W951" s="608"/>
      <c r="X951" s="608"/>
      <c r="Y951" s="588"/>
      <c r="Z951" s="588"/>
      <c r="AA951" s="588"/>
      <c r="AB951" s="588"/>
      <c r="AC951" s="588"/>
      <c r="AD951" s="588"/>
      <c r="AE951" s="528"/>
      <c r="AF951" s="528"/>
      <c r="AG951" s="528"/>
      <c r="AH951" s="528"/>
      <c r="AI951" s="528"/>
      <c r="AJ951" s="528"/>
      <c r="AK951" s="528"/>
      <c r="AL951" s="528"/>
      <c r="AM951" s="528"/>
      <c r="AN951" s="528"/>
      <c r="AO951" s="528"/>
      <c r="AP951" s="528"/>
      <c r="AQ951" s="528"/>
      <c r="AR951" s="528"/>
      <c r="AS951" s="528"/>
      <c r="AT951" s="528"/>
      <c r="AU951" s="528"/>
      <c r="AV951" s="528"/>
      <c r="AW951" s="528"/>
      <c r="AX951" s="528"/>
      <c r="AY951" s="528"/>
      <c r="AZ951" s="528"/>
      <c r="BA951" s="528"/>
      <c r="BB951" s="528"/>
    </row>
    <row r="952" spans="1:54" customFormat="1" ht="29.25" hidden="1" customHeight="1" thickBot="1">
      <c r="A952" s="603">
        <v>1850</v>
      </c>
      <c r="B952" s="600" t="s">
        <v>398</v>
      </c>
      <c r="C952" s="604"/>
      <c r="D952" s="607" t="s">
        <v>399</v>
      </c>
      <c r="E952" s="610"/>
      <c r="F952" s="594" t="s">
        <v>275</v>
      </c>
      <c r="G952" s="609">
        <v>6</v>
      </c>
      <c r="H952" s="609">
        <v>6</v>
      </c>
      <c r="I952" s="769" t="s">
        <v>384</v>
      </c>
      <c r="J952" s="609">
        <v>6</v>
      </c>
      <c r="K952" s="608" t="s">
        <v>331</v>
      </c>
      <c r="L952" s="608" t="s">
        <v>259</v>
      </c>
      <c r="M952" s="603">
        <v>0</v>
      </c>
      <c r="N952" s="603">
        <v>0</v>
      </c>
      <c r="O952" s="603">
        <v>0</v>
      </c>
      <c r="P952" s="603">
        <v>0</v>
      </c>
      <c r="Q952" s="603">
        <v>0</v>
      </c>
      <c r="R952" s="588">
        <f t="shared" si="41"/>
        <v>0</v>
      </c>
      <c r="S952" s="608"/>
      <c r="T952" s="608"/>
      <c r="U952" s="608"/>
      <c r="V952" s="608"/>
      <c r="W952" s="608"/>
      <c r="X952" s="608"/>
      <c r="Y952" s="588"/>
      <c r="Z952" s="588"/>
      <c r="AA952" s="588"/>
      <c r="AB952" s="588"/>
      <c r="AC952" s="588"/>
      <c r="AD952" s="588"/>
      <c r="AE952" s="528"/>
      <c r="AF952" s="528"/>
      <c r="AG952" s="528"/>
      <c r="AH952" s="528"/>
      <c r="AI952" s="528"/>
      <c r="AJ952" s="528"/>
      <c r="AK952" s="528"/>
      <c r="AL952" s="528"/>
      <c r="AM952" s="528"/>
      <c r="AN952" s="528"/>
      <c r="AO952" s="528"/>
      <c r="AP952" s="528"/>
      <c r="AQ952" s="528"/>
      <c r="AR952" s="528"/>
      <c r="AS952" s="528"/>
      <c r="AT952" s="528"/>
      <c r="AU952" s="528"/>
      <c r="AV952" s="528"/>
      <c r="AW952" s="528"/>
      <c r="AX952" s="528"/>
      <c r="AY952" s="528"/>
      <c r="AZ952" s="528"/>
      <c r="BA952" s="528"/>
      <c r="BB952" s="528"/>
    </row>
    <row r="953" spans="1:54" customFormat="1" ht="29.25" hidden="1" customHeight="1" thickBot="1">
      <c r="A953" s="603">
        <v>1904</v>
      </c>
      <c r="B953" s="600" t="s">
        <v>130</v>
      </c>
      <c r="C953" s="604"/>
      <c r="D953" s="607" t="s">
        <v>400</v>
      </c>
      <c r="E953" s="606"/>
      <c r="F953" s="594" t="s">
        <v>256</v>
      </c>
      <c r="G953" s="609">
        <v>0</v>
      </c>
      <c r="H953" s="609">
        <v>0</v>
      </c>
      <c r="I953" s="769" t="s">
        <v>401</v>
      </c>
      <c r="J953" s="609">
        <v>1</v>
      </c>
      <c r="K953" s="608" t="s">
        <v>331</v>
      </c>
      <c r="L953" s="608" t="s">
        <v>259</v>
      </c>
      <c r="M953" s="592">
        <v>0</v>
      </c>
      <c r="N953" s="592">
        <v>0</v>
      </c>
      <c r="O953" s="592">
        <v>0</v>
      </c>
      <c r="P953" s="592">
        <v>0</v>
      </c>
      <c r="Q953" s="592">
        <v>0</v>
      </c>
      <c r="R953" s="588">
        <f t="shared" si="41"/>
        <v>0</v>
      </c>
      <c r="S953" s="608"/>
      <c r="T953" s="608"/>
      <c r="U953" s="608"/>
      <c r="V953" s="608"/>
      <c r="W953" s="608"/>
      <c r="X953" s="608"/>
      <c r="Y953" s="588"/>
      <c r="Z953" s="588"/>
      <c r="AA953" s="588"/>
      <c r="AB953" s="588"/>
      <c r="AC953" s="588"/>
      <c r="AD953" s="588"/>
      <c r="AE953" s="528"/>
      <c r="AF953" s="528"/>
      <c r="AG953" s="528"/>
      <c r="AH953" s="528"/>
      <c r="AI953" s="528"/>
      <c r="AJ953" s="528"/>
      <c r="AK953" s="528"/>
      <c r="AL953" s="528"/>
      <c r="AM953" s="528"/>
      <c r="AN953" s="528"/>
      <c r="AO953" s="528"/>
      <c r="AP953" s="528"/>
      <c r="AQ953" s="528"/>
      <c r="AR953" s="528"/>
      <c r="AS953" s="528"/>
      <c r="AT953" s="528"/>
      <c r="AU953" s="528"/>
      <c r="AV953" s="528"/>
      <c r="AW953" s="528"/>
      <c r="AX953" s="528"/>
      <c r="AY953" s="528"/>
      <c r="AZ953" s="528"/>
      <c r="BA953" s="528"/>
      <c r="BB953" s="528"/>
    </row>
    <row r="954" spans="1:54" customFormat="1" ht="29.25" hidden="1" customHeight="1" thickBot="1">
      <c r="A954" s="603">
        <v>1905</v>
      </c>
      <c r="B954" s="600" t="s">
        <v>131</v>
      </c>
      <c r="C954" s="604"/>
      <c r="D954" s="607" t="s">
        <v>402</v>
      </c>
      <c r="E954" s="606"/>
      <c r="F954" s="594" t="s">
        <v>256</v>
      </c>
      <c r="G954" s="609">
        <v>0</v>
      </c>
      <c r="H954" s="609">
        <v>0</v>
      </c>
      <c r="I954" s="769" t="s">
        <v>401</v>
      </c>
      <c r="J954" s="609">
        <v>1</v>
      </c>
      <c r="K954" s="608" t="s">
        <v>331</v>
      </c>
      <c r="L954" s="608" t="s">
        <v>259</v>
      </c>
      <c r="M954" s="603">
        <v>0</v>
      </c>
      <c r="N954" s="592">
        <v>0</v>
      </c>
      <c r="O954" s="592">
        <v>0</v>
      </c>
      <c r="P954" s="603">
        <v>0</v>
      </c>
      <c r="Q954" s="603">
        <v>0</v>
      </c>
      <c r="R954" s="588">
        <f t="shared" si="41"/>
        <v>0</v>
      </c>
      <c r="S954" s="608"/>
      <c r="T954" s="608"/>
      <c r="U954" s="608"/>
      <c r="V954" s="608"/>
      <c r="W954" s="608"/>
      <c r="X954" s="608"/>
      <c r="Y954" s="588"/>
      <c r="Z954" s="588"/>
      <c r="AA954" s="588"/>
      <c r="AB954" s="588"/>
      <c r="AC954" s="588"/>
      <c r="AD954" s="588"/>
      <c r="AE954" s="528"/>
      <c r="AF954" s="528"/>
      <c r="AG954" s="528"/>
      <c r="AH954" s="528"/>
      <c r="AI954" s="528"/>
      <c r="AJ954" s="528"/>
      <c r="AK954" s="528"/>
      <c r="AL954" s="528"/>
      <c r="AM954" s="528"/>
      <c r="AN954" s="528"/>
      <c r="AO954" s="528"/>
      <c r="AP954" s="528"/>
      <c r="AQ954" s="528"/>
      <c r="AR954" s="528"/>
      <c r="AS954" s="528"/>
      <c r="AT954" s="528"/>
      <c r="AU954" s="528"/>
      <c r="AV954" s="528"/>
      <c r="AW954" s="528"/>
      <c r="AX954" s="528"/>
      <c r="AY954" s="528"/>
      <c r="AZ954" s="528"/>
      <c r="BA954" s="528"/>
      <c r="BB954" s="528"/>
    </row>
    <row r="955" spans="1:54" customFormat="1" ht="29.25" hidden="1" customHeight="1" thickBot="1">
      <c r="A955" s="603">
        <v>1911</v>
      </c>
      <c r="B955" s="600" t="s">
        <v>207</v>
      </c>
      <c r="C955" s="604"/>
      <c r="D955" s="607" t="s">
        <v>403</v>
      </c>
      <c r="E955" s="606"/>
      <c r="F955" s="594" t="s">
        <v>256</v>
      </c>
      <c r="G955" s="609">
        <v>0</v>
      </c>
      <c r="H955" s="609">
        <v>0</v>
      </c>
      <c r="I955" s="769" t="s">
        <v>401</v>
      </c>
      <c r="J955" s="609">
        <v>2</v>
      </c>
      <c r="K955" s="608" t="s">
        <v>331</v>
      </c>
      <c r="L955" s="608" t="s">
        <v>259</v>
      </c>
      <c r="M955" s="592">
        <v>0</v>
      </c>
      <c r="N955" s="592">
        <v>0</v>
      </c>
      <c r="O955" s="592">
        <v>0</v>
      </c>
      <c r="P955" s="592">
        <v>0</v>
      </c>
      <c r="Q955" s="592">
        <v>0</v>
      </c>
      <c r="R955" s="588">
        <f t="shared" si="41"/>
        <v>0</v>
      </c>
      <c r="S955" s="608"/>
      <c r="T955" s="608"/>
      <c r="U955" s="608"/>
      <c r="V955" s="608"/>
      <c r="W955" s="608"/>
      <c r="X955" s="608"/>
      <c r="Y955" s="588"/>
      <c r="Z955" s="588"/>
      <c r="AA955" s="588"/>
      <c r="AB955" s="588"/>
      <c r="AC955" s="588"/>
      <c r="AD955" s="588"/>
      <c r="AE955" s="528"/>
      <c r="AF955" s="528"/>
      <c r="AG955" s="528"/>
      <c r="AH955" s="528"/>
      <c r="AI955" s="528"/>
      <c r="AJ955" s="528"/>
      <c r="AK955" s="528"/>
      <c r="AL955" s="528"/>
      <c r="AM955" s="528"/>
      <c r="AN955" s="528"/>
      <c r="AO955" s="528"/>
      <c r="AP955" s="528"/>
      <c r="AQ955" s="528"/>
      <c r="AR955" s="528"/>
      <c r="AS955" s="528"/>
      <c r="AT955" s="528"/>
      <c r="AU955" s="528"/>
      <c r="AV955" s="528"/>
      <c r="AW955" s="528"/>
      <c r="AX955" s="528"/>
      <c r="AY955" s="528"/>
      <c r="AZ955" s="528"/>
      <c r="BA955" s="528"/>
      <c r="BB955" s="528"/>
    </row>
    <row r="956" spans="1:54" customFormat="1" ht="15" hidden="1" customHeight="1" thickBot="1">
      <c r="A956" s="603">
        <v>1912</v>
      </c>
      <c r="B956" s="600" t="s">
        <v>132</v>
      </c>
      <c r="C956" s="604"/>
      <c r="D956" s="607"/>
      <c r="E956" s="606"/>
      <c r="F956" s="594" t="s">
        <v>338</v>
      </c>
      <c r="G956" s="609">
        <v>3</v>
      </c>
      <c r="H956" s="609">
        <v>2</v>
      </c>
      <c r="I956" s="769" t="s">
        <v>401</v>
      </c>
      <c r="J956" s="609">
        <v>2</v>
      </c>
      <c r="K956" s="608" t="s">
        <v>331</v>
      </c>
      <c r="L956" s="608" t="s">
        <v>259</v>
      </c>
      <c r="M956" s="592">
        <v>0</v>
      </c>
      <c r="N956" s="592">
        <v>0</v>
      </c>
      <c r="O956" s="592">
        <v>0</v>
      </c>
      <c r="P956" s="592">
        <v>0</v>
      </c>
      <c r="Q956" s="592">
        <v>0</v>
      </c>
      <c r="R956" s="588">
        <f t="shared" si="41"/>
        <v>0</v>
      </c>
      <c r="S956" s="608"/>
      <c r="T956" s="608"/>
      <c r="U956" s="608"/>
      <c r="V956" s="608"/>
      <c r="W956" s="608"/>
      <c r="X956" s="608"/>
      <c r="Y956" s="588"/>
      <c r="Z956" s="588"/>
      <c r="AA956" s="588"/>
      <c r="AB956" s="588"/>
      <c r="AC956" s="588"/>
      <c r="AD956" s="588"/>
      <c r="AE956" s="528"/>
      <c r="AF956" s="528"/>
      <c r="AG956" s="528"/>
      <c r="AH956" s="528"/>
      <c r="AI956" s="528"/>
      <c r="AJ956" s="528"/>
      <c r="AK956" s="528"/>
      <c r="AL956" s="528"/>
      <c r="AM956" s="528"/>
      <c r="AN956" s="528"/>
      <c r="AO956" s="528"/>
      <c r="AP956" s="528"/>
      <c r="AQ956" s="528"/>
      <c r="AR956" s="528"/>
      <c r="AS956" s="528"/>
      <c r="AT956" s="528"/>
      <c r="AU956" s="528"/>
      <c r="AV956" s="528"/>
      <c r="AW956" s="528"/>
      <c r="AX956" s="528"/>
      <c r="AY956" s="528"/>
      <c r="AZ956" s="528"/>
      <c r="BA956" s="528"/>
      <c r="BB956" s="528"/>
    </row>
    <row r="957" spans="1:54" customFormat="1" ht="29.25" hidden="1" customHeight="1" thickBot="1">
      <c r="A957" s="603">
        <v>1913</v>
      </c>
      <c r="B957" s="600" t="s">
        <v>404</v>
      </c>
      <c r="C957" s="604"/>
      <c r="D957" s="607" t="s">
        <v>405</v>
      </c>
      <c r="E957" s="606"/>
      <c r="F957" s="594" t="s">
        <v>256</v>
      </c>
      <c r="G957" s="609">
        <v>0</v>
      </c>
      <c r="H957" s="609">
        <v>0</v>
      </c>
      <c r="I957" s="769" t="s">
        <v>401</v>
      </c>
      <c r="J957" s="609">
        <v>2</v>
      </c>
      <c r="K957" s="608" t="s">
        <v>331</v>
      </c>
      <c r="L957" s="590" t="s">
        <v>259</v>
      </c>
      <c r="M957" s="592">
        <v>0</v>
      </c>
      <c r="N957" s="592">
        <v>0</v>
      </c>
      <c r="O957" s="592">
        <v>0</v>
      </c>
      <c r="P957" s="592">
        <v>0</v>
      </c>
      <c r="Q957" s="603">
        <v>0</v>
      </c>
      <c r="R957" s="588">
        <f t="shared" si="41"/>
        <v>0</v>
      </c>
      <c r="S957" s="590"/>
      <c r="T957" s="590"/>
      <c r="U957" s="590"/>
      <c r="V957" s="590"/>
      <c r="W957" s="590"/>
      <c r="X957" s="590"/>
      <c r="Y957" s="588"/>
      <c r="Z957" s="588"/>
      <c r="AA957" s="588"/>
      <c r="AB957" s="588"/>
      <c r="AC957" s="588"/>
      <c r="AD957" s="588"/>
      <c r="AE957" s="528"/>
      <c r="AF957" s="528"/>
      <c r="AG957" s="528"/>
      <c r="AH957" s="528"/>
      <c r="AI957" s="528"/>
      <c r="AJ957" s="528"/>
      <c r="AK957" s="528"/>
      <c r="AL957" s="528"/>
      <c r="AM957" s="528"/>
      <c r="AN957" s="528"/>
      <c r="AO957" s="528"/>
      <c r="AP957" s="528"/>
      <c r="AQ957" s="528"/>
      <c r="AR957" s="528"/>
      <c r="AS957" s="528"/>
      <c r="AT957" s="528"/>
      <c r="AU957" s="528"/>
      <c r="AV957" s="528"/>
      <c r="AW957" s="528"/>
      <c r="AX957" s="528"/>
      <c r="AY957" s="528"/>
      <c r="AZ957" s="528"/>
      <c r="BA957" s="528"/>
      <c r="BB957" s="528"/>
    </row>
    <row r="958" spans="1:54" customFormat="1" ht="57.75" hidden="1" customHeight="1" thickBot="1">
      <c r="A958" s="603">
        <v>1925</v>
      </c>
      <c r="B958" s="600" t="s">
        <v>406</v>
      </c>
      <c r="C958" s="604"/>
      <c r="D958" s="607" t="s">
        <v>407</v>
      </c>
      <c r="E958" s="606"/>
      <c r="F958" s="594" t="s">
        <v>275</v>
      </c>
      <c r="G958" s="609">
        <v>2</v>
      </c>
      <c r="H958" s="609">
        <v>3</v>
      </c>
      <c r="I958" s="769" t="s">
        <v>401</v>
      </c>
      <c r="J958" s="609">
        <v>3</v>
      </c>
      <c r="K958" s="608" t="s">
        <v>331</v>
      </c>
      <c r="L958" s="608" t="s">
        <v>259</v>
      </c>
      <c r="M958" s="592">
        <v>0</v>
      </c>
      <c r="N958" s="592">
        <v>0</v>
      </c>
      <c r="O958" s="592">
        <v>0</v>
      </c>
      <c r="P958" s="592">
        <v>0</v>
      </c>
      <c r="Q958" s="592">
        <v>0</v>
      </c>
      <c r="R958" s="588">
        <f t="shared" si="41"/>
        <v>0</v>
      </c>
      <c r="S958" s="608"/>
      <c r="T958" s="608"/>
      <c r="U958" s="608"/>
      <c r="V958" s="608"/>
      <c r="W958" s="608"/>
      <c r="X958" s="608"/>
      <c r="Y958" s="588"/>
      <c r="Z958" s="588"/>
      <c r="AA958" s="588"/>
      <c r="AB958" s="588"/>
      <c r="AC958" s="588"/>
      <c r="AD958" s="588"/>
      <c r="AE958" s="528"/>
      <c r="AF958" s="528"/>
      <c r="AG958" s="528"/>
      <c r="AH958" s="528"/>
      <c r="AI958" s="528"/>
      <c r="AJ958" s="528"/>
      <c r="AK958" s="528"/>
      <c r="AL958" s="528"/>
      <c r="AM958" s="528"/>
      <c r="AN958" s="528"/>
      <c r="AO958" s="528"/>
      <c r="AP958" s="528"/>
      <c r="AQ958" s="528"/>
      <c r="AR958" s="528"/>
      <c r="AS958" s="528"/>
      <c r="AT958" s="528"/>
      <c r="AU958" s="528"/>
      <c r="AV958" s="528"/>
      <c r="AW958" s="528"/>
      <c r="AX958" s="528"/>
      <c r="AY958" s="528"/>
      <c r="AZ958" s="528"/>
      <c r="BA958" s="528"/>
      <c r="BB958" s="528"/>
    </row>
    <row r="959" spans="1:54" customFormat="1" ht="29.25" hidden="1" customHeight="1" thickBot="1">
      <c r="A959" s="603">
        <v>1926</v>
      </c>
      <c r="B959" s="604" t="s">
        <v>408</v>
      </c>
      <c r="C959" s="604"/>
      <c r="D959" s="607" t="s">
        <v>409</v>
      </c>
      <c r="E959" s="606"/>
      <c r="F959" s="594" t="s">
        <v>256</v>
      </c>
      <c r="G959" s="609">
        <v>0</v>
      </c>
      <c r="H959" s="609">
        <v>0</v>
      </c>
      <c r="I959" s="769" t="s">
        <v>401</v>
      </c>
      <c r="J959" s="609">
        <v>3</v>
      </c>
      <c r="K959" s="608" t="s">
        <v>331</v>
      </c>
      <c r="L959" s="608" t="s">
        <v>259</v>
      </c>
      <c r="M959" s="592">
        <v>0</v>
      </c>
      <c r="N959" s="592">
        <v>0</v>
      </c>
      <c r="O959" s="592">
        <v>0</v>
      </c>
      <c r="P959" s="592">
        <v>0</v>
      </c>
      <c r="Q959" s="592">
        <v>0</v>
      </c>
      <c r="R959" s="588">
        <f t="shared" si="41"/>
        <v>0</v>
      </c>
      <c r="S959" s="608"/>
      <c r="T959" s="608"/>
      <c r="U959" s="608"/>
      <c r="V959" s="608"/>
      <c r="W959" s="608"/>
      <c r="X959" s="608"/>
      <c r="Y959" s="588"/>
      <c r="Z959" s="588"/>
      <c r="AA959" s="588"/>
      <c r="AB959" s="588"/>
      <c r="AC959" s="588"/>
      <c r="AD959" s="588"/>
      <c r="AE959" s="528"/>
      <c r="AF959" s="528"/>
      <c r="AG959" s="528"/>
      <c r="AH959" s="528"/>
      <c r="AI959" s="528"/>
      <c r="AJ959" s="528"/>
      <c r="AK959" s="528"/>
      <c r="AL959" s="528"/>
      <c r="AM959" s="528"/>
      <c r="AN959" s="528"/>
      <c r="AO959" s="528"/>
      <c r="AP959" s="528"/>
      <c r="AQ959" s="528"/>
      <c r="AR959" s="528"/>
      <c r="AS959" s="528"/>
      <c r="AT959" s="528"/>
      <c r="AU959" s="528"/>
      <c r="AV959" s="528"/>
      <c r="AW959" s="528"/>
      <c r="AX959" s="528"/>
      <c r="AY959" s="528"/>
      <c r="AZ959" s="528"/>
      <c r="BA959" s="528"/>
      <c r="BB959" s="528"/>
    </row>
    <row r="960" spans="1:54" customFormat="1" ht="29.25" hidden="1" customHeight="1" thickBot="1">
      <c r="A960" s="603">
        <v>1927</v>
      </c>
      <c r="B960" s="600" t="s">
        <v>222</v>
      </c>
      <c r="C960" s="604"/>
      <c r="D960" s="607" t="s">
        <v>410</v>
      </c>
      <c r="E960" s="606"/>
      <c r="F960" s="594" t="s">
        <v>256</v>
      </c>
      <c r="G960" s="609">
        <v>0</v>
      </c>
      <c r="H960" s="609">
        <v>0</v>
      </c>
      <c r="I960" s="769" t="s">
        <v>401</v>
      </c>
      <c r="J960" s="609">
        <v>3</v>
      </c>
      <c r="K960" s="608" t="s">
        <v>331</v>
      </c>
      <c r="L960" s="608" t="s">
        <v>259</v>
      </c>
      <c r="M960" s="592">
        <v>0</v>
      </c>
      <c r="N960" s="592">
        <v>0</v>
      </c>
      <c r="O960" s="592">
        <v>0</v>
      </c>
      <c r="P960" s="592">
        <v>0</v>
      </c>
      <c r="Q960" s="592">
        <v>0</v>
      </c>
      <c r="R960" s="588">
        <f t="shared" si="41"/>
        <v>0</v>
      </c>
      <c r="S960" s="608"/>
      <c r="T960" s="608"/>
      <c r="U960" s="608"/>
      <c r="V960" s="608"/>
      <c r="W960" s="608"/>
      <c r="X960" s="608"/>
      <c r="Y960" s="588"/>
      <c r="Z960" s="588"/>
      <c r="AA960" s="588"/>
      <c r="AB960" s="588"/>
      <c r="AC960" s="588"/>
      <c r="AD960" s="588"/>
      <c r="AE960" s="528"/>
      <c r="AF960" s="528"/>
      <c r="AG960" s="528"/>
      <c r="AH960" s="528"/>
      <c r="AI960" s="528"/>
      <c r="AJ960" s="528"/>
      <c r="AK960" s="528"/>
      <c r="AL960" s="528"/>
      <c r="AM960" s="528"/>
      <c r="AN960" s="528"/>
      <c r="AO960" s="528"/>
      <c r="AP960" s="528"/>
      <c r="AQ960" s="528"/>
      <c r="AR960" s="528"/>
      <c r="AS960" s="528"/>
      <c r="AT960" s="528"/>
      <c r="AU960" s="528"/>
      <c r="AV960" s="528"/>
      <c r="AW960" s="528"/>
      <c r="AX960" s="528"/>
      <c r="AY960" s="528"/>
      <c r="AZ960" s="528"/>
      <c r="BA960" s="528"/>
      <c r="BB960" s="528"/>
    </row>
    <row r="961" spans="1:54" customFormat="1" ht="15" hidden="1" customHeight="1" thickBot="1">
      <c r="A961" s="603">
        <v>1938</v>
      </c>
      <c r="B961" s="619" t="s">
        <v>213</v>
      </c>
      <c r="C961" s="671"/>
      <c r="D961" s="607" t="s">
        <v>408</v>
      </c>
      <c r="E961" s="606"/>
      <c r="F961" s="594" t="s">
        <v>275</v>
      </c>
      <c r="G961" s="609">
        <v>4</v>
      </c>
      <c r="H961" s="609">
        <v>3</v>
      </c>
      <c r="I961" s="769" t="s">
        <v>401</v>
      </c>
      <c r="J961" s="609">
        <v>4</v>
      </c>
      <c r="K961" s="608" t="s">
        <v>331</v>
      </c>
      <c r="L961" s="608" t="s">
        <v>259</v>
      </c>
      <c r="M961" s="592">
        <v>0</v>
      </c>
      <c r="N961" s="592">
        <v>0</v>
      </c>
      <c r="O961" s="592">
        <v>0</v>
      </c>
      <c r="P961" s="592">
        <v>0</v>
      </c>
      <c r="Q961" s="592">
        <v>0</v>
      </c>
      <c r="R961" s="588">
        <f t="shared" si="41"/>
        <v>0</v>
      </c>
      <c r="S961" s="608"/>
      <c r="T961" s="608"/>
      <c r="U961" s="608"/>
      <c r="V961" s="608"/>
      <c r="W961" s="608"/>
      <c r="X961" s="608"/>
      <c r="Y961" s="588"/>
      <c r="Z961" s="588"/>
      <c r="AA961" s="588"/>
      <c r="AB961" s="588"/>
      <c r="AC961" s="588"/>
      <c r="AD961" s="588"/>
      <c r="AE961" s="528"/>
      <c r="AF961" s="528"/>
      <c r="AG961" s="528"/>
      <c r="AH961" s="528"/>
      <c r="AI961" s="528"/>
      <c r="AJ961" s="528"/>
      <c r="AK961" s="528"/>
      <c r="AL961" s="528"/>
      <c r="AM961" s="528"/>
      <c r="AN961" s="528"/>
      <c r="AO961" s="528"/>
      <c r="AP961" s="528"/>
      <c r="AQ961" s="528"/>
      <c r="AR961" s="528"/>
      <c r="AS961" s="528"/>
      <c r="AT961" s="528"/>
      <c r="AU961" s="528"/>
      <c r="AV961" s="528"/>
      <c r="AW961" s="528"/>
      <c r="AX961" s="528"/>
      <c r="AY961" s="528"/>
      <c r="AZ961" s="528"/>
      <c r="BA961" s="528"/>
      <c r="BB961" s="528"/>
    </row>
    <row r="962" spans="1:54" customFormat="1" ht="15" hidden="1" customHeight="1" thickBot="1">
      <c r="A962" s="603">
        <v>1946</v>
      </c>
      <c r="B962" s="600" t="s">
        <v>215</v>
      </c>
      <c r="C962" s="604"/>
      <c r="D962" s="607"/>
      <c r="E962" s="606"/>
      <c r="F962" s="594" t="s">
        <v>338</v>
      </c>
      <c r="G962" s="609">
        <v>5</v>
      </c>
      <c r="H962" s="609">
        <v>2</v>
      </c>
      <c r="I962" s="769" t="s">
        <v>401</v>
      </c>
      <c r="J962" s="609">
        <v>5</v>
      </c>
      <c r="K962" s="608" t="s">
        <v>331</v>
      </c>
      <c r="L962" s="608" t="s">
        <v>259</v>
      </c>
      <c r="M962" s="592">
        <v>0</v>
      </c>
      <c r="N962" s="592">
        <v>0</v>
      </c>
      <c r="O962" s="592">
        <v>0</v>
      </c>
      <c r="P962" s="592">
        <v>0</v>
      </c>
      <c r="Q962" s="592">
        <v>0</v>
      </c>
      <c r="R962" s="588">
        <f t="shared" si="41"/>
        <v>0</v>
      </c>
      <c r="S962" s="608"/>
      <c r="T962" s="608"/>
      <c r="U962" s="608"/>
      <c r="V962" s="608"/>
      <c r="W962" s="608"/>
      <c r="X962" s="608"/>
      <c r="Y962" s="588"/>
      <c r="Z962" s="588"/>
      <c r="AA962" s="588"/>
      <c r="AB962" s="588"/>
      <c r="AC962" s="588"/>
      <c r="AD962" s="588"/>
      <c r="AE962" s="528"/>
      <c r="AF962" s="528"/>
      <c r="AG962" s="528"/>
      <c r="AH962" s="528"/>
      <c r="AI962" s="528"/>
      <c r="AJ962" s="528"/>
      <c r="AK962" s="528"/>
      <c r="AL962" s="528"/>
      <c r="AM962" s="528"/>
      <c r="AN962" s="528"/>
      <c r="AO962" s="528"/>
      <c r="AP962" s="528"/>
      <c r="AQ962" s="528"/>
      <c r="AR962" s="528"/>
      <c r="AS962" s="528"/>
      <c r="AT962" s="528"/>
      <c r="AU962" s="528"/>
      <c r="AV962" s="528"/>
      <c r="AW962" s="528"/>
      <c r="AX962" s="528"/>
      <c r="AY962" s="528"/>
      <c r="AZ962" s="528"/>
      <c r="BA962" s="528"/>
      <c r="BB962" s="528"/>
    </row>
    <row r="963" spans="1:54" customFormat="1" ht="29.25" hidden="1" customHeight="1" thickBot="1">
      <c r="A963" s="603"/>
      <c r="B963" s="600" t="s">
        <v>411</v>
      </c>
      <c r="C963" s="604"/>
      <c r="D963" s="613" t="s">
        <v>412</v>
      </c>
      <c r="E963" s="606"/>
      <c r="F963" s="594" t="s">
        <v>275</v>
      </c>
      <c r="G963" s="609">
        <v>2</v>
      </c>
      <c r="H963" s="609">
        <v>1</v>
      </c>
      <c r="I963" s="769" t="s">
        <v>413</v>
      </c>
      <c r="J963" s="609">
        <v>1</v>
      </c>
      <c r="K963" s="608" t="s">
        <v>331</v>
      </c>
      <c r="L963" s="608" t="s">
        <v>259</v>
      </c>
      <c r="M963" s="603">
        <v>0</v>
      </c>
      <c r="N963" s="603">
        <v>0</v>
      </c>
      <c r="O963" s="603">
        <v>0</v>
      </c>
      <c r="P963" s="603">
        <v>0</v>
      </c>
      <c r="Q963" s="603">
        <v>0</v>
      </c>
      <c r="R963" s="588">
        <f t="shared" si="41"/>
        <v>0</v>
      </c>
      <c r="S963" s="608"/>
      <c r="T963" s="608"/>
      <c r="U963" s="608"/>
      <c r="V963" s="608"/>
      <c r="W963" s="608"/>
      <c r="X963" s="608"/>
      <c r="Y963" s="588"/>
      <c r="Z963" s="588"/>
      <c r="AA963" s="588"/>
      <c r="AB963" s="588"/>
      <c r="AC963" s="588"/>
      <c r="AD963" s="588"/>
      <c r="AE963" s="528"/>
      <c r="AF963" s="528"/>
      <c r="AG963" s="528"/>
      <c r="AH963" s="528"/>
      <c r="AI963" s="528"/>
      <c r="AJ963" s="528"/>
      <c r="AK963" s="528"/>
      <c r="AL963" s="528"/>
      <c r="AM963" s="528"/>
      <c r="AN963" s="528"/>
      <c r="AO963" s="528"/>
      <c r="AP963" s="528"/>
      <c r="AQ963" s="528"/>
      <c r="AR963" s="528"/>
      <c r="AS963" s="528"/>
      <c r="AT963" s="528"/>
      <c r="AU963" s="528"/>
      <c r="AV963" s="528"/>
      <c r="AW963" s="528"/>
      <c r="AX963" s="528"/>
      <c r="AY963" s="528"/>
      <c r="AZ963" s="528"/>
      <c r="BA963" s="528"/>
      <c r="BB963" s="528"/>
    </row>
    <row r="964" spans="1:54" customFormat="1" ht="29.25" hidden="1" customHeight="1" thickBot="1">
      <c r="A964" s="603"/>
      <c r="B964" s="600" t="s">
        <v>414</v>
      </c>
      <c r="C964" s="604"/>
      <c r="D964" s="613" t="s">
        <v>415</v>
      </c>
      <c r="E964" s="606"/>
      <c r="F964" s="594" t="s">
        <v>275</v>
      </c>
      <c r="G964" s="609">
        <v>1</v>
      </c>
      <c r="H964" s="609">
        <v>1</v>
      </c>
      <c r="I964" s="769" t="s">
        <v>413</v>
      </c>
      <c r="J964" s="609">
        <v>1</v>
      </c>
      <c r="K964" s="620" t="s">
        <v>331</v>
      </c>
      <c r="L964" s="608" t="s">
        <v>259</v>
      </c>
      <c r="M964" s="603">
        <v>0</v>
      </c>
      <c r="N964" s="601">
        <v>0</v>
      </c>
      <c r="O964" s="603">
        <v>0</v>
      </c>
      <c r="P964" s="603">
        <v>0</v>
      </c>
      <c r="Q964" s="603">
        <v>0</v>
      </c>
      <c r="R964" s="588">
        <f t="shared" si="41"/>
        <v>0</v>
      </c>
      <c r="S964" s="608"/>
      <c r="T964" s="608"/>
      <c r="U964" s="608"/>
      <c r="V964" s="608"/>
      <c r="W964" s="608"/>
      <c r="X964" s="608"/>
      <c r="Y964" s="588"/>
      <c r="Z964" s="588"/>
      <c r="AA964" s="588"/>
      <c r="AB964" s="588"/>
      <c r="AC964" s="588"/>
      <c r="AD964" s="588"/>
      <c r="AE964" s="528"/>
      <c r="AF964" s="528"/>
      <c r="AG964" s="528"/>
      <c r="AH964" s="528"/>
      <c r="AI964" s="528"/>
      <c r="AJ964" s="528"/>
      <c r="AK964" s="528"/>
      <c r="AL964" s="528"/>
      <c r="AM964" s="528"/>
      <c r="AN964" s="528"/>
      <c r="AO964" s="528"/>
      <c r="AP964" s="528"/>
      <c r="AQ964" s="528"/>
      <c r="AR964" s="528"/>
      <c r="AS964" s="528"/>
      <c r="AT964" s="528"/>
      <c r="AU964" s="528"/>
      <c r="AV964" s="528"/>
      <c r="AW964" s="528"/>
      <c r="AX964" s="528"/>
      <c r="AY964" s="528"/>
      <c r="AZ964" s="528"/>
      <c r="BA964" s="528"/>
      <c r="BB964" s="528"/>
    </row>
    <row r="965" spans="1:54" customFormat="1" ht="27.75" hidden="1" customHeight="1" thickBot="1">
      <c r="A965" s="603"/>
      <c r="B965" s="600" t="s">
        <v>416</v>
      </c>
      <c r="C965" s="604"/>
      <c r="D965" s="613" t="s">
        <v>408</v>
      </c>
      <c r="E965" s="606"/>
      <c r="F965" s="594" t="s">
        <v>275</v>
      </c>
      <c r="G965" s="609">
        <v>1</v>
      </c>
      <c r="H965" s="609">
        <v>1</v>
      </c>
      <c r="I965" s="769" t="s">
        <v>413</v>
      </c>
      <c r="J965" s="609">
        <v>1</v>
      </c>
      <c r="K965" s="620" t="s">
        <v>331</v>
      </c>
      <c r="L965" s="608" t="s">
        <v>259</v>
      </c>
      <c r="M965" s="603">
        <v>0</v>
      </c>
      <c r="N965" s="601">
        <v>0</v>
      </c>
      <c r="O965" s="603">
        <v>0</v>
      </c>
      <c r="P965" s="603">
        <v>0</v>
      </c>
      <c r="Q965" s="603">
        <v>0</v>
      </c>
      <c r="R965" s="588">
        <f t="shared" si="41"/>
        <v>0</v>
      </c>
      <c r="S965" s="608"/>
      <c r="T965" s="608"/>
      <c r="U965" s="608"/>
      <c r="V965" s="608"/>
      <c r="W965" s="608"/>
      <c r="X965" s="608"/>
      <c r="Y965" s="588"/>
      <c r="Z965" s="588"/>
      <c r="AA965" s="588"/>
      <c r="AB965" s="588"/>
      <c r="AC965" s="588"/>
      <c r="AD965" s="588"/>
      <c r="AE965" s="528"/>
      <c r="AF965" s="528"/>
      <c r="AG965" s="528"/>
      <c r="AH965" s="528"/>
      <c r="AI965" s="528"/>
      <c r="AJ965" s="528"/>
      <c r="AK965" s="528"/>
      <c r="AL965" s="528"/>
      <c r="AM965" s="528"/>
      <c r="AN965" s="528"/>
      <c r="AO965" s="528"/>
      <c r="AP965" s="528"/>
      <c r="AQ965" s="528"/>
      <c r="AR965" s="528"/>
      <c r="AS965" s="528"/>
      <c r="AT965" s="528"/>
      <c r="AU965" s="528"/>
      <c r="AV965" s="528"/>
      <c r="AW965" s="528"/>
      <c r="AX965" s="528"/>
      <c r="AY965" s="528"/>
      <c r="AZ965" s="528"/>
      <c r="BA965" s="528"/>
      <c r="BB965" s="528"/>
    </row>
    <row r="966" spans="1:54" customFormat="1" ht="29.25" hidden="1" customHeight="1" thickBot="1">
      <c r="A966" s="621"/>
      <c r="B966" s="600" t="s">
        <v>417</v>
      </c>
      <c r="C966" s="604"/>
      <c r="D966" s="613" t="s">
        <v>418</v>
      </c>
      <c r="E966" s="606"/>
      <c r="F966" s="594" t="s">
        <v>275</v>
      </c>
      <c r="G966" s="609">
        <v>1</v>
      </c>
      <c r="H966" s="609">
        <v>1</v>
      </c>
      <c r="I966" s="769" t="s">
        <v>413</v>
      </c>
      <c r="J966" s="609">
        <v>1</v>
      </c>
      <c r="K966" s="620" t="s">
        <v>331</v>
      </c>
      <c r="L966" s="608" t="s">
        <v>259</v>
      </c>
      <c r="M966" s="603">
        <v>0</v>
      </c>
      <c r="N966" s="601">
        <v>0</v>
      </c>
      <c r="O966" s="603">
        <v>0</v>
      </c>
      <c r="P966" s="603">
        <v>0</v>
      </c>
      <c r="Q966" s="603">
        <v>0</v>
      </c>
      <c r="R966" s="588">
        <f t="shared" si="41"/>
        <v>0</v>
      </c>
      <c r="S966" s="608"/>
      <c r="T966" s="608"/>
      <c r="U966" s="608"/>
      <c r="V966" s="608"/>
      <c r="W966" s="608"/>
      <c r="X966" s="608"/>
      <c r="Y966" s="588"/>
      <c r="Z966" s="588"/>
      <c r="AA966" s="588"/>
      <c r="AB966" s="588"/>
      <c r="AC966" s="588"/>
      <c r="AD966" s="588"/>
      <c r="AE966" s="528"/>
      <c r="AF966" s="528"/>
      <c r="AG966" s="528"/>
      <c r="AH966" s="528"/>
      <c r="AI966" s="528"/>
      <c r="AJ966" s="528"/>
      <c r="AK966" s="528"/>
      <c r="AL966" s="528"/>
      <c r="AM966" s="528"/>
      <c r="AN966" s="528"/>
      <c r="AO966" s="528"/>
      <c r="AP966" s="528"/>
      <c r="AQ966" s="528"/>
      <c r="AR966" s="528"/>
      <c r="AS966" s="528"/>
      <c r="AT966" s="528"/>
      <c r="AU966" s="528"/>
      <c r="AV966" s="528"/>
      <c r="AW966" s="528"/>
      <c r="AX966" s="528"/>
      <c r="AY966" s="528"/>
      <c r="AZ966" s="528"/>
      <c r="BA966" s="528"/>
      <c r="BB966" s="528"/>
    </row>
    <row r="967" spans="1:54" customFormat="1" ht="15" hidden="1" customHeight="1" thickBot="1">
      <c r="A967" s="603"/>
      <c r="B967" s="600" t="s">
        <v>419</v>
      </c>
      <c r="C967" s="604"/>
      <c r="D967" s="613" t="s">
        <v>420</v>
      </c>
      <c r="E967" s="606"/>
      <c r="F967" s="594" t="s">
        <v>275</v>
      </c>
      <c r="G967" s="609">
        <v>1</v>
      </c>
      <c r="H967" s="609">
        <v>2</v>
      </c>
      <c r="I967" s="769" t="s">
        <v>413</v>
      </c>
      <c r="J967" s="609">
        <v>1</v>
      </c>
      <c r="K967" s="608" t="s">
        <v>331</v>
      </c>
      <c r="L967" s="608" t="s">
        <v>259</v>
      </c>
      <c r="M967" s="603">
        <v>0</v>
      </c>
      <c r="N967" s="603">
        <v>0</v>
      </c>
      <c r="O967" s="603">
        <v>0</v>
      </c>
      <c r="P967" s="603">
        <v>0</v>
      </c>
      <c r="Q967" s="603">
        <v>0</v>
      </c>
      <c r="R967" s="588">
        <f t="shared" si="41"/>
        <v>0</v>
      </c>
      <c r="S967" s="608"/>
      <c r="T967" s="608"/>
      <c r="U967" s="608"/>
      <c r="V967" s="608"/>
      <c r="W967" s="608"/>
      <c r="X967" s="608"/>
      <c r="Y967" s="588"/>
      <c r="Z967" s="588"/>
      <c r="AA967" s="588"/>
      <c r="AB967" s="588"/>
      <c r="AC967" s="588"/>
      <c r="AD967" s="588"/>
      <c r="AE967" s="528"/>
      <c r="AF967" s="528"/>
      <c r="AG967" s="528"/>
      <c r="AH967" s="528"/>
      <c r="AI967" s="528"/>
      <c r="AJ967" s="528"/>
      <c r="AK967" s="528"/>
      <c r="AL967" s="528"/>
      <c r="AM967" s="528"/>
      <c r="AN967" s="528"/>
      <c r="AO967" s="528"/>
      <c r="AP967" s="528"/>
      <c r="AQ967" s="528"/>
      <c r="AR967" s="528"/>
      <c r="AS967" s="528"/>
      <c r="AT967" s="528"/>
      <c r="AU967" s="528"/>
      <c r="AV967" s="528"/>
      <c r="AW967" s="528"/>
      <c r="AX967" s="528"/>
      <c r="AY967" s="528"/>
      <c r="AZ967" s="528"/>
      <c r="BA967" s="528"/>
      <c r="BB967" s="528"/>
    </row>
    <row r="968" spans="1:54" customFormat="1" ht="15" hidden="1" customHeight="1" thickBot="1">
      <c r="A968" s="603"/>
      <c r="B968" s="600" t="s">
        <v>421</v>
      </c>
      <c r="C968" s="604"/>
      <c r="D968" s="613"/>
      <c r="E968" s="606"/>
      <c r="F968" s="594" t="s">
        <v>275</v>
      </c>
      <c r="G968" s="609">
        <v>2</v>
      </c>
      <c r="H968" s="609">
        <v>1</v>
      </c>
      <c r="I968" s="769" t="s">
        <v>413</v>
      </c>
      <c r="J968" s="609">
        <v>1</v>
      </c>
      <c r="K968" s="608" t="s">
        <v>331</v>
      </c>
      <c r="L968" s="608" t="s">
        <v>259</v>
      </c>
      <c r="M968" s="603">
        <v>0</v>
      </c>
      <c r="N968" s="603">
        <v>0</v>
      </c>
      <c r="O968" s="603">
        <v>0</v>
      </c>
      <c r="P968" s="603">
        <v>0</v>
      </c>
      <c r="Q968" s="603">
        <v>0</v>
      </c>
      <c r="R968" s="588">
        <f t="shared" si="41"/>
        <v>0</v>
      </c>
      <c r="S968" s="608"/>
      <c r="T968" s="608"/>
      <c r="U968" s="608"/>
      <c r="V968" s="608"/>
      <c r="W968" s="608"/>
      <c r="X968" s="608"/>
      <c r="Y968" s="588"/>
      <c r="Z968" s="588"/>
      <c r="AA968" s="588"/>
      <c r="AB968" s="588"/>
      <c r="AC968" s="588"/>
      <c r="AD968" s="588"/>
      <c r="AE968" s="528"/>
      <c r="AF968" s="528"/>
      <c r="AG968" s="528"/>
      <c r="AH968" s="528"/>
      <c r="AI968" s="528"/>
      <c r="AJ968" s="528"/>
      <c r="AK968" s="528"/>
      <c r="AL968" s="528"/>
      <c r="AM968" s="528"/>
      <c r="AN968" s="528"/>
      <c r="AO968" s="528"/>
      <c r="AP968" s="528"/>
      <c r="AQ968" s="528"/>
      <c r="AR968" s="528"/>
      <c r="AS968" s="528"/>
      <c r="AT968" s="528"/>
      <c r="AU968" s="528"/>
      <c r="AV968" s="528"/>
      <c r="AW968" s="528"/>
      <c r="AX968" s="528"/>
      <c r="AY968" s="528"/>
      <c r="AZ968" s="528"/>
      <c r="BA968" s="528"/>
      <c r="BB968" s="528"/>
    </row>
    <row r="969" spans="1:54" customFormat="1" ht="17.25" hidden="1" customHeight="1" thickBot="1">
      <c r="A969" s="603"/>
      <c r="B969" s="604" t="s">
        <v>422</v>
      </c>
      <c r="C969" s="604"/>
      <c r="D969" s="613" t="s">
        <v>423</v>
      </c>
      <c r="E969" s="606"/>
      <c r="F969" s="594" t="s">
        <v>275</v>
      </c>
      <c r="G969" s="609">
        <v>1</v>
      </c>
      <c r="H969" s="609">
        <v>1</v>
      </c>
      <c r="I969" s="769" t="s">
        <v>413</v>
      </c>
      <c r="J969" s="609">
        <v>2</v>
      </c>
      <c r="K969" s="608" t="s">
        <v>331</v>
      </c>
      <c r="L969" s="608" t="s">
        <v>259</v>
      </c>
      <c r="M969" s="603">
        <v>0</v>
      </c>
      <c r="N969" s="601">
        <v>0</v>
      </c>
      <c r="O969" s="603">
        <v>0</v>
      </c>
      <c r="P969" s="603">
        <v>0</v>
      </c>
      <c r="Q969" s="603">
        <v>0</v>
      </c>
      <c r="R969" s="588">
        <f t="shared" si="41"/>
        <v>0</v>
      </c>
      <c r="S969" s="608"/>
      <c r="T969" s="608"/>
      <c r="U969" s="608"/>
      <c r="V969" s="608"/>
      <c r="W969" s="608"/>
      <c r="X969" s="608"/>
      <c r="Y969" s="588"/>
      <c r="Z969" s="588"/>
      <c r="AA969" s="588"/>
      <c r="AB969" s="588"/>
      <c r="AC969" s="588"/>
      <c r="AD969" s="588"/>
      <c r="AE969" s="528"/>
      <c r="AF969" s="528"/>
      <c r="AG969" s="528"/>
      <c r="AH969" s="528"/>
      <c r="AI969" s="528"/>
      <c r="AJ969" s="528"/>
      <c r="AK969" s="528"/>
      <c r="AL969" s="528"/>
      <c r="AM969" s="528"/>
      <c r="AN969" s="528"/>
      <c r="AO969" s="528"/>
      <c r="AP969" s="528"/>
      <c r="AQ969" s="528"/>
      <c r="AR969" s="528"/>
      <c r="AS969" s="528"/>
      <c r="AT969" s="528"/>
      <c r="AU969" s="528"/>
      <c r="AV969" s="528"/>
      <c r="AW969" s="528"/>
      <c r="AX969" s="528"/>
      <c r="AY969" s="528"/>
      <c r="AZ969" s="528"/>
      <c r="BA969" s="528"/>
      <c r="BB969" s="528"/>
    </row>
    <row r="970" spans="1:54" customFormat="1" ht="17.25" hidden="1" customHeight="1" thickBot="1">
      <c r="A970" s="603"/>
      <c r="B970" s="600" t="s">
        <v>424</v>
      </c>
      <c r="C970" s="604"/>
      <c r="D970" s="613"/>
      <c r="E970" s="606"/>
      <c r="F970" s="594" t="s">
        <v>275</v>
      </c>
      <c r="G970" s="609">
        <v>2</v>
      </c>
      <c r="H970" s="609">
        <v>3</v>
      </c>
      <c r="I970" s="769" t="s">
        <v>413</v>
      </c>
      <c r="J970" s="609">
        <v>2</v>
      </c>
      <c r="K970" s="608" t="s">
        <v>331</v>
      </c>
      <c r="L970" s="608" t="s">
        <v>259</v>
      </c>
      <c r="M970" s="603">
        <v>0</v>
      </c>
      <c r="N970" s="601">
        <v>0</v>
      </c>
      <c r="O970" s="603">
        <v>0</v>
      </c>
      <c r="P970" s="603">
        <v>0</v>
      </c>
      <c r="Q970" s="603">
        <v>0</v>
      </c>
      <c r="R970" s="588">
        <f t="shared" ref="R970:R1001" si="42">SUM(M970:Q970)</f>
        <v>0</v>
      </c>
      <c r="S970" s="608"/>
      <c r="T970" s="608"/>
      <c r="U970" s="608"/>
      <c r="V970" s="608"/>
      <c r="W970" s="608"/>
      <c r="X970" s="608"/>
      <c r="Y970" s="588"/>
      <c r="Z970" s="588"/>
      <c r="AA970" s="588"/>
      <c r="AB970" s="588"/>
      <c r="AC970" s="588"/>
      <c r="AD970" s="588"/>
      <c r="AE970" s="528"/>
      <c r="AF970" s="528"/>
      <c r="AG970" s="528"/>
      <c r="AH970" s="528"/>
      <c r="AI970" s="528"/>
      <c r="AJ970" s="528"/>
      <c r="AK970" s="528"/>
      <c r="AL970" s="528"/>
      <c r="AM970" s="528"/>
      <c r="AN970" s="528"/>
      <c r="AO970" s="528"/>
      <c r="AP970" s="528"/>
      <c r="AQ970" s="528"/>
      <c r="AR970" s="528"/>
      <c r="AS970" s="528"/>
      <c r="AT970" s="528"/>
      <c r="AU970" s="528"/>
      <c r="AV970" s="528"/>
      <c r="AW970" s="528"/>
      <c r="AX970" s="528"/>
      <c r="AY970" s="528"/>
      <c r="AZ970" s="528"/>
      <c r="BA970" s="528"/>
      <c r="BB970" s="528"/>
    </row>
    <row r="971" spans="1:54" customFormat="1" ht="15" hidden="1" customHeight="1" thickBot="1">
      <c r="A971" s="603"/>
      <c r="B971" s="600" t="s">
        <v>425</v>
      </c>
      <c r="C971" s="604"/>
      <c r="D971" s="613" t="s">
        <v>426</v>
      </c>
      <c r="E971" s="606"/>
      <c r="F971" s="594" t="s">
        <v>275</v>
      </c>
      <c r="G971" s="609">
        <v>2</v>
      </c>
      <c r="H971" s="609">
        <v>2</v>
      </c>
      <c r="I971" s="769" t="s">
        <v>413</v>
      </c>
      <c r="J971" s="609">
        <v>2</v>
      </c>
      <c r="K971" s="608" t="s">
        <v>331</v>
      </c>
      <c r="L971" s="608" t="s">
        <v>259</v>
      </c>
      <c r="M971" s="603">
        <v>0</v>
      </c>
      <c r="N971" s="603">
        <v>0</v>
      </c>
      <c r="O971" s="603">
        <v>0</v>
      </c>
      <c r="P971" s="603">
        <v>0</v>
      </c>
      <c r="Q971" s="603">
        <v>0</v>
      </c>
      <c r="R971" s="588">
        <f t="shared" si="42"/>
        <v>0</v>
      </c>
      <c r="S971" s="608"/>
      <c r="T971" s="608"/>
      <c r="U971" s="608"/>
      <c r="V971" s="608"/>
      <c r="W971" s="608"/>
      <c r="X971" s="608"/>
      <c r="Y971" s="588"/>
      <c r="Z971" s="588"/>
      <c r="AA971" s="588"/>
      <c r="AB971" s="588"/>
      <c r="AC971" s="588"/>
      <c r="AD971" s="588"/>
      <c r="AE971" s="528"/>
      <c r="AF971" s="528"/>
      <c r="AG971" s="528"/>
      <c r="AH971" s="528"/>
      <c r="AI971" s="528"/>
      <c r="AJ971" s="528"/>
      <c r="AK971" s="528"/>
      <c r="AL971" s="528"/>
      <c r="AM971" s="528"/>
      <c r="AN971" s="528"/>
      <c r="AO971" s="528"/>
      <c r="AP971" s="528"/>
      <c r="AQ971" s="528"/>
      <c r="AR971" s="528"/>
      <c r="AS971" s="528"/>
      <c r="AT971" s="528"/>
      <c r="AU971" s="528"/>
      <c r="AV971" s="528"/>
      <c r="AW971" s="528"/>
      <c r="AX971" s="528"/>
      <c r="AY971" s="528"/>
      <c r="AZ971" s="528"/>
      <c r="BA971" s="528"/>
      <c r="BB971" s="528"/>
    </row>
    <row r="972" spans="1:54" customFormat="1" ht="15" hidden="1" customHeight="1" thickBot="1">
      <c r="A972" s="603"/>
      <c r="B972" s="619" t="s">
        <v>427</v>
      </c>
      <c r="C972" s="671"/>
      <c r="D972" s="613" t="s">
        <v>408</v>
      </c>
      <c r="E972" s="606"/>
      <c r="F972" s="594" t="s">
        <v>275</v>
      </c>
      <c r="G972" s="609">
        <v>2</v>
      </c>
      <c r="H972" s="609">
        <v>1</v>
      </c>
      <c r="I972" s="769" t="s">
        <v>413</v>
      </c>
      <c r="J972" s="609">
        <v>2</v>
      </c>
      <c r="K972" s="608" t="s">
        <v>331</v>
      </c>
      <c r="L972" s="608" t="s">
        <v>259</v>
      </c>
      <c r="M972" s="603">
        <v>0</v>
      </c>
      <c r="N972" s="603">
        <v>0</v>
      </c>
      <c r="O972" s="603">
        <v>0</v>
      </c>
      <c r="P972" s="603">
        <v>0</v>
      </c>
      <c r="Q972" s="603">
        <v>0</v>
      </c>
      <c r="R972" s="588">
        <f t="shared" si="42"/>
        <v>0</v>
      </c>
      <c r="S972" s="608"/>
      <c r="T972" s="608"/>
      <c r="U972" s="608"/>
      <c r="V972" s="608"/>
      <c r="W972" s="608"/>
      <c r="X972" s="608"/>
      <c r="Y972" s="588"/>
      <c r="Z972" s="588"/>
      <c r="AA972" s="588"/>
      <c r="AB972" s="588"/>
      <c r="AC972" s="588"/>
      <c r="AD972" s="588"/>
      <c r="AE972" s="528"/>
      <c r="AF972" s="528"/>
      <c r="AG972" s="528"/>
      <c r="AH972" s="528"/>
      <c r="AI972" s="528"/>
      <c r="AJ972" s="528"/>
      <c r="AK972" s="528"/>
      <c r="AL972" s="528"/>
      <c r="AM972" s="528"/>
      <c r="AN972" s="528"/>
      <c r="AO972" s="528"/>
      <c r="AP972" s="528"/>
      <c r="AQ972" s="528"/>
      <c r="AR972" s="528"/>
      <c r="AS972" s="528"/>
      <c r="AT972" s="528"/>
      <c r="AU972" s="528"/>
      <c r="AV972" s="528"/>
      <c r="AW972" s="528"/>
      <c r="AX972" s="528"/>
      <c r="AY972" s="528"/>
      <c r="AZ972" s="528"/>
      <c r="BA972" s="528"/>
      <c r="BB972" s="528"/>
    </row>
    <row r="973" spans="1:54" customFormat="1" ht="15" hidden="1" customHeight="1" thickBot="1">
      <c r="A973" s="621"/>
      <c r="B973" s="600" t="s">
        <v>428</v>
      </c>
      <c r="C973" s="604"/>
      <c r="D973" s="613"/>
      <c r="E973" s="606"/>
      <c r="F973" s="594" t="s">
        <v>275</v>
      </c>
      <c r="G973" s="609">
        <v>3</v>
      </c>
      <c r="H973" s="609">
        <v>2</v>
      </c>
      <c r="I973" s="769" t="s">
        <v>413</v>
      </c>
      <c r="J973" s="609">
        <v>2</v>
      </c>
      <c r="K973" s="608" t="s">
        <v>331</v>
      </c>
      <c r="L973" s="608" t="s">
        <v>259</v>
      </c>
      <c r="M973" s="603">
        <v>0</v>
      </c>
      <c r="N973" s="603">
        <v>0</v>
      </c>
      <c r="O973" s="603">
        <v>0</v>
      </c>
      <c r="P973" s="603">
        <v>0</v>
      </c>
      <c r="Q973" s="603">
        <v>0</v>
      </c>
      <c r="R973" s="588">
        <f t="shared" si="42"/>
        <v>0</v>
      </c>
      <c r="S973" s="608"/>
      <c r="T973" s="608"/>
      <c r="U973" s="608"/>
      <c r="V973" s="608"/>
      <c r="W973" s="608"/>
      <c r="X973" s="608"/>
      <c r="Y973" s="588"/>
      <c r="Z973" s="588"/>
      <c r="AA973" s="588"/>
      <c r="AB973" s="588"/>
      <c r="AC973" s="588"/>
      <c r="AD973" s="588"/>
      <c r="AE973" s="528"/>
      <c r="AF973" s="528"/>
      <c r="AG973" s="528"/>
      <c r="AH973" s="528"/>
      <c r="AI973" s="528"/>
      <c r="AJ973" s="528"/>
      <c r="AK973" s="528"/>
      <c r="AL973" s="528"/>
      <c r="AM973" s="528"/>
      <c r="AN973" s="528"/>
      <c r="AO973" s="528"/>
      <c r="AP973" s="528"/>
      <c r="AQ973" s="528"/>
      <c r="AR973" s="528"/>
      <c r="AS973" s="528"/>
      <c r="AT973" s="528"/>
      <c r="AU973" s="528"/>
      <c r="AV973" s="528"/>
      <c r="AW973" s="528"/>
      <c r="AX973" s="528"/>
      <c r="AY973" s="528"/>
      <c r="AZ973" s="528"/>
      <c r="BA973" s="528"/>
      <c r="BB973" s="528"/>
    </row>
    <row r="974" spans="1:54" customFormat="1" ht="29.25" hidden="1" customHeight="1" thickBot="1">
      <c r="A974" s="603"/>
      <c r="B974" s="600" t="s">
        <v>19</v>
      </c>
      <c r="C974" s="604"/>
      <c r="D974" s="613" t="s">
        <v>429</v>
      </c>
      <c r="E974" s="606"/>
      <c r="F974" s="594" t="s">
        <v>275</v>
      </c>
      <c r="G974" s="609">
        <v>3</v>
      </c>
      <c r="H974" s="609">
        <v>2</v>
      </c>
      <c r="I974" s="769" t="s">
        <v>413</v>
      </c>
      <c r="J974" s="609">
        <v>2</v>
      </c>
      <c r="K974" s="608" t="s">
        <v>331</v>
      </c>
      <c r="L974" s="608" t="s">
        <v>259</v>
      </c>
      <c r="M974" s="603">
        <v>0</v>
      </c>
      <c r="N974" s="603">
        <v>0</v>
      </c>
      <c r="O974" s="603">
        <v>0</v>
      </c>
      <c r="P974" s="603">
        <v>0</v>
      </c>
      <c r="Q974" s="603">
        <v>0</v>
      </c>
      <c r="R974" s="588">
        <f t="shared" si="42"/>
        <v>0</v>
      </c>
      <c r="S974" s="608"/>
      <c r="T974" s="608"/>
      <c r="U974" s="608"/>
      <c r="V974" s="608"/>
      <c r="W974" s="608"/>
      <c r="X974" s="608"/>
      <c r="Y974" s="588"/>
      <c r="Z974" s="588"/>
      <c r="AA974" s="588"/>
      <c r="AB974" s="588"/>
      <c r="AC974" s="588"/>
      <c r="AD974" s="588"/>
      <c r="AE974" s="528"/>
      <c r="AF974" s="528"/>
      <c r="AG974" s="528"/>
      <c r="AH974" s="528"/>
      <c r="AI974" s="528"/>
      <c r="AJ974" s="528"/>
      <c r="AK974" s="528"/>
      <c r="AL974" s="528"/>
      <c r="AM974" s="528"/>
      <c r="AN974" s="528"/>
      <c r="AO974" s="528"/>
      <c r="AP974" s="528"/>
      <c r="AQ974" s="528"/>
      <c r="AR974" s="528"/>
      <c r="AS974" s="528"/>
      <c r="AT974" s="528"/>
      <c r="AU974" s="528"/>
      <c r="AV974" s="528"/>
      <c r="AW974" s="528"/>
      <c r="AX974" s="528"/>
      <c r="AY974" s="528"/>
      <c r="AZ974" s="528"/>
      <c r="BA974" s="528"/>
      <c r="BB974" s="528"/>
    </row>
    <row r="975" spans="1:54" customFormat="1" ht="15" hidden="1" customHeight="1" thickBot="1">
      <c r="A975" s="621"/>
      <c r="B975" s="600" t="s">
        <v>430</v>
      </c>
      <c r="C975" s="604"/>
      <c r="D975" s="613" t="s">
        <v>274</v>
      </c>
      <c r="E975" s="606"/>
      <c r="F975" s="594" t="s">
        <v>275</v>
      </c>
      <c r="G975" s="609">
        <v>2</v>
      </c>
      <c r="H975" s="609">
        <v>2</v>
      </c>
      <c r="I975" s="769" t="s">
        <v>413</v>
      </c>
      <c r="J975" s="609">
        <v>2</v>
      </c>
      <c r="K975" s="608" t="s">
        <v>331</v>
      </c>
      <c r="L975" s="608" t="s">
        <v>259</v>
      </c>
      <c r="M975" s="603">
        <v>0</v>
      </c>
      <c r="N975" s="603">
        <v>0</v>
      </c>
      <c r="O975" s="603">
        <v>0</v>
      </c>
      <c r="P975" s="603">
        <v>0</v>
      </c>
      <c r="Q975" s="603">
        <v>0</v>
      </c>
      <c r="R975" s="588">
        <f t="shared" si="42"/>
        <v>0</v>
      </c>
      <c r="S975" s="608"/>
      <c r="T975" s="608"/>
      <c r="U975" s="608"/>
      <c r="V975" s="608"/>
      <c r="W975" s="608"/>
      <c r="X975" s="608"/>
      <c r="Y975" s="588"/>
      <c r="Z975" s="588"/>
      <c r="AA975" s="588"/>
      <c r="AB975" s="588"/>
      <c r="AC975" s="588"/>
      <c r="AD975" s="588"/>
      <c r="AE975" s="528"/>
      <c r="AF975" s="528"/>
      <c r="AG975" s="528"/>
      <c r="AH975" s="528"/>
      <c r="AI975" s="528"/>
      <c r="AJ975" s="528"/>
      <c r="AK975" s="528"/>
      <c r="AL975" s="528"/>
      <c r="AM975" s="528"/>
      <c r="AN975" s="528"/>
      <c r="AO975" s="528"/>
      <c r="AP975" s="528"/>
      <c r="AQ975" s="528"/>
      <c r="AR975" s="528"/>
      <c r="AS975" s="528"/>
      <c r="AT975" s="528"/>
      <c r="AU975" s="528"/>
      <c r="AV975" s="528"/>
      <c r="AW975" s="528"/>
      <c r="AX975" s="528"/>
      <c r="AY975" s="528"/>
      <c r="AZ975" s="528"/>
      <c r="BA975" s="528"/>
      <c r="BB975" s="528"/>
    </row>
    <row r="976" spans="1:54" customFormat="1" ht="29.25" hidden="1" customHeight="1" thickBot="1">
      <c r="A976" s="621"/>
      <c r="B976" s="619" t="s">
        <v>431</v>
      </c>
      <c r="C976" s="671"/>
      <c r="D976" s="613" t="s">
        <v>432</v>
      </c>
      <c r="E976" s="606"/>
      <c r="F976" s="594" t="s">
        <v>275</v>
      </c>
      <c r="G976" s="609">
        <v>2</v>
      </c>
      <c r="H976" s="609">
        <v>1</v>
      </c>
      <c r="I976" s="769" t="s">
        <v>413</v>
      </c>
      <c r="J976" s="609">
        <v>2</v>
      </c>
      <c r="K976" s="608" t="s">
        <v>331</v>
      </c>
      <c r="L976" s="608" t="s">
        <v>259</v>
      </c>
      <c r="M976" s="603">
        <v>0</v>
      </c>
      <c r="N976" s="603">
        <v>0</v>
      </c>
      <c r="O976" s="603">
        <v>0</v>
      </c>
      <c r="P976" s="603">
        <v>0</v>
      </c>
      <c r="Q976" s="603">
        <v>0</v>
      </c>
      <c r="R976" s="588">
        <f t="shared" si="42"/>
        <v>0</v>
      </c>
      <c r="S976" s="608"/>
      <c r="T976" s="608"/>
      <c r="U976" s="608"/>
      <c r="V976" s="608"/>
      <c r="W976" s="608"/>
      <c r="X976" s="608"/>
      <c r="Y976" s="588"/>
      <c r="Z976" s="588"/>
      <c r="AA976" s="588"/>
      <c r="AB976" s="588"/>
      <c r="AC976" s="588"/>
      <c r="AD976" s="588"/>
      <c r="AE976" s="528"/>
      <c r="AF976" s="528"/>
      <c r="AG976" s="528"/>
      <c r="AH976" s="528"/>
      <c r="AI976" s="528"/>
      <c r="AJ976" s="528"/>
      <c r="AK976" s="528"/>
      <c r="AL976" s="528"/>
      <c r="AM976" s="528"/>
      <c r="AN976" s="528"/>
      <c r="AO976" s="528"/>
      <c r="AP976" s="528"/>
      <c r="AQ976" s="528"/>
      <c r="AR976" s="528"/>
      <c r="AS976" s="528"/>
      <c r="AT976" s="528"/>
      <c r="AU976" s="528"/>
      <c r="AV976" s="528"/>
      <c r="AW976" s="528"/>
      <c r="AX976" s="528"/>
      <c r="AY976" s="528"/>
      <c r="AZ976" s="528"/>
      <c r="BA976" s="528"/>
      <c r="BB976" s="528"/>
    </row>
    <row r="977" spans="1:54" customFormat="1" ht="29.25" hidden="1" customHeight="1" thickBot="1">
      <c r="A977" s="621"/>
      <c r="B977" s="604" t="s">
        <v>433</v>
      </c>
      <c r="C977" s="604"/>
      <c r="D977" s="613" t="s">
        <v>434</v>
      </c>
      <c r="E977" s="606"/>
      <c r="F977" s="594" t="s">
        <v>275</v>
      </c>
      <c r="G977" s="609">
        <v>2</v>
      </c>
      <c r="H977" s="609">
        <v>3</v>
      </c>
      <c r="I977" s="769" t="s">
        <v>413</v>
      </c>
      <c r="J977" s="609">
        <v>3</v>
      </c>
      <c r="K977" s="608" t="s">
        <v>331</v>
      </c>
      <c r="L977" s="608" t="s">
        <v>259</v>
      </c>
      <c r="M977" s="603">
        <v>0</v>
      </c>
      <c r="N977" s="601">
        <v>0</v>
      </c>
      <c r="O977" s="603">
        <v>0</v>
      </c>
      <c r="P977" s="603">
        <v>0</v>
      </c>
      <c r="Q977" s="603">
        <v>0</v>
      </c>
      <c r="R977" s="588">
        <f t="shared" si="42"/>
        <v>0</v>
      </c>
      <c r="S977" s="608"/>
      <c r="T977" s="608"/>
      <c r="U977" s="608"/>
      <c r="V977" s="608"/>
      <c r="W977" s="608"/>
      <c r="X977" s="608"/>
      <c r="Y977" s="588"/>
      <c r="Z977" s="588"/>
      <c r="AA977" s="588"/>
      <c r="AB977" s="588"/>
      <c r="AC977" s="588"/>
      <c r="AD977" s="588"/>
      <c r="AE977" s="528"/>
      <c r="AF977" s="528"/>
      <c r="AG977" s="528"/>
      <c r="AH977" s="528"/>
      <c r="AI977" s="528"/>
      <c r="AJ977" s="528"/>
      <c r="AK977" s="528"/>
      <c r="AL977" s="528"/>
      <c r="AM977" s="528"/>
      <c r="AN977" s="528"/>
      <c r="AO977" s="528"/>
      <c r="AP977" s="528"/>
      <c r="AQ977" s="528"/>
      <c r="AR977" s="528"/>
      <c r="AS977" s="528"/>
      <c r="AT977" s="528"/>
      <c r="AU977" s="528"/>
      <c r="AV977" s="528"/>
      <c r="AW977" s="528"/>
      <c r="AX977" s="528"/>
      <c r="AY977" s="528"/>
      <c r="AZ977" s="528"/>
      <c r="BA977" s="528"/>
      <c r="BB977" s="528"/>
    </row>
    <row r="978" spans="1:54" customFormat="1" ht="29.25" hidden="1" customHeight="1" thickBot="1">
      <c r="A978" s="603"/>
      <c r="B978" s="600" t="s">
        <v>435</v>
      </c>
      <c r="C978" s="622"/>
      <c r="D978" s="613" t="s">
        <v>436</v>
      </c>
      <c r="E978" s="606"/>
      <c r="F978" s="594" t="s">
        <v>275</v>
      </c>
      <c r="G978" s="609">
        <v>2</v>
      </c>
      <c r="H978" s="609">
        <v>2</v>
      </c>
      <c r="I978" s="769" t="s">
        <v>413</v>
      </c>
      <c r="J978" s="609">
        <v>3</v>
      </c>
      <c r="K978" s="608" t="s">
        <v>331</v>
      </c>
      <c r="L978" s="608" t="s">
        <v>259</v>
      </c>
      <c r="M978" s="603">
        <v>0</v>
      </c>
      <c r="N978" s="603">
        <v>0</v>
      </c>
      <c r="O978" s="603">
        <v>0</v>
      </c>
      <c r="P978" s="603">
        <v>0</v>
      </c>
      <c r="Q978" s="603">
        <v>0</v>
      </c>
      <c r="R978" s="588">
        <f t="shared" si="42"/>
        <v>0</v>
      </c>
      <c r="S978" s="608"/>
      <c r="T978" s="608"/>
      <c r="U978" s="608"/>
      <c r="V978" s="608"/>
      <c r="W978" s="608"/>
      <c r="X978" s="608"/>
      <c r="Y978" s="588"/>
      <c r="Z978" s="588"/>
      <c r="AA978" s="588"/>
      <c r="AB978" s="588"/>
      <c r="AC978" s="588"/>
      <c r="AD978" s="588"/>
      <c r="AE978" s="528"/>
      <c r="AF978" s="528"/>
      <c r="AG978" s="528"/>
      <c r="AH978" s="528"/>
      <c r="AI978" s="528"/>
      <c r="AJ978" s="528"/>
      <c r="AK978" s="528"/>
      <c r="AL978" s="528"/>
      <c r="AM978" s="528"/>
      <c r="AN978" s="528"/>
      <c r="AO978" s="528"/>
      <c r="AP978" s="528"/>
      <c r="AQ978" s="528"/>
      <c r="AR978" s="528"/>
      <c r="AS978" s="528"/>
      <c r="AT978" s="528"/>
      <c r="AU978" s="528"/>
      <c r="AV978" s="528"/>
      <c r="AW978" s="528"/>
      <c r="AX978" s="528"/>
      <c r="AY978" s="528"/>
      <c r="AZ978" s="528"/>
      <c r="BA978" s="528"/>
      <c r="BB978" s="528"/>
    </row>
    <row r="979" spans="1:54" customFormat="1" ht="15" hidden="1" customHeight="1" thickBot="1">
      <c r="A979" s="603"/>
      <c r="B979" s="600" t="s">
        <v>437</v>
      </c>
      <c r="C979" s="604"/>
      <c r="D979" s="613"/>
      <c r="E979" s="606"/>
      <c r="F979" s="594" t="s">
        <v>275</v>
      </c>
      <c r="G979" s="609">
        <v>5</v>
      </c>
      <c r="H979" s="609">
        <v>1</v>
      </c>
      <c r="I979" s="769" t="s">
        <v>413</v>
      </c>
      <c r="J979" s="609">
        <v>3</v>
      </c>
      <c r="K979" s="590" t="s">
        <v>331</v>
      </c>
      <c r="L979" s="608" t="s">
        <v>259</v>
      </c>
      <c r="M979" s="603">
        <v>0</v>
      </c>
      <c r="N979" s="603">
        <v>0</v>
      </c>
      <c r="O979" s="603">
        <v>0</v>
      </c>
      <c r="P979" s="603">
        <v>0</v>
      </c>
      <c r="Q979" s="603">
        <v>0</v>
      </c>
      <c r="R979" s="588">
        <f t="shared" si="42"/>
        <v>0</v>
      </c>
      <c r="S979" s="608"/>
      <c r="T979" s="608"/>
      <c r="U979" s="608"/>
      <c r="V979" s="608"/>
      <c r="W979" s="608"/>
      <c r="X979" s="608"/>
      <c r="Y979" s="588"/>
      <c r="Z979" s="588"/>
      <c r="AA979" s="588"/>
      <c r="AB979" s="588"/>
      <c r="AC979" s="588"/>
      <c r="AD979" s="588"/>
      <c r="AE979" s="528"/>
      <c r="AF979" s="528"/>
      <c r="AG979" s="528"/>
      <c r="AH979" s="528"/>
      <c r="AI979" s="528"/>
      <c r="AJ979" s="528"/>
      <c r="AK979" s="528"/>
      <c r="AL979" s="528"/>
      <c r="AM979" s="528"/>
      <c r="AN979" s="528"/>
      <c r="AO979" s="528"/>
      <c r="AP979" s="528"/>
      <c r="AQ979" s="528"/>
      <c r="AR979" s="528"/>
      <c r="AS979" s="528"/>
      <c r="AT979" s="528"/>
      <c r="AU979" s="528"/>
      <c r="AV979" s="528"/>
      <c r="AW979" s="528"/>
      <c r="AX979" s="528"/>
      <c r="AY979" s="528"/>
      <c r="AZ979" s="528"/>
      <c r="BA979" s="528"/>
      <c r="BB979" s="528"/>
    </row>
    <row r="980" spans="1:54" customFormat="1" ht="15" hidden="1" customHeight="1" thickBot="1">
      <c r="A980" s="621"/>
      <c r="B980" s="604" t="s">
        <v>110</v>
      </c>
      <c r="C980" s="604"/>
      <c r="D980" s="613" t="s">
        <v>408</v>
      </c>
      <c r="E980" s="606"/>
      <c r="F980" s="594" t="s">
        <v>275</v>
      </c>
      <c r="G980" s="609">
        <v>3</v>
      </c>
      <c r="H980" s="609">
        <v>1</v>
      </c>
      <c r="I980" s="769" t="s">
        <v>413</v>
      </c>
      <c r="J980" s="609">
        <v>3</v>
      </c>
      <c r="K980" s="608" t="s">
        <v>331</v>
      </c>
      <c r="L980" s="608" t="s">
        <v>259</v>
      </c>
      <c r="M980" s="603">
        <v>0</v>
      </c>
      <c r="N980" s="603">
        <v>0</v>
      </c>
      <c r="O980" s="603">
        <v>0</v>
      </c>
      <c r="P980" s="603">
        <v>0</v>
      </c>
      <c r="Q980" s="603">
        <v>0</v>
      </c>
      <c r="R980" s="588">
        <f t="shared" si="42"/>
        <v>0</v>
      </c>
      <c r="S980" s="608"/>
      <c r="T980" s="608"/>
      <c r="U980" s="608"/>
      <c r="V980" s="608"/>
      <c r="W980" s="608"/>
      <c r="X980" s="608"/>
      <c r="Y980" s="588"/>
      <c r="Z980" s="588"/>
      <c r="AA980" s="588"/>
      <c r="AB980" s="588"/>
      <c r="AC980" s="588"/>
      <c r="AD980" s="588"/>
      <c r="AE980" s="528"/>
      <c r="AF980" s="528"/>
      <c r="AG980" s="528"/>
      <c r="AH980" s="528"/>
      <c r="AI980" s="528"/>
      <c r="AJ980" s="528"/>
      <c r="AK980" s="528"/>
      <c r="AL980" s="528"/>
      <c r="AM980" s="528"/>
      <c r="AN980" s="528"/>
      <c r="AO980" s="528"/>
      <c r="AP980" s="528"/>
      <c r="AQ980" s="528"/>
      <c r="AR980" s="528"/>
      <c r="AS980" s="528"/>
      <c r="AT980" s="528"/>
      <c r="AU980" s="528"/>
      <c r="AV980" s="528"/>
      <c r="AW980" s="528"/>
      <c r="AX980" s="528"/>
      <c r="AY980" s="528"/>
      <c r="AZ980" s="528"/>
      <c r="BA980" s="528"/>
      <c r="BB980" s="528"/>
    </row>
    <row r="981" spans="1:54" customFormat="1" ht="29.25" hidden="1" customHeight="1" thickBot="1">
      <c r="A981" s="621"/>
      <c r="B981" s="600" t="s">
        <v>438</v>
      </c>
      <c r="C981" s="604"/>
      <c r="D981" s="613" t="s">
        <v>439</v>
      </c>
      <c r="E981" s="606"/>
      <c r="F981" s="594" t="s">
        <v>275</v>
      </c>
      <c r="G981" s="609">
        <v>3</v>
      </c>
      <c r="H981" s="609">
        <v>2</v>
      </c>
      <c r="I981" s="769" t="s">
        <v>413</v>
      </c>
      <c r="J981" s="609">
        <v>3</v>
      </c>
      <c r="K981" s="608" t="s">
        <v>331</v>
      </c>
      <c r="L981" s="608" t="s">
        <v>259</v>
      </c>
      <c r="M981" s="603">
        <v>0</v>
      </c>
      <c r="N981" s="603">
        <v>0</v>
      </c>
      <c r="O981" s="603">
        <v>0</v>
      </c>
      <c r="P981" s="603">
        <v>0</v>
      </c>
      <c r="Q981" s="603">
        <v>0</v>
      </c>
      <c r="R981" s="588">
        <f t="shared" si="42"/>
        <v>0</v>
      </c>
      <c r="S981" s="608"/>
      <c r="T981" s="608"/>
      <c r="U981" s="608"/>
      <c r="V981" s="608"/>
      <c r="W981" s="608"/>
      <c r="X981" s="608"/>
      <c r="Y981" s="588"/>
      <c r="Z981" s="588"/>
      <c r="AA981" s="588"/>
      <c r="AB981" s="588"/>
      <c r="AC981" s="588"/>
      <c r="AD981" s="588"/>
      <c r="AE981" s="528"/>
      <c r="AF981" s="528"/>
      <c r="AG981" s="528"/>
      <c r="AH981" s="528"/>
      <c r="AI981" s="528"/>
      <c r="AJ981" s="528"/>
      <c r="AK981" s="528"/>
      <c r="AL981" s="528"/>
      <c r="AM981" s="528"/>
      <c r="AN981" s="528"/>
      <c r="AO981" s="528"/>
      <c r="AP981" s="528"/>
      <c r="AQ981" s="528"/>
      <c r="AR981" s="528"/>
      <c r="AS981" s="528"/>
      <c r="AT981" s="528"/>
      <c r="AU981" s="528"/>
      <c r="AV981" s="528"/>
      <c r="AW981" s="528"/>
      <c r="AX981" s="528"/>
      <c r="AY981" s="528"/>
      <c r="AZ981" s="528"/>
      <c r="BA981" s="528"/>
      <c r="BB981" s="528"/>
    </row>
    <row r="982" spans="1:54" customFormat="1" ht="15" hidden="1" customHeight="1" thickBot="1">
      <c r="A982" s="621"/>
      <c r="B982" s="600" t="s">
        <v>440</v>
      </c>
      <c r="C982" s="604"/>
      <c r="D982" s="613" t="s">
        <v>426</v>
      </c>
      <c r="E982" s="606"/>
      <c r="F982" s="594" t="s">
        <v>275</v>
      </c>
      <c r="G982" s="609">
        <v>1</v>
      </c>
      <c r="H982" s="609">
        <v>4</v>
      </c>
      <c r="I982" s="769" t="s">
        <v>413</v>
      </c>
      <c r="J982" s="609">
        <v>3</v>
      </c>
      <c r="K982" s="608" t="s">
        <v>331</v>
      </c>
      <c r="L982" s="608" t="s">
        <v>259</v>
      </c>
      <c r="M982" s="603">
        <v>0</v>
      </c>
      <c r="N982" s="603">
        <v>0</v>
      </c>
      <c r="O982" s="603">
        <v>0</v>
      </c>
      <c r="P982" s="603">
        <v>0</v>
      </c>
      <c r="Q982" s="603">
        <v>0</v>
      </c>
      <c r="R982" s="588">
        <f t="shared" si="42"/>
        <v>0</v>
      </c>
      <c r="S982" s="608"/>
      <c r="T982" s="608"/>
      <c r="U982" s="608"/>
      <c r="V982" s="608"/>
      <c r="W982" s="608"/>
      <c r="X982" s="608"/>
      <c r="Y982" s="588"/>
      <c r="Z982" s="588"/>
      <c r="AA982" s="588"/>
      <c r="AB982" s="588"/>
      <c r="AC982" s="588"/>
      <c r="AD982" s="588"/>
      <c r="AE982" s="528"/>
      <c r="AF982" s="528"/>
      <c r="AG982" s="528"/>
      <c r="AH982" s="528"/>
      <c r="AI982" s="528"/>
      <c r="AJ982" s="528"/>
      <c r="AK982" s="528"/>
      <c r="AL982" s="528"/>
      <c r="AM982" s="528"/>
      <c r="AN982" s="528"/>
      <c r="AO982" s="528"/>
      <c r="AP982" s="528"/>
      <c r="AQ982" s="528"/>
      <c r="AR982" s="528"/>
      <c r="AS982" s="528"/>
      <c r="AT982" s="528"/>
      <c r="AU982" s="528"/>
      <c r="AV982" s="528"/>
      <c r="AW982" s="528"/>
      <c r="AX982" s="528"/>
      <c r="AY982" s="528"/>
      <c r="AZ982" s="528"/>
      <c r="BA982" s="528"/>
      <c r="BB982" s="528"/>
    </row>
    <row r="983" spans="1:54" customFormat="1" ht="29.25" hidden="1" customHeight="1" thickBot="1">
      <c r="A983" s="603"/>
      <c r="B983" s="600" t="s">
        <v>441</v>
      </c>
      <c r="C983" s="604"/>
      <c r="D983" s="613" t="s">
        <v>418</v>
      </c>
      <c r="E983" s="606"/>
      <c r="F983" s="594" t="s">
        <v>275</v>
      </c>
      <c r="G983" s="609">
        <v>2</v>
      </c>
      <c r="H983" s="609">
        <v>2</v>
      </c>
      <c r="I983" s="769" t="s">
        <v>413</v>
      </c>
      <c r="J983" s="609">
        <v>3</v>
      </c>
      <c r="K983" s="608" t="s">
        <v>331</v>
      </c>
      <c r="L983" s="608" t="s">
        <v>259</v>
      </c>
      <c r="M983" s="603">
        <v>0</v>
      </c>
      <c r="N983" s="603">
        <v>0</v>
      </c>
      <c r="O983" s="603">
        <v>0</v>
      </c>
      <c r="P983" s="603">
        <v>0</v>
      </c>
      <c r="Q983" s="603">
        <v>0</v>
      </c>
      <c r="R983" s="588">
        <f t="shared" si="42"/>
        <v>0</v>
      </c>
      <c r="S983" s="608"/>
      <c r="T983" s="608"/>
      <c r="U983" s="608"/>
      <c r="V983" s="608"/>
      <c r="W983" s="608"/>
      <c r="X983" s="608"/>
      <c r="Y983" s="588"/>
      <c r="Z983" s="588"/>
      <c r="AA983" s="588"/>
      <c r="AB983" s="588"/>
      <c r="AC983" s="588"/>
      <c r="AD983" s="588"/>
      <c r="AE983" s="528"/>
      <c r="AF983" s="528"/>
      <c r="AG983" s="528"/>
      <c r="AH983" s="528"/>
      <c r="AI983" s="528"/>
      <c r="AJ983" s="528"/>
      <c r="AK983" s="528"/>
      <c r="AL983" s="528"/>
      <c r="AM983" s="528"/>
      <c r="AN983" s="528"/>
      <c r="AO983" s="528"/>
      <c r="AP983" s="528"/>
      <c r="AQ983" s="528"/>
      <c r="AR983" s="528"/>
      <c r="AS983" s="528"/>
      <c r="AT983" s="528"/>
      <c r="AU983" s="528"/>
      <c r="AV983" s="528"/>
      <c r="AW983" s="528"/>
      <c r="AX983" s="528"/>
      <c r="AY983" s="528"/>
      <c r="AZ983" s="528"/>
      <c r="BA983" s="528"/>
      <c r="BB983" s="528"/>
    </row>
    <row r="984" spans="1:54" customFormat="1" ht="17.25" hidden="1" customHeight="1" thickBot="1">
      <c r="A984" s="621"/>
      <c r="B984" s="604" t="s">
        <v>442</v>
      </c>
      <c r="C984" s="604"/>
      <c r="D984" s="613" t="s">
        <v>274</v>
      </c>
      <c r="E984" s="606"/>
      <c r="F984" s="594" t="s">
        <v>275</v>
      </c>
      <c r="G984" s="609">
        <v>3</v>
      </c>
      <c r="H984" s="609">
        <v>3</v>
      </c>
      <c r="I984" s="769" t="s">
        <v>413</v>
      </c>
      <c r="J984" s="609">
        <v>3</v>
      </c>
      <c r="K984" s="608" t="s">
        <v>331</v>
      </c>
      <c r="L984" s="608" t="s">
        <v>259</v>
      </c>
      <c r="M984" s="603">
        <v>0</v>
      </c>
      <c r="N984" s="601">
        <v>0</v>
      </c>
      <c r="O984" s="603">
        <v>0</v>
      </c>
      <c r="P984" s="603">
        <v>0</v>
      </c>
      <c r="Q984" s="603">
        <v>0</v>
      </c>
      <c r="R984" s="588">
        <f t="shared" si="42"/>
        <v>0</v>
      </c>
      <c r="S984" s="608"/>
      <c r="T984" s="608"/>
      <c r="U984" s="608"/>
      <c r="V984" s="608"/>
      <c r="W984" s="608"/>
      <c r="X984" s="608"/>
      <c r="Y984" s="588"/>
      <c r="Z984" s="588"/>
      <c r="AA984" s="588"/>
      <c r="AB984" s="588"/>
      <c r="AC984" s="588"/>
      <c r="AD984" s="588"/>
      <c r="AE984" s="528"/>
      <c r="AF984" s="528"/>
      <c r="AG984" s="528"/>
      <c r="AH984" s="528"/>
      <c r="AI984" s="528"/>
      <c r="AJ984" s="528"/>
      <c r="AK984" s="528"/>
      <c r="AL984" s="528"/>
      <c r="AM984" s="528"/>
      <c r="AN984" s="528"/>
      <c r="AO984" s="528"/>
      <c r="AP984" s="528"/>
      <c r="AQ984" s="528"/>
      <c r="AR984" s="528"/>
      <c r="AS984" s="528"/>
      <c r="AT984" s="528"/>
      <c r="AU984" s="528"/>
      <c r="AV984" s="528"/>
      <c r="AW984" s="528"/>
      <c r="AX984" s="528"/>
      <c r="AY984" s="528"/>
      <c r="AZ984" s="528"/>
      <c r="BA984" s="528"/>
      <c r="BB984" s="528"/>
    </row>
    <row r="985" spans="1:54" customFormat="1" ht="15" hidden="1" customHeight="1" thickBot="1">
      <c r="A985" s="621"/>
      <c r="B985" s="604" t="s">
        <v>443</v>
      </c>
      <c r="C985" s="604"/>
      <c r="D985" s="613" t="s">
        <v>274</v>
      </c>
      <c r="E985" s="606"/>
      <c r="F985" s="594" t="s">
        <v>275</v>
      </c>
      <c r="G985" s="609">
        <v>1</v>
      </c>
      <c r="H985" s="609">
        <v>4</v>
      </c>
      <c r="I985" s="769" t="s">
        <v>413</v>
      </c>
      <c r="J985" s="609">
        <v>3</v>
      </c>
      <c r="K985" s="608" t="s">
        <v>331</v>
      </c>
      <c r="L985" s="608" t="s">
        <v>259</v>
      </c>
      <c r="M985" s="603">
        <v>0</v>
      </c>
      <c r="N985" s="603">
        <v>0</v>
      </c>
      <c r="O985" s="603">
        <v>0</v>
      </c>
      <c r="P985" s="603">
        <v>0</v>
      </c>
      <c r="Q985" s="603">
        <v>0</v>
      </c>
      <c r="R985" s="588">
        <f t="shared" si="42"/>
        <v>0</v>
      </c>
      <c r="S985" s="608"/>
      <c r="T985" s="608"/>
      <c r="U985" s="608"/>
      <c r="V985" s="608"/>
      <c r="W985" s="608"/>
      <c r="X985" s="608"/>
      <c r="Y985" s="588"/>
      <c r="Z985" s="588"/>
      <c r="AA985" s="588"/>
      <c r="AB985" s="588"/>
      <c r="AC985" s="588"/>
      <c r="AD985" s="588"/>
      <c r="AE985" s="528"/>
      <c r="AF985" s="528"/>
      <c r="AG985" s="528"/>
      <c r="AH985" s="528"/>
      <c r="AI985" s="528"/>
      <c r="AJ985" s="528"/>
      <c r="AK985" s="528"/>
      <c r="AL985" s="528"/>
      <c r="AM985" s="528"/>
      <c r="AN985" s="528"/>
      <c r="AO985" s="528"/>
      <c r="AP985" s="528"/>
      <c r="AQ985" s="528"/>
      <c r="AR985" s="528"/>
      <c r="AS985" s="528"/>
      <c r="AT985" s="528"/>
      <c r="AU985" s="528"/>
      <c r="AV985" s="528"/>
      <c r="AW985" s="528"/>
      <c r="AX985" s="528"/>
      <c r="AY985" s="528"/>
      <c r="AZ985" s="528"/>
      <c r="BA985" s="528"/>
      <c r="BB985" s="528"/>
    </row>
    <row r="986" spans="1:54" customFormat="1" ht="15" hidden="1" customHeight="1" thickBot="1">
      <c r="A986" s="603"/>
      <c r="B986" s="699" t="s">
        <v>444</v>
      </c>
      <c r="C986" s="671"/>
      <c r="D986" s="613" t="s">
        <v>423</v>
      </c>
      <c r="E986" s="606"/>
      <c r="F986" s="594" t="s">
        <v>275</v>
      </c>
      <c r="G986" s="609">
        <v>2</v>
      </c>
      <c r="H986" s="609">
        <v>4</v>
      </c>
      <c r="I986" s="769" t="s">
        <v>413</v>
      </c>
      <c r="J986" s="609">
        <v>4</v>
      </c>
      <c r="K986" s="608" t="s">
        <v>331</v>
      </c>
      <c r="L986" s="608" t="s">
        <v>259</v>
      </c>
      <c r="M986" s="603">
        <v>0</v>
      </c>
      <c r="N986" s="603">
        <v>0</v>
      </c>
      <c r="O986" s="603">
        <v>0</v>
      </c>
      <c r="P986" s="603">
        <v>0</v>
      </c>
      <c r="Q986" s="603">
        <v>0</v>
      </c>
      <c r="R986" s="588">
        <f t="shared" si="42"/>
        <v>0</v>
      </c>
      <c r="S986" s="608"/>
      <c r="T986" s="608"/>
      <c r="U986" s="608"/>
      <c r="V986" s="608"/>
      <c r="W986" s="608"/>
      <c r="X986" s="608"/>
      <c r="Y986" s="588"/>
      <c r="Z986" s="588"/>
      <c r="AA986" s="588"/>
      <c r="AB986" s="588"/>
      <c r="AC986" s="588"/>
      <c r="AD986" s="588"/>
      <c r="AE986" s="528"/>
      <c r="AF986" s="528"/>
      <c r="AG986" s="528"/>
      <c r="AH986" s="528"/>
      <c r="AI986" s="528"/>
      <c r="AJ986" s="528"/>
      <c r="AK986" s="528"/>
      <c r="AL986" s="528"/>
      <c r="AM986" s="528"/>
      <c r="AN986" s="528"/>
      <c r="AO986" s="528"/>
      <c r="AP986" s="528"/>
      <c r="AQ986" s="528"/>
      <c r="AR986" s="528"/>
      <c r="AS986" s="528"/>
      <c r="AT986" s="528"/>
      <c r="AU986" s="528"/>
      <c r="AV986" s="528"/>
      <c r="AW986" s="528"/>
      <c r="AX986" s="528"/>
      <c r="AY986" s="528"/>
      <c r="AZ986" s="528"/>
      <c r="BA986" s="528"/>
      <c r="BB986" s="528"/>
    </row>
    <row r="987" spans="1:54" customFormat="1" ht="15" hidden="1" customHeight="1" thickBot="1">
      <c r="A987" s="603"/>
      <c r="B987" s="600" t="s">
        <v>445</v>
      </c>
      <c r="C987" s="604"/>
      <c r="D987" s="613"/>
      <c r="E987" s="606"/>
      <c r="F987" s="594" t="s">
        <v>275</v>
      </c>
      <c r="G987" s="609">
        <v>4</v>
      </c>
      <c r="H987" s="609">
        <v>5</v>
      </c>
      <c r="I987" s="769" t="s">
        <v>413</v>
      </c>
      <c r="J987" s="609">
        <v>4</v>
      </c>
      <c r="K987" s="608" t="s">
        <v>331</v>
      </c>
      <c r="L987" s="608" t="s">
        <v>259</v>
      </c>
      <c r="M987" s="603">
        <v>0</v>
      </c>
      <c r="N987" s="603">
        <v>0</v>
      </c>
      <c r="O987" s="603">
        <v>0</v>
      </c>
      <c r="P987" s="603">
        <v>0</v>
      </c>
      <c r="Q987" s="603">
        <v>0</v>
      </c>
      <c r="R987" s="588">
        <f t="shared" si="42"/>
        <v>0</v>
      </c>
      <c r="S987" s="608"/>
      <c r="T987" s="608"/>
      <c r="U987" s="608"/>
      <c r="V987" s="608"/>
      <c r="W987" s="608"/>
      <c r="X987" s="608"/>
      <c r="Y987" s="588"/>
      <c r="Z987" s="588"/>
      <c r="AA987" s="588"/>
      <c r="AB987" s="588"/>
      <c r="AC987" s="588"/>
      <c r="AD987" s="588"/>
      <c r="AE987" s="528"/>
      <c r="AF987" s="528"/>
      <c r="AG987" s="528"/>
      <c r="AH987" s="528"/>
      <c r="AI987" s="528"/>
      <c r="AJ987" s="528"/>
      <c r="AK987" s="528"/>
      <c r="AL987" s="528"/>
      <c r="AM987" s="528"/>
      <c r="AN987" s="528"/>
      <c r="AO987" s="528"/>
      <c r="AP987" s="528"/>
      <c r="AQ987" s="528"/>
      <c r="AR987" s="528"/>
      <c r="AS987" s="528"/>
      <c r="AT987" s="528"/>
      <c r="AU987" s="528"/>
      <c r="AV987" s="528"/>
      <c r="AW987" s="528"/>
      <c r="AX987" s="528"/>
      <c r="AY987" s="528"/>
      <c r="AZ987" s="528"/>
      <c r="BA987" s="528"/>
      <c r="BB987" s="528"/>
    </row>
    <row r="988" spans="1:54" customFormat="1" ht="15" hidden="1" customHeight="1" thickBot="1">
      <c r="A988" s="603"/>
      <c r="B988" s="600" t="s">
        <v>446</v>
      </c>
      <c r="C988" s="604"/>
      <c r="D988" s="613" t="s">
        <v>408</v>
      </c>
      <c r="E988" s="606"/>
      <c r="F988" s="594" t="s">
        <v>275</v>
      </c>
      <c r="G988" s="609">
        <v>2</v>
      </c>
      <c r="H988" s="609">
        <v>5</v>
      </c>
      <c r="I988" s="769" t="s">
        <v>413</v>
      </c>
      <c r="J988" s="609">
        <v>4</v>
      </c>
      <c r="K988" s="608" t="s">
        <v>331</v>
      </c>
      <c r="L988" s="608" t="s">
        <v>259</v>
      </c>
      <c r="M988" s="603">
        <v>0</v>
      </c>
      <c r="N988" s="603">
        <v>0</v>
      </c>
      <c r="O988" s="603">
        <v>0</v>
      </c>
      <c r="P988" s="603">
        <v>0</v>
      </c>
      <c r="Q988" s="603">
        <v>0</v>
      </c>
      <c r="R988" s="588">
        <f t="shared" si="42"/>
        <v>0</v>
      </c>
      <c r="S988" s="608"/>
      <c r="T988" s="608"/>
      <c r="U988" s="608"/>
      <c r="V988" s="608"/>
      <c r="W988" s="608"/>
      <c r="X988" s="608"/>
      <c r="Y988" s="588"/>
      <c r="Z988" s="588"/>
      <c r="AA988" s="588"/>
      <c r="AB988" s="588"/>
      <c r="AC988" s="588"/>
      <c r="AD988" s="588"/>
      <c r="AE988" s="528"/>
      <c r="AF988" s="528"/>
      <c r="AG988" s="528"/>
      <c r="AH988" s="528"/>
      <c r="AI988" s="528"/>
      <c r="AJ988" s="528"/>
      <c r="AK988" s="528"/>
      <c r="AL988" s="528"/>
      <c r="AM988" s="528"/>
      <c r="AN988" s="528"/>
      <c r="AO988" s="528"/>
      <c r="AP988" s="528"/>
      <c r="AQ988" s="528"/>
      <c r="AR988" s="528"/>
      <c r="AS988" s="528"/>
      <c r="AT988" s="528"/>
      <c r="AU988" s="528"/>
      <c r="AV988" s="528"/>
      <c r="AW988" s="528"/>
      <c r="AX988" s="528"/>
      <c r="AY988" s="528"/>
      <c r="AZ988" s="528"/>
      <c r="BA988" s="528"/>
      <c r="BB988" s="528"/>
    </row>
    <row r="989" spans="1:54" customFormat="1" ht="29.25" hidden="1" customHeight="1" thickBot="1">
      <c r="A989" s="603"/>
      <c r="B989" s="600" t="s">
        <v>447</v>
      </c>
      <c r="C989" s="604"/>
      <c r="D989" s="614" t="s">
        <v>448</v>
      </c>
      <c r="E989" s="606"/>
      <c r="F989" s="594" t="s">
        <v>275</v>
      </c>
      <c r="G989" s="609">
        <v>2</v>
      </c>
      <c r="H989" s="609">
        <v>4</v>
      </c>
      <c r="I989" s="769" t="s">
        <v>413</v>
      </c>
      <c r="J989" s="609">
        <v>4</v>
      </c>
      <c r="K989" s="608" t="s">
        <v>331</v>
      </c>
      <c r="L989" s="608" t="s">
        <v>259</v>
      </c>
      <c r="M989" s="603">
        <v>0</v>
      </c>
      <c r="N989" s="603">
        <v>0</v>
      </c>
      <c r="O989" s="603">
        <v>0</v>
      </c>
      <c r="P989" s="603">
        <v>0</v>
      </c>
      <c r="Q989" s="603">
        <v>0</v>
      </c>
      <c r="R989" s="588">
        <f t="shared" si="42"/>
        <v>0</v>
      </c>
      <c r="S989" s="608"/>
      <c r="T989" s="608"/>
      <c r="U989" s="608"/>
      <c r="V989" s="608"/>
      <c r="W989" s="608"/>
      <c r="X989" s="608"/>
      <c r="Y989" s="588"/>
      <c r="Z989" s="588"/>
      <c r="AA989" s="588"/>
      <c r="AB989" s="588"/>
      <c r="AC989" s="588"/>
      <c r="AD989" s="588"/>
      <c r="AE989" s="528"/>
      <c r="AF989" s="528"/>
      <c r="AG989" s="528"/>
      <c r="AH989" s="528"/>
      <c r="AI989" s="528"/>
      <c r="AJ989" s="528"/>
      <c r="AK989" s="528"/>
      <c r="AL989" s="528"/>
      <c r="AM989" s="528"/>
      <c r="AN989" s="528"/>
      <c r="AO989" s="528"/>
      <c r="AP989" s="528"/>
      <c r="AQ989" s="528"/>
      <c r="AR989" s="528"/>
      <c r="AS989" s="528"/>
      <c r="AT989" s="528"/>
      <c r="AU989" s="528"/>
      <c r="AV989" s="528"/>
      <c r="AW989" s="528"/>
      <c r="AX989" s="528"/>
      <c r="AY989" s="528"/>
      <c r="AZ989" s="528"/>
      <c r="BA989" s="528"/>
      <c r="BB989" s="528"/>
    </row>
    <row r="990" spans="1:54" customFormat="1" ht="15" hidden="1" customHeight="1" thickBot="1">
      <c r="A990" s="603"/>
      <c r="B990" s="600" t="s">
        <v>449</v>
      </c>
      <c r="C990" s="604"/>
      <c r="D990" s="613" t="s">
        <v>274</v>
      </c>
      <c r="E990" s="606"/>
      <c r="F990" s="594" t="s">
        <v>275</v>
      </c>
      <c r="G990" s="609">
        <v>3</v>
      </c>
      <c r="H990" s="609">
        <v>5</v>
      </c>
      <c r="I990" s="769" t="s">
        <v>413</v>
      </c>
      <c r="J990" s="609">
        <v>4</v>
      </c>
      <c r="K990" s="623" t="s">
        <v>331</v>
      </c>
      <c r="L990" s="608" t="s">
        <v>259</v>
      </c>
      <c r="M990" s="603">
        <v>0</v>
      </c>
      <c r="N990" s="603">
        <v>0</v>
      </c>
      <c r="O990" s="603">
        <v>0</v>
      </c>
      <c r="P990" s="603">
        <v>0</v>
      </c>
      <c r="Q990" s="603">
        <v>0</v>
      </c>
      <c r="R990" s="588">
        <f t="shared" si="42"/>
        <v>0</v>
      </c>
      <c r="S990" s="608"/>
      <c r="T990" s="608"/>
      <c r="U990" s="608"/>
      <c r="V990" s="608"/>
      <c r="W990" s="608"/>
      <c r="X990" s="608"/>
      <c r="Y990" s="588"/>
      <c r="Z990" s="588"/>
      <c r="AA990" s="588"/>
      <c r="AB990" s="588"/>
      <c r="AC990" s="588"/>
      <c r="AD990" s="588"/>
      <c r="AE990" s="528"/>
      <c r="AF990" s="528"/>
      <c r="AG990" s="528"/>
      <c r="AH990" s="528"/>
      <c r="AI990" s="528"/>
      <c r="AJ990" s="528"/>
      <c r="AK990" s="528"/>
      <c r="AL990" s="528"/>
      <c r="AM990" s="528"/>
      <c r="AN990" s="528"/>
      <c r="AO990" s="528"/>
      <c r="AP990" s="528"/>
      <c r="AQ990" s="528"/>
      <c r="AR990" s="528"/>
      <c r="AS990" s="528"/>
      <c r="AT990" s="528"/>
      <c r="AU990" s="528"/>
      <c r="AV990" s="528"/>
      <c r="AW990" s="528"/>
      <c r="AX990" s="528"/>
      <c r="AY990" s="528"/>
      <c r="AZ990" s="528"/>
      <c r="BA990" s="528"/>
      <c r="BB990" s="528"/>
    </row>
    <row r="991" spans="1:54" customFormat="1" ht="17.25" hidden="1" customHeight="1" thickBot="1">
      <c r="A991" s="603"/>
      <c r="B991" s="600" t="s">
        <v>450</v>
      </c>
      <c r="C991" s="604"/>
      <c r="D991" s="614"/>
      <c r="E991" s="606"/>
      <c r="F991" s="594" t="s">
        <v>275</v>
      </c>
      <c r="G991" s="609">
        <v>2</v>
      </c>
      <c r="H991" s="609">
        <v>7</v>
      </c>
      <c r="I991" s="769" t="s">
        <v>413</v>
      </c>
      <c r="J991" s="609">
        <v>4</v>
      </c>
      <c r="K991" s="608" t="s">
        <v>331</v>
      </c>
      <c r="L991" s="608" t="s">
        <v>259</v>
      </c>
      <c r="M991" s="603">
        <v>0</v>
      </c>
      <c r="N991" s="601">
        <v>0</v>
      </c>
      <c r="O991" s="603">
        <v>0</v>
      </c>
      <c r="P991" s="601">
        <v>0</v>
      </c>
      <c r="Q991" s="603">
        <v>0</v>
      </c>
      <c r="R991" s="588">
        <f t="shared" si="42"/>
        <v>0</v>
      </c>
      <c r="S991" s="608"/>
      <c r="T991" s="608"/>
      <c r="U991" s="608"/>
      <c r="V991" s="608"/>
      <c r="W991" s="608"/>
      <c r="X991" s="608"/>
      <c r="Y991" s="588"/>
      <c r="Z991" s="588"/>
      <c r="AA991" s="588"/>
      <c r="AB991" s="588"/>
      <c r="AC991" s="588"/>
      <c r="AD991" s="588"/>
      <c r="AE991" s="528"/>
      <c r="AF991" s="528"/>
      <c r="AG991" s="528"/>
      <c r="AH991" s="528"/>
      <c r="AI991" s="528"/>
      <c r="AJ991" s="528"/>
      <c r="AK991" s="528"/>
      <c r="AL991" s="528"/>
      <c r="AM991" s="528"/>
      <c r="AN991" s="528"/>
      <c r="AO991" s="528"/>
      <c r="AP991" s="528"/>
      <c r="AQ991" s="528"/>
      <c r="AR991" s="528"/>
      <c r="AS991" s="528"/>
      <c r="AT991" s="528"/>
      <c r="AU991" s="528"/>
      <c r="AV991" s="528"/>
      <c r="AW991" s="528"/>
      <c r="AX991" s="528"/>
      <c r="AY991" s="528"/>
      <c r="AZ991" s="528"/>
      <c r="BA991" s="528"/>
      <c r="BB991" s="528"/>
    </row>
    <row r="992" spans="1:54" customFormat="1" ht="15" hidden="1" customHeight="1" thickBot="1">
      <c r="A992" s="603"/>
      <c r="B992" s="600" t="s">
        <v>451</v>
      </c>
      <c r="C992" s="604"/>
      <c r="D992" s="613" t="s">
        <v>426</v>
      </c>
      <c r="E992" s="606"/>
      <c r="F992" s="594" t="s">
        <v>275</v>
      </c>
      <c r="G992" s="609">
        <v>4</v>
      </c>
      <c r="H992" s="609">
        <v>4</v>
      </c>
      <c r="I992" s="769" t="s">
        <v>413</v>
      </c>
      <c r="J992" s="609">
        <v>4</v>
      </c>
      <c r="K992" s="608" t="s">
        <v>331</v>
      </c>
      <c r="L992" s="608" t="s">
        <v>259</v>
      </c>
      <c r="M992" s="603">
        <v>0</v>
      </c>
      <c r="N992" s="603">
        <v>0</v>
      </c>
      <c r="O992" s="603">
        <v>0</v>
      </c>
      <c r="P992" s="603">
        <v>0</v>
      </c>
      <c r="Q992" s="603">
        <v>0</v>
      </c>
      <c r="R992" s="588">
        <f t="shared" si="42"/>
        <v>0</v>
      </c>
      <c r="S992" s="608"/>
      <c r="T992" s="608"/>
      <c r="U992" s="608"/>
      <c r="V992" s="608"/>
      <c r="W992" s="608"/>
      <c r="X992" s="608"/>
      <c r="Y992" s="588"/>
      <c r="Z992" s="588"/>
      <c r="AA992" s="588"/>
      <c r="AB992" s="588"/>
      <c r="AC992" s="588"/>
      <c r="AD992" s="588"/>
      <c r="AE992" s="528"/>
      <c r="AF992" s="528"/>
      <c r="AG992" s="528"/>
      <c r="AH992" s="528"/>
      <c r="AI992" s="528"/>
      <c r="AJ992" s="528"/>
      <c r="AK992" s="528"/>
      <c r="AL992" s="528"/>
      <c r="AM992" s="528"/>
      <c r="AN992" s="528"/>
      <c r="AO992" s="528"/>
      <c r="AP992" s="528"/>
      <c r="AQ992" s="528"/>
      <c r="AR992" s="528"/>
      <c r="AS992" s="528"/>
      <c r="AT992" s="528"/>
      <c r="AU992" s="528"/>
      <c r="AV992" s="528"/>
      <c r="AW992" s="528"/>
      <c r="AX992" s="528"/>
      <c r="AY992" s="528"/>
      <c r="AZ992" s="528"/>
      <c r="BA992" s="528"/>
      <c r="BB992" s="528"/>
    </row>
    <row r="993" spans="1:54" customFormat="1" ht="29.25" hidden="1" customHeight="1" thickBot="1">
      <c r="A993" s="621"/>
      <c r="B993" s="600" t="s">
        <v>452</v>
      </c>
      <c r="C993" s="604"/>
      <c r="D993" s="613" t="s">
        <v>453</v>
      </c>
      <c r="E993" s="606"/>
      <c r="F993" s="594" t="s">
        <v>275</v>
      </c>
      <c r="G993" s="609">
        <v>2</v>
      </c>
      <c r="H993" s="609">
        <v>7</v>
      </c>
      <c r="I993" s="769" t="s">
        <v>413</v>
      </c>
      <c r="J993" s="609">
        <v>5</v>
      </c>
      <c r="K993" s="608" t="s">
        <v>331</v>
      </c>
      <c r="L993" s="608" t="s">
        <v>259</v>
      </c>
      <c r="M993" s="603">
        <v>0</v>
      </c>
      <c r="N993" s="603">
        <v>0</v>
      </c>
      <c r="O993" s="603">
        <v>0</v>
      </c>
      <c r="P993" s="603">
        <v>0</v>
      </c>
      <c r="Q993" s="603">
        <v>0</v>
      </c>
      <c r="R993" s="588">
        <f t="shared" si="42"/>
        <v>0</v>
      </c>
      <c r="S993" s="608"/>
      <c r="T993" s="608"/>
      <c r="U993" s="608"/>
      <c r="V993" s="608"/>
      <c r="W993" s="608"/>
      <c r="X993" s="608"/>
      <c r="Y993" s="588"/>
      <c r="Z993" s="588"/>
      <c r="AA993" s="588"/>
      <c r="AB993" s="588"/>
      <c r="AC993" s="588"/>
      <c r="AD993" s="588"/>
      <c r="AE993" s="528"/>
      <c r="AF993" s="528"/>
      <c r="AG993" s="528"/>
      <c r="AH993" s="528"/>
      <c r="AI993" s="528"/>
      <c r="AJ993" s="528"/>
      <c r="AK993" s="528"/>
      <c r="AL993" s="528"/>
      <c r="AM993" s="528"/>
      <c r="AN993" s="528"/>
      <c r="AO993" s="528"/>
      <c r="AP993" s="528"/>
      <c r="AQ993" s="528"/>
      <c r="AR993" s="528"/>
      <c r="AS993" s="528"/>
      <c r="AT993" s="528"/>
      <c r="AU993" s="528"/>
      <c r="AV993" s="528"/>
      <c r="AW993" s="528"/>
      <c r="AX993" s="528"/>
      <c r="AY993" s="528"/>
      <c r="AZ993" s="528"/>
      <c r="BA993" s="528"/>
      <c r="BB993" s="528"/>
    </row>
    <row r="994" spans="1:54" customFormat="1" ht="29.25" hidden="1" customHeight="1" thickBot="1">
      <c r="A994" s="603"/>
      <c r="B994" s="600" t="s">
        <v>454</v>
      </c>
      <c r="C994" s="604"/>
      <c r="D994" s="613" t="s">
        <v>455</v>
      </c>
      <c r="E994" s="606"/>
      <c r="F994" s="594" t="s">
        <v>275</v>
      </c>
      <c r="G994" s="609">
        <v>4</v>
      </c>
      <c r="H994" s="609">
        <v>4</v>
      </c>
      <c r="I994" s="769" t="s">
        <v>413</v>
      </c>
      <c r="J994" s="609">
        <v>5</v>
      </c>
      <c r="K994" s="608" t="s">
        <v>331</v>
      </c>
      <c r="L994" s="608" t="s">
        <v>259</v>
      </c>
      <c r="M994" s="603">
        <v>0</v>
      </c>
      <c r="N994" s="601">
        <v>0</v>
      </c>
      <c r="O994" s="603">
        <v>0</v>
      </c>
      <c r="P994" s="603">
        <v>0</v>
      </c>
      <c r="Q994" s="603">
        <v>0</v>
      </c>
      <c r="R994" s="588">
        <f t="shared" si="42"/>
        <v>0</v>
      </c>
      <c r="S994" s="608"/>
      <c r="T994" s="608"/>
      <c r="U994" s="608"/>
      <c r="V994" s="608"/>
      <c r="W994" s="608"/>
      <c r="X994" s="608"/>
      <c r="Y994" s="588"/>
      <c r="Z994" s="588"/>
      <c r="AA994" s="588"/>
      <c r="AB994" s="588"/>
      <c r="AC994" s="588"/>
      <c r="AD994" s="588"/>
      <c r="AE994" s="528"/>
      <c r="AF994" s="528"/>
      <c r="AG994" s="528"/>
      <c r="AH994" s="528"/>
      <c r="AI994" s="528"/>
      <c r="AJ994" s="528"/>
      <c r="AK994" s="528"/>
      <c r="AL994" s="528"/>
      <c r="AM994" s="528"/>
      <c r="AN994" s="528"/>
      <c r="AO994" s="528"/>
      <c r="AP994" s="528"/>
      <c r="AQ994" s="528"/>
      <c r="AR994" s="528"/>
      <c r="AS994" s="528"/>
      <c r="AT994" s="528"/>
      <c r="AU994" s="528"/>
      <c r="AV994" s="528"/>
      <c r="AW994" s="528"/>
      <c r="AX994" s="528"/>
      <c r="AY994" s="528"/>
      <c r="AZ994" s="528"/>
      <c r="BA994" s="528"/>
      <c r="BB994" s="528"/>
    </row>
    <row r="995" spans="1:54" customFormat="1" ht="29.25" hidden="1" customHeight="1" thickBot="1">
      <c r="A995" s="621"/>
      <c r="B995" s="600" t="s">
        <v>456</v>
      </c>
      <c r="C995" s="604"/>
      <c r="D995" s="613" t="s">
        <v>457</v>
      </c>
      <c r="E995" s="606"/>
      <c r="F995" s="594" t="s">
        <v>275</v>
      </c>
      <c r="G995" s="609">
        <v>4</v>
      </c>
      <c r="H995" s="609">
        <v>5</v>
      </c>
      <c r="I995" s="769" t="s">
        <v>413</v>
      </c>
      <c r="J995" s="609">
        <v>5</v>
      </c>
      <c r="K995" s="608" t="s">
        <v>331</v>
      </c>
      <c r="L995" s="608" t="s">
        <v>259</v>
      </c>
      <c r="M995" s="603">
        <v>0</v>
      </c>
      <c r="N995" s="603">
        <v>0</v>
      </c>
      <c r="O995" s="603">
        <v>0</v>
      </c>
      <c r="P995" s="603">
        <v>0</v>
      </c>
      <c r="Q995" s="603">
        <v>0</v>
      </c>
      <c r="R995" s="588">
        <f t="shared" si="42"/>
        <v>0</v>
      </c>
      <c r="S995" s="608"/>
      <c r="T995" s="608"/>
      <c r="U995" s="608"/>
      <c r="V995" s="608"/>
      <c r="W995" s="608"/>
      <c r="X995" s="608"/>
      <c r="Y995" s="588"/>
      <c r="Z995" s="588"/>
      <c r="AA995" s="588"/>
      <c r="AB995" s="588"/>
      <c r="AC995" s="588"/>
      <c r="AD995" s="588"/>
      <c r="AE995" s="528"/>
      <c r="AF995" s="528"/>
      <c r="AG995" s="528"/>
      <c r="AH995" s="528"/>
      <c r="AI995" s="528"/>
      <c r="AJ995" s="528"/>
      <c r="AK995" s="528"/>
      <c r="AL995" s="528"/>
      <c r="AM995" s="528"/>
      <c r="AN995" s="528"/>
      <c r="AO995" s="528"/>
      <c r="AP995" s="528"/>
      <c r="AQ995" s="528"/>
      <c r="AR995" s="528"/>
      <c r="AS995" s="528"/>
      <c r="AT995" s="528"/>
      <c r="AU995" s="528"/>
      <c r="AV995" s="528"/>
      <c r="AW995" s="528"/>
      <c r="AX995" s="528"/>
      <c r="AY995" s="528"/>
      <c r="AZ995" s="528"/>
      <c r="BA995" s="528"/>
      <c r="BB995" s="528"/>
    </row>
    <row r="996" spans="1:54" customFormat="1" ht="29.25" hidden="1" customHeight="1" thickBot="1">
      <c r="A996" s="621"/>
      <c r="B996" s="600" t="s">
        <v>458</v>
      </c>
      <c r="C996" s="604"/>
      <c r="D996" s="613" t="s">
        <v>459</v>
      </c>
      <c r="E996" s="606"/>
      <c r="F996" s="594" t="s">
        <v>275</v>
      </c>
      <c r="G996" s="609">
        <v>4</v>
      </c>
      <c r="H996" s="609">
        <v>4</v>
      </c>
      <c r="I996" s="769" t="s">
        <v>413</v>
      </c>
      <c r="J996" s="609">
        <v>5</v>
      </c>
      <c r="K996" s="623" t="s">
        <v>460</v>
      </c>
      <c r="L996" s="597" t="s">
        <v>259</v>
      </c>
      <c r="M996" s="603">
        <v>0</v>
      </c>
      <c r="N996" s="603">
        <v>0</v>
      </c>
      <c r="O996" s="603">
        <v>0</v>
      </c>
      <c r="P996" s="603">
        <v>0</v>
      </c>
      <c r="Q996" s="603">
        <v>0</v>
      </c>
      <c r="R996" s="588">
        <f t="shared" si="42"/>
        <v>0</v>
      </c>
      <c r="S996" s="597"/>
      <c r="T996" s="597"/>
      <c r="U996" s="597"/>
      <c r="V996" s="597"/>
      <c r="W996" s="597"/>
      <c r="X996" s="597"/>
      <c r="Y996" s="588"/>
      <c r="Z996" s="588"/>
      <c r="AA996" s="588"/>
      <c r="AB996" s="588"/>
      <c r="AC996" s="588"/>
      <c r="AD996" s="588"/>
      <c r="AE996" s="528"/>
      <c r="AF996" s="528"/>
      <c r="AG996" s="528"/>
      <c r="AH996" s="528"/>
      <c r="AI996" s="528"/>
      <c r="AJ996" s="528"/>
      <c r="AK996" s="528"/>
      <c r="AL996" s="528"/>
      <c r="AM996" s="528"/>
      <c r="AN996" s="528"/>
      <c r="AO996" s="528"/>
      <c r="AP996" s="528"/>
      <c r="AQ996" s="528"/>
      <c r="AR996" s="528"/>
      <c r="AS996" s="528"/>
      <c r="AT996" s="528"/>
      <c r="AU996" s="528"/>
      <c r="AV996" s="528"/>
      <c r="AW996" s="528"/>
      <c r="AX996" s="528"/>
      <c r="AY996" s="528"/>
      <c r="AZ996" s="528"/>
      <c r="BA996" s="528"/>
      <c r="BB996" s="528"/>
    </row>
    <row r="997" spans="1:54" customFormat="1" ht="15" hidden="1" customHeight="1" thickBot="1">
      <c r="A997" s="603"/>
      <c r="B997" s="600" t="s">
        <v>461</v>
      </c>
      <c r="C997" s="604"/>
      <c r="D997" s="613" t="s">
        <v>274</v>
      </c>
      <c r="E997" s="606"/>
      <c r="F997" s="594" t="s">
        <v>275</v>
      </c>
      <c r="G997" s="609">
        <v>5</v>
      </c>
      <c r="H997" s="609">
        <v>4</v>
      </c>
      <c r="I997" s="769" t="s">
        <v>413</v>
      </c>
      <c r="J997" s="609">
        <v>5</v>
      </c>
      <c r="K997" s="590" t="s">
        <v>331</v>
      </c>
      <c r="L997" s="608" t="s">
        <v>259</v>
      </c>
      <c r="M997" s="603">
        <v>0</v>
      </c>
      <c r="N997" s="603">
        <v>0</v>
      </c>
      <c r="O997" s="603">
        <v>0</v>
      </c>
      <c r="P997" s="603">
        <v>0</v>
      </c>
      <c r="Q997" s="603">
        <v>0</v>
      </c>
      <c r="R997" s="588">
        <f t="shared" si="42"/>
        <v>0</v>
      </c>
      <c r="S997" s="608"/>
      <c r="T997" s="608"/>
      <c r="U997" s="608"/>
      <c r="V997" s="608"/>
      <c r="W997" s="608"/>
      <c r="X997" s="608"/>
      <c r="Y997" s="588"/>
      <c r="Z997" s="588"/>
      <c r="AA997" s="588"/>
      <c r="AB997" s="588"/>
      <c r="AC997" s="588"/>
      <c r="AD997" s="588"/>
      <c r="AE997" s="528"/>
      <c r="AF997" s="528"/>
      <c r="AG997" s="528"/>
      <c r="AH997" s="528"/>
      <c r="AI997" s="528"/>
      <c r="AJ997" s="528"/>
      <c r="AK997" s="528"/>
      <c r="AL997" s="528"/>
      <c r="AM997" s="528"/>
      <c r="AN997" s="528"/>
      <c r="AO997" s="528"/>
      <c r="AP997" s="528"/>
      <c r="AQ997" s="528"/>
      <c r="AR997" s="528"/>
      <c r="AS997" s="528"/>
      <c r="AT997" s="528"/>
      <c r="AU997" s="528"/>
      <c r="AV997" s="528"/>
      <c r="AW997" s="528"/>
      <c r="AX997" s="528"/>
      <c r="AY997" s="528"/>
      <c r="AZ997" s="528"/>
      <c r="BA997" s="528"/>
      <c r="BB997" s="528"/>
    </row>
    <row r="998" spans="1:54" customFormat="1" ht="29.25" hidden="1" customHeight="1" thickBot="1">
      <c r="A998" s="603"/>
      <c r="B998" s="600" t="s">
        <v>462</v>
      </c>
      <c r="C998" s="622"/>
      <c r="D998" s="613" t="s">
        <v>463</v>
      </c>
      <c r="E998" s="606"/>
      <c r="F998" s="594" t="s">
        <v>275</v>
      </c>
      <c r="G998" s="609">
        <v>4</v>
      </c>
      <c r="H998" s="609">
        <v>2</v>
      </c>
      <c r="I998" s="769" t="s">
        <v>413</v>
      </c>
      <c r="J998" s="609">
        <v>5</v>
      </c>
      <c r="K998" s="608" t="s">
        <v>331</v>
      </c>
      <c r="L998" s="608" t="s">
        <v>259</v>
      </c>
      <c r="M998" s="603">
        <v>0</v>
      </c>
      <c r="N998" s="601">
        <v>0</v>
      </c>
      <c r="O998" s="603">
        <v>0</v>
      </c>
      <c r="P998" s="603">
        <v>0</v>
      </c>
      <c r="Q998" s="603">
        <v>0</v>
      </c>
      <c r="R998" s="588">
        <f t="shared" si="42"/>
        <v>0</v>
      </c>
      <c r="S998" s="608"/>
      <c r="T998" s="608"/>
      <c r="U998" s="608"/>
      <c r="V998" s="608"/>
      <c r="W998" s="608"/>
      <c r="X998" s="608"/>
      <c r="Y998" s="588"/>
      <c r="Z998" s="588"/>
      <c r="AA998" s="588"/>
      <c r="AB998" s="588"/>
      <c r="AC998" s="588"/>
      <c r="AD998" s="588"/>
      <c r="AE998" s="528"/>
      <c r="AF998" s="528"/>
      <c r="AG998" s="528"/>
      <c r="AH998" s="528"/>
      <c r="AI998" s="528"/>
      <c r="AJ998" s="528"/>
      <c r="AK998" s="528"/>
      <c r="AL998" s="528"/>
      <c r="AM998" s="528"/>
      <c r="AN998" s="528"/>
      <c r="AO998" s="528"/>
      <c r="AP998" s="528"/>
      <c r="AQ998" s="528"/>
      <c r="AR998" s="528"/>
      <c r="AS998" s="528"/>
      <c r="AT998" s="528"/>
      <c r="AU998" s="528"/>
      <c r="AV998" s="528"/>
      <c r="AW998" s="528"/>
      <c r="AX998" s="528"/>
      <c r="AY998" s="528"/>
      <c r="AZ998" s="528"/>
      <c r="BA998" s="528"/>
      <c r="BB998" s="528"/>
    </row>
    <row r="999" spans="1:54" customFormat="1" ht="43.5" hidden="1" customHeight="1" thickBot="1">
      <c r="A999" s="621"/>
      <c r="B999" s="600" t="s">
        <v>464</v>
      </c>
      <c r="C999" s="604"/>
      <c r="D999" s="613" t="s">
        <v>465</v>
      </c>
      <c r="E999" s="606"/>
      <c r="F999" s="594" t="s">
        <v>275</v>
      </c>
      <c r="G999" s="609">
        <v>4</v>
      </c>
      <c r="H999" s="609">
        <v>4</v>
      </c>
      <c r="I999" s="769" t="s">
        <v>413</v>
      </c>
      <c r="J999" s="609">
        <v>5</v>
      </c>
      <c r="K999" s="608" t="s">
        <v>331</v>
      </c>
      <c r="L999" s="608" t="s">
        <v>259</v>
      </c>
      <c r="M999" s="603">
        <v>0</v>
      </c>
      <c r="N999" s="603">
        <v>0</v>
      </c>
      <c r="O999" s="603">
        <v>0</v>
      </c>
      <c r="P999" s="603">
        <v>0</v>
      </c>
      <c r="Q999" s="603">
        <v>0</v>
      </c>
      <c r="R999" s="588">
        <f t="shared" si="42"/>
        <v>0</v>
      </c>
      <c r="S999" s="608"/>
      <c r="T999" s="608"/>
      <c r="U999" s="608"/>
      <c r="V999" s="608"/>
      <c r="W999" s="608"/>
      <c r="X999" s="608"/>
      <c r="Y999" s="588"/>
      <c r="Z999" s="588"/>
      <c r="AA999" s="588"/>
      <c r="AB999" s="588"/>
      <c r="AC999" s="588"/>
      <c r="AD999" s="588"/>
      <c r="AE999" s="528"/>
      <c r="AF999" s="528"/>
      <c r="AG999" s="528"/>
      <c r="AH999" s="528"/>
      <c r="AI999" s="528"/>
      <c r="AJ999" s="528"/>
      <c r="AK999" s="528"/>
      <c r="AL999" s="528"/>
      <c r="AM999" s="528"/>
      <c r="AN999" s="528"/>
      <c r="AO999" s="528"/>
      <c r="AP999" s="528"/>
      <c r="AQ999" s="528"/>
      <c r="AR999" s="528"/>
      <c r="AS999" s="528"/>
      <c r="AT999" s="528"/>
      <c r="AU999" s="528"/>
      <c r="AV999" s="528"/>
      <c r="AW999" s="528"/>
      <c r="AX999" s="528"/>
      <c r="AY999" s="528"/>
      <c r="AZ999" s="528"/>
      <c r="BA999" s="528"/>
      <c r="BB999" s="528"/>
    </row>
    <row r="1000" spans="1:54" customFormat="1" ht="15" hidden="1" customHeight="1" thickBot="1">
      <c r="A1000" s="603"/>
      <c r="B1000" s="600" t="s">
        <v>466</v>
      </c>
      <c r="C1000" s="604"/>
      <c r="D1000" s="613" t="s">
        <v>426</v>
      </c>
      <c r="E1000" s="606"/>
      <c r="F1000" s="594" t="s">
        <v>275</v>
      </c>
      <c r="G1000" s="609">
        <v>4</v>
      </c>
      <c r="H1000" s="609">
        <v>7</v>
      </c>
      <c r="I1000" s="769" t="s">
        <v>413</v>
      </c>
      <c r="J1000" s="609">
        <v>6</v>
      </c>
      <c r="K1000" s="608" t="s">
        <v>331</v>
      </c>
      <c r="L1000" s="608" t="s">
        <v>259</v>
      </c>
      <c r="M1000" s="603">
        <v>0</v>
      </c>
      <c r="N1000" s="603">
        <v>0</v>
      </c>
      <c r="O1000" s="603">
        <v>0</v>
      </c>
      <c r="P1000" s="603">
        <v>0</v>
      </c>
      <c r="Q1000" s="603">
        <v>0</v>
      </c>
      <c r="R1000" s="588">
        <f t="shared" si="42"/>
        <v>0</v>
      </c>
      <c r="S1000" s="608"/>
      <c r="T1000" s="608"/>
      <c r="U1000" s="608"/>
      <c r="V1000" s="608"/>
      <c r="W1000" s="608"/>
      <c r="X1000" s="608"/>
      <c r="Y1000" s="588"/>
      <c r="Z1000" s="588"/>
      <c r="AA1000" s="588"/>
      <c r="AB1000" s="588"/>
      <c r="AC1000" s="588"/>
      <c r="AD1000" s="588"/>
      <c r="AE1000" s="528"/>
      <c r="AF1000" s="528"/>
      <c r="AG1000" s="528"/>
      <c r="AH1000" s="528"/>
      <c r="AI1000" s="528"/>
      <c r="AJ1000" s="528"/>
      <c r="AK1000" s="528"/>
      <c r="AL1000" s="528"/>
      <c r="AM1000" s="528"/>
      <c r="AN1000" s="528"/>
      <c r="AO1000" s="528"/>
      <c r="AP1000" s="528"/>
      <c r="AQ1000" s="528"/>
      <c r="AR1000" s="528"/>
      <c r="AS1000" s="528"/>
      <c r="AT1000" s="528"/>
      <c r="AU1000" s="528"/>
      <c r="AV1000" s="528"/>
      <c r="AW1000" s="528"/>
      <c r="AX1000" s="528"/>
      <c r="AY1000" s="528"/>
      <c r="AZ1000" s="528"/>
      <c r="BA1000" s="528"/>
      <c r="BB1000" s="528"/>
    </row>
    <row r="1001" spans="1:54" customFormat="1" ht="17.25" hidden="1" customHeight="1" thickBot="1">
      <c r="A1001" s="621"/>
      <c r="B1001" s="600" t="s">
        <v>467</v>
      </c>
      <c r="C1001" s="604"/>
      <c r="D1001" s="613"/>
      <c r="E1001" s="606"/>
      <c r="F1001" s="594" t="s">
        <v>275</v>
      </c>
      <c r="G1001" s="609">
        <v>6</v>
      </c>
      <c r="H1001" s="609">
        <v>7</v>
      </c>
      <c r="I1001" s="769" t="s">
        <v>413</v>
      </c>
      <c r="J1001" s="609">
        <v>6</v>
      </c>
      <c r="K1001" s="608" t="s">
        <v>331</v>
      </c>
      <c r="L1001" s="608" t="s">
        <v>259</v>
      </c>
      <c r="M1001" s="603">
        <v>0</v>
      </c>
      <c r="N1001" s="601">
        <v>0</v>
      </c>
      <c r="O1001" s="603">
        <v>0</v>
      </c>
      <c r="P1001" s="603">
        <v>0</v>
      </c>
      <c r="Q1001" s="603">
        <v>0</v>
      </c>
      <c r="R1001" s="588">
        <f t="shared" si="42"/>
        <v>0</v>
      </c>
      <c r="S1001" s="608"/>
      <c r="T1001" s="608"/>
      <c r="U1001" s="608"/>
      <c r="V1001" s="608"/>
      <c r="W1001" s="608"/>
      <c r="X1001" s="608"/>
      <c r="Y1001" s="588"/>
      <c r="Z1001" s="588"/>
      <c r="AA1001" s="588"/>
      <c r="AB1001" s="588"/>
      <c r="AC1001" s="588"/>
      <c r="AD1001" s="588"/>
      <c r="AE1001" s="528"/>
      <c r="AF1001" s="528"/>
      <c r="AG1001" s="528"/>
      <c r="AH1001" s="528"/>
      <c r="AI1001" s="528"/>
      <c r="AJ1001" s="528"/>
      <c r="AK1001" s="528"/>
      <c r="AL1001" s="528"/>
      <c r="AM1001" s="528"/>
      <c r="AN1001" s="528"/>
      <c r="AO1001" s="528"/>
      <c r="AP1001" s="528"/>
      <c r="AQ1001" s="528"/>
      <c r="AR1001" s="528"/>
      <c r="AS1001" s="528"/>
      <c r="AT1001" s="528"/>
      <c r="AU1001" s="528"/>
      <c r="AV1001" s="528"/>
      <c r="AW1001" s="528"/>
      <c r="AX1001" s="528"/>
      <c r="AY1001" s="528"/>
      <c r="AZ1001" s="528"/>
      <c r="BA1001" s="528"/>
      <c r="BB1001" s="528"/>
    </row>
    <row r="1002" spans="1:54" customFormat="1" ht="15" hidden="1" customHeight="1" thickBot="1">
      <c r="A1002" s="603"/>
      <c r="B1002" s="600" t="s">
        <v>468</v>
      </c>
      <c r="C1002" s="604"/>
      <c r="D1002" s="613" t="s">
        <v>274</v>
      </c>
      <c r="E1002" s="606"/>
      <c r="F1002" s="594" t="s">
        <v>275</v>
      </c>
      <c r="G1002" s="609">
        <v>6</v>
      </c>
      <c r="H1002" s="609">
        <v>5</v>
      </c>
      <c r="I1002" s="769" t="s">
        <v>413</v>
      </c>
      <c r="J1002" s="609">
        <v>6</v>
      </c>
      <c r="K1002" s="623" t="s">
        <v>331</v>
      </c>
      <c r="L1002" s="608" t="s">
        <v>259</v>
      </c>
      <c r="M1002" s="603">
        <v>0</v>
      </c>
      <c r="N1002" s="603">
        <v>0</v>
      </c>
      <c r="O1002" s="603">
        <v>0</v>
      </c>
      <c r="P1002" s="603">
        <v>0</v>
      </c>
      <c r="Q1002" s="603">
        <v>0</v>
      </c>
      <c r="R1002" s="588">
        <f t="shared" ref="R1002:R1033" si="43">SUM(M1002:Q1002)</f>
        <v>0</v>
      </c>
      <c r="S1002" s="608"/>
      <c r="T1002" s="608"/>
      <c r="U1002" s="608"/>
      <c r="V1002" s="608"/>
      <c r="W1002" s="608"/>
      <c r="X1002" s="608"/>
      <c r="Y1002" s="588"/>
      <c r="Z1002" s="588"/>
      <c r="AA1002" s="588"/>
      <c r="AB1002" s="588"/>
      <c r="AC1002" s="588"/>
      <c r="AD1002" s="588"/>
      <c r="AE1002" s="528"/>
      <c r="AF1002" s="528"/>
      <c r="AG1002" s="528"/>
      <c r="AH1002" s="528"/>
      <c r="AI1002" s="528"/>
      <c r="AJ1002" s="528"/>
      <c r="AK1002" s="528"/>
      <c r="AL1002" s="528"/>
      <c r="AM1002" s="528"/>
      <c r="AN1002" s="528"/>
      <c r="AO1002" s="528"/>
      <c r="AP1002" s="528"/>
      <c r="AQ1002" s="528"/>
      <c r="AR1002" s="528"/>
      <c r="AS1002" s="528"/>
      <c r="AT1002" s="528"/>
      <c r="AU1002" s="528"/>
      <c r="AV1002" s="528"/>
      <c r="AW1002" s="528"/>
      <c r="AX1002" s="528"/>
      <c r="AY1002" s="528"/>
      <c r="AZ1002" s="528"/>
      <c r="BA1002" s="528"/>
      <c r="BB1002" s="528"/>
    </row>
    <row r="1003" spans="1:54" customFormat="1" ht="15" hidden="1" customHeight="1" thickBot="1">
      <c r="A1003" s="603"/>
      <c r="B1003" s="600" t="s">
        <v>469</v>
      </c>
      <c r="C1003" s="604"/>
      <c r="D1003" s="613" t="s">
        <v>408</v>
      </c>
      <c r="E1003" s="610"/>
      <c r="F1003" s="594" t="s">
        <v>275</v>
      </c>
      <c r="G1003" s="609">
        <v>5</v>
      </c>
      <c r="H1003" s="609">
        <v>2</v>
      </c>
      <c r="I1003" s="769" t="s">
        <v>413</v>
      </c>
      <c r="J1003" s="609">
        <v>6</v>
      </c>
      <c r="K1003" s="623" t="s">
        <v>331</v>
      </c>
      <c r="L1003" s="608" t="s">
        <v>259</v>
      </c>
      <c r="M1003" s="603">
        <v>0</v>
      </c>
      <c r="N1003" s="603">
        <v>0</v>
      </c>
      <c r="O1003" s="603">
        <v>0</v>
      </c>
      <c r="P1003" s="603">
        <v>0</v>
      </c>
      <c r="Q1003" s="603">
        <v>0</v>
      </c>
      <c r="R1003" s="588">
        <f t="shared" si="43"/>
        <v>0</v>
      </c>
      <c r="S1003" s="608"/>
      <c r="T1003" s="608"/>
      <c r="U1003" s="608"/>
      <c r="V1003" s="608"/>
      <c r="W1003" s="608"/>
      <c r="X1003" s="608"/>
      <c r="Y1003" s="588"/>
      <c r="Z1003" s="588"/>
      <c r="AA1003" s="588"/>
      <c r="AB1003" s="588"/>
      <c r="AC1003" s="588"/>
      <c r="AD1003" s="588"/>
      <c r="AE1003" s="528"/>
      <c r="AF1003" s="528"/>
      <c r="AG1003" s="528"/>
      <c r="AH1003" s="528"/>
      <c r="AI1003" s="528"/>
      <c r="AJ1003" s="528"/>
      <c r="AK1003" s="528"/>
      <c r="AL1003" s="528"/>
      <c r="AM1003" s="528"/>
      <c r="AN1003" s="528"/>
      <c r="AO1003" s="528"/>
      <c r="AP1003" s="528"/>
      <c r="AQ1003" s="528"/>
      <c r="AR1003" s="528"/>
      <c r="AS1003" s="528"/>
      <c r="AT1003" s="528"/>
      <c r="AU1003" s="528"/>
      <c r="AV1003" s="528"/>
      <c r="AW1003" s="528"/>
      <c r="AX1003" s="528"/>
      <c r="AY1003" s="528"/>
      <c r="AZ1003" s="528"/>
      <c r="BA1003" s="528"/>
      <c r="BB1003" s="528"/>
    </row>
    <row r="1004" spans="1:54" customFormat="1" ht="15" hidden="1" customHeight="1" thickBot="1">
      <c r="A1004" s="603"/>
      <c r="B1004" s="600" t="s">
        <v>470</v>
      </c>
      <c r="C1004" s="604"/>
      <c r="D1004" s="613"/>
      <c r="E1004" s="610"/>
      <c r="F1004" s="594" t="s">
        <v>275</v>
      </c>
      <c r="G1004" s="609">
        <v>7</v>
      </c>
      <c r="H1004" s="609">
        <v>7</v>
      </c>
      <c r="I1004" s="769" t="s">
        <v>413</v>
      </c>
      <c r="J1004" s="609">
        <v>7</v>
      </c>
      <c r="K1004" s="623" t="s">
        <v>331</v>
      </c>
      <c r="L1004" s="608" t="s">
        <v>259</v>
      </c>
      <c r="M1004" s="603">
        <v>0</v>
      </c>
      <c r="N1004" s="603">
        <v>0</v>
      </c>
      <c r="O1004" s="603">
        <v>0</v>
      </c>
      <c r="P1004" s="603">
        <v>0</v>
      </c>
      <c r="Q1004" s="603">
        <v>0</v>
      </c>
      <c r="R1004" s="588">
        <f t="shared" si="43"/>
        <v>0</v>
      </c>
      <c r="S1004" s="608"/>
      <c r="T1004" s="608"/>
      <c r="U1004" s="608"/>
      <c r="V1004" s="608"/>
      <c r="W1004" s="608"/>
      <c r="X1004" s="608"/>
      <c r="Y1004" s="588"/>
      <c r="Z1004" s="588"/>
      <c r="AA1004" s="588"/>
      <c r="AB1004" s="588"/>
      <c r="AC1004" s="588"/>
      <c r="AD1004" s="588"/>
      <c r="AE1004" s="528"/>
      <c r="AF1004" s="528"/>
      <c r="AG1004" s="528"/>
      <c r="AH1004" s="528"/>
      <c r="AI1004" s="528"/>
      <c r="AJ1004" s="528"/>
      <c r="AK1004" s="528"/>
      <c r="AL1004" s="528"/>
      <c r="AM1004" s="528"/>
      <c r="AN1004" s="528"/>
      <c r="AO1004" s="528"/>
      <c r="AP1004" s="528"/>
      <c r="AQ1004" s="528"/>
      <c r="AR1004" s="528"/>
      <c r="AS1004" s="528"/>
      <c r="AT1004" s="528"/>
      <c r="AU1004" s="528"/>
      <c r="AV1004" s="528"/>
      <c r="AW1004" s="528"/>
      <c r="AX1004" s="528"/>
      <c r="AY1004" s="528"/>
      <c r="AZ1004" s="528"/>
      <c r="BA1004" s="528"/>
      <c r="BB1004" s="528"/>
    </row>
    <row r="1005" spans="1:54" customFormat="1" ht="29.25" hidden="1" customHeight="1" thickBot="1">
      <c r="A1005" s="603"/>
      <c r="B1005" s="600" t="s">
        <v>471</v>
      </c>
      <c r="C1005" s="604"/>
      <c r="D1005" s="613" t="s">
        <v>472</v>
      </c>
      <c r="E1005" s="610"/>
      <c r="F1005" s="594" t="s">
        <v>275</v>
      </c>
      <c r="G1005" s="609">
        <v>6</v>
      </c>
      <c r="H1005" s="609">
        <v>6</v>
      </c>
      <c r="I1005" s="769" t="s">
        <v>413</v>
      </c>
      <c r="J1005" s="609">
        <v>7</v>
      </c>
      <c r="K1005" s="623" t="s">
        <v>331</v>
      </c>
      <c r="L1005" s="608" t="s">
        <v>259</v>
      </c>
      <c r="M1005" s="603">
        <v>0</v>
      </c>
      <c r="N1005" s="603">
        <v>0</v>
      </c>
      <c r="O1005" s="603">
        <v>0</v>
      </c>
      <c r="P1005" s="603">
        <v>0</v>
      </c>
      <c r="Q1005" s="603">
        <v>0</v>
      </c>
      <c r="R1005" s="588">
        <f t="shared" si="43"/>
        <v>0</v>
      </c>
      <c r="S1005" s="608"/>
      <c r="T1005" s="608"/>
      <c r="U1005" s="608"/>
      <c r="V1005" s="608"/>
      <c r="W1005" s="608"/>
      <c r="X1005" s="608"/>
      <c r="Y1005" s="588"/>
      <c r="Z1005" s="588"/>
      <c r="AA1005" s="588"/>
      <c r="AB1005" s="588"/>
      <c r="AC1005" s="588"/>
      <c r="AD1005" s="588"/>
      <c r="AE1005" s="528"/>
      <c r="AF1005" s="528"/>
      <c r="AG1005" s="528"/>
      <c r="AH1005" s="528"/>
      <c r="AI1005" s="528"/>
      <c r="AJ1005" s="528"/>
      <c r="AK1005" s="528"/>
      <c r="AL1005" s="528"/>
      <c r="AM1005" s="528"/>
      <c r="AN1005" s="528"/>
      <c r="AO1005" s="528"/>
      <c r="AP1005" s="528"/>
      <c r="AQ1005" s="528"/>
      <c r="AR1005" s="528"/>
      <c r="AS1005" s="528"/>
      <c r="AT1005" s="528"/>
      <c r="AU1005" s="528"/>
      <c r="AV1005" s="528"/>
      <c r="AW1005" s="528"/>
      <c r="AX1005" s="528"/>
      <c r="AY1005" s="528"/>
      <c r="AZ1005" s="528"/>
      <c r="BA1005" s="528"/>
      <c r="BB1005" s="528"/>
    </row>
    <row r="1006" spans="1:54" customFormat="1" ht="17.25" hidden="1" customHeight="1" thickBot="1">
      <c r="A1006" s="603"/>
      <c r="B1006" s="600" t="s">
        <v>473</v>
      </c>
      <c r="C1006" s="604"/>
      <c r="D1006" s="613"/>
      <c r="E1006" s="610"/>
      <c r="F1006" s="594" t="s">
        <v>275</v>
      </c>
      <c r="G1006" s="609">
        <v>9</v>
      </c>
      <c r="H1006" s="609">
        <v>5</v>
      </c>
      <c r="I1006" s="769" t="s">
        <v>413</v>
      </c>
      <c r="J1006" s="609">
        <v>7</v>
      </c>
      <c r="K1006" s="623" t="s">
        <v>331</v>
      </c>
      <c r="L1006" s="608" t="s">
        <v>259</v>
      </c>
      <c r="M1006" s="603">
        <v>0</v>
      </c>
      <c r="N1006" s="601">
        <v>0</v>
      </c>
      <c r="O1006" s="603">
        <v>0</v>
      </c>
      <c r="P1006" s="603">
        <v>0</v>
      </c>
      <c r="Q1006" s="603">
        <v>0</v>
      </c>
      <c r="R1006" s="588">
        <f t="shared" si="43"/>
        <v>0</v>
      </c>
      <c r="S1006" s="608"/>
      <c r="T1006" s="608"/>
      <c r="U1006" s="608"/>
      <c r="V1006" s="608"/>
      <c r="W1006" s="608"/>
      <c r="X1006" s="608"/>
      <c r="Y1006" s="588"/>
      <c r="Z1006" s="588"/>
      <c r="AA1006" s="588"/>
      <c r="AB1006" s="588"/>
      <c r="AC1006" s="588"/>
      <c r="AD1006" s="588"/>
      <c r="AE1006" s="528"/>
      <c r="AF1006" s="528"/>
      <c r="AG1006" s="528"/>
      <c r="AH1006" s="528"/>
      <c r="AI1006" s="528"/>
      <c r="AJ1006" s="528"/>
      <c r="AK1006" s="528"/>
      <c r="AL1006" s="528"/>
      <c r="AM1006" s="528"/>
      <c r="AN1006" s="528"/>
      <c r="AO1006" s="528"/>
      <c r="AP1006" s="528"/>
      <c r="AQ1006" s="528"/>
      <c r="AR1006" s="528"/>
      <c r="AS1006" s="528"/>
      <c r="AT1006" s="528"/>
      <c r="AU1006" s="528"/>
      <c r="AV1006" s="528"/>
      <c r="AW1006" s="528"/>
      <c r="AX1006" s="528"/>
      <c r="AY1006" s="528"/>
      <c r="AZ1006" s="528"/>
      <c r="BA1006" s="528"/>
      <c r="BB1006" s="528"/>
    </row>
    <row r="1007" spans="1:54" customFormat="1" ht="15" hidden="1" customHeight="1" thickBot="1">
      <c r="A1007" s="25">
        <v>1132</v>
      </c>
      <c r="B1007" s="280" t="s">
        <v>488</v>
      </c>
      <c r="C1007" s="165"/>
      <c r="D1007" s="254" t="s">
        <v>489</v>
      </c>
      <c r="E1007" s="127"/>
      <c r="F1007" s="97" t="s">
        <v>256</v>
      </c>
      <c r="G1007" s="112"/>
      <c r="H1007" s="112"/>
      <c r="I1007" s="586" t="s">
        <v>3717</v>
      </c>
      <c r="J1007" s="112">
        <v>4</v>
      </c>
      <c r="K1007" s="48" t="s">
        <v>479</v>
      </c>
      <c r="L1007" s="69" t="s">
        <v>5091</v>
      </c>
      <c r="M1007" s="25">
        <v>0</v>
      </c>
      <c r="N1007" s="25">
        <v>0</v>
      </c>
      <c r="O1007" s="59">
        <v>1</v>
      </c>
      <c r="P1007" s="25">
        <v>0</v>
      </c>
      <c r="Q1007" s="25">
        <v>0</v>
      </c>
      <c r="R1007" s="279">
        <f t="shared" si="43"/>
        <v>1</v>
      </c>
      <c r="S1007" s="69"/>
      <c r="T1007" s="69"/>
      <c r="U1007" s="69"/>
      <c r="V1007" s="69"/>
      <c r="W1007" s="69"/>
      <c r="X1007" s="69"/>
      <c r="Y1007" s="279"/>
      <c r="Z1007" s="279"/>
      <c r="AA1007" s="279"/>
      <c r="AB1007" s="279"/>
      <c r="AC1007" s="279"/>
      <c r="AD1007" s="279"/>
      <c r="AE1007" s="18"/>
    </row>
    <row r="1008" spans="1:54" customFormat="1" ht="15" customHeight="1" thickBot="1">
      <c r="A1008" s="25">
        <v>1143</v>
      </c>
      <c r="B1008" s="100" t="s">
        <v>494</v>
      </c>
      <c r="C1008" s="26"/>
      <c r="D1008" s="254" t="s">
        <v>495</v>
      </c>
      <c r="E1008" s="53"/>
      <c r="F1008" s="28" t="s">
        <v>256</v>
      </c>
      <c r="G1008" s="64"/>
      <c r="H1008" s="64"/>
      <c r="I1008" s="586" t="s">
        <v>3717</v>
      </c>
      <c r="J1008" s="64">
        <v>5</v>
      </c>
      <c r="K1008" s="50" t="s">
        <v>496</v>
      </c>
      <c r="L1008" s="69" t="s">
        <v>6233</v>
      </c>
      <c r="M1008" s="25">
        <v>0</v>
      </c>
      <c r="N1008" s="25">
        <v>0</v>
      </c>
      <c r="O1008" s="25">
        <v>0</v>
      </c>
      <c r="P1008" s="25">
        <v>0</v>
      </c>
      <c r="Q1008" s="59">
        <v>0</v>
      </c>
      <c r="R1008" s="279">
        <f t="shared" si="43"/>
        <v>0</v>
      </c>
      <c r="S1008" s="69"/>
      <c r="T1008" s="69"/>
      <c r="U1008" s="69"/>
      <c r="V1008" s="69"/>
      <c r="W1008" s="69"/>
      <c r="X1008" s="69"/>
      <c r="Y1008" s="279"/>
      <c r="Z1008" s="279"/>
      <c r="AA1008" s="279"/>
      <c r="AB1008" s="279"/>
      <c r="AC1008" s="279"/>
      <c r="AD1008" s="279"/>
      <c r="AE1008" s="18"/>
    </row>
    <row r="1009" spans="1:54" customFormat="1" ht="15" customHeight="1" thickBot="1">
      <c r="A1009" s="25">
        <v>1152</v>
      </c>
      <c r="B1009" s="98" t="s">
        <v>497</v>
      </c>
      <c r="C1009" s="153"/>
      <c r="D1009" s="254" t="s">
        <v>498</v>
      </c>
      <c r="E1009" s="53"/>
      <c r="F1009" s="28" t="s">
        <v>275</v>
      </c>
      <c r="G1009" s="64">
        <v>5</v>
      </c>
      <c r="H1009" s="64">
        <v>5</v>
      </c>
      <c r="I1009" s="586" t="s">
        <v>3717</v>
      </c>
      <c r="J1009" s="64">
        <v>7</v>
      </c>
      <c r="K1009" s="50" t="s">
        <v>496</v>
      </c>
      <c r="L1009" s="69" t="s">
        <v>5116</v>
      </c>
      <c r="M1009" s="25">
        <v>0</v>
      </c>
      <c r="N1009" s="25">
        <v>0</v>
      </c>
      <c r="O1009" s="25">
        <v>0</v>
      </c>
      <c r="P1009" s="25">
        <v>0</v>
      </c>
      <c r="Q1009" s="25">
        <v>0</v>
      </c>
      <c r="R1009" s="279">
        <f t="shared" si="43"/>
        <v>0</v>
      </c>
      <c r="S1009" s="69"/>
      <c r="T1009" s="69"/>
      <c r="U1009" s="69"/>
      <c r="V1009" s="69"/>
      <c r="W1009" s="69"/>
      <c r="X1009" s="69"/>
      <c r="Y1009" s="279"/>
      <c r="Z1009" s="279"/>
      <c r="AA1009" s="279"/>
      <c r="AB1009" s="279"/>
      <c r="AC1009" s="279"/>
      <c r="AD1009" s="279"/>
      <c r="AE1009" s="18"/>
    </row>
    <row r="1010" spans="1:54" customFormat="1" ht="15" customHeight="1" thickBot="1">
      <c r="A1010" s="25">
        <v>1154</v>
      </c>
      <c r="B1010" s="100" t="s">
        <v>499</v>
      </c>
      <c r="C1010" s="26"/>
      <c r="D1010" s="254" t="s">
        <v>500</v>
      </c>
      <c r="E1010" s="53"/>
      <c r="F1010" s="28" t="s">
        <v>275</v>
      </c>
      <c r="G1010" s="64">
        <v>5</v>
      </c>
      <c r="H1010" s="64">
        <v>5</v>
      </c>
      <c r="I1010" s="586" t="s">
        <v>3717</v>
      </c>
      <c r="J1010" s="64">
        <v>7</v>
      </c>
      <c r="K1010" s="50" t="s">
        <v>496</v>
      </c>
      <c r="L1010" s="69" t="s">
        <v>5761</v>
      </c>
      <c r="M1010" s="25">
        <v>0</v>
      </c>
      <c r="N1010" s="111">
        <v>0</v>
      </c>
      <c r="O1010" s="59">
        <v>0</v>
      </c>
      <c r="P1010" s="25">
        <v>0</v>
      </c>
      <c r="Q1010" s="25">
        <v>0</v>
      </c>
      <c r="R1010" s="279">
        <f t="shared" si="43"/>
        <v>0</v>
      </c>
      <c r="S1010" s="69"/>
      <c r="T1010" s="69"/>
      <c r="U1010" s="69"/>
      <c r="V1010" s="69"/>
      <c r="W1010" s="69"/>
      <c r="X1010" s="69"/>
      <c r="Y1010" s="279"/>
      <c r="Z1010" s="279"/>
      <c r="AA1010" s="279"/>
      <c r="AB1010" s="279"/>
      <c r="AC1010" s="279"/>
      <c r="AD1010" s="279"/>
      <c r="AE1010" s="18"/>
    </row>
    <row r="1011" spans="1:54" customFormat="1" ht="15" hidden="1" customHeight="1" thickBot="1">
      <c r="A1011" s="25"/>
      <c r="B1011" s="98" t="s">
        <v>4359</v>
      </c>
      <c r="C1011" s="26"/>
      <c r="D1011" s="254"/>
      <c r="E1011" s="53"/>
      <c r="F1011" s="28"/>
      <c r="G1011" s="64"/>
      <c r="H1011" s="64"/>
      <c r="I1011" s="586" t="s">
        <v>3243</v>
      </c>
      <c r="J1011" s="64">
        <v>8</v>
      </c>
      <c r="K1011" s="68" t="s">
        <v>460</v>
      </c>
      <c r="L1011" s="54" t="s">
        <v>5091</v>
      </c>
      <c r="M1011" s="111">
        <v>0</v>
      </c>
      <c r="N1011" s="60">
        <v>2</v>
      </c>
      <c r="O1011" s="60">
        <v>0</v>
      </c>
      <c r="P1011" s="60">
        <v>0</v>
      </c>
      <c r="Q1011" s="60">
        <v>0</v>
      </c>
      <c r="R1011" s="279"/>
      <c r="S1011" s="54"/>
      <c r="T1011" s="54"/>
      <c r="U1011" s="54"/>
      <c r="V1011" s="54"/>
      <c r="W1011" s="54"/>
      <c r="X1011" s="54"/>
      <c r="Y1011" s="279"/>
      <c r="Z1011" s="279"/>
      <c r="AA1011" s="279"/>
      <c r="AB1011" s="279"/>
      <c r="AC1011" s="279"/>
      <c r="AD1011" s="279"/>
      <c r="AE1011" s="18"/>
    </row>
    <row r="1012" spans="1:54" customFormat="1" ht="15" customHeight="1" thickBot="1">
      <c r="A1012" s="25">
        <v>1157</v>
      </c>
      <c r="B1012" s="518" t="s">
        <v>4644</v>
      </c>
      <c r="C1012" s="153"/>
      <c r="D1012" s="254" t="s">
        <v>501</v>
      </c>
      <c r="E1012" s="53"/>
      <c r="F1012" s="28" t="s">
        <v>275</v>
      </c>
      <c r="G1012" s="64">
        <v>5</v>
      </c>
      <c r="H1012" s="64">
        <v>8</v>
      </c>
      <c r="I1012" s="586" t="s">
        <v>3717</v>
      </c>
      <c r="J1012" s="64">
        <v>9</v>
      </c>
      <c r="K1012" s="58" t="s">
        <v>502</v>
      </c>
      <c r="L1012" s="54" t="s">
        <v>5091</v>
      </c>
      <c r="M1012" s="111">
        <v>0</v>
      </c>
      <c r="N1012" s="111">
        <v>0</v>
      </c>
      <c r="O1012" s="570">
        <v>0</v>
      </c>
      <c r="P1012" s="111">
        <v>0</v>
      </c>
      <c r="Q1012" s="570">
        <v>0</v>
      </c>
      <c r="R1012" s="279">
        <f t="shared" si="43"/>
        <v>0</v>
      </c>
      <c r="S1012" s="54"/>
      <c r="T1012" s="54"/>
      <c r="U1012" s="54"/>
      <c r="V1012" s="54"/>
      <c r="W1012" s="54"/>
      <c r="X1012" s="54"/>
      <c r="Y1012" s="279"/>
      <c r="Z1012" s="279"/>
      <c r="AA1012" s="279"/>
      <c r="AB1012" s="279"/>
      <c r="AC1012" s="279"/>
      <c r="AD1012" s="279"/>
      <c r="AE1012" s="18"/>
    </row>
    <row r="1013" spans="1:54" customFormat="1" ht="15" hidden="1" customHeight="1" thickBot="1">
      <c r="A1013" s="25">
        <v>1107</v>
      </c>
      <c r="B1013" s="563" t="s">
        <v>474</v>
      </c>
      <c r="C1013" s="577"/>
      <c r="D1013" s="514" t="s">
        <v>475</v>
      </c>
      <c r="E1013" s="564"/>
      <c r="F1013" s="565" t="s">
        <v>256</v>
      </c>
      <c r="G1013" s="566"/>
      <c r="H1013" s="566"/>
      <c r="I1013" s="586" t="s">
        <v>3717</v>
      </c>
      <c r="J1013" s="566">
        <v>1</v>
      </c>
      <c r="K1013" s="567" t="s">
        <v>460</v>
      </c>
      <c r="L1013" s="568" t="s">
        <v>5092</v>
      </c>
      <c r="M1013" s="521">
        <v>0</v>
      </c>
      <c r="N1013" s="521">
        <v>0</v>
      </c>
      <c r="O1013" s="521">
        <v>0</v>
      </c>
      <c r="P1013" s="521">
        <v>0</v>
      </c>
      <c r="Q1013" s="521">
        <v>0</v>
      </c>
      <c r="R1013" s="279">
        <f t="shared" ref="R1013:R1022" si="44">SUM(M1013:Q1013)</f>
        <v>0</v>
      </c>
      <c r="S1013" s="568"/>
      <c r="T1013" s="568"/>
      <c r="U1013" s="568"/>
      <c r="V1013" s="568"/>
      <c r="W1013" s="568"/>
      <c r="X1013" s="568"/>
      <c r="Y1013" s="279"/>
      <c r="Z1013" s="279"/>
      <c r="AA1013" s="279"/>
      <c r="AB1013" s="279"/>
      <c r="AC1013" s="279"/>
      <c r="AD1013" s="279"/>
      <c r="AE1013" s="522"/>
      <c r="AF1013" s="513"/>
      <c r="AG1013" s="513"/>
      <c r="AH1013" s="513"/>
      <c r="AI1013" s="513"/>
      <c r="AJ1013" s="513"/>
      <c r="AK1013" s="513"/>
      <c r="AL1013" s="513"/>
      <c r="AM1013" s="513"/>
      <c r="AN1013" s="513"/>
      <c r="AO1013" s="513"/>
      <c r="AP1013" s="513"/>
      <c r="AQ1013" s="513"/>
      <c r="AR1013" s="513"/>
      <c r="AS1013" s="513"/>
      <c r="AT1013" s="513"/>
      <c r="AU1013" s="513"/>
      <c r="AV1013" s="513"/>
      <c r="AW1013" s="513"/>
      <c r="AX1013" s="513"/>
      <c r="AY1013" s="513"/>
      <c r="AZ1013" s="513"/>
      <c r="BA1013" s="513"/>
      <c r="BB1013" s="513"/>
    </row>
    <row r="1014" spans="1:54" customFormat="1" ht="15" hidden="1" customHeight="1" thickBot="1">
      <c r="A1014" s="25">
        <v>1108</v>
      </c>
      <c r="B1014" s="563" t="s">
        <v>477</v>
      </c>
      <c r="C1014" s="577"/>
      <c r="D1014" s="514" t="s">
        <v>478</v>
      </c>
      <c r="E1014" s="564"/>
      <c r="F1014" s="565" t="s">
        <v>256</v>
      </c>
      <c r="G1014" s="566"/>
      <c r="H1014" s="566"/>
      <c r="I1014" s="586" t="s">
        <v>3717</v>
      </c>
      <c r="J1014" s="566">
        <v>1</v>
      </c>
      <c r="K1014" s="569" t="s">
        <v>479</v>
      </c>
      <c r="L1014" s="568" t="s">
        <v>5092</v>
      </c>
      <c r="M1014" s="570">
        <v>0</v>
      </c>
      <c r="N1014" s="570">
        <v>0</v>
      </c>
      <c r="O1014" s="570">
        <v>0</v>
      </c>
      <c r="P1014" s="570">
        <v>0</v>
      </c>
      <c r="Q1014" s="521">
        <v>0</v>
      </c>
      <c r="R1014" s="279">
        <f t="shared" si="44"/>
        <v>0</v>
      </c>
      <c r="S1014" s="568"/>
      <c r="T1014" s="568"/>
      <c r="U1014" s="568"/>
      <c r="V1014" s="568"/>
      <c r="W1014" s="568"/>
      <c r="X1014" s="568"/>
      <c r="Y1014" s="279"/>
      <c r="Z1014" s="279"/>
      <c r="AA1014" s="279"/>
      <c r="AB1014" s="279"/>
      <c r="AC1014" s="279"/>
      <c r="AD1014" s="279"/>
      <c r="AE1014" s="522"/>
      <c r="AF1014" s="513"/>
      <c r="AG1014" s="513"/>
      <c r="AH1014" s="513"/>
      <c r="AI1014" s="513"/>
      <c r="AJ1014" s="513"/>
      <c r="AK1014" s="513"/>
      <c r="AL1014" s="513"/>
      <c r="AM1014" s="513"/>
      <c r="AN1014" s="513"/>
      <c r="AO1014" s="513"/>
      <c r="AP1014" s="513"/>
      <c r="AQ1014" s="513"/>
      <c r="AR1014" s="513"/>
      <c r="AS1014" s="513"/>
      <c r="AT1014" s="513"/>
      <c r="AU1014" s="513"/>
      <c r="AV1014" s="513"/>
      <c r="AW1014" s="513"/>
      <c r="AX1014" s="513"/>
      <c r="AY1014" s="513"/>
      <c r="AZ1014" s="513"/>
      <c r="BA1014" s="513"/>
      <c r="BB1014" s="513"/>
    </row>
    <row r="1015" spans="1:54" customFormat="1" ht="15" hidden="1" customHeight="1" thickBot="1">
      <c r="A1015" s="25">
        <v>1112</v>
      </c>
      <c r="B1015" s="563" t="s">
        <v>55</v>
      </c>
      <c r="C1015" s="577"/>
      <c r="D1015" s="514" t="s">
        <v>480</v>
      </c>
      <c r="E1015" s="571"/>
      <c r="F1015" s="565" t="s">
        <v>256</v>
      </c>
      <c r="G1015" s="566"/>
      <c r="H1015" s="566"/>
      <c r="I1015" s="586" t="s">
        <v>3717</v>
      </c>
      <c r="J1015" s="566">
        <v>2</v>
      </c>
      <c r="K1015" s="567" t="s">
        <v>460</v>
      </c>
      <c r="L1015" s="568" t="s">
        <v>5092</v>
      </c>
      <c r="M1015" s="521">
        <v>0</v>
      </c>
      <c r="N1015" s="521">
        <v>0</v>
      </c>
      <c r="O1015" s="521">
        <v>0</v>
      </c>
      <c r="P1015" s="521">
        <v>0</v>
      </c>
      <c r="Q1015" s="521">
        <v>0</v>
      </c>
      <c r="R1015" s="279">
        <f t="shared" si="44"/>
        <v>0</v>
      </c>
      <c r="S1015" s="568"/>
      <c r="T1015" s="568"/>
      <c r="U1015" s="568"/>
      <c r="V1015" s="568"/>
      <c r="W1015" s="568"/>
      <c r="X1015" s="568"/>
      <c r="Y1015" s="279"/>
      <c r="Z1015" s="279"/>
      <c r="AA1015" s="279"/>
      <c r="AB1015" s="279"/>
      <c r="AC1015" s="279"/>
      <c r="AD1015" s="279"/>
      <c r="AE1015" s="522"/>
      <c r="AF1015" s="513"/>
      <c r="AG1015" s="513"/>
      <c r="AH1015" s="513"/>
      <c r="AI1015" s="513"/>
      <c r="AJ1015" s="513"/>
      <c r="AK1015" s="513"/>
      <c r="AL1015" s="513"/>
      <c r="AM1015" s="513"/>
      <c r="AN1015" s="513"/>
      <c r="AO1015" s="513"/>
      <c r="AP1015" s="513"/>
      <c r="AQ1015" s="513"/>
      <c r="AR1015" s="513"/>
      <c r="AS1015" s="513"/>
      <c r="AT1015" s="513"/>
      <c r="AU1015" s="513"/>
      <c r="AV1015" s="513"/>
      <c r="AW1015" s="513"/>
      <c r="AX1015" s="513"/>
      <c r="AY1015" s="513"/>
      <c r="AZ1015" s="513"/>
      <c r="BA1015" s="513"/>
      <c r="BB1015" s="513"/>
    </row>
    <row r="1016" spans="1:54" customFormat="1" ht="15" hidden="1" customHeight="1" thickBot="1">
      <c r="A1016" s="25">
        <v>1115</v>
      </c>
      <c r="B1016" s="577" t="s">
        <v>481</v>
      </c>
      <c r="C1016" s="577"/>
      <c r="D1016" s="514" t="s">
        <v>482</v>
      </c>
      <c r="E1016" s="571"/>
      <c r="F1016" s="565" t="s">
        <v>256</v>
      </c>
      <c r="G1016" s="566"/>
      <c r="H1016" s="566"/>
      <c r="I1016" s="586" t="s">
        <v>3717</v>
      </c>
      <c r="J1016" s="566">
        <v>2</v>
      </c>
      <c r="K1016" s="567" t="s">
        <v>460</v>
      </c>
      <c r="L1016" s="568" t="s">
        <v>5092</v>
      </c>
      <c r="M1016" s="521">
        <v>0</v>
      </c>
      <c r="N1016" s="521">
        <v>0</v>
      </c>
      <c r="O1016" s="521">
        <v>0</v>
      </c>
      <c r="P1016" s="521">
        <v>0</v>
      </c>
      <c r="Q1016" s="521">
        <v>0</v>
      </c>
      <c r="R1016" s="279">
        <f t="shared" si="44"/>
        <v>0</v>
      </c>
      <c r="S1016" s="568"/>
      <c r="T1016" s="568"/>
      <c r="U1016" s="568"/>
      <c r="V1016" s="568"/>
      <c r="W1016" s="568"/>
      <c r="X1016" s="568"/>
      <c r="Y1016" s="279"/>
      <c r="Z1016" s="279"/>
      <c r="AA1016" s="279"/>
      <c r="AB1016" s="279"/>
      <c r="AC1016" s="279"/>
      <c r="AD1016" s="279"/>
      <c r="AE1016" s="522"/>
      <c r="AF1016" s="513"/>
      <c r="AG1016" s="513"/>
      <c r="AH1016" s="513"/>
      <c r="AI1016" s="513"/>
      <c r="AJ1016" s="513"/>
      <c r="AK1016" s="513"/>
      <c r="AL1016" s="513"/>
      <c r="AM1016" s="513"/>
      <c r="AN1016" s="513"/>
      <c r="AO1016" s="513"/>
      <c r="AP1016" s="513"/>
      <c r="AQ1016" s="513"/>
      <c r="AR1016" s="513"/>
      <c r="AS1016" s="513"/>
      <c r="AT1016" s="513"/>
      <c r="AU1016" s="513"/>
      <c r="AV1016" s="513"/>
      <c r="AW1016" s="513"/>
      <c r="AX1016" s="513"/>
      <c r="AY1016" s="513"/>
      <c r="AZ1016" s="513"/>
      <c r="BA1016" s="513"/>
      <c r="BB1016" s="513"/>
    </row>
    <row r="1017" spans="1:54" customFormat="1" ht="15" hidden="1" customHeight="1" thickBot="1">
      <c r="A1017" s="25">
        <v>1123</v>
      </c>
      <c r="B1017" s="563" t="s">
        <v>483</v>
      </c>
      <c r="C1017" s="577"/>
      <c r="D1017" s="514" t="s">
        <v>484</v>
      </c>
      <c r="E1017" s="564"/>
      <c r="F1017" s="565" t="s">
        <v>256</v>
      </c>
      <c r="G1017" s="566"/>
      <c r="H1017" s="566"/>
      <c r="I1017" s="586" t="s">
        <v>3717</v>
      </c>
      <c r="J1017" s="566">
        <v>3</v>
      </c>
      <c r="K1017" s="567" t="s">
        <v>460</v>
      </c>
      <c r="L1017" s="568" t="s">
        <v>5092</v>
      </c>
      <c r="M1017" s="521">
        <v>0</v>
      </c>
      <c r="N1017" s="521">
        <v>0</v>
      </c>
      <c r="O1017" s="521">
        <v>0</v>
      </c>
      <c r="P1017" s="521">
        <v>0</v>
      </c>
      <c r="Q1017" s="521">
        <v>0</v>
      </c>
      <c r="R1017" s="279">
        <f t="shared" si="44"/>
        <v>0</v>
      </c>
      <c r="S1017" s="568"/>
      <c r="T1017" s="568"/>
      <c r="U1017" s="568"/>
      <c r="V1017" s="568"/>
      <c r="W1017" s="568"/>
      <c r="X1017" s="568"/>
      <c r="Y1017" s="279"/>
      <c r="Z1017" s="279"/>
      <c r="AA1017" s="279"/>
      <c r="AB1017" s="279"/>
      <c r="AC1017" s="279"/>
      <c r="AD1017" s="279"/>
      <c r="AE1017" s="522"/>
      <c r="AF1017" s="513"/>
      <c r="AG1017" s="513"/>
      <c r="AH1017" s="513"/>
      <c r="AI1017" s="513"/>
      <c r="AJ1017" s="513"/>
      <c r="AK1017" s="513"/>
      <c r="AL1017" s="513"/>
      <c r="AM1017" s="513"/>
      <c r="AN1017" s="513"/>
      <c r="AO1017" s="513"/>
      <c r="AP1017" s="513"/>
      <c r="AQ1017" s="513"/>
      <c r="AR1017" s="513"/>
      <c r="AS1017" s="513"/>
      <c r="AT1017" s="513"/>
      <c r="AU1017" s="513"/>
      <c r="AV1017" s="513"/>
      <c r="AW1017" s="513"/>
      <c r="AX1017" s="513"/>
      <c r="AY1017" s="513"/>
      <c r="AZ1017" s="513"/>
      <c r="BA1017" s="513"/>
      <c r="BB1017" s="513"/>
    </row>
    <row r="1018" spans="1:54" customFormat="1" ht="15" hidden="1" customHeight="1" thickBot="1">
      <c r="A1018" s="25">
        <v>1127</v>
      </c>
      <c r="B1018" s="572" t="s">
        <v>3229</v>
      </c>
      <c r="C1018" s="578"/>
      <c r="D1018" s="514" t="s">
        <v>485</v>
      </c>
      <c r="E1018" s="564"/>
      <c r="F1018" s="565" t="s">
        <v>256</v>
      </c>
      <c r="G1018" s="566"/>
      <c r="H1018" s="566"/>
      <c r="I1018" s="586" t="s">
        <v>3717</v>
      </c>
      <c r="J1018" s="566">
        <v>4</v>
      </c>
      <c r="K1018" s="567" t="s">
        <v>460</v>
      </c>
      <c r="L1018" s="568" t="s">
        <v>5092</v>
      </c>
      <c r="M1018" s="521">
        <v>0</v>
      </c>
      <c r="N1018" s="521">
        <v>0</v>
      </c>
      <c r="O1018" s="521">
        <v>0</v>
      </c>
      <c r="P1018" s="521">
        <v>0</v>
      </c>
      <c r="Q1018" s="521">
        <v>0</v>
      </c>
      <c r="R1018" s="279">
        <f t="shared" si="44"/>
        <v>0</v>
      </c>
      <c r="S1018" s="568"/>
      <c r="T1018" s="568"/>
      <c r="U1018" s="568"/>
      <c r="V1018" s="568"/>
      <c r="W1018" s="568"/>
      <c r="X1018" s="568"/>
      <c r="Y1018" s="279"/>
      <c r="Z1018" s="279"/>
      <c r="AA1018" s="279"/>
      <c r="AB1018" s="279"/>
      <c r="AC1018" s="279"/>
      <c r="AD1018" s="279"/>
      <c r="AE1018" s="522"/>
      <c r="AF1018" s="513"/>
      <c r="AG1018" s="513"/>
      <c r="AH1018" s="513"/>
      <c r="AI1018" s="513"/>
      <c r="AJ1018" s="513"/>
      <c r="AK1018" s="513"/>
      <c r="AL1018" s="513"/>
      <c r="AM1018" s="513"/>
      <c r="AN1018" s="513"/>
      <c r="AO1018" s="513"/>
      <c r="AP1018" s="513"/>
      <c r="AQ1018" s="513"/>
      <c r="AR1018" s="513"/>
      <c r="AS1018" s="513"/>
      <c r="AT1018" s="513"/>
      <c r="AU1018" s="513"/>
      <c r="AV1018" s="513"/>
      <c r="AW1018" s="513"/>
      <c r="AX1018" s="513"/>
      <c r="AY1018" s="513"/>
      <c r="AZ1018" s="513"/>
      <c r="BA1018" s="513"/>
      <c r="BB1018" s="513"/>
    </row>
    <row r="1019" spans="1:54" customFormat="1" ht="15" hidden="1" customHeight="1" thickBot="1">
      <c r="A1019" s="25">
        <v>1128</v>
      </c>
      <c r="B1019" s="100" t="s">
        <v>486</v>
      </c>
      <c r="C1019" s="26"/>
      <c r="D1019" s="254" t="s">
        <v>487</v>
      </c>
      <c r="E1019" s="53"/>
      <c r="F1019" s="28" t="s">
        <v>275</v>
      </c>
      <c r="G1019" s="64">
        <v>2</v>
      </c>
      <c r="H1019" s="64">
        <v>4</v>
      </c>
      <c r="I1019" s="586" t="s">
        <v>3717</v>
      </c>
      <c r="J1019" s="64">
        <v>4</v>
      </c>
      <c r="K1019" s="48" t="s">
        <v>479</v>
      </c>
      <c r="L1019" s="54" t="s">
        <v>5092</v>
      </c>
      <c r="M1019" s="25">
        <v>0</v>
      </c>
      <c r="N1019" s="25">
        <v>0</v>
      </c>
      <c r="O1019" s="25">
        <v>0</v>
      </c>
      <c r="P1019" s="25">
        <v>0</v>
      </c>
      <c r="Q1019" s="25">
        <v>0</v>
      </c>
      <c r="R1019" s="279">
        <f t="shared" si="44"/>
        <v>0</v>
      </c>
      <c r="S1019" s="54"/>
      <c r="T1019" s="54"/>
      <c r="U1019" s="54"/>
      <c r="V1019" s="54"/>
      <c r="W1019" s="54"/>
      <c r="X1019" s="54"/>
      <c r="Y1019" s="279"/>
      <c r="Z1019" s="279"/>
      <c r="AA1019" s="279"/>
      <c r="AB1019" s="279"/>
      <c r="AC1019" s="279"/>
      <c r="AD1019" s="279"/>
      <c r="AE1019" s="18"/>
    </row>
    <row r="1020" spans="1:54" customFormat="1" ht="15" hidden="1" customHeight="1" thickBot="1">
      <c r="A1020" s="25">
        <v>1139</v>
      </c>
      <c r="B1020" s="96" t="s">
        <v>490</v>
      </c>
      <c r="C1020" s="160"/>
      <c r="D1020" s="254" t="s">
        <v>491</v>
      </c>
      <c r="E1020" s="178"/>
      <c r="F1020" s="97" t="s">
        <v>275</v>
      </c>
      <c r="G1020" s="112">
        <v>4</v>
      </c>
      <c r="H1020" s="112">
        <v>4</v>
      </c>
      <c r="I1020" s="586" t="s">
        <v>3717</v>
      </c>
      <c r="J1020" s="112">
        <v>5</v>
      </c>
      <c r="K1020" s="113" t="s">
        <v>460</v>
      </c>
      <c r="L1020" s="568" t="s">
        <v>5092</v>
      </c>
      <c r="M1020" s="25">
        <v>0</v>
      </c>
      <c r="N1020" s="25">
        <v>0</v>
      </c>
      <c r="O1020" s="25">
        <v>0</v>
      </c>
      <c r="P1020" s="25">
        <v>0</v>
      </c>
      <c r="Q1020" s="25">
        <v>0</v>
      </c>
      <c r="R1020" s="279">
        <f t="shared" si="44"/>
        <v>0</v>
      </c>
      <c r="S1020" s="568"/>
      <c r="T1020" s="568"/>
      <c r="U1020" s="568"/>
      <c r="V1020" s="568"/>
      <c r="W1020" s="568"/>
      <c r="X1020" s="568"/>
      <c r="Y1020" s="279"/>
      <c r="Z1020" s="279"/>
      <c r="AA1020" s="279"/>
      <c r="AB1020" s="279"/>
      <c r="AC1020" s="279"/>
      <c r="AD1020" s="279"/>
      <c r="AE1020" s="18"/>
    </row>
    <row r="1021" spans="1:54" customFormat="1" ht="15" hidden="1" customHeight="1" thickBot="1">
      <c r="A1021" s="25">
        <v>1141</v>
      </c>
      <c r="B1021" s="98" t="s">
        <v>3701</v>
      </c>
      <c r="C1021" s="160"/>
      <c r="D1021" s="254" t="s">
        <v>492</v>
      </c>
      <c r="E1021" s="178"/>
      <c r="F1021" s="97" t="s">
        <v>256</v>
      </c>
      <c r="G1021" s="112"/>
      <c r="H1021" s="112"/>
      <c r="I1021" s="586" t="s">
        <v>3717</v>
      </c>
      <c r="J1021" s="112">
        <v>5</v>
      </c>
      <c r="K1021" s="48" t="s">
        <v>479</v>
      </c>
      <c r="L1021" s="114" t="s">
        <v>5092</v>
      </c>
      <c r="M1021" s="25">
        <v>0</v>
      </c>
      <c r="N1021" s="25">
        <v>0</v>
      </c>
      <c r="O1021" s="25">
        <v>0</v>
      </c>
      <c r="P1021" s="25">
        <v>0</v>
      </c>
      <c r="Q1021" s="25">
        <v>0</v>
      </c>
      <c r="R1021" s="279">
        <f t="shared" si="44"/>
        <v>0</v>
      </c>
      <c r="S1021" s="114"/>
      <c r="T1021" s="114"/>
      <c r="U1021" s="114"/>
      <c r="V1021" s="114"/>
      <c r="W1021" s="114"/>
      <c r="X1021" s="114"/>
      <c r="Y1021" s="279"/>
      <c r="Z1021" s="279"/>
      <c r="AA1021" s="279"/>
      <c r="AB1021" s="279"/>
      <c r="AC1021" s="279"/>
      <c r="AD1021" s="279"/>
      <c r="AE1021" s="18"/>
    </row>
    <row r="1022" spans="1:54" customFormat="1" ht="15" hidden="1" customHeight="1" thickBot="1">
      <c r="A1022" s="25">
        <v>1142</v>
      </c>
      <c r="B1022" s="160" t="s">
        <v>59</v>
      </c>
      <c r="C1022" s="160"/>
      <c r="D1022" s="254" t="s">
        <v>493</v>
      </c>
      <c r="E1022" s="127"/>
      <c r="F1022" s="97" t="s">
        <v>256</v>
      </c>
      <c r="G1022" s="112"/>
      <c r="H1022" s="112"/>
      <c r="I1022" s="586" t="s">
        <v>3717</v>
      </c>
      <c r="J1022" s="112">
        <v>5</v>
      </c>
      <c r="K1022" s="48" t="s">
        <v>479</v>
      </c>
      <c r="L1022" s="568" t="s">
        <v>5092</v>
      </c>
      <c r="M1022" s="25">
        <v>0</v>
      </c>
      <c r="N1022" s="25">
        <v>0</v>
      </c>
      <c r="O1022" s="30">
        <v>0</v>
      </c>
      <c r="P1022" s="25">
        <v>0</v>
      </c>
      <c r="Q1022" s="25">
        <v>0</v>
      </c>
      <c r="R1022" s="279">
        <f t="shared" si="44"/>
        <v>0</v>
      </c>
      <c r="S1022" s="568"/>
      <c r="T1022" s="568"/>
      <c r="U1022" s="568"/>
      <c r="V1022" s="568"/>
      <c r="W1022" s="568"/>
      <c r="X1022" s="568"/>
      <c r="Y1022" s="279"/>
      <c r="Z1022" s="279"/>
      <c r="AA1022" s="279"/>
      <c r="AB1022" s="279"/>
      <c r="AC1022" s="279"/>
      <c r="AD1022" s="279"/>
      <c r="AE1022" s="18"/>
    </row>
    <row r="1023" spans="1:54" customFormat="1" ht="15" hidden="1" customHeight="1" thickBot="1">
      <c r="A1023" s="25">
        <v>1302</v>
      </c>
      <c r="B1023" s="282" t="s">
        <v>503</v>
      </c>
      <c r="C1023" s="282"/>
      <c r="D1023" s="254" t="s">
        <v>504</v>
      </c>
      <c r="E1023" s="127"/>
      <c r="F1023" s="281" t="s">
        <v>256</v>
      </c>
      <c r="G1023" s="112"/>
      <c r="H1023" s="112"/>
      <c r="I1023" s="586" t="s">
        <v>3719</v>
      </c>
      <c r="J1023" s="112">
        <v>1</v>
      </c>
      <c r="K1023" s="89" t="s">
        <v>460</v>
      </c>
      <c r="L1023" s="568" t="s">
        <v>5092</v>
      </c>
      <c r="M1023" s="25">
        <v>0</v>
      </c>
      <c r="N1023" s="25">
        <v>0</v>
      </c>
      <c r="O1023" s="25">
        <v>0</v>
      </c>
      <c r="P1023" s="25">
        <v>0</v>
      </c>
      <c r="Q1023" s="25">
        <v>0</v>
      </c>
      <c r="R1023" s="279">
        <f t="shared" ref="R1023:R1032" si="45">SUM(M1023:Q1023)</f>
        <v>0</v>
      </c>
      <c r="S1023" s="568"/>
      <c r="T1023" s="568"/>
      <c r="U1023" s="568"/>
      <c r="V1023" s="568"/>
      <c r="W1023" s="568"/>
      <c r="X1023" s="568"/>
      <c r="Y1023" s="279"/>
      <c r="Z1023" s="279"/>
      <c r="AA1023" s="279"/>
      <c r="AB1023" s="279"/>
      <c r="AC1023" s="279"/>
      <c r="AD1023" s="279"/>
      <c r="AE1023" s="18"/>
    </row>
    <row r="1024" spans="1:54" customFormat="1" ht="15" hidden="1" customHeight="1" thickBot="1">
      <c r="A1024" s="25">
        <v>1305</v>
      </c>
      <c r="B1024" s="104" t="s">
        <v>505</v>
      </c>
      <c r="C1024" s="282"/>
      <c r="D1024" s="254" t="s">
        <v>506</v>
      </c>
      <c r="E1024" s="127"/>
      <c r="F1024" s="281" t="s">
        <v>275</v>
      </c>
      <c r="G1024" s="112">
        <v>1</v>
      </c>
      <c r="H1024" s="112">
        <v>3</v>
      </c>
      <c r="I1024" s="586" t="s">
        <v>3719</v>
      </c>
      <c r="J1024" s="112">
        <v>2</v>
      </c>
      <c r="K1024" s="89" t="s">
        <v>460</v>
      </c>
      <c r="L1024" s="568" t="s">
        <v>5092</v>
      </c>
      <c r="M1024" s="25">
        <v>0</v>
      </c>
      <c r="N1024" s="25">
        <v>0</v>
      </c>
      <c r="O1024" s="25">
        <v>0</v>
      </c>
      <c r="P1024" s="25">
        <v>0</v>
      </c>
      <c r="Q1024" s="25">
        <v>0</v>
      </c>
      <c r="R1024" s="279">
        <f t="shared" si="45"/>
        <v>0</v>
      </c>
      <c r="S1024" s="568"/>
      <c r="T1024" s="568"/>
      <c r="U1024" s="568"/>
      <c r="V1024" s="568"/>
      <c r="W1024" s="568"/>
      <c r="X1024" s="568"/>
      <c r="Y1024" s="279"/>
      <c r="Z1024" s="279"/>
      <c r="AA1024" s="279"/>
      <c r="AB1024" s="279"/>
      <c r="AC1024" s="279"/>
      <c r="AD1024" s="279"/>
      <c r="AE1024" s="18"/>
    </row>
    <row r="1025" spans="1:54" customFormat="1" ht="15" hidden="1" customHeight="1" thickBot="1">
      <c r="A1025" s="30">
        <v>1310</v>
      </c>
      <c r="B1025" s="103" t="s">
        <v>508</v>
      </c>
      <c r="C1025" s="31"/>
      <c r="D1025" s="254" t="s">
        <v>509</v>
      </c>
      <c r="E1025" s="53"/>
      <c r="F1025" s="184" t="s">
        <v>275</v>
      </c>
      <c r="G1025" s="64">
        <v>3</v>
      </c>
      <c r="H1025" s="64">
        <v>2</v>
      </c>
      <c r="I1025" s="586" t="s">
        <v>3719</v>
      </c>
      <c r="J1025" s="64">
        <v>2</v>
      </c>
      <c r="K1025" s="68" t="s">
        <v>460</v>
      </c>
      <c r="L1025" s="568" t="s">
        <v>5092</v>
      </c>
      <c r="M1025" s="25">
        <v>0</v>
      </c>
      <c r="N1025" s="25">
        <v>0</v>
      </c>
      <c r="O1025" s="25">
        <v>0</v>
      </c>
      <c r="P1025" s="25">
        <v>0</v>
      </c>
      <c r="Q1025" s="25">
        <v>0</v>
      </c>
      <c r="R1025" s="279">
        <f t="shared" si="45"/>
        <v>0</v>
      </c>
      <c r="S1025" s="568"/>
      <c r="T1025" s="568"/>
      <c r="U1025" s="568"/>
      <c r="V1025" s="568"/>
      <c r="W1025" s="568"/>
      <c r="X1025" s="568"/>
      <c r="Y1025" s="279"/>
      <c r="Z1025" s="279"/>
      <c r="AA1025" s="279"/>
      <c r="AB1025" s="279"/>
      <c r="AC1025" s="279"/>
      <c r="AD1025" s="279"/>
      <c r="AE1025" s="18"/>
    </row>
    <row r="1026" spans="1:54" customFormat="1" ht="15" hidden="1" customHeight="1" thickBot="1">
      <c r="A1026" s="30">
        <v>1324</v>
      </c>
      <c r="B1026" s="31" t="s">
        <v>510</v>
      </c>
      <c r="C1026" s="31"/>
      <c r="D1026" s="254" t="s">
        <v>511</v>
      </c>
      <c r="E1026" s="53"/>
      <c r="F1026" s="32" t="s">
        <v>256</v>
      </c>
      <c r="G1026" s="53"/>
      <c r="H1026" s="53"/>
      <c r="I1026" s="586" t="s">
        <v>3719</v>
      </c>
      <c r="J1026" s="53">
        <v>3</v>
      </c>
      <c r="K1026" s="68" t="s">
        <v>460</v>
      </c>
      <c r="L1026" s="568" t="s">
        <v>5092</v>
      </c>
      <c r="M1026" s="25">
        <v>0</v>
      </c>
      <c r="N1026" s="25">
        <v>0</v>
      </c>
      <c r="O1026" s="25">
        <v>0</v>
      </c>
      <c r="P1026" s="25">
        <v>0</v>
      </c>
      <c r="Q1026" s="25">
        <v>0</v>
      </c>
      <c r="R1026" s="279">
        <f t="shared" si="45"/>
        <v>0</v>
      </c>
      <c r="S1026" s="568"/>
      <c r="T1026" s="568"/>
      <c r="U1026" s="568"/>
      <c r="V1026" s="568"/>
      <c r="W1026" s="568"/>
      <c r="X1026" s="568"/>
      <c r="Y1026" s="279"/>
      <c r="Z1026" s="279"/>
      <c r="AA1026" s="279"/>
      <c r="AB1026" s="279"/>
      <c r="AC1026" s="279"/>
      <c r="AD1026" s="279"/>
      <c r="AE1026" s="18"/>
    </row>
    <row r="1027" spans="1:54" customFormat="1" ht="15" customHeight="1" thickBot="1">
      <c r="A1027" s="30"/>
      <c r="B1027" s="169" t="s">
        <v>5117</v>
      </c>
      <c r="C1027" s="31"/>
      <c r="D1027" s="254"/>
      <c r="E1027" s="53"/>
      <c r="F1027" s="97" t="s">
        <v>256</v>
      </c>
      <c r="G1027" s="112"/>
      <c r="H1027" s="112"/>
      <c r="I1027" s="586" t="s">
        <v>3243</v>
      </c>
      <c r="J1027" s="112">
        <v>8</v>
      </c>
      <c r="K1027" s="68"/>
      <c r="L1027" s="568"/>
      <c r="M1027" s="25">
        <v>0</v>
      </c>
      <c r="N1027" s="30">
        <v>2</v>
      </c>
      <c r="O1027" s="30">
        <v>2</v>
      </c>
      <c r="P1027" s="30">
        <v>2</v>
      </c>
      <c r="Q1027" s="30">
        <v>2</v>
      </c>
      <c r="R1027" s="279">
        <f t="shared" si="45"/>
        <v>8</v>
      </c>
      <c r="S1027" s="568"/>
      <c r="T1027" s="568"/>
      <c r="U1027" s="568"/>
      <c r="V1027" s="568"/>
      <c r="W1027" s="568"/>
      <c r="X1027" s="568"/>
      <c r="Y1027" s="279"/>
      <c r="Z1027" s="279"/>
      <c r="AA1027" s="279"/>
      <c r="AB1027" s="279"/>
      <c r="AC1027" s="279"/>
      <c r="AD1027" s="279"/>
      <c r="AE1027" s="18"/>
    </row>
    <row r="1028" spans="1:54" customFormat="1" ht="15" hidden="1" customHeight="1" thickBot="1">
      <c r="A1028" s="25">
        <v>1326</v>
      </c>
      <c r="B1028" s="104" t="s">
        <v>514</v>
      </c>
      <c r="C1028" s="282"/>
      <c r="D1028" s="254" t="s">
        <v>515</v>
      </c>
      <c r="E1028" s="127"/>
      <c r="F1028" s="281" t="s">
        <v>256</v>
      </c>
      <c r="G1028" s="112"/>
      <c r="H1028" s="112"/>
      <c r="I1028" s="586" t="s">
        <v>3719</v>
      </c>
      <c r="J1028" s="112">
        <v>3</v>
      </c>
      <c r="K1028" s="125" t="s">
        <v>479</v>
      </c>
      <c r="L1028" s="568" t="s">
        <v>5092</v>
      </c>
      <c r="M1028" s="25">
        <v>0</v>
      </c>
      <c r="N1028" s="25">
        <v>0</v>
      </c>
      <c r="O1028" s="51">
        <v>0</v>
      </c>
      <c r="P1028" s="25">
        <v>0</v>
      </c>
      <c r="Q1028" s="25">
        <v>0</v>
      </c>
      <c r="R1028" s="279">
        <f t="shared" si="45"/>
        <v>0</v>
      </c>
      <c r="S1028" s="568"/>
      <c r="T1028" s="568"/>
      <c r="U1028" s="568"/>
      <c r="V1028" s="568"/>
      <c r="W1028" s="568"/>
      <c r="X1028" s="568"/>
      <c r="Y1028" s="279"/>
      <c r="Z1028" s="279"/>
      <c r="AA1028" s="279"/>
      <c r="AB1028" s="279"/>
      <c r="AC1028" s="279"/>
      <c r="AD1028" s="279"/>
      <c r="AE1028" s="18"/>
    </row>
    <row r="1029" spans="1:54" customFormat="1" ht="15" hidden="1" customHeight="1" thickBot="1">
      <c r="A1029" s="25">
        <v>1329</v>
      </c>
      <c r="B1029" s="104" t="s">
        <v>516</v>
      </c>
      <c r="C1029" s="282"/>
      <c r="D1029" s="254" t="s">
        <v>517</v>
      </c>
      <c r="E1029" s="127"/>
      <c r="F1029" s="281" t="s">
        <v>275</v>
      </c>
      <c r="G1029" s="112">
        <v>4</v>
      </c>
      <c r="H1029" s="112">
        <v>3</v>
      </c>
      <c r="I1029" s="586" t="s">
        <v>3719</v>
      </c>
      <c r="J1029" s="112">
        <v>3</v>
      </c>
      <c r="K1029" s="125" t="s">
        <v>479</v>
      </c>
      <c r="L1029" s="568" t="s">
        <v>5092</v>
      </c>
      <c r="M1029" s="25">
        <v>0</v>
      </c>
      <c r="N1029" s="25">
        <v>0</v>
      </c>
      <c r="O1029" s="25">
        <v>0</v>
      </c>
      <c r="P1029" s="25">
        <v>0</v>
      </c>
      <c r="Q1029" s="25">
        <v>0</v>
      </c>
      <c r="R1029" s="279">
        <f t="shared" si="45"/>
        <v>0</v>
      </c>
      <c r="S1029" s="568"/>
      <c r="T1029" s="568"/>
      <c r="U1029" s="568"/>
      <c r="V1029" s="568"/>
      <c r="W1029" s="568"/>
      <c r="X1029" s="568"/>
      <c r="Y1029" s="279"/>
      <c r="Z1029" s="279"/>
      <c r="AA1029" s="279"/>
      <c r="AB1029" s="279"/>
      <c r="AC1029" s="279"/>
      <c r="AD1029" s="279"/>
      <c r="AE1029" s="18"/>
    </row>
    <row r="1030" spans="1:54" customFormat="1" ht="15" hidden="1" customHeight="1" thickBot="1">
      <c r="A1030" s="30">
        <v>1332</v>
      </c>
      <c r="B1030" s="103" t="s">
        <v>520</v>
      </c>
      <c r="C1030" s="31"/>
      <c r="D1030" s="254" t="s">
        <v>521</v>
      </c>
      <c r="E1030" s="53"/>
      <c r="F1030" s="184" t="s">
        <v>256</v>
      </c>
      <c r="G1030" s="64"/>
      <c r="H1030" s="64"/>
      <c r="I1030" s="586" t="s">
        <v>3719</v>
      </c>
      <c r="J1030" s="64">
        <v>3</v>
      </c>
      <c r="K1030" s="68" t="s">
        <v>460</v>
      </c>
      <c r="L1030" s="568" t="s">
        <v>5092</v>
      </c>
      <c r="M1030" s="25">
        <v>0</v>
      </c>
      <c r="N1030" s="25">
        <v>0</v>
      </c>
      <c r="O1030" s="25">
        <v>0</v>
      </c>
      <c r="P1030" s="25">
        <v>0</v>
      </c>
      <c r="Q1030" s="25">
        <v>0</v>
      </c>
      <c r="R1030" s="279">
        <f t="shared" si="45"/>
        <v>0</v>
      </c>
      <c r="S1030" s="568"/>
      <c r="T1030" s="568"/>
      <c r="U1030" s="568"/>
      <c r="V1030" s="568"/>
      <c r="W1030" s="568"/>
      <c r="X1030" s="568"/>
      <c r="Y1030" s="279"/>
      <c r="Z1030" s="279"/>
      <c r="AA1030" s="279"/>
      <c r="AB1030" s="279"/>
      <c r="AC1030" s="279"/>
      <c r="AD1030" s="279"/>
      <c r="AE1030" s="18"/>
    </row>
    <row r="1031" spans="1:54" customFormat="1" ht="15" hidden="1" customHeight="1" thickBot="1">
      <c r="A1031" s="30">
        <v>1335</v>
      </c>
      <c r="B1031" s="101" t="s">
        <v>3706</v>
      </c>
      <c r="C1031" s="31"/>
      <c r="D1031" s="254" t="s">
        <v>522</v>
      </c>
      <c r="E1031" s="53"/>
      <c r="F1031" s="184" t="s">
        <v>256</v>
      </c>
      <c r="G1031" s="64"/>
      <c r="H1031" s="64"/>
      <c r="I1031" s="586" t="s">
        <v>3719</v>
      </c>
      <c r="J1031" s="64">
        <v>4</v>
      </c>
      <c r="K1031" s="68" t="s">
        <v>460</v>
      </c>
      <c r="L1031" s="568" t="s">
        <v>5092</v>
      </c>
      <c r="M1031" s="25">
        <v>0</v>
      </c>
      <c r="N1031" s="25">
        <v>0</v>
      </c>
      <c r="O1031" s="25">
        <v>0</v>
      </c>
      <c r="P1031" s="25">
        <v>0</v>
      </c>
      <c r="Q1031" s="25">
        <v>0</v>
      </c>
      <c r="R1031" s="279">
        <f t="shared" si="45"/>
        <v>0</v>
      </c>
      <c r="S1031" s="568"/>
      <c r="T1031" s="568"/>
      <c r="U1031" s="568"/>
      <c r="V1031" s="568"/>
      <c r="W1031" s="568"/>
      <c r="X1031" s="568"/>
      <c r="Y1031" s="279"/>
      <c r="Z1031" s="279"/>
      <c r="AA1031" s="279"/>
      <c r="AB1031" s="279"/>
      <c r="AC1031" s="279"/>
      <c r="AD1031" s="279"/>
      <c r="AE1031" s="18"/>
    </row>
    <row r="1032" spans="1:54" customFormat="1" ht="15" hidden="1" customHeight="1" thickBot="1">
      <c r="A1032" s="30">
        <v>1351</v>
      </c>
      <c r="B1032" s="101" t="s">
        <v>3708</v>
      </c>
      <c r="C1032" s="31"/>
      <c r="D1032" s="254" t="s">
        <v>524</v>
      </c>
      <c r="E1032" s="53"/>
      <c r="F1032" s="184" t="s">
        <v>256</v>
      </c>
      <c r="G1032" s="64"/>
      <c r="H1032" s="64"/>
      <c r="I1032" s="586" t="s">
        <v>3719</v>
      </c>
      <c r="J1032" s="64">
        <v>6</v>
      </c>
      <c r="K1032" s="72" t="s">
        <v>479</v>
      </c>
      <c r="L1032" s="568" t="s">
        <v>5092</v>
      </c>
      <c r="M1032" s="25">
        <v>0</v>
      </c>
      <c r="N1032" s="25">
        <v>0</v>
      </c>
      <c r="O1032" s="25">
        <v>0</v>
      </c>
      <c r="P1032" s="25">
        <v>0</v>
      </c>
      <c r="Q1032" s="25">
        <v>0</v>
      </c>
      <c r="R1032" s="279">
        <f t="shared" si="45"/>
        <v>0</v>
      </c>
      <c r="S1032" s="568"/>
      <c r="T1032" s="568"/>
      <c r="U1032" s="568"/>
      <c r="V1032" s="568"/>
      <c r="W1032" s="568"/>
      <c r="X1032" s="568"/>
      <c r="Y1032" s="279"/>
      <c r="Z1032" s="279"/>
      <c r="AA1032" s="279"/>
      <c r="AB1032" s="279"/>
      <c r="AC1032" s="279"/>
      <c r="AD1032" s="279"/>
      <c r="AE1032" s="18"/>
    </row>
    <row r="1033" spans="1:54" customFormat="1" ht="15" hidden="1" customHeight="1" thickBot="1">
      <c r="A1033" s="25"/>
      <c r="B1033" s="101" t="s">
        <v>3709</v>
      </c>
      <c r="C1033" s="31"/>
      <c r="D1033" s="625"/>
      <c r="E1033" s="155"/>
      <c r="F1033" s="641" t="s">
        <v>256</v>
      </c>
      <c r="G1033" s="642"/>
      <c r="H1033" s="642"/>
      <c r="I1033" s="586" t="s">
        <v>3719</v>
      </c>
      <c r="J1033" s="642">
        <v>1</v>
      </c>
      <c r="K1033" s="68" t="s">
        <v>460</v>
      </c>
      <c r="L1033" s="643" t="s">
        <v>5092</v>
      </c>
      <c r="M1033" s="25">
        <v>0</v>
      </c>
      <c r="N1033" s="25">
        <v>0</v>
      </c>
      <c r="O1033" s="25">
        <v>0</v>
      </c>
      <c r="P1033" s="25">
        <v>0</v>
      </c>
      <c r="Q1033" s="25">
        <v>0</v>
      </c>
      <c r="R1033" s="644">
        <f t="shared" si="43"/>
        <v>0</v>
      </c>
      <c r="S1033" s="643"/>
      <c r="T1033" s="643"/>
      <c r="U1033" s="643"/>
      <c r="V1033" s="643"/>
      <c r="W1033" s="643"/>
      <c r="X1033" s="643"/>
      <c r="Y1033" s="644"/>
      <c r="Z1033" s="644"/>
      <c r="AA1033" s="644"/>
      <c r="AB1033" s="644"/>
      <c r="AC1033" s="644"/>
      <c r="AD1033" s="644"/>
      <c r="AE1033" s="356"/>
      <c r="AF1033" s="645"/>
      <c r="AG1033" s="645"/>
      <c r="AH1033" s="645"/>
      <c r="AI1033" s="645"/>
      <c r="AJ1033" s="645"/>
      <c r="AK1033" s="645"/>
      <c r="AL1033" s="645"/>
      <c r="AM1033" s="645"/>
      <c r="AN1033" s="645"/>
      <c r="AO1033" s="645"/>
      <c r="AP1033" s="645"/>
      <c r="AQ1033" s="645"/>
      <c r="AR1033" s="645"/>
      <c r="AS1033" s="645"/>
      <c r="AT1033" s="645"/>
      <c r="AU1033" s="645"/>
      <c r="AV1033" s="645"/>
      <c r="AW1033" s="645"/>
      <c r="AX1033" s="645"/>
      <c r="AY1033" s="645"/>
      <c r="AZ1033" s="645"/>
      <c r="BA1033" s="645"/>
      <c r="BB1033" s="645"/>
    </row>
    <row r="1034" spans="1:54" customFormat="1" ht="15" customHeight="1" thickBot="1">
      <c r="A1034" s="30"/>
      <c r="B1034" s="101" t="s">
        <v>4042</v>
      </c>
      <c r="C1034" s="31"/>
      <c r="D1034" s="254"/>
      <c r="E1034" s="53"/>
      <c r="F1034" s="641" t="s">
        <v>256</v>
      </c>
      <c r="G1034" s="64"/>
      <c r="H1034" s="64"/>
      <c r="I1034" s="586" t="s">
        <v>3273</v>
      </c>
      <c r="J1034" s="64">
        <v>2</v>
      </c>
      <c r="K1034" s="50" t="s">
        <v>496</v>
      </c>
      <c r="L1034" s="69" t="s">
        <v>5091</v>
      </c>
      <c r="M1034" s="25">
        <v>0</v>
      </c>
      <c r="N1034" s="25">
        <v>0</v>
      </c>
      <c r="O1034" s="25">
        <v>0</v>
      </c>
      <c r="P1034" s="60">
        <v>1</v>
      </c>
      <c r="Q1034" s="25">
        <v>0</v>
      </c>
      <c r="R1034" s="279"/>
      <c r="S1034" s="69"/>
      <c r="T1034" s="69"/>
      <c r="U1034" s="69"/>
      <c r="V1034" s="69"/>
      <c r="W1034" s="69"/>
      <c r="X1034" s="69"/>
      <c r="Y1034" s="279"/>
      <c r="Z1034" s="279"/>
      <c r="AA1034" s="279"/>
      <c r="AB1034" s="279"/>
      <c r="AC1034" s="279"/>
      <c r="AD1034" s="279"/>
      <c r="AE1034" s="18"/>
    </row>
    <row r="1035" spans="1:54" customFormat="1" ht="15" customHeight="1" thickBot="1">
      <c r="A1035" s="30">
        <v>1325</v>
      </c>
      <c r="B1035" s="103" t="s">
        <v>512</v>
      </c>
      <c r="C1035" s="31"/>
      <c r="D1035" s="254" t="s">
        <v>513</v>
      </c>
      <c r="E1035" s="53"/>
      <c r="F1035" s="184" t="s">
        <v>256</v>
      </c>
      <c r="G1035" s="64"/>
      <c r="H1035" s="64"/>
      <c r="I1035" s="586" t="s">
        <v>3719</v>
      </c>
      <c r="J1035" s="64">
        <v>3</v>
      </c>
      <c r="K1035" s="73" t="s">
        <v>496</v>
      </c>
      <c r="L1035" s="736" t="s">
        <v>5092</v>
      </c>
      <c r="M1035" s="25">
        <v>0</v>
      </c>
      <c r="N1035" s="25">
        <v>0</v>
      </c>
      <c r="O1035" s="25">
        <v>0</v>
      </c>
      <c r="P1035" s="25">
        <v>0</v>
      </c>
      <c r="Q1035" s="25">
        <v>0</v>
      </c>
      <c r="R1035" s="279">
        <f t="shared" ref="R1035:R1042" si="46">SUM(M1035:Q1035)</f>
        <v>0</v>
      </c>
      <c r="S1035" s="736"/>
      <c r="T1035" s="736"/>
      <c r="U1035" s="736"/>
      <c r="V1035" s="736"/>
      <c r="W1035" s="736"/>
      <c r="X1035" s="736"/>
      <c r="Y1035" s="279"/>
      <c r="Z1035" s="279"/>
      <c r="AA1035" s="279"/>
      <c r="AB1035" s="279"/>
      <c r="AC1035" s="279"/>
      <c r="AD1035" s="279"/>
      <c r="AE1035" s="18"/>
    </row>
    <row r="1036" spans="1:54" customFormat="1" ht="15" hidden="1" customHeight="1" thickBot="1">
      <c r="A1036" s="30">
        <v>1330</v>
      </c>
      <c r="B1036" s="103" t="s">
        <v>518</v>
      </c>
      <c r="C1036" s="31"/>
      <c r="D1036" s="254" t="s">
        <v>519</v>
      </c>
      <c r="E1036" s="53"/>
      <c r="F1036" s="184" t="s">
        <v>256</v>
      </c>
      <c r="G1036" s="64"/>
      <c r="H1036" s="64"/>
      <c r="I1036" s="586" t="s">
        <v>3719</v>
      </c>
      <c r="J1036" s="64">
        <v>3</v>
      </c>
      <c r="K1036" s="72" t="s">
        <v>479</v>
      </c>
      <c r="L1036" s="69" t="s">
        <v>5091</v>
      </c>
      <c r="M1036" s="25">
        <v>0</v>
      </c>
      <c r="N1036" s="25">
        <v>0</v>
      </c>
      <c r="O1036" s="30">
        <v>1</v>
      </c>
      <c r="P1036" s="25">
        <v>0</v>
      </c>
      <c r="Q1036" s="25">
        <v>0</v>
      </c>
      <c r="R1036" s="279">
        <f t="shared" si="46"/>
        <v>1</v>
      </c>
      <c r="S1036" s="69"/>
      <c r="T1036" s="69"/>
      <c r="U1036" s="69"/>
      <c r="V1036" s="69"/>
      <c r="W1036" s="69"/>
      <c r="X1036" s="69"/>
      <c r="Y1036" s="279"/>
      <c r="Z1036" s="279"/>
      <c r="AA1036" s="279"/>
      <c r="AB1036" s="279"/>
      <c r="AC1036" s="279"/>
      <c r="AD1036" s="279"/>
      <c r="AE1036" s="18"/>
    </row>
    <row r="1037" spans="1:54" customFormat="1" ht="15" hidden="1" customHeight="1" thickBot="1">
      <c r="A1037" s="30">
        <v>1342</v>
      </c>
      <c r="B1037" s="101" t="s">
        <v>3707</v>
      </c>
      <c r="C1037" s="31"/>
      <c r="D1037" s="254" t="s">
        <v>523</v>
      </c>
      <c r="E1037" s="53"/>
      <c r="F1037" s="184" t="s">
        <v>275</v>
      </c>
      <c r="G1037" s="64">
        <v>3</v>
      </c>
      <c r="H1037" s="64">
        <v>3</v>
      </c>
      <c r="I1037" s="586" t="s">
        <v>3719</v>
      </c>
      <c r="J1037" s="64">
        <v>4</v>
      </c>
      <c r="K1037" s="72" t="s">
        <v>479</v>
      </c>
      <c r="L1037" s="69" t="s">
        <v>5091</v>
      </c>
      <c r="M1037" s="25">
        <v>0</v>
      </c>
      <c r="N1037" s="25">
        <v>0</v>
      </c>
      <c r="O1037" s="25">
        <v>0</v>
      </c>
      <c r="P1037" s="25">
        <v>0</v>
      </c>
      <c r="Q1037" s="60">
        <v>1</v>
      </c>
      <c r="R1037" s="279">
        <f t="shared" si="46"/>
        <v>1</v>
      </c>
      <c r="S1037" s="69"/>
      <c r="T1037" s="69"/>
      <c r="U1037" s="69"/>
      <c r="V1037" s="69"/>
      <c r="W1037" s="69"/>
      <c r="X1037" s="69"/>
      <c r="Y1037" s="279"/>
      <c r="Z1037" s="279"/>
      <c r="AA1037" s="279"/>
      <c r="AB1037" s="279"/>
      <c r="AC1037" s="279"/>
      <c r="AD1037" s="279"/>
      <c r="AE1037" s="18"/>
    </row>
    <row r="1038" spans="1:54" customFormat="1" ht="15" customHeight="1" thickBot="1">
      <c r="A1038" s="30">
        <v>1354</v>
      </c>
      <c r="B1038" s="101" t="s">
        <v>5138</v>
      </c>
      <c r="C1038" s="169"/>
      <c r="D1038" s="254" t="s">
        <v>525</v>
      </c>
      <c r="E1038" s="53"/>
      <c r="F1038" s="184" t="s">
        <v>275</v>
      </c>
      <c r="G1038" s="64">
        <v>5</v>
      </c>
      <c r="H1038" s="64">
        <v>7</v>
      </c>
      <c r="I1038" s="586" t="s">
        <v>3719</v>
      </c>
      <c r="J1038" s="64">
        <v>7</v>
      </c>
      <c r="K1038" s="61" t="s">
        <v>502</v>
      </c>
      <c r="L1038" s="62" t="s">
        <v>5091</v>
      </c>
      <c r="M1038" s="25">
        <v>0</v>
      </c>
      <c r="N1038" s="25">
        <v>0</v>
      </c>
      <c r="O1038" s="25">
        <v>0</v>
      </c>
      <c r="P1038" s="30">
        <v>0</v>
      </c>
      <c r="Q1038" s="25">
        <v>0</v>
      </c>
      <c r="R1038" s="279">
        <f t="shared" si="46"/>
        <v>0</v>
      </c>
      <c r="S1038" s="62"/>
      <c r="T1038" s="62"/>
      <c r="U1038" s="62"/>
      <c r="V1038" s="62"/>
      <c r="W1038" s="62"/>
      <c r="X1038" s="62"/>
      <c r="Y1038" s="279"/>
      <c r="Z1038" s="279"/>
      <c r="AA1038" s="279"/>
      <c r="AB1038" s="279"/>
      <c r="AC1038" s="279"/>
      <c r="AD1038" s="279"/>
      <c r="AE1038" s="18"/>
    </row>
    <row r="1039" spans="1:54" customFormat="1" ht="15" customHeight="1" thickBot="1">
      <c r="A1039" s="30"/>
      <c r="B1039" s="101" t="s">
        <v>507</v>
      </c>
      <c r="C1039" s="169"/>
      <c r="D1039" s="254" t="s">
        <v>255</v>
      </c>
      <c r="E1039" s="53"/>
      <c r="F1039" s="184" t="s">
        <v>256</v>
      </c>
      <c r="G1039" s="64"/>
      <c r="H1039" s="64"/>
      <c r="I1039" s="586" t="s">
        <v>3719</v>
      </c>
      <c r="J1039" s="64">
        <v>10</v>
      </c>
      <c r="K1039" s="73" t="s">
        <v>496</v>
      </c>
      <c r="L1039" s="69" t="s">
        <v>5091</v>
      </c>
      <c r="M1039" s="25">
        <v>0</v>
      </c>
      <c r="N1039" s="25">
        <v>0</v>
      </c>
      <c r="O1039" s="25">
        <v>0</v>
      </c>
      <c r="P1039" s="25">
        <v>0</v>
      </c>
      <c r="Q1039" s="30">
        <v>0</v>
      </c>
      <c r="R1039" s="279">
        <f t="shared" si="46"/>
        <v>0</v>
      </c>
      <c r="S1039" s="69"/>
      <c r="T1039" s="69"/>
      <c r="U1039" s="69"/>
      <c r="V1039" s="69"/>
      <c r="W1039" s="69"/>
      <c r="X1039" s="69"/>
      <c r="Y1039" s="279"/>
      <c r="Z1039" s="279"/>
      <c r="AA1039" s="279"/>
      <c r="AB1039" s="279"/>
      <c r="AC1039" s="279"/>
      <c r="AD1039" s="279"/>
      <c r="AE1039" s="18"/>
    </row>
    <row r="1040" spans="1:54" customFormat="1" ht="15" customHeight="1" thickBot="1">
      <c r="A1040" s="25">
        <v>1203</v>
      </c>
      <c r="B1040" s="43" t="s">
        <v>526</v>
      </c>
      <c r="C1040" s="22"/>
      <c r="D1040" s="254" t="s">
        <v>527</v>
      </c>
      <c r="E1040" s="53"/>
      <c r="F1040" s="28" t="s">
        <v>256</v>
      </c>
      <c r="G1040" s="64"/>
      <c r="H1040" s="64"/>
      <c r="I1040" s="586" t="s">
        <v>3718</v>
      </c>
      <c r="J1040" s="64">
        <v>1</v>
      </c>
      <c r="K1040" s="50" t="s">
        <v>496</v>
      </c>
      <c r="L1040" s="69" t="s">
        <v>5105</v>
      </c>
      <c r="M1040" s="25">
        <v>0</v>
      </c>
      <c r="N1040" s="63">
        <v>0</v>
      </c>
      <c r="O1040" s="25">
        <v>0</v>
      </c>
      <c r="P1040" s="25">
        <v>0</v>
      </c>
      <c r="Q1040" s="25">
        <v>0</v>
      </c>
      <c r="R1040" s="279">
        <f t="shared" si="46"/>
        <v>0</v>
      </c>
      <c r="S1040" s="69"/>
      <c r="T1040" s="69"/>
      <c r="U1040" s="69"/>
      <c r="V1040" s="69"/>
      <c r="W1040" s="69"/>
      <c r="X1040" s="69"/>
      <c r="Y1040" s="279"/>
      <c r="Z1040" s="279"/>
      <c r="AA1040" s="279"/>
      <c r="AB1040" s="279"/>
      <c r="AC1040" s="279"/>
      <c r="AD1040" s="279"/>
      <c r="AE1040" s="18"/>
    </row>
    <row r="1041" spans="1:31" customFormat="1" ht="15" customHeight="1" thickBot="1">
      <c r="A1041" s="25">
        <v>1256</v>
      </c>
      <c r="B1041" s="22" t="s">
        <v>548</v>
      </c>
      <c r="C1041" s="22"/>
      <c r="D1041" s="254" t="s">
        <v>549</v>
      </c>
      <c r="E1041" s="57"/>
      <c r="F1041" s="28" t="s">
        <v>542</v>
      </c>
      <c r="G1041" s="64">
        <v>5</v>
      </c>
      <c r="H1041" s="64"/>
      <c r="I1041" s="586" t="s">
        <v>3718</v>
      </c>
      <c r="J1041" s="64">
        <v>7</v>
      </c>
      <c r="K1041" s="50" t="s">
        <v>496</v>
      </c>
      <c r="L1041" s="69" t="s">
        <v>5127</v>
      </c>
      <c r="M1041" s="25">
        <v>0</v>
      </c>
      <c r="N1041" s="25">
        <v>0</v>
      </c>
      <c r="O1041" s="25">
        <v>0</v>
      </c>
      <c r="P1041" s="25">
        <v>0</v>
      </c>
      <c r="Q1041" s="63">
        <v>0</v>
      </c>
      <c r="R1041" s="279">
        <f t="shared" si="46"/>
        <v>0</v>
      </c>
      <c r="S1041" s="69"/>
      <c r="T1041" s="69"/>
      <c r="U1041" s="69"/>
      <c r="V1041" s="69"/>
      <c r="W1041" s="69"/>
      <c r="X1041" s="69"/>
      <c r="Y1041" s="279"/>
      <c r="Z1041" s="279"/>
      <c r="AA1041" s="279"/>
      <c r="AB1041" s="279"/>
      <c r="AC1041" s="279"/>
      <c r="AD1041" s="279"/>
      <c r="AE1041" s="18"/>
    </row>
    <row r="1042" spans="1:31" customFormat="1" ht="15" customHeight="1" thickBot="1">
      <c r="A1042" s="25">
        <v>1261</v>
      </c>
      <c r="B1042" s="22" t="s">
        <v>3238</v>
      </c>
      <c r="C1042" s="22"/>
      <c r="D1042" s="254" t="s">
        <v>408</v>
      </c>
      <c r="E1042" s="57"/>
      <c r="F1042" s="28" t="s">
        <v>275</v>
      </c>
      <c r="G1042" s="64">
        <v>8</v>
      </c>
      <c r="H1042" s="64">
        <v>8</v>
      </c>
      <c r="I1042" s="586" t="s">
        <v>3718</v>
      </c>
      <c r="J1042" s="64">
        <v>9</v>
      </c>
      <c r="K1042" s="58" t="s">
        <v>502</v>
      </c>
      <c r="L1042" s="54" t="s">
        <v>5091</v>
      </c>
      <c r="M1042" s="25">
        <v>0</v>
      </c>
      <c r="N1042" s="25">
        <v>0</v>
      </c>
      <c r="O1042" s="570">
        <v>0</v>
      </c>
      <c r="P1042" s="570">
        <v>0</v>
      </c>
      <c r="Q1042" s="30">
        <v>1</v>
      </c>
      <c r="R1042" s="279">
        <f t="shared" si="46"/>
        <v>1</v>
      </c>
      <c r="S1042" s="54"/>
      <c r="T1042" s="54"/>
      <c r="U1042" s="54"/>
      <c r="V1042" s="54"/>
      <c r="W1042" s="54"/>
      <c r="X1042" s="54"/>
      <c r="Y1042" s="279"/>
      <c r="Z1042" s="279"/>
      <c r="AA1042" s="279"/>
      <c r="AB1042" s="279"/>
      <c r="AC1042" s="279"/>
      <c r="AD1042" s="279"/>
      <c r="AE1042" s="18"/>
    </row>
    <row r="1043" spans="1:31" customFormat="1" ht="15" hidden="1" customHeight="1" thickBot="1">
      <c r="A1043" s="25">
        <v>1501</v>
      </c>
      <c r="B1043" s="104" t="s">
        <v>140</v>
      </c>
      <c r="C1043" s="282"/>
      <c r="D1043" s="254" t="s">
        <v>550</v>
      </c>
      <c r="E1043" s="127"/>
      <c r="F1043" s="281" t="s">
        <v>256</v>
      </c>
      <c r="G1043" s="112"/>
      <c r="H1043" s="112"/>
      <c r="I1043" s="586" t="s">
        <v>3720</v>
      </c>
      <c r="J1043" s="112">
        <v>0</v>
      </c>
      <c r="K1043" s="89" t="s">
        <v>460</v>
      </c>
      <c r="L1043" s="568" t="s">
        <v>5092</v>
      </c>
      <c r="M1043" s="25">
        <v>0</v>
      </c>
      <c r="N1043" s="25">
        <v>0</v>
      </c>
      <c r="O1043" s="25">
        <v>0</v>
      </c>
      <c r="P1043" s="25">
        <v>0</v>
      </c>
      <c r="Q1043" s="25">
        <v>0</v>
      </c>
      <c r="R1043" s="279">
        <f>SUM(M1043:Q1043)</f>
        <v>0</v>
      </c>
      <c r="S1043" s="568"/>
      <c r="T1043" s="568"/>
      <c r="U1043" s="568"/>
      <c r="V1043" s="568"/>
      <c r="W1043" s="568"/>
      <c r="X1043" s="568"/>
      <c r="Y1043" s="279"/>
      <c r="Z1043" s="279"/>
      <c r="AA1043" s="279"/>
      <c r="AB1043" s="279"/>
      <c r="AC1043" s="279"/>
      <c r="AD1043" s="279"/>
      <c r="AE1043" s="18"/>
    </row>
    <row r="1044" spans="1:31" customFormat="1" ht="15" hidden="1" customHeight="1" thickBot="1">
      <c r="A1044" s="25">
        <v>1502</v>
      </c>
      <c r="B1044" s="283" t="s">
        <v>551</v>
      </c>
      <c r="C1044" s="173"/>
      <c r="D1044" s="254" t="s">
        <v>552</v>
      </c>
      <c r="E1044" s="127"/>
      <c r="F1044" s="281" t="s">
        <v>256</v>
      </c>
      <c r="G1044" s="112"/>
      <c r="H1044" s="112"/>
      <c r="I1044" s="586" t="s">
        <v>3720</v>
      </c>
      <c r="J1044" s="112">
        <v>0</v>
      </c>
      <c r="K1044" s="89" t="s">
        <v>460</v>
      </c>
      <c r="L1044" s="568" t="s">
        <v>5092</v>
      </c>
      <c r="M1044" s="25">
        <v>0</v>
      </c>
      <c r="N1044" s="25">
        <v>0</v>
      </c>
      <c r="O1044" s="25">
        <v>0</v>
      </c>
      <c r="P1044" s="25">
        <v>0</v>
      </c>
      <c r="Q1044" s="25">
        <v>0</v>
      </c>
      <c r="R1044" s="279">
        <f>SUM(M1044:Q1044)</f>
        <v>0</v>
      </c>
      <c r="S1044" s="568"/>
      <c r="T1044" s="568"/>
      <c r="U1044" s="568"/>
      <c r="V1044" s="568"/>
      <c r="W1044" s="568"/>
      <c r="X1044" s="568"/>
      <c r="Y1044" s="279"/>
      <c r="Z1044" s="279"/>
      <c r="AA1044" s="279"/>
      <c r="AB1044" s="279"/>
      <c r="AC1044" s="279"/>
      <c r="AD1044" s="279"/>
      <c r="AE1044" s="18"/>
    </row>
    <row r="1045" spans="1:31" customFormat="1" ht="15" hidden="1" customHeight="1" thickBot="1">
      <c r="A1045" s="25">
        <v>1505</v>
      </c>
      <c r="B1045" s="579" t="s">
        <v>553</v>
      </c>
      <c r="C1045" s="579"/>
      <c r="D1045" s="254" t="s">
        <v>554</v>
      </c>
      <c r="E1045" s="53"/>
      <c r="F1045" s="184" t="s">
        <v>256</v>
      </c>
      <c r="G1045" s="64"/>
      <c r="H1045" s="64"/>
      <c r="I1045" s="586" t="s">
        <v>3720</v>
      </c>
      <c r="J1045" s="64">
        <v>1</v>
      </c>
      <c r="K1045" s="68" t="s">
        <v>460</v>
      </c>
      <c r="L1045" s="568" t="s">
        <v>5092</v>
      </c>
      <c r="M1045" s="25">
        <v>0</v>
      </c>
      <c r="N1045" s="25">
        <v>0</v>
      </c>
      <c r="O1045" s="25">
        <v>0</v>
      </c>
      <c r="P1045" s="25">
        <v>0</v>
      </c>
      <c r="Q1045" s="25">
        <v>0</v>
      </c>
      <c r="R1045" s="279">
        <f>SUM(M1045:Q1045)</f>
        <v>0</v>
      </c>
      <c r="S1045" s="568"/>
      <c r="T1045" s="568"/>
      <c r="U1045" s="568"/>
      <c r="V1045" s="568"/>
      <c r="W1045" s="568"/>
      <c r="X1045" s="568"/>
      <c r="Y1045" s="279"/>
      <c r="Z1045" s="279"/>
      <c r="AA1045" s="279"/>
      <c r="AB1045" s="279"/>
      <c r="AC1045" s="279"/>
      <c r="AD1045" s="279"/>
      <c r="AE1045" s="18"/>
    </row>
    <row r="1046" spans="1:31" customFormat="1" ht="15" hidden="1" customHeight="1" thickBot="1">
      <c r="A1046" s="25"/>
      <c r="B1046" s="748" t="s">
        <v>4905</v>
      </c>
      <c r="C1046" s="579"/>
      <c r="D1046" s="748" t="s">
        <v>4906</v>
      </c>
      <c r="E1046" s="53"/>
      <c r="F1046" s="184"/>
      <c r="G1046" s="64"/>
      <c r="H1046" s="64"/>
      <c r="I1046" s="586" t="s">
        <v>3300</v>
      </c>
      <c r="J1046" s="64">
        <v>1</v>
      </c>
      <c r="K1046" s="72" t="s">
        <v>479</v>
      </c>
      <c r="L1046" s="69" t="s">
        <v>5091</v>
      </c>
      <c r="M1046" s="25">
        <v>0</v>
      </c>
      <c r="N1046" s="25">
        <v>0</v>
      </c>
      <c r="O1046" s="60">
        <v>1</v>
      </c>
      <c r="P1046" s="25">
        <v>0</v>
      </c>
      <c r="Q1046" s="25">
        <v>0</v>
      </c>
      <c r="R1046" s="279"/>
      <c r="S1046" s="69"/>
      <c r="T1046" s="69"/>
      <c r="U1046" s="69"/>
      <c r="V1046" s="69"/>
      <c r="W1046" s="69"/>
      <c r="X1046" s="69"/>
      <c r="Y1046" s="279"/>
      <c r="Z1046" s="279"/>
      <c r="AA1046" s="279"/>
      <c r="AB1046" s="279"/>
      <c r="AC1046" s="279"/>
      <c r="AD1046" s="279"/>
      <c r="AE1046" s="18"/>
    </row>
    <row r="1047" spans="1:31" customFormat="1" ht="15" hidden="1" customHeight="1" thickBot="1">
      <c r="A1047" s="25">
        <v>1515</v>
      </c>
      <c r="B1047" s="284" t="s">
        <v>555</v>
      </c>
      <c r="C1047" s="579"/>
      <c r="D1047" s="254" t="s">
        <v>556</v>
      </c>
      <c r="E1047" s="53"/>
      <c r="F1047" s="184" t="s">
        <v>275</v>
      </c>
      <c r="G1047" s="64">
        <v>0</v>
      </c>
      <c r="H1047" s="64">
        <v>5</v>
      </c>
      <c r="I1047" s="586" t="s">
        <v>3720</v>
      </c>
      <c r="J1047" s="64">
        <v>2</v>
      </c>
      <c r="K1047" s="72" t="s">
        <v>479</v>
      </c>
      <c r="L1047" s="568" t="s">
        <v>5092</v>
      </c>
      <c r="M1047" s="25">
        <v>0</v>
      </c>
      <c r="N1047" s="25">
        <v>0</v>
      </c>
      <c r="O1047" s="25">
        <v>0</v>
      </c>
      <c r="P1047" s="25">
        <v>0</v>
      </c>
      <c r="Q1047" s="25">
        <v>0</v>
      </c>
      <c r="R1047" s="279">
        <f>SUM(M1047:Q1047)</f>
        <v>0</v>
      </c>
      <c r="S1047" s="568"/>
      <c r="T1047" s="568"/>
      <c r="U1047" s="568"/>
      <c r="V1047" s="568"/>
      <c r="W1047" s="568"/>
      <c r="X1047" s="568"/>
      <c r="Y1047" s="279"/>
      <c r="Z1047" s="279"/>
      <c r="AA1047" s="279"/>
      <c r="AB1047" s="279"/>
      <c r="AC1047" s="279"/>
      <c r="AD1047" s="279"/>
      <c r="AE1047" s="18"/>
    </row>
    <row r="1048" spans="1:31" customFormat="1" ht="15" hidden="1" customHeight="1" thickBot="1">
      <c r="A1048" s="25"/>
      <c r="B1048" s="748" t="s">
        <v>4907</v>
      </c>
      <c r="C1048" s="579"/>
      <c r="D1048" s="748" t="s">
        <v>4908</v>
      </c>
      <c r="E1048" s="53"/>
      <c r="F1048" s="184" t="s">
        <v>275</v>
      </c>
      <c r="G1048" s="64"/>
      <c r="H1048" s="64"/>
      <c r="I1048" s="586" t="s">
        <v>3300</v>
      </c>
      <c r="J1048" s="64">
        <v>2</v>
      </c>
      <c r="K1048" s="72" t="s">
        <v>479</v>
      </c>
      <c r="L1048" s="69" t="s">
        <v>5091</v>
      </c>
      <c r="M1048" s="25">
        <v>0</v>
      </c>
      <c r="N1048" s="60">
        <v>0</v>
      </c>
      <c r="O1048" s="60">
        <v>1</v>
      </c>
      <c r="P1048" s="60">
        <v>0</v>
      </c>
      <c r="Q1048" s="25">
        <v>0</v>
      </c>
      <c r="R1048" s="279"/>
      <c r="S1048" s="69"/>
      <c r="T1048" s="69"/>
      <c r="U1048" s="69"/>
      <c r="V1048" s="69"/>
      <c r="W1048" s="69"/>
      <c r="X1048" s="69"/>
      <c r="Y1048" s="279"/>
      <c r="Z1048" s="279"/>
      <c r="AA1048" s="279"/>
      <c r="AB1048" s="279"/>
      <c r="AC1048" s="279"/>
      <c r="AD1048" s="279"/>
      <c r="AE1048" s="18"/>
    </row>
    <row r="1049" spans="1:31" customFormat="1" ht="15" hidden="1" customHeight="1" thickBot="1">
      <c r="A1049" s="25">
        <v>1528</v>
      </c>
      <c r="B1049" s="284" t="s">
        <v>557</v>
      </c>
      <c r="C1049" s="579"/>
      <c r="D1049" s="254" t="s">
        <v>558</v>
      </c>
      <c r="E1049" s="53"/>
      <c r="F1049" s="184" t="s">
        <v>256</v>
      </c>
      <c r="G1049" s="64"/>
      <c r="H1049" s="64"/>
      <c r="I1049" s="586" t="s">
        <v>3720</v>
      </c>
      <c r="J1049" s="64">
        <v>3</v>
      </c>
      <c r="K1049" s="68" t="s">
        <v>460</v>
      </c>
      <c r="L1049" s="568" t="s">
        <v>5092</v>
      </c>
      <c r="M1049" s="25">
        <v>0</v>
      </c>
      <c r="N1049" s="25">
        <v>0</v>
      </c>
      <c r="O1049" s="25">
        <v>0</v>
      </c>
      <c r="P1049" s="25">
        <v>0</v>
      </c>
      <c r="Q1049" s="25">
        <v>0</v>
      </c>
      <c r="R1049" s="279">
        <f t="shared" ref="R1049:R1055" si="47">SUM(M1049:Q1049)</f>
        <v>0</v>
      </c>
      <c r="S1049" s="568"/>
      <c r="T1049" s="568"/>
      <c r="U1049" s="568"/>
      <c r="V1049" s="568"/>
      <c r="W1049" s="568"/>
      <c r="X1049" s="568"/>
      <c r="Y1049" s="279"/>
      <c r="Z1049" s="279"/>
      <c r="AA1049" s="279"/>
      <c r="AB1049" s="279"/>
      <c r="AC1049" s="279"/>
      <c r="AD1049" s="279"/>
      <c r="AE1049" s="18"/>
    </row>
    <row r="1050" spans="1:31" customFormat="1" ht="15" customHeight="1" thickBot="1">
      <c r="A1050" s="25">
        <v>1529</v>
      </c>
      <c r="B1050" s="284" t="s">
        <v>559</v>
      </c>
      <c r="C1050" s="579"/>
      <c r="D1050" s="254" t="s">
        <v>560</v>
      </c>
      <c r="E1050" s="53"/>
      <c r="F1050" s="184" t="s">
        <v>256</v>
      </c>
      <c r="G1050" s="64"/>
      <c r="H1050" s="64"/>
      <c r="I1050" s="586" t="s">
        <v>3720</v>
      </c>
      <c r="J1050" s="64">
        <v>3</v>
      </c>
      <c r="K1050" s="73" t="s">
        <v>496</v>
      </c>
      <c r="L1050" s="736" t="s">
        <v>4898</v>
      </c>
      <c r="M1050" s="25">
        <v>0</v>
      </c>
      <c r="N1050" s="25">
        <v>0</v>
      </c>
      <c r="O1050" s="25">
        <v>0</v>
      </c>
      <c r="P1050" s="30">
        <v>2</v>
      </c>
      <c r="Q1050" s="25">
        <v>0</v>
      </c>
      <c r="R1050" s="279">
        <f t="shared" si="47"/>
        <v>2</v>
      </c>
      <c r="S1050" s="736"/>
      <c r="T1050" s="736"/>
      <c r="U1050" s="736"/>
      <c r="V1050" s="736"/>
      <c r="W1050" s="736"/>
      <c r="X1050" s="736"/>
      <c r="Y1050" s="279"/>
      <c r="Z1050" s="279"/>
      <c r="AA1050" s="279"/>
      <c r="AB1050" s="279"/>
      <c r="AC1050" s="279"/>
      <c r="AD1050" s="279"/>
      <c r="AE1050" s="18"/>
    </row>
    <row r="1051" spans="1:31" customFormat="1" ht="15" hidden="1" customHeight="1" thickBot="1">
      <c r="A1051" s="25">
        <v>1534</v>
      </c>
      <c r="B1051" s="104" t="s">
        <v>561</v>
      </c>
      <c r="C1051" s="282"/>
      <c r="D1051" s="254" t="s">
        <v>562</v>
      </c>
      <c r="E1051" s="127"/>
      <c r="F1051" s="281" t="s">
        <v>275</v>
      </c>
      <c r="G1051" s="112">
        <v>0</v>
      </c>
      <c r="H1051" s="112">
        <v>5</v>
      </c>
      <c r="I1051" s="586" t="s">
        <v>3720</v>
      </c>
      <c r="J1051" s="112">
        <v>4</v>
      </c>
      <c r="K1051" s="89" t="s">
        <v>460</v>
      </c>
      <c r="L1051" s="568" t="s">
        <v>5092</v>
      </c>
      <c r="M1051" s="25">
        <v>0</v>
      </c>
      <c r="N1051" s="25">
        <v>0</v>
      </c>
      <c r="O1051" s="25">
        <v>0</v>
      </c>
      <c r="P1051" s="25">
        <v>0</v>
      </c>
      <c r="Q1051" s="25">
        <v>0</v>
      </c>
      <c r="R1051" s="279">
        <f t="shared" si="47"/>
        <v>0</v>
      </c>
      <c r="S1051" s="568"/>
      <c r="T1051" s="568"/>
      <c r="U1051" s="568"/>
      <c r="V1051" s="568"/>
      <c r="W1051" s="568"/>
      <c r="X1051" s="568"/>
      <c r="Y1051" s="279"/>
      <c r="Z1051" s="279"/>
      <c r="AA1051" s="279"/>
      <c r="AB1051" s="279"/>
      <c r="AC1051" s="279"/>
      <c r="AD1051" s="279"/>
      <c r="AE1051" s="18"/>
    </row>
    <row r="1052" spans="1:31" customFormat="1" ht="15" hidden="1" customHeight="1" thickBot="1">
      <c r="A1052" s="25">
        <v>1535</v>
      </c>
      <c r="B1052" s="101" t="s">
        <v>563</v>
      </c>
      <c r="C1052" s="173"/>
      <c r="D1052" s="254" t="s">
        <v>564</v>
      </c>
      <c r="E1052" s="127"/>
      <c r="F1052" s="281" t="s">
        <v>275</v>
      </c>
      <c r="G1052" s="112">
        <v>3</v>
      </c>
      <c r="H1052" s="112">
        <v>5</v>
      </c>
      <c r="I1052" s="586" t="s">
        <v>3720</v>
      </c>
      <c r="J1052" s="112">
        <v>4</v>
      </c>
      <c r="K1052" s="72" t="s">
        <v>479</v>
      </c>
      <c r="L1052" s="205" t="s">
        <v>4900</v>
      </c>
      <c r="M1052" s="25">
        <v>0</v>
      </c>
      <c r="N1052" s="25">
        <v>0</v>
      </c>
      <c r="O1052" s="25">
        <v>0</v>
      </c>
      <c r="P1052" s="25">
        <v>0</v>
      </c>
      <c r="Q1052" s="25">
        <v>0</v>
      </c>
      <c r="R1052" s="279">
        <f t="shared" si="47"/>
        <v>0</v>
      </c>
      <c r="S1052" s="205"/>
      <c r="T1052" s="205"/>
      <c r="U1052" s="205"/>
      <c r="V1052" s="205"/>
      <c r="W1052" s="205"/>
      <c r="X1052" s="205"/>
      <c r="Y1052" s="279"/>
      <c r="Z1052" s="279"/>
      <c r="AA1052" s="279"/>
      <c r="AB1052" s="279"/>
      <c r="AC1052" s="279"/>
      <c r="AD1052" s="279"/>
      <c r="AE1052" s="18"/>
    </row>
    <row r="1053" spans="1:31" customFormat="1" ht="15" hidden="1" customHeight="1" thickBot="1">
      <c r="A1053" s="25">
        <v>1538</v>
      </c>
      <c r="B1053" s="579" t="s">
        <v>567</v>
      </c>
      <c r="C1053" s="579"/>
      <c r="D1053" s="254" t="s">
        <v>568</v>
      </c>
      <c r="E1053" s="53"/>
      <c r="F1053" s="184" t="s">
        <v>256</v>
      </c>
      <c r="G1053" s="64"/>
      <c r="H1053" s="64"/>
      <c r="I1053" s="586" t="s">
        <v>3720</v>
      </c>
      <c r="J1053" s="64">
        <v>4</v>
      </c>
      <c r="K1053" s="72" t="s">
        <v>479</v>
      </c>
      <c r="L1053" s="568" t="s">
        <v>5092</v>
      </c>
      <c r="M1053" s="25">
        <v>0</v>
      </c>
      <c r="N1053" s="25">
        <v>0</v>
      </c>
      <c r="O1053" s="25">
        <v>0</v>
      </c>
      <c r="P1053" s="25">
        <v>0</v>
      </c>
      <c r="Q1053" s="25">
        <v>0</v>
      </c>
      <c r="R1053" s="279">
        <f t="shared" si="47"/>
        <v>0</v>
      </c>
      <c r="S1053" s="568"/>
      <c r="T1053" s="568"/>
      <c r="U1053" s="568"/>
      <c r="V1053" s="568"/>
      <c r="W1053" s="568"/>
      <c r="X1053" s="568"/>
      <c r="Y1053" s="279"/>
      <c r="Z1053" s="279"/>
      <c r="AA1053" s="279"/>
      <c r="AB1053" s="279"/>
      <c r="AC1053" s="279"/>
      <c r="AD1053" s="279"/>
      <c r="AE1053" s="18"/>
    </row>
    <row r="1054" spans="1:31" customFormat="1" ht="15" hidden="1" customHeight="1" thickBot="1">
      <c r="A1054" s="25">
        <v>1540</v>
      </c>
      <c r="B1054" s="284" t="s">
        <v>569</v>
      </c>
      <c r="C1054" s="579"/>
      <c r="D1054" s="254" t="s">
        <v>570</v>
      </c>
      <c r="E1054" s="53"/>
      <c r="F1054" s="184" t="s">
        <v>256</v>
      </c>
      <c r="G1054" s="64"/>
      <c r="H1054" s="64"/>
      <c r="I1054" s="586" t="s">
        <v>3720</v>
      </c>
      <c r="J1054" s="64">
        <v>4</v>
      </c>
      <c r="K1054" s="72" t="s">
        <v>479</v>
      </c>
      <c r="L1054" s="568" t="s">
        <v>5092</v>
      </c>
      <c r="M1054" s="25">
        <v>0</v>
      </c>
      <c r="N1054" s="25">
        <v>0</v>
      </c>
      <c r="O1054" s="25">
        <v>0</v>
      </c>
      <c r="P1054" s="25">
        <v>0</v>
      </c>
      <c r="Q1054" s="25">
        <v>0</v>
      </c>
      <c r="R1054" s="279">
        <f t="shared" si="47"/>
        <v>0</v>
      </c>
      <c r="S1054" s="568"/>
      <c r="T1054" s="568"/>
      <c r="U1054" s="568"/>
      <c r="V1054" s="568"/>
      <c r="W1054" s="568"/>
      <c r="X1054" s="568"/>
      <c r="Y1054" s="279"/>
      <c r="Z1054" s="279"/>
      <c r="AA1054" s="279"/>
      <c r="AB1054" s="279"/>
      <c r="AC1054" s="279"/>
      <c r="AD1054" s="279"/>
      <c r="AE1054" s="18"/>
    </row>
    <row r="1055" spans="1:31" customFormat="1" ht="15" customHeight="1" thickBot="1">
      <c r="A1055" s="25">
        <v>1536</v>
      </c>
      <c r="B1055" s="579" t="s">
        <v>565</v>
      </c>
      <c r="C1055" s="579"/>
      <c r="D1055" s="254" t="s">
        <v>566</v>
      </c>
      <c r="E1055" s="53"/>
      <c r="F1055" s="184" t="s">
        <v>256</v>
      </c>
      <c r="G1055" s="64"/>
      <c r="H1055" s="64"/>
      <c r="I1055" s="586" t="s">
        <v>3720</v>
      </c>
      <c r="J1055" s="64">
        <v>4</v>
      </c>
      <c r="K1055" s="73" t="s">
        <v>496</v>
      </c>
      <c r="L1055" s="736" t="s">
        <v>5092</v>
      </c>
      <c r="M1055" s="25">
        <v>0</v>
      </c>
      <c r="N1055" s="25">
        <v>0</v>
      </c>
      <c r="O1055" s="25">
        <v>0</v>
      </c>
      <c r="P1055" s="25">
        <v>0</v>
      </c>
      <c r="Q1055" s="25">
        <v>0</v>
      </c>
      <c r="R1055" s="279">
        <f t="shared" si="47"/>
        <v>0</v>
      </c>
      <c r="S1055" s="736"/>
      <c r="T1055" s="736"/>
      <c r="U1055" s="736"/>
      <c r="V1055" s="736"/>
      <c r="W1055" s="736"/>
      <c r="X1055" s="736"/>
      <c r="Y1055" s="279"/>
      <c r="Z1055" s="279"/>
      <c r="AA1055" s="279"/>
      <c r="AB1055" s="279"/>
      <c r="AC1055" s="279"/>
      <c r="AD1055" s="279"/>
      <c r="AE1055" s="18"/>
    </row>
    <row r="1056" spans="1:31" customFormat="1" ht="15" customHeight="1" thickBot="1">
      <c r="A1056" s="25"/>
      <c r="B1056" s="748" t="s">
        <v>4909</v>
      </c>
      <c r="C1056" s="579"/>
      <c r="D1056" s="749" t="s">
        <v>4910</v>
      </c>
      <c r="E1056" s="53"/>
      <c r="F1056" s="184"/>
      <c r="G1056" s="64"/>
      <c r="H1056" s="64"/>
      <c r="I1056" s="586" t="s">
        <v>3300</v>
      </c>
      <c r="J1056" s="64">
        <v>4</v>
      </c>
      <c r="K1056" s="73" t="s">
        <v>496</v>
      </c>
      <c r="L1056" s="69" t="s">
        <v>5091</v>
      </c>
      <c r="M1056" s="25">
        <v>0</v>
      </c>
      <c r="N1056" s="25">
        <v>0</v>
      </c>
      <c r="O1056" s="60">
        <v>2</v>
      </c>
      <c r="P1056" s="60">
        <v>1</v>
      </c>
      <c r="Q1056" s="25">
        <v>0</v>
      </c>
      <c r="R1056" s="279"/>
      <c r="S1056" s="69"/>
      <c r="T1056" s="69"/>
      <c r="U1056" s="69"/>
      <c r="V1056" s="69"/>
      <c r="W1056" s="69"/>
      <c r="X1056" s="69"/>
      <c r="Y1056" s="279"/>
      <c r="Z1056" s="279"/>
      <c r="AA1056" s="279"/>
      <c r="AB1056" s="279"/>
      <c r="AC1056" s="279"/>
      <c r="AD1056" s="279"/>
      <c r="AE1056" s="18"/>
    </row>
    <row r="1057" spans="1:54" customFormat="1" ht="15" hidden="1" customHeight="1" thickBot="1">
      <c r="A1057" s="25">
        <v>1554</v>
      </c>
      <c r="B1057" s="104" t="s">
        <v>571</v>
      </c>
      <c r="C1057" s="282"/>
      <c r="D1057" s="254" t="s">
        <v>572</v>
      </c>
      <c r="E1057" s="127"/>
      <c r="F1057" s="281" t="s">
        <v>275</v>
      </c>
      <c r="G1057" s="112">
        <v>6</v>
      </c>
      <c r="H1057" s="112">
        <v>6</v>
      </c>
      <c r="I1057" s="586" t="s">
        <v>3720</v>
      </c>
      <c r="J1057" s="112">
        <v>6</v>
      </c>
      <c r="K1057" s="89" t="s">
        <v>460</v>
      </c>
      <c r="L1057" s="568" t="s">
        <v>5092</v>
      </c>
      <c r="M1057" s="25">
        <v>0</v>
      </c>
      <c r="N1057" s="25">
        <v>0</v>
      </c>
      <c r="O1057" s="25">
        <v>0</v>
      </c>
      <c r="P1057" s="25">
        <v>0</v>
      </c>
      <c r="Q1057" s="25">
        <v>0</v>
      </c>
      <c r="R1057" s="279">
        <f>SUM(M1057:Q1057)</f>
        <v>0</v>
      </c>
      <c r="S1057" s="568"/>
      <c r="T1057" s="568"/>
      <c r="U1057" s="568"/>
      <c r="V1057" s="568"/>
      <c r="W1057" s="568"/>
      <c r="X1057" s="568"/>
      <c r="Y1057" s="279"/>
      <c r="Z1057" s="279"/>
      <c r="AA1057" s="279"/>
      <c r="AB1057" s="279"/>
      <c r="AC1057" s="279"/>
      <c r="AD1057" s="279"/>
      <c r="AE1057" s="18"/>
    </row>
    <row r="1058" spans="1:54" customFormat="1" ht="15" hidden="1" customHeight="1" thickBot="1">
      <c r="A1058" s="25">
        <v>1556</v>
      </c>
      <c r="B1058" s="104" t="s">
        <v>573</v>
      </c>
      <c r="C1058" s="282"/>
      <c r="D1058" s="254" t="s">
        <v>574</v>
      </c>
      <c r="E1058" s="127"/>
      <c r="F1058" s="281" t="s">
        <v>256</v>
      </c>
      <c r="G1058" s="112"/>
      <c r="H1058" s="112"/>
      <c r="I1058" s="586" t="s">
        <v>3720</v>
      </c>
      <c r="J1058" s="112">
        <v>6</v>
      </c>
      <c r="K1058" s="125" t="s">
        <v>479</v>
      </c>
      <c r="L1058" s="736" t="s">
        <v>4898</v>
      </c>
      <c r="M1058" s="25">
        <v>0</v>
      </c>
      <c r="N1058" s="25">
        <v>0</v>
      </c>
      <c r="O1058" s="25">
        <v>0</v>
      </c>
      <c r="P1058" s="25">
        <v>0</v>
      </c>
      <c r="Q1058" s="25">
        <v>0</v>
      </c>
      <c r="R1058" s="279">
        <f>SUM(M1058:Q1058)</f>
        <v>0</v>
      </c>
      <c r="S1058" s="736"/>
      <c r="T1058" s="736"/>
      <c r="U1058" s="736"/>
      <c r="V1058" s="736"/>
      <c r="W1058" s="736"/>
      <c r="X1058" s="736"/>
      <c r="Y1058" s="279"/>
      <c r="Z1058" s="279"/>
      <c r="AA1058" s="279"/>
      <c r="AB1058" s="279"/>
      <c r="AC1058" s="279"/>
      <c r="AD1058" s="279"/>
      <c r="AE1058" s="18"/>
    </row>
    <row r="1059" spans="1:54" customFormat="1" ht="15" customHeight="1" thickBot="1">
      <c r="A1059" s="25">
        <v>1557</v>
      </c>
      <c r="B1059" s="284" t="s">
        <v>575</v>
      </c>
      <c r="C1059" s="579"/>
      <c r="D1059" s="254" t="s">
        <v>576</v>
      </c>
      <c r="E1059" s="57"/>
      <c r="F1059" s="184" t="s">
        <v>275</v>
      </c>
      <c r="G1059" s="64">
        <v>4</v>
      </c>
      <c r="H1059" s="64">
        <v>5</v>
      </c>
      <c r="I1059" s="586" t="s">
        <v>3720</v>
      </c>
      <c r="J1059" s="64">
        <v>6</v>
      </c>
      <c r="K1059" s="73" t="s">
        <v>496</v>
      </c>
      <c r="L1059" s="69" t="s">
        <v>5140</v>
      </c>
      <c r="M1059" s="25">
        <v>0</v>
      </c>
      <c r="N1059" s="25">
        <v>0</v>
      </c>
      <c r="O1059" s="25">
        <v>0</v>
      </c>
      <c r="P1059" s="25">
        <v>0</v>
      </c>
      <c r="Q1059" s="25">
        <v>0</v>
      </c>
      <c r="R1059" s="279">
        <f>SUM(M1059:Q1059)</f>
        <v>0</v>
      </c>
      <c r="S1059" s="69"/>
      <c r="T1059" s="69"/>
      <c r="U1059" s="69"/>
      <c r="V1059" s="69"/>
      <c r="W1059" s="69"/>
      <c r="X1059" s="69"/>
      <c r="Y1059" s="279"/>
      <c r="Z1059" s="279"/>
      <c r="AA1059" s="279"/>
      <c r="AB1059" s="279"/>
      <c r="AC1059" s="279"/>
      <c r="AD1059" s="279"/>
      <c r="AE1059" s="18"/>
    </row>
    <row r="1060" spans="1:54" customFormat="1" ht="15" customHeight="1" thickBot="1">
      <c r="A1060" s="25">
        <v>1559</v>
      </c>
      <c r="B1060" s="285" t="s">
        <v>577</v>
      </c>
      <c r="C1060" s="179"/>
      <c r="D1060" s="254" t="s">
        <v>578</v>
      </c>
      <c r="E1060" s="53"/>
      <c r="F1060" s="184" t="s">
        <v>275</v>
      </c>
      <c r="G1060" s="64">
        <v>7</v>
      </c>
      <c r="H1060" s="64">
        <v>7</v>
      </c>
      <c r="I1060" s="586" t="s">
        <v>3720</v>
      </c>
      <c r="J1060" s="64">
        <v>7</v>
      </c>
      <c r="K1060" s="61" t="s">
        <v>502</v>
      </c>
      <c r="L1060" s="736" t="s">
        <v>4898</v>
      </c>
      <c r="M1060" s="25">
        <v>0</v>
      </c>
      <c r="N1060" s="25">
        <v>0</v>
      </c>
      <c r="O1060" s="25">
        <v>0</v>
      </c>
      <c r="P1060" s="30">
        <v>1</v>
      </c>
      <c r="Q1060" s="30">
        <v>1</v>
      </c>
      <c r="R1060" s="279">
        <f>SUM(M1060:Q1060)</f>
        <v>2</v>
      </c>
      <c r="S1060" s="736"/>
      <c r="T1060" s="736"/>
      <c r="U1060" s="736"/>
      <c r="V1060" s="736"/>
      <c r="W1060" s="736"/>
      <c r="X1060" s="736"/>
      <c r="Y1060" s="279"/>
      <c r="Z1060" s="279"/>
      <c r="AA1060" s="279"/>
      <c r="AB1060" s="279"/>
      <c r="AC1060" s="279"/>
      <c r="AD1060" s="279"/>
      <c r="AE1060" s="18"/>
    </row>
    <row r="1061" spans="1:54" customFormat="1" ht="15" customHeight="1" thickBot="1">
      <c r="A1061" s="25"/>
      <c r="B1061" s="748" t="s">
        <v>5110</v>
      </c>
      <c r="C1061" s="179"/>
      <c r="D1061" s="748" t="s">
        <v>4911</v>
      </c>
      <c r="E1061" s="53"/>
      <c r="F1061" s="184"/>
      <c r="G1061" s="64"/>
      <c r="H1061" s="64"/>
      <c r="I1061" s="586" t="s">
        <v>3300</v>
      </c>
      <c r="J1061" s="64">
        <v>8</v>
      </c>
      <c r="K1061" s="58" t="s">
        <v>502</v>
      </c>
      <c r="L1061" s="62" t="s">
        <v>5091</v>
      </c>
      <c r="M1061" s="570">
        <v>0</v>
      </c>
      <c r="N1061" s="570">
        <v>0</v>
      </c>
      <c r="O1061" s="570">
        <v>0</v>
      </c>
      <c r="P1061" s="60">
        <v>1</v>
      </c>
      <c r="Q1061" s="60">
        <v>1</v>
      </c>
      <c r="R1061" s="279"/>
      <c r="S1061" s="62"/>
      <c r="T1061" s="62"/>
      <c r="U1061" s="62"/>
      <c r="V1061" s="62"/>
      <c r="W1061" s="62"/>
      <c r="X1061" s="62"/>
      <c r="Y1061" s="279"/>
      <c r="Z1061" s="279"/>
      <c r="AA1061" s="279"/>
      <c r="AB1061" s="279"/>
      <c r="AC1061" s="279"/>
      <c r="AD1061" s="279"/>
      <c r="AE1061" s="18"/>
    </row>
    <row r="1062" spans="1:54" customFormat="1" ht="15" hidden="1" customHeight="1" thickBot="1">
      <c r="A1062" s="21"/>
      <c r="B1062" s="94" t="s">
        <v>4039</v>
      </c>
      <c r="C1062" s="39"/>
      <c r="D1062" s="254"/>
      <c r="E1062" s="46"/>
      <c r="F1062" s="40"/>
      <c r="G1062" s="66"/>
      <c r="H1062" s="66"/>
      <c r="I1062" s="586" t="s">
        <v>3312</v>
      </c>
      <c r="J1062" s="66">
        <v>1</v>
      </c>
      <c r="K1062" s="68" t="s">
        <v>460</v>
      </c>
      <c r="L1062" s="296" t="s">
        <v>5091</v>
      </c>
      <c r="M1062" s="60">
        <v>0</v>
      </c>
      <c r="N1062" s="60">
        <v>2</v>
      </c>
      <c r="O1062" s="60">
        <v>0</v>
      </c>
      <c r="P1062" s="60">
        <v>0</v>
      </c>
      <c r="Q1062" s="60">
        <v>0</v>
      </c>
      <c r="R1062" s="279"/>
      <c r="S1062" s="296"/>
      <c r="T1062" s="296"/>
      <c r="U1062" s="296"/>
      <c r="V1062" s="296"/>
      <c r="W1062" s="296"/>
      <c r="X1062" s="296"/>
      <c r="Y1062" s="279"/>
      <c r="Z1062" s="279"/>
      <c r="AA1062" s="279"/>
      <c r="AB1062" s="279"/>
      <c r="AC1062" s="279"/>
      <c r="AD1062" s="279"/>
      <c r="AE1062" s="18"/>
    </row>
    <row r="1063" spans="1:54" customFormat="1" ht="15" hidden="1" customHeight="1" thickBot="1">
      <c r="A1063" s="21">
        <v>1613</v>
      </c>
      <c r="B1063" s="94" t="s">
        <v>587</v>
      </c>
      <c r="C1063" s="39"/>
      <c r="D1063" s="254" t="s">
        <v>588</v>
      </c>
      <c r="E1063" s="46"/>
      <c r="F1063" s="40" t="s">
        <v>256</v>
      </c>
      <c r="G1063" s="66">
        <v>0</v>
      </c>
      <c r="H1063" s="66">
        <v>0</v>
      </c>
      <c r="I1063" s="586" t="s">
        <v>3721</v>
      </c>
      <c r="J1063" s="66">
        <v>2</v>
      </c>
      <c r="K1063" s="72" t="s">
        <v>479</v>
      </c>
      <c r="L1063" s="650" t="s">
        <v>5092</v>
      </c>
      <c r="M1063" s="25">
        <v>0</v>
      </c>
      <c r="N1063" s="25">
        <v>0</v>
      </c>
      <c r="O1063" s="25">
        <v>0</v>
      </c>
      <c r="P1063" s="25">
        <v>0</v>
      </c>
      <c r="Q1063" s="25">
        <v>0</v>
      </c>
      <c r="R1063" s="279">
        <f t="shared" ref="R1063:R1070" si="48">SUM(M1063:Q1063)</f>
        <v>0</v>
      </c>
      <c r="S1063" s="650"/>
      <c r="T1063" s="650"/>
      <c r="U1063" s="650"/>
      <c r="V1063" s="650"/>
      <c r="W1063" s="650"/>
      <c r="X1063" s="650"/>
      <c r="Y1063" s="279"/>
      <c r="Z1063" s="279"/>
      <c r="AA1063" s="279"/>
      <c r="AB1063" s="279"/>
      <c r="AC1063" s="279"/>
      <c r="AD1063" s="279"/>
      <c r="AE1063" s="18"/>
    </row>
    <row r="1064" spans="1:54" customFormat="1" ht="15" customHeight="1" thickBot="1">
      <c r="A1064" s="21">
        <v>1620</v>
      </c>
      <c r="B1064" s="94" t="s">
        <v>591</v>
      </c>
      <c r="C1064" s="39"/>
      <c r="D1064" s="254" t="s">
        <v>592</v>
      </c>
      <c r="E1064" s="46"/>
      <c r="F1064" s="40" t="s">
        <v>275</v>
      </c>
      <c r="G1064" s="93">
        <v>1</v>
      </c>
      <c r="H1064" s="66">
        <v>1</v>
      </c>
      <c r="I1064" s="586" t="s">
        <v>3721</v>
      </c>
      <c r="J1064" s="66">
        <v>2</v>
      </c>
      <c r="K1064" s="73" t="s">
        <v>496</v>
      </c>
      <c r="L1064" s="650" t="s">
        <v>5092</v>
      </c>
      <c r="M1064" s="25">
        <v>0</v>
      </c>
      <c r="N1064" s="25">
        <v>0</v>
      </c>
      <c r="O1064" s="25">
        <v>0</v>
      </c>
      <c r="P1064" s="25">
        <v>0</v>
      </c>
      <c r="Q1064" s="21">
        <v>0</v>
      </c>
      <c r="R1064" s="279">
        <f t="shared" si="48"/>
        <v>0</v>
      </c>
      <c r="S1064" s="650"/>
      <c r="T1064" s="650"/>
      <c r="U1064" s="650"/>
      <c r="V1064" s="650"/>
      <c r="W1064" s="650"/>
      <c r="X1064" s="650"/>
      <c r="Y1064" s="279"/>
      <c r="Z1064" s="279"/>
      <c r="AA1064" s="279"/>
      <c r="AB1064" s="279"/>
      <c r="AC1064" s="279"/>
      <c r="AD1064" s="279"/>
      <c r="AE1064" s="18"/>
    </row>
    <row r="1065" spans="1:54" customFormat="1" ht="15" customHeight="1" thickBot="1">
      <c r="A1065" s="35">
        <v>1750</v>
      </c>
      <c r="B1065" s="94" t="s">
        <v>630</v>
      </c>
      <c r="C1065" s="39"/>
      <c r="D1065" s="254" t="s">
        <v>631</v>
      </c>
      <c r="E1065" s="49"/>
      <c r="F1065" s="40" t="s">
        <v>275</v>
      </c>
      <c r="G1065" s="66">
        <v>7</v>
      </c>
      <c r="H1065" s="66">
        <v>8</v>
      </c>
      <c r="I1065" s="586" t="s">
        <v>3722</v>
      </c>
      <c r="J1065" s="66">
        <v>5</v>
      </c>
      <c r="K1065" s="73" t="s">
        <v>496</v>
      </c>
      <c r="L1065" s="650" t="s">
        <v>5092</v>
      </c>
      <c r="M1065" s="77">
        <v>0</v>
      </c>
      <c r="N1065" s="21">
        <v>0</v>
      </c>
      <c r="O1065" s="35">
        <v>0</v>
      </c>
      <c r="P1065" s="35">
        <v>0</v>
      </c>
      <c r="Q1065" s="21">
        <v>0</v>
      </c>
      <c r="R1065" s="279">
        <f t="shared" si="48"/>
        <v>0</v>
      </c>
      <c r="S1065" s="69"/>
      <c r="T1065" s="69"/>
      <c r="U1065" s="69"/>
      <c r="V1065" s="69"/>
      <c r="W1065" s="69"/>
      <c r="X1065" s="69"/>
      <c r="Y1065" s="279"/>
      <c r="Z1065" s="279"/>
      <c r="AA1065" s="279"/>
      <c r="AB1065" s="279"/>
      <c r="AC1065" s="279"/>
      <c r="AD1065" s="279"/>
      <c r="AE1065" s="18"/>
    </row>
    <row r="1066" spans="1:54" customFormat="1" ht="15" customHeight="1" thickBot="1">
      <c r="A1066" s="38">
        <v>1426</v>
      </c>
      <c r="B1066" s="94" t="s">
        <v>646</v>
      </c>
      <c r="C1066" s="39"/>
      <c r="D1066" s="254" t="s">
        <v>647</v>
      </c>
      <c r="E1066" s="46"/>
      <c r="F1066" s="40" t="s">
        <v>338</v>
      </c>
      <c r="G1066" s="66">
        <v>1</v>
      </c>
      <c r="H1066" s="66">
        <v>0</v>
      </c>
      <c r="I1066" s="586" t="s">
        <v>3724</v>
      </c>
      <c r="J1066" s="66">
        <v>3</v>
      </c>
      <c r="K1066" s="73" t="s">
        <v>496</v>
      </c>
      <c r="L1066" s="650" t="s">
        <v>5092</v>
      </c>
      <c r="M1066" s="25">
        <v>0</v>
      </c>
      <c r="N1066" s="25">
        <v>0</v>
      </c>
      <c r="O1066" s="25">
        <v>0</v>
      </c>
      <c r="P1066" s="25">
        <v>0</v>
      </c>
      <c r="Q1066" s="25">
        <v>0</v>
      </c>
      <c r="R1066" s="279">
        <f t="shared" si="48"/>
        <v>0</v>
      </c>
      <c r="S1066" s="650"/>
      <c r="T1066" s="650"/>
      <c r="U1066" s="650"/>
      <c r="V1066" s="650"/>
      <c r="W1066" s="650"/>
      <c r="X1066" s="650"/>
      <c r="Y1066" s="279"/>
      <c r="Z1066" s="279"/>
      <c r="AA1066" s="279"/>
      <c r="AB1066" s="279"/>
      <c r="AC1066" s="279"/>
      <c r="AD1066" s="279"/>
      <c r="AE1066" s="18"/>
    </row>
    <row r="1067" spans="1:54" customFormat="1" ht="15" hidden="1" customHeight="1" thickBot="1">
      <c r="A1067" s="38">
        <v>1448</v>
      </c>
      <c r="B1067" s="94" t="s">
        <v>652</v>
      </c>
      <c r="C1067" s="39"/>
      <c r="D1067" s="254" t="s">
        <v>653</v>
      </c>
      <c r="E1067" s="46"/>
      <c r="F1067" s="40" t="s">
        <v>256</v>
      </c>
      <c r="G1067" s="66">
        <v>0</v>
      </c>
      <c r="H1067" s="66">
        <v>0</v>
      </c>
      <c r="I1067" s="586" t="s">
        <v>3724</v>
      </c>
      <c r="J1067" s="66">
        <v>5</v>
      </c>
      <c r="K1067" s="72" t="s">
        <v>479</v>
      </c>
      <c r="L1067" s="69" t="s">
        <v>5091</v>
      </c>
      <c r="M1067" s="25">
        <v>0</v>
      </c>
      <c r="N1067" s="25">
        <v>0</v>
      </c>
      <c r="O1067" s="21">
        <v>1</v>
      </c>
      <c r="P1067" s="25">
        <v>0</v>
      </c>
      <c r="Q1067" s="25">
        <v>0</v>
      </c>
      <c r="R1067" s="279">
        <f t="shared" si="48"/>
        <v>1</v>
      </c>
      <c r="S1067" s="69"/>
      <c r="T1067" s="69"/>
      <c r="U1067" s="69"/>
      <c r="V1067" s="69"/>
      <c r="W1067" s="69"/>
      <c r="X1067" s="69"/>
      <c r="Y1067" s="279"/>
      <c r="Z1067" s="279"/>
      <c r="AA1067" s="279"/>
      <c r="AB1067" s="279"/>
      <c r="AC1067" s="279"/>
      <c r="AD1067" s="279"/>
      <c r="AE1067" s="18"/>
    </row>
    <row r="1068" spans="1:54" customFormat="1" ht="15" hidden="1" customHeight="1" thickBot="1">
      <c r="A1068" s="38"/>
      <c r="B1068" s="94" t="s">
        <v>4892</v>
      </c>
      <c r="C1068" s="39"/>
      <c r="D1068" s="254"/>
      <c r="E1068" s="46"/>
      <c r="F1068" s="40"/>
      <c r="G1068" s="66"/>
      <c r="H1068" s="66"/>
      <c r="I1068" s="586" t="s">
        <v>3345</v>
      </c>
      <c r="J1068" s="66">
        <v>5</v>
      </c>
      <c r="K1068" s="72" t="s">
        <v>479</v>
      </c>
      <c r="L1068" s="69" t="s">
        <v>5091</v>
      </c>
      <c r="M1068" s="60">
        <v>0</v>
      </c>
      <c r="N1068" s="60">
        <v>0</v>
      </c>
      <c r="O1068" s="60">
        <v>2</v>
      </c>
      <c r="P1068" s="60">
        <v>0</v>
      </c>
      <c r="Q1068" s="60">
        <v>0</v>
      </c>
      <c r="R1068" s="279"/>
      <c r="S1068" s="69"/>
      <c r="T1068" s="69"/>
      <c r="U1068" s="69"/>
      <c r="V1068" s="69"/>
      <c r="W1068" s="69"/>
      <c r="X1068" s="69"/>
      <c r="Y1068" s="279"/>
      <c r="Z1068" s="279"/>
      <c r="AA1068" s="279"/>
      <c r="AB1068" s="279"/>
      <c r="AC1068" s="279"/>
      <c r="AD1068" s="279"/>
      <c r="AE1068" s="18"/>
    </row>
    <row r="1069" spans="1:54" customFormat="1" ht="15" customHeight="1" thickBot="1">
      <c r="A1069" s="38">
        <v>1452</v>
      </c>
      <c r="B1069" s="669" t="s">
        <v>2933</v>
      </c>
      <c r="C1069" s="518"/>
      <c r="D1069" s="254" t="s">
        <v>654</v>
      </c>
      <c r="E1069" s="116"/>
      <c r="F1069" s="105" t="s">
        <v>256</v>
      </c>
      <c r="G1069" s="75">
        <v>0</v>
      </c>
      <c r="H1069" s="75">
        <v>0</v>
      </c>
      <c r="I1069" s="586" t="s">
        <v>3724</v>
      </c>
      <c r="J1069" s="75">
        <v>6</v>
      </c>
      <c r="K1069" s="301" t="s">
        <v>496</v>
      </c>
      <c r="L1069" s="650" t="s">
        <v>5092</v>
      </c>
      <c r="M1069" s="35">
        <v>0</v>
      </c>
      <c r="N1069" s="25">
        <v>0</v>
      </c>
      <c r="O1069" s="21">
        <v>0</v>
      </c>
      <c r="P1069" s="25">
        <v>0</v>
      </c>
      <c r="Q1069" s="25">
        <v>0</v>
      </c>
      <c r="R1069" s="279">
        <f t="shared" si="48"/>
        <v>0</v>
      </c>
      <c r="S1069" s="69"/>
      <c r="T1069" s="69"/>
      <c r="U1069" s="69"/>
      <c r="V1069" s="69"/>
      <c r="W1069" s="69"/>
      <c r="X1069" s="69"/>
      <c r="Y1069" s="279"/>
      <c r="Z1069" s="279"/>
      <c r="AA1069" s="279"/>
      <c r="AB1069" s="279"/>
      <c r="AC1069" s="279"/>
      <c r="AD1069" s="279"/>
      <c r="AE1069" s="18"/>
    </row>
    <row r="1070" spans="1:54" customFormat="1" ht="15" customHeight="1" thickBot="1">
      <c r="A1070" s="38">
        <v>1458</v>
      </c>
      <c r="B1070" s="94" t="s">
        <v>655</v>
      </c>
      <c r="C1070" s="39"/>
      <c r="D1070" s="254" t="s">
        <v>656</v>
      </c>
      <c r="E1070" s="46"/>
      <c r="F1070" s="40" t="s">
        <v>256</v>
      </c>
      <c r="G1070" s="66">
        <v>0</v>
      </c>
      <c r="H1070" s="66">
        <v>0</v>
      </c>
      <c r="I1070" s="586" t="s">
        <v>3724</v>
      </c>
      <c r="J1070" s="66">
        <v>8</v>
      </c>
      <c r="K1070" s="73" t="s">
        <v>496</v>
      </c>
      <c r="L1070" s="69" t="s">
        <v>5091</v>
      </c>
      <c r="M1070" s="21">
        <v>1</v>
      </c>
      <c r="N1070" s="25">
        <v>0</v>
      </c>
      <c r="O1070" s="25">
        <v>0</v>
      </c>
      <c r="P1070" s="21">
        <v>0</v>
      </c>
      <c r="Q1070" s="25">
        <v>0</v>
      </c>
      <c r="R1070" s="279">
        <f t="shared" si="48"/>
        <v>1</v>
      </c>
      <c r="S1070" s="69"/>
      <c r="T1070" s="69"/>
      <c r="U1070" s="69"/>
      <c r="V1070" s="69"/>
      <c r="W1070" s="69"/>
      <c r="X1070" s="69"/>
      <c r="Y1070" s="279"/>
      <c r="Z1070" s="279"/>
      <c r="AA1070" s="279"/>
      <c r="AB1070" s="279"/>
      <c r="AC1070" s="279"/>
      <c r="AD1070" s="279"/>
      <c r="AE1070" s="18"/>
    </row>
    <row r="1071" spans="1:54" customFormat="1" ht="15" hidden="1" customHeight="1" thickBot="1">
      <c r="A1071" s="35"/>
      <c r="B1071" s="109" t="s">
        <v>4030</v>
      </c>
      <c r="C1071" s="652"/>
      <c r="D1071" s="653" t="s">
        <v>3716</v>
      </c>
      <c r="E1071" s="131"/>
      <c r="F1071" s="110" t="s">
        <v>256</v>
      </c>
      <c r="G1071" s="123"/>
      <c r="H1071" s="123"/>
      <c r="I1071" s="586" t="s">
        <v>3723</v>
      </c>
      <c r="J1071" s="123">
        <v>1</v>
      </c>
      <c r="K1071" s="651" t="s">
        <v>460</v>
      </c>
      <c r="L1071" s="654" t="s">
        <v>5091</v>
      </c>
      <c r="M1071" s="35">
        <v>0</v>
      </c>
      <c r="N1071" s="655">
        <v>1</v>
      </c>
      <c r="O1071" s="655">
        <v>1</v>
      </c>
      <c r="P1071" s="655">
        <v>0</v>
      </c>
      <c r="Q1071" s="655">
        <v>0</v>
      </c>
      <c r="R1071" s="644">
        <v>10</v>
      </c>
      <c r="S1071" s="654"/>
      <c r="T1071" s="654"/>
      <c r="U1071" s="654"/>
      <c r="V1071" s="654"/>
      <c r="W1071" s="654"/>
      <c r="X1071" s="654"/>
      <c r="Y1071" s="644"/>
      <c r="Z1071" s="644"/>
      <c r="AA1071" s="644"/>
      <c r="AB1071" s="644"/>
      <c r="AC1071" s="644"/>
      <c r="AD1071" s="644"/>
      <c r="AE1071" s="407"/>
      <c r="AF1071" s="417"/>
      <c r="AG1071" s="417"/>
      <c r="AH1071" s="417"/>
      <c r="AI1071" s="417"/>
      <c r="AJ1071" s="417"/>
      <c r="AK1071" s="417"/>
      <c r="AL1071" s="417"/>
      <c r="AM1071" s="417"/>
      <c r="AN1071" s="417"/>
      <c r="AO1071" s="417"/>
      <c r="AP1071" s="417"/>
      <c r="AQ1071" s="417"/>
      <c r="AR1071" s="417"/>
      <c r="AS1071" s="417"/>
      <c r="AT1071" s="417"/>
      <c r="AU1071" s="417"/>
      <c r="AV1071" s="417"/>
      <c r="AW1071" s="417"/>
      <c r="AX1071" s="417"/>
      <c r="AY1071" s="417"/>
      <c r="AZ1071" s="417"/>
      <c r="BA1071" s="417"/>
      <c r="BB1071" s="417"/>
    </row>
    <row r="1072" spans="1:54" s="513" customFormat="1" ht="15" customHeight="1" thickBot="1">
      <c r="A1072" s="35">
        <v>1839</v>
      </c>
      <c r="B1072" s="94" t="s">
        <v>676</v>
      </c>
      <c r="C1072" s="39"/>
      <c r="D1072" s="254" t="s">
        <v>677</v>
      </c>
      <c r="E1072" s="46"/>
      <c r="F1072" s="40" t="s">
        <v>275</v>
      </c>
      <c r="G1072" s="66">
        <v>5</v>
      </c>
      <c r="H1072" s="66">
        <v>6</v>
      </c>
      <c r="I1072" s="586" t="s">
        <v>3723</v>
      </c>
      <c r="J1072" s="66">
        <v>4</v>
      </c>
      <c r="K1072" s="73" t="s">
        <v>496</v>
      </c>
      <c r="L1072" s="69" t="s">
        <v>5091</v>
      </c>
      <c r="M1072" s="35">
        <v>0</v>
      </c>
      <c r="N1072" s="35">
        <v>0</v>
      </c>
      <c r="O1072" s="30">
        <v>1</v>
      </c>
      <c r="P1072" s="35">
        <v>0</v>
      </c>
      <c r="Q1072" s="35">
        <v>0</v>
      </c>
      <c r="R1072" s="279">
        <f t="shared" ref="R1072:R1123" si="49">SUM(M1072:Q1072)</f>
        <v>1</v>
      </c>
      <c r="S1072" s="69"/>
      <c r="T1072" s="69"/>
      <c r="U1072" s="69"/>
      <c r="V1072" s="69"/>
      <c r="W1072" s="69"/>
      <c r="X1072" s="69"/>
      <c r="Y1072" s="279"/>
      <c r="Z1072" s="279"/>
      <c r="AA1072" s="279"/>
      <c r="AB1072" s="279"/>
      <c r="AC1072" s="279"/>
      <c r="AD1072" s="279"/>
      <c r="AE1072" s="18"/>
      <c r="AF1072"/>
      <c r="AG1072"/>
      <c r="AH1072"/>
      <c r="AI1072"/>
      <c r="AJ1072"/>
      <c r="AK1072"/>
      <c r="AL1072"/>
      <c r="AM1072"/>
      <c r="AN1072"/>
      <c r="AO1072"/>
      <c r="AP1072"/>
      <c r="AQ1072"/>
      <c r="AR1072"/>
      <c r="AS1072"/>
      <c r="AT1072"/>
      <c r="AU1072"/>
      <c r="AV1072"/>
      <c r="AW1072"/>
      <c r="AX1072"/>
      <c r="AY1072"/>
      <c r="AZ1072"/>
      <c r="BA1072"/>
      <c r="BB1072"/>
    </row>
    <row r="1073" spans="1:31" customFormat="1" ht="15" customHeight="1" thickBot="1">
      <c r="A1073" s="35">
        <v>1844</v>
      </c>
      <c r="B1073" s="94" t="s">
        <v>679</v>
      </c>
      <c r="C1073" s="39"/>
      <c r="D1073" s="254" t="s">
        <v>680</v>
      </c>
      <c r="E1073" s="46"/>
      <c r="F1073" s="40" t="s">
        <v>256</v>
      </c>
      <c r="G1073" s="66">
        <v>0</v>
      </c>
      <c r="H1073" s="66">
        <v>0</v>
      </c>
      <c r="I1073" s="586" t="s">
        <v>3723</v>
      </c>
      <c r="J1073" s="66">
        <v>5</v>
      </c>
      <c r="K1073" s="73" t="s">
        <v>496</v>
      </c>
      <c r="L1073" s="69" t="s">
        <v>5091</v>
      </c>
      <c r="M1073" s="35">
        <v>0</v>
      </c>
      <c r="N1073" s="35">
        <v>0</v>
      </c>
      <c r="O1073" s="35">
        <v>0</v>
      </c>
      <c r="P1073" s="35">
        <v>0</v>
      </c>
      <c r="Q1073" s="30">
        <v>2</v>
      </c>
      <c r="R1073" s="279">
        <f t="shared" si="49"/>
        <v>2</v>
      </c>
      <c r="S1073" s="69"/>
      <c r="T1073" s="69"/>
      <c r="U1073" s="69"/>
      <c r="V1073" s="69"/>
      <c r="W1073" s="69"/>
      <c r="X1073" s="69"/>
      <c r="Y1073" s="279"/>
      <c r="Z1073" s="279"/>
      <c r="AA1073" s="279"/>
      <c r="AB1073" s="279"/>
      <c r="AC1073" s="279"/>
      <c r="AD1073" s="279"/>
      <c r="AE1073" s="18"/>
    </row>
    <row r="1074" spans="1:31" customFormat="1" ht="15" hidden="1" customHeight="1" thickBot="1">
      <c r="A1074" s="35">
        <v>1851</v>
      </c>
      <c r="B1074" s="94" t="s">
        <v>30</v>
      </c>
      <c r="C1074" s="39"/>
      <c r="D1074" s="254" t="s">
        <v>681</v>
      </c>
      <c r="E1074" s="49"/>
      <c r="F1074" s="40" t="s">
        <v>256</v>
      </c>
      <c r="G1074" s="66">
        <v>0</v>
      </c>
      <c r="H1074" s="66">
        <v>0</v>
      </c>
      <c r="I1074" s="586" t="s">
        <v>3723</v>
      </c>
      <c r="J1074" s="66">
        <v>6</v>
      </c>
      <c r="K1074" s="72" t="s">
        <v>479</v>
      </c>
      <c r="L1074" s="69" t="s">
        <v>5091</v>
      </c>
      <c r="M1074" s="35">
        <v>0</v>
      </c>
      <c r="N1074" s="35">
        <v>0</v>
      </c>
      <c r="O1074" s="30">
        <v>1</v>
      </c>
      <c r="P1074" s="35">
        <v>0</v>
      </c>
      <c r="Q1074" s="35">
        <v>0</v>
      </c>
      <c r="R1074" s="279">
        <f t="shared" si="49"/>
        <v>1</v>
      </c>
      <c r="S1074" s="69"/>
      <c r="T1074" s="69"/>
      <c r="U1074" s="69"/>
      <c r="V1074" s="69"/>
      <c r="W1074" s="69"/>
      <c r="X1074" s="69"/>
      <c r="Y1074" s="279"/>
      <c r="Z1074" s="279"/>
      <c r="AA1074" s="279"/>
      <c r="AB1074" s="279"/>
      <c r="AC1074" s="279"/>
      <c r="AD1074" s="279"/>
      <c r="AE1074" s="18"/>
    </row>
    <row r="1075" spans="1:31" customFormat="1" ht="15" hidden="1" customHeight="1" thickBot="1">
      <c r="A1075" s="35"/>
      <c r="B1075" s="94" t="s">
        <v>4593</v>
      </c>
      <c r="C1075" s="39"/>
      <c r="D1075" s="254"/>
      <c r="E1075" s="49"/>
      <c r="F1075" s="40"/>
      <c r="G1075" s="66">
        <v>5</v>
      </c>
      <c r="H1075" s="66">
        <v>8</v>
      </c>
      <c r="I1075" s="586" t="s">
        <v>3362</v>
      </c>
      <c r="J1075" s="66">
        <v>7</v>
      </c>
      <c r="K1075" s="72" t="s">
        <v>479</v>
      </c>
      <c r="L1075" s="69" t="s">
        <v>5127</v>
      </c>
      <c r="M1075" s="35">
        <v>0</v>
      </c>
      <c r="N1075" s="25">
        <v>0</v>
      </c>
      <c r="O1075" s="30">
        <v>0</v>
      </c>
      <c r="P1075" s="30">
        <v>0</v>
      </c>
      <c r="Q1075" s="30">
        <v>0</v>
      </c>
      <c r="R1075" s="279"/>
      <c r="S1075" s="69"/>
      <c r="T1075" s="69"/>
      <c r="U1075" s="69"/>
      <c r="V1075" s="69"/>
      <c r="W1075" s="69"/>
      <c r="X1075" s="69"/>
      <c r="Y1075" s="279"/>
      <c r="Z1075" s="279"/>
      <c r="AA1075" s="279"/>
      <c r="AB1075" s="279"/>
      <c r="AC1075" s="279"/>
      <c r="AD1075" s="279"/>
      <c r="AE1075" s="18"/>
    </row>
    <row r="1076" spans="1:31" customFormat="1" ht="15" customHeight="1" thickBot="1">
      <c r="A1076" s="35">
        <v>1856</v>
      </c>
      <c r="B1076" s="94" t="s">
        <v>24</v>
      </c>
      <c r="C1076" s="39"/>
      <c r="D1076" s="254" t="s">
        <v>682</v>
      </c>
      <c r="E1076" s="49"/>
      <c r="F1076" s="295" t="s">
        <v>256</v>
      </c>
      <c r="G1076" s="66">
        <v>0</v>
      </c>
      <c r="H1076" s="66">
        <v>0</v>
      </c>
      <c r="I1076" s="586" t="s">
        <v>3723</v>
      </c>
      <c r="J1076" s="66">
        <v>8</v>
      </c>
      <c r="K1076" s="73" t="s">
        <v>496</v>
      </c>
      <c r="L1076" s="69" t="s">
        <v>5690</v>
      </c>
      <c r="M1076" s="35">
        <v>0</v>
      </c>
      <c r="N1076" s="35">
        <v>0</v>
      </c>
      <c r="O1076" s="35">
        <v>0</v>
      </c>
      <c r="P1076" s="35">
        <v>0</v>
      </c>
      <c r="Q1076" s="35">
        <v>0</v>
      </c>
      <c r="R1076" s="279">
        <f t="shared" si="49"/>
        <v>0</v>
      </c>
      <c r="S1076" s="69"/>
      <c r="T1076" s="69"/>
      <c r="U1076" s="69"/>
      <c r="V1076" s="69"/>
      <c r="W1076" s="69"/>
      <c r="X1076" s="69"/>
      <c r="Y1076" s="279"/>
      <c r="Z1076" s="279"/>
      <c r="AA1076" s="279"/>
      <c r="AB1076" s="279"/>
      <c r="AC1076" s="279"/>
      <c r="AD1076" s="279"/>
      <c r="AE1076" s="18"/>
    </row>
    <row r="1077" spans="1:31" customFormat="1" ht="15" customHeight="1" thickBot="1">
      <c r="A1077" s="35">
        <v>1857</v>
      </c>
      <c r="B1077" s="291" t="s">
        <v>683</v>
      </c>
      <c r="C1077" s="308"/>
      <c r="D1077" s="254" t="s">
        <v>684</v>
      </c>
      <c r="E1077" s="49"/>
      <c r="F1077" s="40" t="s">
        <v>275</v>
      </c>
      <c r="G1077" s="66">
        <v>3</v>
      </c>
      <c r="H1077" s="66">
        <v>15</v>
      </c>
      <c r="I1077" s="586" t="s">
        <v>3723</v>
      </c>
      <c r="J1077" s="66">
        <v>9</v>
      </c>
      <c r="K1077" s="61" t="s">
        <v>502</v>
      </c>
      <c r="L1077" s="91" t="s">
        <v>5091</v>
      </c>
      <c r="M1077" s="35">
        <v>0</v>
      </c>
      <c r="N1077" s="35">
        <v>0</v>
      </c>
      <c r="O1077" s="35">
        <v>0</v>
      </c>
      <c r="P1077" s="30">
        <v>1</v>
      </c>
      <c r="Q1077" s="30">
        <v>1</v>
      </c>
      <c r="R1077" s="279">
        <f t="shared" si="49"/>
        <v>2</v>
      </c>
      <c r="S1077" s="91"/>
      <c r="T1077" s="91"/>
      <c r="U1077" s="91"/>
      <c r="V1077" s="91"/>
      <c r="W1077" s="91"/>
      <c r="X1077" s="91"/>
      <c r="Y1077" s="279"/>
      <c r="Z1077" s="279"/>
      <c r="AA1077" s="279"/>
      <c r="AB1077" s="279"/>
      <c r="AC1077" s="279"/>
      <c r="AD1077" s="279"/>
      <c r="AE1077" s="18"/>
    </row>
    <row r="1078" spans="1:31" customFormat="1" ht="15" hidden="1" customHeight="1" thickBot="1">
      <c r="A1078" s="21">
        <v>1923</v>
      </c>
      <c r="B1078" s="94" t="s">
        <v>135</v>
      </c>
      <c r="C1078" s="39"/>
      <c r="D1078" s="254" t="s">
        <v>697</v>
      </c>
      <c r="E1078" s="46"/>
      <c r="F1078" s="40" t="s">
        <v>275</v>
      </c>
      <c r="G1078" s="66">
        <v>1</v>
      </c>
      <c r="H1078" s="66">
        <v>4</v>
      </c>
      <c r="I1078" s="586" t="s">
        <v>3725</v>
      </c>
      <c r="J1078" s="66">
        <v>2</v>
      </c>
      <c r="K1078" s="72" t="s">
        <v>479</v>
      </c>
      <c r="L1078" s="650" t="s">
        <v>5092</v>
      </c>
      <c r="M1078" s="25">
        <v>0</v>
      </c>
      <c r="N1078" s="25">
        <v>0</v>
      </c>
      <c r="O1078" s="25">
        <v>0</v>
      </c>
      <c r="P1078" s="25">
        <v>0</v>
      </c>
      <c r="Q1078" s="25">
        <v>0</v>
      </c>
      <c r="R1078" s="279">
        <f t="shared" si="49"/>
        <v>0</v>
      </c>
      <c r="S1078" s="650"/>
      <c r="T1078" s="650"/>
      <c r="U1078" s="650"/>
      <c r="V1078" s="650"/>
      <c r="W1078" s="650"/>
      <c r="X1078" s="650"/>
      <c r="Y1078" s="279"/>
      <c r="Z1078" s="279"/>
      <c r="AA1078" s="279"/>
      <c r="AB1078" s="279"/>
      <c r="AC1078" s="279"/>
      <c r="AD1078" s="279"/>
      <c r="AE1078" s="18"/>
    </row>
    <row r="1079" spans="1:31" customFormat="1" ht="15" customHeight="1" thickBot="1">
      <c r="A1079" s="21">
        <v>1957</v>
      </c>
      <c r="B1079" s="94" t="s">
        <v>237</v>
      </c>
      <c r="C1079" s="39"/>
      <c r="D1079" s="254" t="s">
        <v>703</v>
      </c>
      <c r="E1079" s="49"/>
      <c r="F1079" s="40" t="s">
        <v>338</v>
      </c>
      <c r="G1079" s="66">
        <v>7</v>
      </c>
      <c r="H1079" s="66">
        <v>1</v>
      </c>
      <c r="I1079" s="586" t="s">
        <v>3725</v>
      </c>
      <c r="J1079" s="66">
        <v>7</v>
      </c>
      <c r="K1079" s="73" t="s">
        <v>496</v>
      </c>
      <c r="L1079" s="69" t="s">
        <v>5091</v>
      </c>
      <c r="M1079" s="25">
        <v>0</v>
      </c>
      <c r="N1079" s="25">
        <v>0</v>
      </c>
      <c r="O1079" s="84">
        <v>0</v>
      </c>
      <c r="P1079" s="25">
        <v>0</v>
      </c>
      <c r="Q1079" s="25">
        <v>0</v>
      </c>
      <c r="R1079" s="279">
        <f t="shared" si="49"/>
        <v>0</v>
      </c>
      <c r="S1079" s="69"/>
      <c r="T1079" s="69"/>
      <c r="U1079" s="69"/>
      <c r="V1079" s="69"/>
      <c r="W1079" s="69"/>
      <c r="X1079" s="69"/>
      <c r="Y1079" s="279"/>
      <c r="Z1079" s="279"/>
      <c r="AA1079" s="279"/>
      <c r="AB1079" s="279"/>
      <c r="AC1079" s="279"/>
      <c r="AD1079" s="279"/>
      <c r="AE1079" s="18"/>
    </row>
    <row r="1080" spans="1:31" customFormat="1" ht="15" customHeight="1" thickBot="1">
      <c r="A1080" s="21">
        <v>1960</v>
      </c>
      <c r="B1080" s="260" t="s">
        <v>226</v>
      </c>
      <c r="C1080" s="260"/>
      <c r="D1080" s="254" t="s">
        <v>704</v>
      </c>
      <c r="E1080" s="149"/>
      <c r="F1080" s="40" t="s">
        <v>275</v>
      </c>
      <c r="G1080" s="66">
        <v>4</v>
      </c>
      <c r="H1080" s="93">
        <v>9</v>
      </c>
      <c r="I1080" s="586" t="s">
        <v>3725</v>
      </c>
      <c r="J1080" s="66">
        <v>8</v>
      </c>
      <c r="K1080" s="61" t="s">
        <v>502</v>
      </c>
      <c r="L1080" s="91" t="s">
        <v>5091</v>
      </c>
      <c r="M1080" s="25">
        <v>0</v>
      </c>
      <c r="N1080" s="25">
        <v>0</v>
      </c>
      <c r="O1080" s="86">
        <v>0</v>
      </c>
      <c r="P1080" s="25">
        <v>0</v>
      </c>
      <c r="Q1080" s="21">
        <v>1</v>
      </c>
      <c r="R1080" s="279">
        <f t="shared" si="49"/>
        <v>1</v>
      </c>
      <c r="S1080" s="91"/>
      <c r="T1080" s="91"/>
      <c r="U1080" s="91"/>
      <c r="V1080" s="91"/>
      <c r="W1080" s="91"/>
      <c r="X1080" s="91"/>
      <c r="Y1080" s="279"/>
      <c r="Z1080" s="279"/>
      <c r="AA1080" s="279"/>
      <c r="AB1080" s="279"/>
      <c r="AC1080" s="279"/>
      <c r="AD1080" s="279"/>
      <c r="AE1080" s="18"/>
    </row>
    <row r="1081" spans="1:31" customFormat="1" ht="15" hidden="1" customHeight="1" thickBot="1">
      <c r="A1081" s="21"/>
      <c r="B1081" s="39" t="s">
        <v>715</v>
      </c>
      <c r="C1081" s="39"/>
      <c r="D1081" s="254" t="s">
        <v>716</v>
      </c>
      <c r="E1081" s="46"/>
      <c r="F1081" s="40" t="s">
        <v>275</v>
      </c>
      <c r="G1081" s="66">
        <v>1</v>
      </c>
      <c r="H1081" s="66">
        <v>1</v>
      </c>
      <c r="I1081" s="586" t="s">
        <v>3726</v>
      </c>
      <c r="J1081" s="66">
        <v>1</v>
      </c>
      <c r="K1081" s="72" t="s">
        <v>479</v>
      </c>
      <c r="L1081" s="69" t="s">
        <v>5092</v>
      </c>
      <c r="M1081" s="86">
        <v>0</v>
      </c>
      <c r="N1081" s="86">
        <v>0</v>
      </c>
      <c r="O1081" s="86">
        <v>0</v>
      </c>
      <c r="P1081" s="86">
        <v>0</v>
      </c>
      <c r="Q1081" s="21">
        <v>0</v>
      </c>
      <c r="R1081" s="279">
        <f t="shared" si="49"/>
        <v>0</v>
      </c>
      <c r="S1081" s="69"/>
      <c r="T1081" s="69"/>
      <c r="U1081" s="69"/>
      <c r="V1081" s="69"/>
      <c r="W1081" s="69"/>
      <c r="X1081" s="69"/>
      <c r="Y1081" s="279"/>
      <c r="Z1081" s="279"/>
      <c r="AA1081" s="279"/>
      <c r="AB1081" s="279"/>
      <c r="AC1081" s="279"/>
      <c r="AD1081" s="279"/>
      <c r="AE1081" s="18"/>
    </row>
    <row r="1082" spans="1:31" customFormat="1" ht="15" customHeight="1" thickBot="1">
      <c r="A1082" s="21"/>
      <c r="B1082" s="43" t="s">
        <v>726</v>
      </c>
      <c r="C1082" s="22"/>
      <c r="D1082" s="254" t="s">
        <v>727</v>
      </c>
      <c r="E1082" s="46"/>
      <c r="F1082" s="36" t="s">
        <v>275</v>
      </c>
      <c r="G1082" s="66">
        <v>1</v>
      </c>
      <c r="H1082" s="66">
        <v>2</v>
      </c>
      <c r="I1082" s="586" t="s">
        <v>3726</v>
      </c>
      <c r="J1082" s="66">
        <v>2</v>
      </c>
      <c r="K1082" s="50" t="s">
        <v>496</v>
      </c>
      <c r="L1082" s="69" t="s">
        <v>5091</v>
      </c>
      <c r="M1082" s="86">
        <v>0</v>
      </c>
      <c r="N1082" s="86">
        <v>0</v>
      </c>
      <c r="O1082" s="86">
        <v>0</v>
      </c>
      <c r="P1082" s="86">
        <v>0</v>
      </c>
      <c r="Q1082" s="21">
        <v>2</v>
      </c>
      <c r="R1082" s="279">
        <f t="shared" si="49"/>
        <v>2</v>
      </c>
      <c r="S1082" s="69"/>
      <c r="T1082" s="69"/>
      <c r="U1082" s="69"/>
      <c r="V1082" s="69"/>
      <c r="W1082" s="69"/>
      <c r="X1082" s="69"/>
      <c r="Y1082" s="279"/>
      <c r="Z1082" s="279"/>
      <c r="AA1082" s="279"/>
      <c r="AB1082" s="279"/>
      <c r="AC1082" s="279"/>
      <c r="AD1082" s="279"/>
      <c r="AE1082" s="18"/>
    </row>
    <row r="1083" spans="1:31" customFormat="1" ht="15" customHeight="1" thickBot="1">
      <c r="A1083" s="21"/>
      <c r="B1083" s="669" t="s">
        <v>2983</v>
      </c>
      <c r="C1083" s="518"/>
      <c r="D1083" s="254" t="s">
        <v>740</v>
      </c>
      <c r="E1083" s="46"/>
      <c r="F1083" s="40" t="s">
        <v>275</v>
      </c>
      <c r="G1083" s="66">
        <v>0</v>
      </c>
      <c r="H1083" s="66">
        <v>4</v>
      </c>
      <c r="I1083" s="586" t="s">
        <v>3726</v>
      </c>
      <c r="J1083" s="66">
        <v>2</v>
      </c>
      <c r="K1083" s="61" t="s">
        <v>502</v>
      </c>
      <c r="L1083" s="69" t="s">
        <v>5091</v>
      </c>
      <c r="M1083" s="35">
        <v>0</v>
      </c>
      <c r="N1083" s="86">
        <v>0</v>
      </c>
      <c r="O1083" s="86">
        <v>0</v>
      </c>
      <c r="P1083" s="35">
        <v>0</v>
      </c>
      <c r="Q1083" s="21">
        <v>1</v>
      </c>
      <c r="R1083" s="279">
        <f t="shared" si="49"/>
        <v>1</v>
      </c>
      <c r="S1083" s="69"/>
      <c r="T1083" s="69"/>
      <c r="U1083" s="69"/>
      <c r="V1083" s="69"/>
      <c r="W1083" s="69"/>
      <c r="X1083" s="69"/>
      <c r="Y1083" s="279"/>
      <c r="Z1083" s="279"/>
      <c r="AA1083" s="279"/>
      <c r="AB1083" s="279"/>
      <c r="AC1083" s="279"/>
      <c r="AD1083" s="279"/>
      <c r="AE1083" s="18"/>
    </row>
    <row r="1084" spans="1:31" customFormat="1" ht="15" customHeight="1" thickBot="1">
      <c r="A1084" s="18"/>
      <c r="B1084" s="94" t="s">
        <v>4669</v>
      </c>
      <c r="C1084" s="39"/>
      <c r="D1084" s="254" t="s">
        <v>747</v>
      </c>
      <c r="E1084" s="46"/>
      <c r="F1084" s="40" t="s">
        <v>275</v>
      </c>
      <c r="G1084" s="66">
        <v>4</v>
      </c>
      <c r="H1084" s="66">
        <v>4</v>
      </c>
      <c r="I1084" s="586" t="s">
        <v>3726</v>
      </c>
      <c r="J1084" s="66">
        <v>2</v>
      </c>
      <c r="K1084" s="61" t="s">
        <v>502</v>
      </c>
      <c r="L1084" s="69" t="s">
        <v>5092</v>
      </c>
      <c r="M1084" s="86">
        <v>0</v>
      </c>
      <c r="N1084" s="86">
        <v>0</v>
      </c>
      <c r="O1084" s="86">
        <v>0</v>
      </c>
      <c r="P1084" s="35">
        <v>0</v>
      </c>
      <c r="Q1084" s="35">
        <v>0</v>
      </c>
      <c r="R1084" s="279">
        <f t="shared" si="49"/>
        <v>0</v>
      </c>
      <c r="S1084" s="69"/>
      <c r="T1084" s="69"/>
      <c r="U1084" s="69"/>
      <c r="V1084" s="69"/>
      <c r="W1084" s="69"/>
      <c r="X1084" s="69"/>
      <c r="Y1084" s="279"/>
      <c r="Z1084" s="279"/>
      <c r="AA1084" s="279"/>
      <c r="AB1084" s="279"/>
      <c r="AC1084" s="279"/>
      <c r="AD1084" s="279"/>
      <c r="AE1084" s="18"/>
    </row>
    <row r="1085" spans="1:31" customFormat="1" ht="15" customHeight="1" thickBot="1">
      <c r="A1085" s="18"/>
      <c r="B1085" s="94" t="s">
        <v>4668</v>
      </c>
      <c r="C1085" s="39"/>
      <c r="D1085" s="254" t="s">
        <v>749</v>
      </c>
      <c r="E1085" s="46"/>
      <c r="F1085" s="40" t="s">
        <v>275</v>
      </c>
      <c r="G1085" s="66">
        <v>0</v>
      </c>
      <c r="H1085" s="66">
        <v>4</v>
      </c>
      <c r="I1085" s="586" t="s">
        <v>3726</v>
      </c>
      <c r="J1085" s="66">
        <v>2</v>
      </c>
      <c r="K1085" s="61" t="s">
        <v>502</v>
      </c>
      <c r="L1085" s="69" t="s">
        <v>5118</v>
      </c>
      <c r="M1085" s="86">
        <v>0</v>
      </c>
      <c r="N1085" s="35">
        <v>0</v>
      </c>
      <c r="O1085" s="35">
        <v>0</v>
      </c>
      <c r="P1085" s="35">
        <v>0</v>
      </c>
      <c r="Q1085" s="35">
        <v>0</v>
      </c>
      <c r="R1085" s="279">
        <f t="shared" si="49"/>
        <v>0</v>
      </c>
      <c r="S1085" s="69"/>
      <c r="T1085" s="69"/>
      <c r="U1085" s="69"/>
      <c r="V1085" s="69"/>
      <c r="W1085" s="69"/>
      <c r="X1085" s="69"/>
      <c r="Y1085" s="279"/>
      <c r="Z1085" s="279"/>
      <c r="AA1085" s="279"/>
      <c r="AB1085" s="279"/>
      <c r="AC1085" s="279"/>
      <c r="AD1085" s="279"/>
      <c r="AE1085" s="18"/>
    </row>
    <row r="1086" spans="1:31" customFormat="1" ht="15" customHeight="1" thickBot="1">
      <c r="A1086" s="18"/>
      <c r="B1086" s="94" t="s">
        <v>4594</v>
      </c>
      <c r="C1086" s="39"/>
      <c r="D1086" s="254"/>
      <c r="E1086" s="46"/>
      <c r="F1086" s="40"/>
      <c r="G1086" s="66"/>
      <c r="H1086" s="66"/>
      <c r="I1086" s="586" t="s">
        <v>3393</v>
      </c>
      <c r="J1086" s="66">
        <v>3</v>
      </c>
      <c r="K1086" s="61" t="s">
        <v>502</v>
      </c>
      <c r="L1086" s="69" t="s">
        <v>6233</v>
      </c>
      <c r="M1086" s="86">
        <v>1</v>
      </c>
      <c r="N1086" s="35">
        <v>0</v>
      </c>
      <c r="O1086" s="21">
        <v>0</v>
      </c>
      <c r="P1086" s="35">
        <v>0</v>
      </c>
      <c r="Q1086" s="35">
        <v>0</v>
      </c>
      <c r="R1086" s="279"/>
      <c r="S1086" s="69"/>
      <c r="T1086" s="69"/>
      <c r="U1086" s="69"/>
      <c r="V1086" s="69"/>
      <c r="W1086" s="69"/>
      <c r="X1086" s="69"/>
      <c r="Y1086" s="279"/>
      <c r="Z1086" s="279"/>
      <c r="AA1086" s="279"/>
      <c r="AB1086" s="279"/>
      <c r="AC1086" s="279"/>
      <c r="AD1086" s="279"/>
      <c r="AE1086" s="18"/>
    </row>
    <row r="1087" spans="1:31" customFormat="1" ht="15" hidden="1" customHeight="1" thickBot="1">
      <c r="A1087" s="21"/>
      <c r="B1087" s="94" t="s">
        <v>767</v>
      </c>
      <c r="C1087" s="39"/>
      <c r="D1087" s="254" t="s">
        <v>3711</v>
      </c>
      <c r="E1087" s="46"/>
      <c r="F1087" s="40" t="s">
        <v>275</v>
      </c>
      <c r="G1087" s="66">
        <v>4</v>
      </c>
      <c r="H1087" s="66">
        <v>2</v>
      </c>
      <c r="I1087" s="586" t="s">
        <v>3726</v>
      </c>
      <c r="J1087" s="66">
        <v>3</v>
      </c>
      <c r="K1087" s="72" t="s">
        <v>479</v>
      </c>
      <c r="L1087" s="69" t="s">
        <v>5091</v>
      </c>
      <c r="M1087" s="35">
        <v>0</v>
      </c>
      <c r="N1087" s="86">
        <v>0</v>
      </c>
      <c r="O1087" s="86">
        <v>0</v>
      </c>
      <c r="P1087" s="21">
        <v>1</v>
      </c>
      <c r="Q1087" s="86">
        <v>0</v>
      </c>
      <c r="R1087" s="279">
        <f t="shared" si="49"/>
        <v>1</v>
      </c>
      <c r="S1087" s="69"/>
      <c r="T1087" s="69"/>
      <c r="U1087" s="69"/>
      <c r="V1087" s="69"/>
      <c r="W1087" s="69"/>
      <c r="X1087" s="69"/>
      <c r="Y1087" s="279"/>
      <c r="Z1087" s="279"/>
      <c r="AA1087" s="279"/>
      <c r="AB1087" s="279"/>
      <c r="AC1087" s="279"/>
      <c r="AD1087" s="279"/>
      <c r="AE1087" s="18"/>
    </row>
    <row r="1088" spans="1:31" customFormat="1" ht="15" customHeight="1" thickBot="1">
      <c r="A1088" s="18"/>
      <c r="B1088" s="669" t="s">
        <v>3219</v>
      </c>
      <c r="C1088" s="518"/>
      <c r="D1088" s="254" t="s">
        <v>772</v>
      </c>
      <c r="E1088" s="46"/>
      <c r="F1088" s="40" t="s">
        <v>275</v>
      </c>
      <c r="G1088" s="66">
        <v>2</v>
      </c>
      <c r="H1088" s="66">
        <v>2</v>
      </c>
      <c r="I1088" s="586" t="s">
        <v>3726</v>
      </c>
      <c r="J1088" s="66">
        <v>3</v>
      </c>
      <c r="K1088" s="61" t="s">
        <v>502</v>
      </c>
      <c r="L1088" s="69" t="s">
        <v>5118</v>
      </c>
      <c r="M1088" s="86">
        <v>0</v>
      </c>
      <c r="N1088" s="86">
        <v>0</v>
      </c>
      <c r="O1088" s="35">
        <v>0</v>
      </c>
      <c r="P1088" s="35">
        <v>0</v>
      </c>
      <c r="Q1088" s="35">
        <v>0</v>
      </c>
      <c r="R1088" s="279">
        <f>SUM(M1088:Q1088)</f>
        <v>0</v>
      </c>
      <c r="S1088" s="69"/>
      <c r="T1088" s="69"/>
      <c r="U1088" s="69"/>
      <c r="V1088" s="69"/>
      <c r="W1088" s="69"/>
      <c r="X1088" s="69"/>
      <c r="Y1088" s="279"/>
      <c r="Z1088" s="279"/>
      <c r="AA1088" s="279"/>
      <c r="AB1088" s="279"/>
      <c r="AC1088" s="279"/>
      <c r="AD1088" s="279"/>
      <c r="AE1088" s="18"/>
    </row>
    <row r="1089" spans="1:31" customFormat="1" ht="15" hidden="1" customHeight="1" thickBot="1">
      <c r="A1089" s="21"/>
      <c r="B1089" s="94" t="s">
        <v>773</v>
      </c>
      <c r="C1089" s="39"/>
      <c r="D1089" s="254" t="s">
        <v>774</v>
      </c>
      <c r="E1089" s="46"/>
      <c r="F1089" s="40" t="s">
        <v>275</v>
      </c>
      <c r="G1089" s="66">
        <v>2</v>
      </c>
      <c r="H1089" s="66">
        <v>3</v>
      </c>
      <c r="I1089" s="586" t="s">
        <v>3726</v>
      </c>
      <c r="J1089" s="66">
        <v>3</v>
      </c>
      <c r="K1089" s="72" t="s">
        <v>479</v>
      </c>
      <c r="L1089" s="69" t="s">
        <v>5091</v>
      </c>
      <c r="M1089" s="86">
        <v>0</v>
      </c>
      <c r="N1089" s="86">
        <v>0</v>
      </c>
      <c r="O1089" s="21">
        <v>2</v>
      </c>
      <c r="P1089" s="86">
        <v>0</v>
      </c>
      <c r="Q1089" s="86">
        <v>0</v>
      </c>
      <c r="R1089" s="279">
        <f t="shared" si="49"/>
        <v>2</v>
      </c>
      <c r="S1089" s="69"/>
      <c r="T1089" s="69"/>
      <c r="U1089" s="69"/>
      <c r="V1089" s="69"/>
      <c r="W1089" s="69"/>
      <c r="X1089" s="69"/>
      <c r="Y1089" s="279"/>
      <c r="Z1089" s="279"/>
      <c r="AA1089" s="279"/>
      <c r="AB1089" s="279"/>
      <c r="AC1089" s="279"/>
      <c r="AD1089" s="279"/>
      <c r="AE1089" s="18"/>
    </row>
    <row r="1090" spans="1:31" customFormat="1" ht="15" customHeight="1" thickBot="1">
      <c r="A1090" s="21"/>
      <c r="B1090" s="94" t="s">
        <v>783</v>
      </c>
      <c r="C1090" s="39"/>
      <c r="D1090" s="254" t="s">
        <v>784</v>
      </c>
      <c r="E1090" s="92"/>
      <c r="F1090" s="40" t="s">
        <v>275</v>
      </c>
      <c r="G1090" s="66">
        <v>4</v>
      </c>
      <c r="H1090" s="93">
        <v>2</v>
      </c>
      <c r="I1090" s="586" t="s">
        <v>3726</v>
      </c>
      <c r="J1090" s="66">
        <v>5</v>
      </c>
      <c r="K1090" s="73" t="s">
        <v>496</v>
      </c>
      <c r="L1090" s="69" t="s">
        <v>5112</v>
      </c>
      <c r="M1090" s="86">
        <v>0</v>
      </c>
      <c r="N1090" s="86">
        <v>0</v>
      </c>
      <c r="O1090" s="86">
        <v>0</v>
      </c>
      <c r="P1090" s="86">
        <v>0</v>
      </c>
      <c r="Q1090" s="21">
        <v>0</v>
      </c>
      <c r="R1090" s="279">
        <f t="shared" si="49"/>
        <v>0</v>
      </c>
      <c r="S1090" s="69"/>
      <c r="T1090" s="69"/>
      <c r="U1090" s="69"/>
      <c r="V1090" s="69"/>
      <c r="W1090" s="69"/>
      <c r="X1090" s="69"/>
      <c r="Y1090" s="279"/>
      <c r="Z1090" s="279"/>
      <c r="AA1090" s="279"/>
      <c r="AB1090" s="279"/>
      <c r="AC1090" s="279"/>
      <c r="AD1090" s="279"/>
      <c r="AE1090" s="18"/>
    </row>
    <row r="1091" spans="1:31" customFormat="1" ht="15" customHeight="1" thickBot="1">
      <c r="A1091" s="21"/>
      <c r="B1091" s="291" t="s">
        <v>785</v>
      </c>
      <c r="C1091" s="1"/>
      <c r="D1091" s="254" t="s">
        <v>786</v>
      </c>
      <c r="E1091" s="46"/>
      <c r="F1091" s="40" t="s">
        <v>275</v>
      </c>
      <c r="G1091" s="66">
        <v>5</v>
      </c>
      <c r="H1091" s="66">
        <v>5</v>
      </c>
      <c r="I1091" s="586" t="s">
        <v>3726</v>
      </c>
      <c r="J1091" s="66">
        <v>3</v>
      </c>
      <c r="K1091" s="61" t="s">
        <v>502</v>
      </c>
      <c r="L1091" s="69" t="s">
        <v>5091</v>
      </c>
      <c r="M1091" s="35">
        <v>0</v>
      </c>
      <c r="N1091" s="35">
        <v>0</v>
      </c>
      <c r="O1091" s="21">
        <v>1</v>
      </c>
      <c r="P1091" s="35">
        <v>0</v>
      </c>
      <c r="Q1091" s="35">
        <v>0</v>
      </c>
      <c r="R1091" s="279">
        <f t="shared" si="49"/>
        <v>1</v>
      </c>
      <c r="S1091" s="69"/>
      <c r="T1091" s="69"/>
      <c r="U1091" s="69"/>
      <c r="V1091" s="69"/>
      <c r="W1091" s="69"/>
      <c r="X1091" s="69"/>
      <c r="Y1091" s="279"/>
      <c r="Z1091" s="279"/>
      <c r="AA1091" s="279"/>
      <c r="AB1091" s="279"/>
      <c r="AC1091" s="279"/>
      <c r="AD1091" s="279"/>
      <c r="AE1091" s="18"/>
    </row>
    <row r="1092" spans="1:31" customFormat="1" ht="15" hidden="1" customHeight="1" thickBot="1">
      <c r="A1092" s="21"/>
      <c r="B1092" s="669" t="s">
        <v>4360</v>
      </c>
      <c r="C1092" s="1"/>
      <c r="D1092" s="254"/>
      <c r="E1092" s="46"/>
      <c r="F1092" s="40"/>
      <c r="G1092" s="66"/>
      <c r="H1092" s="66"/>
      <c r="I1092" s="586" t="s">
        <v>3393</v>
      </c>
      <c r="J1092" s="66">
        <v>4</v>
      </c>
      <c r="K1092" s="72" t="s">
        <v>479</v>
      </c>
      <c r="L1092" s="69" t="s">
        <v>5091</v>
      </c>
      <c r="M1092" s="21">
        <v>0</v>
      </c>
      <c r="N1092" s="85">
        <v>0</v>
      </c>
      <c r="O1092" s="21">
        <v>1</v>
      </c>
      <c r="P1092" s="21">
        <v>0</v>
      </c>
      <c r="Q1092" s="21">
        <v>0</v>
      </c>
      <c r="R1092" s="279">
        <f t="shared" si="49"/>
        <v>1</v>
      </c>
      <c r="S1092" s="69"/>
      <c r="T1092" s="69"/>
      <c r="U1092" s="69"/>
      <c r="V1092" s="69"/>
      <c r="W1092" s="69"/>
      <c r="X1092" s="69"/>
      <c r="Y1092" s="279"/>
      <c r="Z1092" s="279"/>
      <c r="AA1092" s="279"/>
      <c r="AB1092" s="279"/>
      <c r="AC1092" s="279"/>
      <c r="AD1092" s="279"/>
      <c r="AE1092" s="18"/>
    </row>
    <row r="1093" spans="1:31" customFormat="1" ht="15" customHeight="1" thickBot="1">
      <c r="A1093" s="18"/>
      <c r="B1093" s="306" t="s">
        <v>814</v>
      </c>
      <c r="C1093" s="250"/>
      <c r="D1093" s="254" t="s">
        <v>815</v>
      </c>
      <c r="E1093" s="46"/>
      <c r="F1093" s="40" t="s">
        <v>275</v>
      </c>
      <c r="G1093" s="66">
        <v>5</v>
      </c>
      <c r="H1093" s="66">
        <v>4</v>
      </c>
      <c r="I1093" s="586" t="s">
        <v>3726</v>
      </c>
      <c r="J1093" s="66">
        <v>5</v>
      </c>
      <c r="K1093" s="61" t="s">
        <v>502</v>
      </c>
      <c r="L1093" s="69" t="s">
        <v>5091</v>
      </c>
      <c r="M1093" s="86">
        <v>0</v>
      </c>
      <c r="N1093" s="86">
        <v>0</v>
      </c>
      <c r="O1093" s="35">
        <v>0</v>
      </c>
      <c r="P1093" s="21">
        <v>1</v>
      </c>
      <c r="Q1093" s="86">
        <v>0</v>
      </c>
      <c r="R1093" s="279">
        <f t="shared" si="49"/>
        <v>1</v>
      </c>
      <c r="S1093" s="69"/>
      <c r="T1093" s="69"/>
      <c r="U1093" s="69"/>
      <c r="V1093" s="69"/>
      <c r="W1093" s="69"/>
      <c r="X1093" s="69"/>
      <c r="Y1093" s="279"/>
      <c r="Z1093" s="279"/>
      <c r="AA1093" s="279"/>
      <c r="AB1093" s="279"/>
      <c r="AC1093" s="279"/>
      <c r="AD1093" s="279"/>
      <c r="AE1093" s="18"/>
    </row>
    <row r="1094" spans="1:31" customFormat="1" ht="15" customHeight="1" thickBot="1">
      <c r="A1094" s="21"/>
      <c r="B1094" s="669" t="s">
        <v>3226</v>
      </c>
      <c r="C1094" s="518"/>
      <c r="D1094" s="254" t="s">
        <v>827</v>
      </c>
      <c r="E1094" s="46"/>
      <c r="F1094" s="40" t="s">
        <v>275</v>
      </c>
      <c r="G1094" s="66">
        <v>5</v>
      </c>
      <c r="H1094" s="66">
        <v>5</v>
      </c>
      <c r="I1094" s="586" t="s">
        <v>3726</v>
      </c>
      <c r="J1094" s="66">
        <v>5</v>
      </c>
      <c r="K1094" s="61" t="s">
        <v>502</v>
      </c>
      <c r="L1094" s="69" t="s">
        <v>5091</v>
      </c>
      <c r="M1094" s="86">
        <v>0</v>
      </c>
      <c r="N1094" s="86">
        <v>0</v>
      </c>
      <c r="O1094" s="86">
        <v>0</v>
      </c>
      <c r="P1094" s="86">
        <v>0</v>
      </c>
      <c r="Q1094" s="86">
        <v>0</v>
      </c>
      <c r="R1094" s="279">
        <f t="shared" si="49"/>
        <v>0</v>
      </c>
      <c r="S1094" s="69"/>
      <c r="T1094" s="69"/>
      <c r="U1094" s="69"/>
      <c r="V1094" s="69"/>
      <c r="W1094" s="69"/>
      <c r="X1094" s="69"/>
      <c r="Y1094" s="279"/>
      <c r="Z1094" s="279"/>
      <c r="AA1094" s="279"/>
      <c r="AB1094" s="279"/>
      <c r="AC1094" s="279"/>
      <c r="AD1094" s="279"/>
      <c r="AE1094" s="18"/>
    </row>
    <row r="1095" spans="1:31" customFormat="1" ht="15" customHeight="1" thickBot="1">
      <c r="A1095" s="18"/>
      <c r="B1095" s="94" t="s">
        <v>4351</v>
      </c>
      <c r="C1095" s="39"/>
      <c r="D1095" s="254" t="s">
        <v>831</v>
      </c>
      <c r="E1095" s="46"/>
      <c r="F1095" s="40" t="s">
        <v>275</v>
      </c>
      <c r="G1095" s="66">
        <v>7</v>
      </c>
      <c r="H1095" s="66">
        <v>5</v>
      </c>
      <c r="I1095" s="586" t="s">
        <v>3726</v>
      </c>
      <c r="J1095" s="66">
        <v>6</v>
      </c>
      <c r="K1095" s="61" t="s">
        <v>502</v>
      </c>
      <c r="L1095" s="69" t="s">
        <v>5091</v>
      </c>
      <c r="M1095" s="86">
        <v>0</v>
      </c>
      <c r="N1095" s="86">
        <v>0</v>
      </c>
      <c r="O1095" s="86">
        <v>0</v>
      </c>
      <c r="P1095" s="30">
        <v>1</v>
      </c>
      <c r="Q1095" s="30">
        <v>1</v>
      </c>
      <c r="R1095" s="279">
        <f t="shared" si="49"/>
        <v>2</v>
      </c>
      <c r="S1095" s="69"/>
      <c r="T1095" s="69"/>
      <c r="U1095" s="69"/>
      <c r="V1095" s="69"/>
      <c r="W1095" s="69"/>
      <c r="X1095" s="69"/>
      <c r="Y1095" s="279"/>
      <c r="Z1095" s="279"/>
      <c r="AA1095" s="279"/>
      <c r="AB1095" s="279"/>
      <c r="AC1095" s="279"/>
      <c r="AD1095" s="279"/>
      <c r="AE1095" s="18"/>
    </row>
    <row r="1096" spans="1:31" customFormat="1" ht="15" customHeight="1" thickBot="1">
      <c r="A1096" s="18"/>
      <c r="B1096" s="306" t="s">
        <v>128</v>
      </c>
      <c r="C1096" s="250"/>
      <c r="D1096" s="254" t="s">
        <v>834</v>
      </c>
      <c r="E1096" s="46"/>
      <c r="F1096" s="40" t="s">
        <v>275</v>
      </c>
      <c r="G1096" s="66">
        <v>4</v>
      </c>
      <c r="H1096" s="66">
        <v>5</v>
      </c>
      <c r="I1096" s="586" t="s">
        <v>3726</v>
      </c>
      <c r="J1096" s="66">
        <v>6</v>
      </c>
      <c r="K1096" s="61" t="s">
        <v>502</v>
      </c>
      <c r="L1096" s="69" t="s">
        <v>5092</v>
      </c>
      <c r="M1096" s="311">
        <v>0</v>
      </c>
      <c r="N1096" s="86">
        <v>0</v>
      </c>
      <c r="O1096" s="311">
        <v>0</v>
      </c>
      <c r="P1096" s="86">
        <v>0</v>
      </c>
      <c r="Q1096" s="311">
        <v>0</v>
      </c>
      <c r="R1096" s="279">
        <f t="shared" si="49"/>
        <v>0</v>
      </c>
      <c r="S1096" s="69"/>
      <c r="T1096" s="69"/>
      <c r="U1096" s="69"/>
      <c r="V1096" s="69"/>
      <c r="W1096" s="69"/>
      <c r="X1096" s="69"/>
      <c r="Y1096" s="279"/>
      <c r="Z1096" s="279"/>
      <c r="AA1096" s="279"/>
      <c r="AB1096" s="279"/>
      <c r="AC1096" s="279"/>
      <c r="AD1096" s="279"/>
      <c r="AE1096" s="18"/>
    </row>
    <row r="1097" spans="1:31" customFormat="1" ht="15" customHeight="1" thickBot="1">
      <c r="A1097" s="21"/>
      <c r="B1097" s="294" t="s">
        <v>839</v>
      </c>
      <c r="D1097" s="254" t="s">
        <v>840</v>
      </c>
      <c r="E1097" s="46"/>
      <c r="F1097" s="40" t="s">
        <v>275</v>
      </c>
      <c r="G1097" s="66">
        <v>1</v>
      </c>
      <c r="H1097" s="66">
        <v>6</v>
      </c>
      <c r="I1097" s="586" t="s">
        <v>3726</v>
      </c>
      <c r="J1097" s="66">
        <v>6</v>
      </c>
      <c r="K1097" s="61" t="s">
        <v>502</v>
      </c>
      <c r="L1097" s="69" t="s">
        <v>5091</v>
      </c>
      <c r="M1097" s="86">
        <v>0</v>
      </c>
      <c r="N1097" s="86">
        <v>0</v>
      </c>
      <c r="O1097" s="86">
        <v>0</v>
      </c>
      <c r="P1097" s="86">
        <v>0</v>
      </c>
      <c r="Q1097" s="86">
        <v>0</v>
      </c>
      <c r="R1097" s="279">
        <f t="shared" si="49"/>
        <v>0</v>
      </c>
      <c r="S1097" s="69"/>
      <c r="T1097" s="69"/>
      <c r="U1097" s="69"/>
      <c r="V1097" s="69"/>
      <c r="W1097" s="69"/>
      <c r="X1097" s="69"/>
      <c r="Y1097" s="279"/>
      <c r="Z1097" s="279"/>
      <c r="AA1097" s="279"/>
      <c r="AB1097" s="279"/>
      <c r="AC1097" s="279"/>
      <c r="AD1097" s="279"/>
      <c r="AE1097" s="18"/>
    </row>
    <row r="1098" spans="1:31" customFormat="1" ht="15" customHeight="1" thickBot="1">
      <c r="A1098" s="21"/>
      <c r="B1098" s="291" t="s">
        <v>847</v>
      </c>
      <c r="C1098" s="1"/>
      <c r="D1098" s="254" t="s">
        <v>848</v>
      </c>
      <c r="E1098" s="46"/>
      <c r="F1098" s="40" t="s">
        <v>275</v>
      </c>
      <c r="G1098" s="66">
        <v>4</v>
      </c>
      <c r="H1098" s="66">
        <v>4</v>
      </c>
      <c r="I1098" s="586" t="s">
        <v>3726</v>
      </c>
      <c r="J1098" s="66">
        <v>6</v>
      </c>
      <c r="K1098" s="61" t="s">
        <v>502</v>
      </c>
      <c r="L1098" s="69" t="s">
        <v>5091</v>
      </c>
      <c r="M1098" s="30">
        <v>1</v>
      </c>
      <c r="N1098" s="86">
        <v>0</v>
      </c>
      <c r="O1098" s="86">
        <v>0</v>
      </c>
      <c r="P1098" s="86">
        <v>0</v>
      </c>
      <c r="Q1098" s="86">
        <v>0</v>
      </c>
      <c r="R1098" s="279">
        <f t="shared" si="49"/>
        <v>1</v>
      </c>
      <c r="S1098" s="69"/>
      <c r="T1098" s="69"/>
      <c r="U1098" s="69"/>
      <c r="V1098" s="69"/>
      <c r="W1098" s="69"/>
      <c r="X1098" s="69"/>
      <c r="Y1098" s="279"/>
      <c r="Z1098" s="279"/>
      <c r="AA1098" s="279"/>
      <c r="AB1098" s="279"/>
      <c r="AC1098" s="279"/>
      <c r="AD1098" s="279"/>
      <c r="AE1098" s="18"/>
    </row>
    <row r="1099" spans="1:31" customFormat="1" ht="15" customHeight="1" thickBot="1">
      <c r="A1099" s="21"/>
      <c r="B1099" s="291" t="s">
        <v>850</v>
      </c>
      <c r="C1099" s="1"/>
      <c r="D1099" s="254" t="s">
        <v>851</v>
      </c>
      <c r="E1099" s="49"/>
      <c r="F1099" s="40" t="s">
        <v>275</v>
      </c>
      <c r="G1099" s="66">
        <v>4</v>
      </c>
      <c r="H1099" s="66">
        <v>5</v>
      </c>
      <c r="I1099" s="586" t="s">
        <v>3726</v>
      </c>
      <c r="J1099" s="66">
        <v>6</v>
      </c>
      <c r="K1099" s="61" t="s">
        <v>502</v>
      </c>
      <c r="L1099" s="69" t="s">
        <v>5091</v>
      </c>
      <c r="M1099" s="86">
        <v>0</v>
      </c>
      <c r="N1099" s="86">
        <v>0</v>
      </c>
      <c r="O1099" s="86">
        <v>0</v>
      </c>
      <c r="P1099" s="30">
        <v>1</v>
      </c>
      <c r="Q1099" s="86">
        <v>0</v>
      </c>
      <c r="R1099" s="279">
        <f t="shared" si="49"/>
        <v>1</v>
      </c>
      <c r="S1099" s="69"/>
      <c r="T1099" s="69"/>
      <c r="U1099" s="69"/>
      <c r="V1099" s="69"/>
      <c r="W1099" s="69"/>
      <c r="X1099" s="69"/>
      <c r="Y1099" s="279"/>
      <c r="Z1099" s="279"/>
      <c r="AA1099" s="279"/>
      <c r="AB1099" s="279"/>
      <c r="AC1099" s="279"/>
      <c r="AD1099" s="279"/>
      <c r="AE1099" s="18"/>
    </row>
    <row r="1100" spans="1:31" customFormat="1" ht="15" customHeight="1" thickBot="1">
      <c r="A1100" s="21"/>
      <c r="B1100" s="759" t="s">
        <v>5757</v>
      </c>
      <c r="C1100" s="237"/>
      <c r="D1100" s="254"/>
      <c r="E1100" s="49"/>
      <c r="F1100" s="40"/>
      <c r="G1100" s="66">
        <v>7</v>
      </c>
      <c r="H1100" s="66">
        <v>5</v>
      </c>
      <c r="I1100" s="586" t="s">
        <v>3393</v>
      </c>
      <c r="J1100" s="66">
        <v>6</v>
      </c>
      <c r="K1100" s="61"/>
      <c r="L1100" s="69" t="s">
        <v>5091</v>
      </c>
      <c r="M1100" s="30">
        <v>1</v>
      </c>
      <c r="N1100" s="30">
        <v>1</v>
      </c>
      <c r="O1100" s="30">
        <v>1</v>
      </c>
      <c r="P1100" s="30">
        <v>1</v>
      </c>
      <c r="Q1100" s="86">
        <v>0</v>
      </c>
      <c r="R1100" s="279"/>
      <c r="S1100" s="69"/>
      <c r="T1100" s="69"/>
      <c r="U1100" s="69"/>
      <c r="V1100" s="69"/>
      <c r="W1100" s="69"/>
      <c r="X1100" s="69"/>
      <c r="Y1100" s="279"/>
      <c r="Z1100" s="279"/>
      <c r="AA1100" s="279"/>
      <c r="AB1100" s="279"/>
      <c r="AC1100" s="279"/>
      <c r="AD1100" s="279"/>
      <c r="AE1100" s="18"/>
    </row>
    <row r="1101" spans="1:31" customFormat="1" ht="15" customHeight="1" thickBot="1">
      <c r="A1101" s="21"/>
      <c r="B1101" s="669" t="s">
        <v>4870</v>
      </c>
      <c r="C1101" s="1"/>
      <c r="D1101" s="254"/>
      <c r="E1101" s="49"/>
      <c r="F1101" s="40"/>
      <c r="G1101" s="66"/>
      <c r="H1101" s="66"/>
      <c r="I1101" s="586" t="s">
        <v>3393</v>
      </c>
      <c r="J1101" s="66">
        <v>7</v>
      </c>
      <c r="K1101" s="61" t="s">
        <v>502</v>
      </c>
      <c r="L1101" s="69" t="s">
        <v>5091</v>
      </c>
      <c r="M1101" s="311">
        <v>0</v>
      </c>
      <c r="N1101" s="311">
        <v>0</v>
      </c>
      <c r="O1101" s="30">
        <v>1</v>
      </c>
      <c r="P1101" s="30">
        <v>1</v>
      </c>
      <c r="Q1101" s="30">
        <v>1</v>
      </c>
      <c r="R1101" s="279"/>
      <c r="S1101" s="69"/>
      <c r="T1101" s="69"/>
      <c r="U1101" s="69"/>
      <c r="V1101" s="69"/>
      <c r="W1101" s="69"/>
      <c r="X1101" s="69"/>
      <c r="Y1101" s="279"/>
      <c r="Z1101" s="279"/>
      <c r="AA1101" s="279"/>
      <c r="AB1101" s="279"/>
      <c r="AC1101" s="279"/>
      <c r="AD1101" s="279"/>
      <c r="AE1101" s="18"/>
    </row>
    <row r="1102" spans="1:31" customFormat="1" ht="15" customHeight="1" thickBot="1">
      <c r="A1102" s="21"/>
      <c r="B1102" s="669" t="s">
        <v>4595</v>
      </c>
      <c r="C1102" s="1"/>
      <c r="D1102" s="254"/>
      <c r="E1102" s="49"/>
      <c r="F1102" s="40"/>
      <c r="G1102" s="66"/>
      <c r="H1102" s="66"/>
      <c r="I1102" s="586" t="s">
        <v>3393</v>
      </c>
      <c r="J1102" s="66">
        <v>7</v>
      </c>
      <c r="K1102" s="73" t="s">
        <v>496</v>
      </c>
      <c r="L1102" s="69" t="s">
        <v>5091</v>
      </c>
      <c r="M1102" s="85">
        <v>1</v>
      </c>
      <c r="N1102" s="85">
        <v>0</v>
      </c>
      <c r="O1102" s="85">
        <v>0</v>
      </c>
      <c r="P1102" s="85">
        <v>0</v>
      </c>
      <c r="Q1102" s="85">
        <v>0</v>
      </c>
      <c r="R1102" s="279"/>
      <c r="S1102" s="69"/>
      <c r="T1102" s="69"/>
      <c r="U1102" s="69"/>
      <c r="V1102" s="69"/>
      <c r="W1102" s="69"/>
      <c r="X1102" s="69"/>
      <c r="Y1102" s="279"/>
      <c r="Z1102" s="279"/>
      <c r="AA1102" s="279"/>
      <c r="AB1102" s="279"/>
      <c r="AC1102" s="279"/>
      <c r="AD1102" s="279"/>
      <c r="AE1102" s="18"/>
    </row>
    <row r="1103" spans="1:31" customFormat="1" ht="15" customHeight="1" thickBot="1">
      <c r="A1103" s="21"/>
      <c r="B1103" s="99" t="s">
        <v>236</v>
      </c>
      <c r="C1103" s="237"/>
      <c r="D1103" s="254" t="s">
        <v>853</v>
      </c>
      <c r="E1103" s="49"/>
      <c r="F1103" s="40" t="s">
        <v>275</v>
      </c>
      <c r="G1103" s="66">
        <v>7</v>
      </c>
      <c r="H1103" s="66">
        <v>5</v>
      </c>
      <c r="I1103" s="586" t="s">
        <v>3726</v>
      </c>
      <c r="J1103" s="66">
        <v>7</v>
      </c>
      <c r="K1103" s="61" t="s">
        <v>502</v>
      </c>
      <c r="L1103" s="69" t="s">
        <v>5091</v>
      </c>
      <c r="M1103" s="30">
        <v>1</v>
      </c>
      <c r="N1103" s="86">
        <v>0</v>
      </c>
      <c r="O1103" s="86">
        <v>0</v>
      </c>
      <c r="P1103" s="86">
        <v>0</v>
      </c>
      <c r="Q1103" s="86">
        <v>0</v>
      </c>
      <c r="R1103" s="279">
        <f t="shared" si="49"/>
        <v>1</v>
      </c>
      <c r="S1103" s="69"/>
      <c r="T1103" s="69"/>
      <c r="U1103" s="69"/>
      <c r="V1103" s="69"/>
      <c r="W1103" s="69"/>
      <c r="X1103" s="69"/>
      <c r="Y1103" s="279"/>
      <c r="Z1103" s="279"/>
      <c r="AA1103" s="279"/>
      <c r="AB1103" s="279"/>
      <c r="AC1103" s="279"/>
      <c r="AD1103" s="279"/>
      <c r="AE1103" s="18"/>
    </row>
    <row r="1104" spans="1:31" customFormat="1" ht="15" customHeight="1" thickBot="1">
      <c r="A1104" s="21"/>
      <c r="B1104" s="669" t="s">
        <v>4036</v>
      </c>
      <c r="C1104" s="39"/>
      <c r="D1104" s="254" t="s">
        <v>854</v>
      </c>
      <c r="E1104" s="49"/>
      <c r="F1104" s="40" t="s">
        <v>275</v>
      </c>
      <c r="G1104" s="66">
        <v>7</v>
      </c>
      <c r="H1104" s="66">
        <v>7</v>
      </c>
      <c r="I1104" s="586" t="s">
        <v>3726</v>
      </c>
      <c r="J1104" s="66">
        <v>8</v>
      </c>
      <c r="K1104" s="61" t="s">
        <v>502</v>
      </c>
      <c r="L1104" s="69" t="s">
        <v>5091</v>
      </c>
      <c r="M1104" s="311">
        <v>0</v>
      </c>
      <c r="N1104" s="86">
        <v>0</v>
      </c>
      <c r="O1104" s="30">
        <v>1</v>
      </c>
      <c r="P1104" s="30">
        <v>1</v>
      </c>
      <c r="Q1104" s="30">
        <v>0</v>
      </c>
      <c r="R1104" s="279">
        <f t="shared" si="49"/>
        <v>2</v>
      </c>
      <c r="S1104" s="69"/>
      <c r="T1104" s="69"/>
      <c r="U1104" s="69"/>
      <c r="V1104" s="69"/>
      <c r="W1104" s="69"/>
      <c r="X1104" s="69"/>
      <c r="Y1104" s="279"/>
      <c r="Z1104" s="279"/>
      <c r="AA1104" s="279"/>
      <c r="AB1104" s="279"/>
      <c r="AC1104" s="279"/>
      <c r="AD1104" s="279"/>
      <c r="AE1104" s="18"/>
    </row>
    <row r="1105" spans="1:31" customFormat="1" ht="15" hidden="1" customHeight="1" thickBot="1">
      <c r="A1105" s="21"/>
      <c r="B1105" s="669" t="s">
        <v>4830</v>
      </c>
      <c r="C1105" s="1"/>
      <c r="D1105" s="254"/>
      <c r="E1105" s="49"/>
      <c r="F1105" s="40"/>
      <c r="G1105" s="66"/>
      <c r="H1105" s="66"/>
      <c r="I1105" s="586" t="s">
        <v>3393</v>
      </c>
      <c r="J1105" s="66">
        <v>8</v>
      </c>
      <c r="K1105" s="72" t="s">
        <v>479</v>
      </c>
      <c r="L1105" s="69" t="s">
        <v>5102</v>
      </c>
      <c r="M1105" s="85">
        <v>0</v>
      </c>
      <c r="N1105" s="85">
        <v>0</v>
      </c>
      <c r="O1105" s="85">
        <v>0</v>
      </c>
      <c r="P1105" s="85">
        <v>0</v>
      </c>
      <c r="Q1105" s="85">
        <v>0</v>
      </c>
      <c r="R1105" s="279">
        <f t="shared" si="49"/>
        <v>0</v>
      </c>
      <c r="S1105" s="69"/>
      <c r="T1105" s="69"/>
      <c r="U1105" s="69"/>
      <c r="V1105" s="69"/>
      <c r="W1105" s="69"/>
      <c r="X1105" s="69"/>
      <c r="Y1105" s="279"/>
      <c r="Z1105" s="279"/>
      <c r="AA1105" s="279"/>
      <c r="AB1105" s="279"/>
      <c r="AC1105" s="279"/>
      <c r="AD1105" s="279"/>
      <c r="AE1105" s="18"/>
    </row>
    <row r="1106" spans="1:31" customFormat="1" ht="15" customHeight="1" thickBot="1">
      <c r="A1106" s="21"/>
      <c r="B1106" s="307" t="s">
        <v>4031</v>
      </c>
      <c r="C1106" s="240"/>
      <c r="D1106" s="254" t="s">
        <v>857</v>
      </c>
      <c r="E1106" s="49"/>
      <c r="F1106" s="40" t="s">
        <v>275</v>
      </c>
      <c r="G1106" s="66">
        <v>4</v>
      </c>
      <c r="H1106" s="66">
        <v>12</v>
      </c>
      <c r="I1106" s="586" t="s">
        <v>3726</v>
      </c>
      <c r="J1106" s="66">
        <v>9</v>
      </c>
      <c r="K1106" s="61" t="s">
        <v>502</v>
      </c>
      <c r="L1106" s="69" t="s">
        <v>5091</v>
      </c>
      <c r="M1106" s="311">
        <v>0</v>
      </c>
      <c r="N1106" s="86">
        <v>0</v>
      </c>
      <c r="O1106" s="86">
        <v>0</v>
      </c>
      <c r="P1106" s="30">
        <v>1</v>
      </c>
      <c r="Q1106" s="30">
        <v>1</v>
      </c>
      <c r="R1106" s="279">
        <f t="shared" si="49"/>
        <v>2</v>
      </c>
      <c r="S1106" s="69"/>
      <c r="T1106" s="69"/>
      <c r="U1106" s="69"/>
      <c r="V1106" s="69"/>
      <c r="W1106" s="69"/>
      <c r="X1106" s="69"/>
      <c r="Y1106" s="279"/>
      <c r="Z1106" s="279"/>
      <c r="AA1106" s="279"/>
      <c r="AB1106" s="279"/>
      <c r="AC1106" s="279"/>
      <c r="AD1106" s="279"/>
      <c r="AE1106" s="18"/>
    </row>
    <row r="1107" spans="1:31" customFormat="1" ht="15" customHeight="1" thickBot="1">
      <c r="A1107" s="21"/>
      <c r="B1107" s="306" t="s">
        <v>858</v>
      </c>
      <c r="C1107" s="250"/>
      <c r="D1107" s="254" t="s">
        <v>859</v>
      </c>
      <c r="E1107" s="49"/>
      <c r="F1107" s="40" t="s">
        <v>275</v>
      </c>
      <c r="G1107" s="66">
        <v>8</v>
      </c>
      <c r="H1107" s="66">
        <v>8</v>
      </c>
      <c r="I1107" s="586" t="s">
        <v>3726</v>
      </c>
      <c r="J1107" s="66">
        <v>9</v>
      </c>
      <c r="K1107" s="61" t="s">
        <v>502</v>
      </c>
      <c r="L1107" s="69" t="s">
        <v>5091</v>
      </c>
      <c r="M1107" s="311">
        <v>0</v>
      </c>
      <c r="N1107" s="311">
        <v>0</v>
      </c>
      <c r="O1107" s="311">
        <v>0</v>
      </c>
      <c r="P1107" s="311">
        <v>0</v>
      </c>
      <c r="Q1107" s="30">
        <v>1</v>
      </c>
      <c r="R1107" s="279">
        <f t="shared" si="49"/>
        <v>1</v>
      </c>
      <c r="S1107" s="69"/>
      <c r="T1107" s="69"/>
      <c r="U1107" s="69"/>
      <c r="V1107" s="69"/>
      <c r="W1107" s="69"/>
      <c r="X1107" s="69"/>
      <c r="Y1107" s="279"/>
      <c r="Z1107" s="279"/>
      <c r="AA1107" s="279"/>
      <c r="AB1107" s="279"/>
      <c r="AC1107" s="279"/>
      <c r="AD1107" s="279"/>
      <c r="AE1107" s="18"/>
    </row>
    <row r="1108" spans="1:31" customFormat="1" ht="15" customHeight="1" thickBot="1">
      <c r="A1108" s="21"/>
      <c r="B1108" s="582" t="s">
        <v>2975</v>
      </c>
      <c r="C1108" s="582"/>
      <c r="D1108" s="254" t="s">
        <v>860</v>
      </c>
      <c r="E1108" s="49"/>
      <c r="F1108" s="40" t="s">
        <v>275</v>
      </c>
      <c r="G1108" s="66">
        <v>4</v>
      </c>
      <c r="H1108" s="66">
        <v>12</v>
      </c>
      <c r="I1108" s="586" t="s">
        <v>3726</v>
      </c>
      <c r="J1108" s="66">
        <v>9</v>
      </c>
      <c r="K1108" s="61" t="s">
        <v>502</v>
      </c>
      <c r="L1108" s="69" t="s">
        <v>5091</v>
      </c>
      <c r="M1108" s="311">
        <v>0</v>
      </c>
      <c r="N1108" s="86">
        <v>0</v>
      </c>
      <c r="O1108" s="311">
        <v>0</v>
      </c>
      <c r="P1108" s="86">
        <v>0</v>
      </c>
      <c r="Q1108" s="30">
        <v>1</v>
      </c>
      <c r="R1108" s="279">
        <f t="shared" si="49"/>
        <v>1</v>
      </c>
      <c r="S1108" s="69"/>
      <c r="T1108" s="69"/>
      <c r="U1108" s="69"/>
      <c r="V1108" s="69"/>
      <c r="W1108" s="69"/>
      <c r="X1108" s="69"/>
      <c r="Y1108" s="279"/>
      <c r="Z1108" s="279"/>
      <c r="AA1108" s="279"/>
      <c r="AB1108" s="279"/>
      <c r="AC1108" s="279"/>
      <c r="AD1108" s="279"/>
      <c r="AE1108" s="18"/>
    </row>
    <row r="1109" spans="1:31" customFormat="1" ht="15" customHeight="1" thickBot="1">
      <c r="A1109" s="21"/>
      <c r="B1109" s="291" t="s">
        <v>861</v>
      </c>
      <c r="C1109" s="1"/>
      <c r="D1109" s="254" t="s">
        <v>862</v>
      </c>
      <c r="E1109" s="49"/>
      <c r="F1109" s="40" t="s">
        <v>275</v>
      </c>
      <c r="G1109" s="66">
        <v>8</v>
      </c>
      <c r="H1109" s="66">
        <v>8</v>
      </c>
      <c r="I1109" s="586" t="s">
        <v>3726</v>
      </c>
      <c r="J1109" s="66">
        <v>9</v>
      </c>
      <c r="K1109" s="61" t="s">
        <v>502</v>
      </c>
      <c r="L1109" s="69" t="s">
        <v>5091</v>
      </c>
      <c r="M1109" s="86">
        <v>0</v>
      </c>
      <c r="N1109" s="86">
        <v>0</v>
      </c>
      <c r="O1109" s="311">
        <v>0</v>
      </c>
      <c r="P1109" s="86">
        <v>0</v>
      </c>
      <c r="Q1109" s="311">
        <v>0</v>
      </c>
      <c r="R1109" s="279">
        <f t="shared" si="49"/>
        <v>0</v>
      </c>
      <c r="S1109" s="69"/>
      <c r="T1109" s="69"/>
      <c r="U1109" s="69"/>
      <c r="V1109" s="69"/>
      <c r="W1109" s="69"/>
      <c r="X1109" s="69"/>
      <c r="Y1109" s="279"/>
      <c r="Z1109" s="279"/>
      <c r="AA1109" s="279"/>
      <c r="AB1109" s="279"/>
      <c r="AC1109" s="279"/>
      <c r="AD1109" s="279"/>
      <c r="AE1109" s="18"/>
    </row>
    <row r="1110" spans="1:31" customFormat="1" ht="15" customHeight="1" thickBot="1">
      <c r="A1110" s="21"/>
      <c r="B1110" s="523" t="s">
        <v>4041</v>
      </c>
      <c r="C1110" s="39"/>
      <c r="D1110" s="254" t="s">
        <v>863</v>
      </c>
      <c r="E1110" s="149"/>
      <c r="F1110" s="40" t="s">
        <v>275</v>
      </c>
      <c r="G1110" s="66">
        <v>8</v>
      </c>
      <c r="H1110" s="93">
        <v>8</v>
      </c>
      <c r="I1110" s="586" t="s">
        <v>3726</v>
      </c>
      <c r="J1110" s="66">
        <v>9</v>
      </c>
      <c r="K1110" s="61" t="s">
        <v>502</v>
      </c>
      <c r="L1110" s="69" t="s">
        <v>5092</v>
      </c>
      <c r="M1110" s="86">
        <v>0</v>
      </c>
      <c r="N1110" s="86">
        <v>0</v>
      </c>
      <c r="O1110" s="311">
        <v>0</v>
      </c>
      <c r="P1110" s="311">
        <v>0</v>
      </c>
      <c r="Q1110" s="35">
        <v>0</v>
      </c>
      <c r="R1110" s="279">
        <f t="shared" si="49"/>
        <v>0</v>
      </c>
      <c r="S1110" s="69"/>
      <c r="T1110" s="69"/>
      <c r="U1110" s="69"/>
      <c r="V1110" s="69"/>
      <c r="W1110" s="69"/>
      <c r="X1110" s="69"/>
      <c r="Y1110" s="279"/>
      <c r="Z1110" s="279"/>
      <c r="AA1110" s="279"/>
      <c r="AB1110" s="279"/>
      <c r="AC1110" s="279"/>
      <c r="AD1110" s="279"/>
      <c r="AE1110" s="18"/>
    </row>
    <row r="1111" spans="1:31" customFormat="1" ht="15" customHeight="1" thickBot="1">
      <c r="A1111" s="21"/>
      <c r="B1111" s="94" t="s">
        <v>867</v>
      </c>
      <c r="C1111" s="39"/>
      <c r="D1111" s="254" t="s">
        <v>5560</v>
      </c>
      <c r="E1111" s="46"/>
      <c r="F1111" s="139" t="s">
        <v>275</v>
      </c>
      <c r="G1111" s="66">
        <v>8</v>
      </c>
      <c r="H1111" s="66">
        <v>8</v>
      </c>
      <c r="I1111" s="586" t="s">
        <v>3726</v>
      </c>
      <c r="J1111" s="66">
        <v>25</v>
      </c>
      <c r="K1111" s="73" t="s">
        <v>496</v>
      </c>
      <c r="L1111" s="69" t="s">
        <v>5561</v>
      </c>
      <c r="M1111" s="30">
        <v>1</v>
      </c>
      <c r="N1111" s="86">
        <v>0</v>
      </c>
      <c r="O1111" s="30">
        <v>1</v>
      </c>
      <c r="P1111" s="30">
        <v>1</v>
      </c>
      <c r="Q1111" s="86">
        <v>0</v>
      </c>
      <c r="R1111" s="279">
        <f t="shared" si="49"/>
        <v>3</v>
      </c>
      <c r="S1111" s="69"/>
      <c r="T1111" s="69"/>
      <c r="U1111" s="69"/>
      <c r="V1111" s="69"/>
      <c r="W1111" s="69"/>
      <c r="X1111" s="69"/>
      <c r="Y1111" s="279"/>
      <c r="Z1111" s="279"/>
      <c r="AA1111" s="279"/>
      <c r="AB1111" s="279"/>
      <c r="AC1111" s="279"/>
      <c r="AD1111" s="279"/>
      <c r="AE1111" s="18"/>
    </row>
    <row r="1112" spans="1:31" customFormat="1" ht="15" hidden="1" customHeight="1" thickBot="1">
      <c r="A1112" s="25">
        <v>1212</v>
      </c>
      <c r="B1112" s="44" t="s">
        <v>528</v>
      </c>
      <c r="C1112" s="41"/>
      <c r="D1112" s="254" t="s">
        <v>529</v>
      </c>
      <c r="E1112" s="178"/>
      <c r="F1112" s="97" t="s">
        <v>256</v>
      </c>
      <c r="G1112" s="112"/>
      <c r="H1112" s="112"/>
      <c r="I1112" s="586" t="s">
        <v>3718</v>
      </c>
      <c r="J1112" s="112">
        <v>2</v>
      </c>
      <c r="K1112" s="113" t="s">
        <v>460</v>
      </c>
      <c r="L1112" s="568" t="s">
        <v>5092</v>
      </c>
      <c r="M1112" s="25">
        <v>0</v>
      </c>
      <c r="N1112" s="25">
        <v>0</v>
      </c>
      <c r="O1112" s="25">
        <v>0</v>
      </c>
      <c r="P1112" s="25">
        <v>0</v>
      </c>
      <c r="Q1112" s="25">
        <v>0</v>
      </c>
      <c r="R1112" s="279">
        <f t="shared" si="49"/>
        <v>0</v>
      </c>
      <c r="S1112" s="568"/>
      <c r="T1112" s="568"/>
      <c r="U1112" s="568"/>
      <c r="V1112" s="568"/>
      <c r="W1112" s="568"/>
      <c r="X1112" s="568"/>
      <c r="Y1112" s="279"/>
      <c r="Z1112" s="279"/>
      <c r="AA1112" s="279"/>
      <c r="AB1112" s="279"/>
      <c r="AC1112" s="279"/>
      <c r="AD1112" s="279"/>
      <c r="AE1112" s="18"/>
    </row>
    <row r="1113" spans="1:31" customFormat="1" ht="15" customHeight="1" thickBot="1">
      <c r="A1113" s="25">
        <v>1218</v>
      </c>
      <c r="B1113" s="43" t="s">
        <v>530</v>
      </c>
      <c r="C1113" s="22"/>
      <c r="D1113" s="254" t="s">
        <v>531</v>
      </c>
      <c r="E1113" s="53"/>
      <c r="F1113" s="28" t="s">
        <v>256</v>
      </c>
      <c r="G1113" s="64"/>
      <c r="H1113" s="64"/>
      <c r="I1113" s="586" t="s">
        <v>3718</v>
      </c>
      <c r="J1113" s="64">
        <v>2</v>
      </c>
      <c r="K1113" s="50" t="s">
        <v>496</v>
      </c>
      <c r="L1113" s="568" t="s">
        <v>5092</v>
      </c>
      <c r="M1113" s="25">
        <v>0</v>
      </c>
      <c r="N1113" s="25">
        <v>0</v>
      </c>
      <c r="O1113" s="25">
        <v>0</v>
      </c>
      <c r="P1113" s="25">
        <v>0</v>
      </c>
      <c r="Q1113" s="25">
        <v>0</v>
      </c>
      <c r="R1113" s="279">
        <f t="shared" si="49"/>
        <v>0</v>
      </c>
      <c r="S1113" s="568"/>
      <c r="T1113" s="568"/>
      <c r="U1113" s="568"/>
      <c r="V1113" s="568"/>
      <c r="W1113" s="568"/>
      <c r="X1113" s="568"/>
      <c r="Y1113" s="279"/>
      <c r="Z1113" s="279"/>
      <c r="AA1113" s="279"/>
      <c r="AB1113" s="279"/>
      <c r="AC1113" s="279"/>
      <c r="AD1113" s="279"/>
      <c r="AE1113" s="18"/>
    </row>
    <row r="1114" spans="1:31" customFormat="1" ht="15" hidden="1" customHeight="1" thickBot="1">
      <c r="A1114" s="25">
        <v>1220</v>
      </c>
      <c r="B1114" s="43" t="s">
        <v>532</v>
      </c>
      <c r="C1114" s="22"/>
      <c r="D1114" s="254" t="s">
        <v>533</v>
      </c>
      <c r="E1114" s="53"/>
      <c r="F1114" s="28" t="s">
        <v>256</v>
      </c>
      <c r="G1114" s="64"/>
      <c r="H1114" s="64"/>
      <c r="I1114" s="586" t="s">
        <v>3718</v>
      </c>
      <c r="J1114" s="64">
        <v>2</v>
      </c>
      <c r="K1114" s="48" t="s">
        <v>479</v>
      </c>
      <c r="L1114" s="568" t="s">
        <v>5092</v>
      </c>
      <c r="M1114" s="25">
        <v>0</v>
      </c>
      <c r="N1114" s="25">
        <v>0</v>
      </c>
      <c r="O1114" s="51">
        <v>0</v>
      </c>
      <c r="P1114" s="25">
        <v>0</v>
      </c>
      <c r="Q1114" s="25">
        <v>0</v>
      </c>
      <c r="R1114" s="279">
        <f t="shared" si="49"/>
        <v>0</v>
      </c>
      <c r="S1114" s="568"/>
      <c r="T1114" s="568"/>
      <c r="U1114" s="568"/>
      <c r="V1114" s="568"/>
      <c r="W1114" s="568"/>
      <c r="X1114" s="568"/>
      <c r="Y1114" s="279"/>
      <c r="Z1114" s="279"/>
      <c r="AA1114" s="279"/>
      <c r="AB1114" s="279"/>
      <c r="AC1114" s="279"/>
      <c r="AD1114" s="279"/>
      <c r="AE1114" s="18"/>
    </row>
    <row r="1115" spans="1:31" customFormat="1" ht="15" hidden="1" customHeight="1" thickBot="1">
      <c r="A1115" s="25">
        <v>1221</v>
      </c>
      <c r="B1115" s="44" t="s">
        <v>534</v>
      </c>
      <c r="C1115" s="41"/>
      <c r="D1115" s="254" t="s">
        <v>535</v>
      </c>
      <c r="E1115" s="127"/>
      <c r="F1115" s="97" t="s">
        <v>256</v>
      </c>
      <c r="G1115" s="112"/>
      <c r="H1115" s="112"/>
      <c r="I1115" s="586" t="s">
        <v>3718</v>
      </c>
      <c r="J1115" s="112">
        <v>2</v>
      </c>
      <c r="K1115" s="113" t="s">
        <v>460</v>
      </c>
      <c r="L1115" s="568" t="s">
        <v>5092</v>
      </c>
      <c r="M1115" s="25">
        <v>0</v>
      </c>
      <c r="N1115" s="25">
        <v>0</v>
      </c>
      <c r="O1115" s="25">
        <v>0</v>
      </c>
      <c r="P1115" s="25">
        <v>0</v>
      </c>
      <c r="Q1115" s="25">
        <v>0</v>
      </c>
      <c r="R1115" s="279">
        <f t="shared" si="49"/>
        <v>0</v>
      </c>
      <c r="S1115" s="568"/>
      <c r="T1115" s="568"/>
      <c r="U1115" s="568"/>
      <c r="V1115" s="568"/>
      <c r="W1115" s="568"/>
      <c r="X1115" s="568"/>
      <c r="Y1115" s="279"/>
      <c r="Z1115" s="279"/>
      <c r="AA1115" s="279"/>
      <c r="AB1115" s="279"/>
      <c r="AC1115" s="279"/>
      <c r="AD1115" s="279"/>
      <c r="AE1115" s="18"/>
    </row>
    <row r="1116" spans="1:31" customFormat="1" ht="15" hidden="1" customHeight="1" thickBot="1">
      <c r="A1116" s="25">
        <v>1222</v>
      </c>
      <c r="B1116" s="44" t="s">
        <v>536</v>
      </c>
      <c r="C1116" s="41"/>
      <c r="D1116" s="254" t="s">
        <v>537</v>
      </c>
      <c r="E1116" s="127"/>
      <c r="F1116" s="97" t="s">
        <v>256</v>
      </c>
      <c r="G1116" s="112"/>
      <c r="H1116" s="112"/>
      <c r="I1116" s="586" t="s">
        <v>3718</v>
      </c>
      <c r="J1116" s="112">
        <v>2</v>
      </c>
      <c r="K1116" s="113" t="s">
        <v>460</v>
      </c>
      <c r="L1116" s="568" t="s">
        <v>5092</v>
      </c>
      <c r="M1116" s="25">
        <v>0</v>
      </c>
      <c r="N1116" s="25">
        <v>0</v>
      </c>
      <c r="O1116" s="25">
        <v>0</v>
      </c>
      <c r="P1116" s="25">
        <v>0</v>
      </c>
      <c r="Q1116" s="51">
        <v>0</v>
      </c>
      <c r="R1116" s="279">
        <f t="shared" si="49"/>
        <v>0</v>
      </c>
      <c r="S1116" s="568"/>
      <c r="T1116" s="568"/>
      <c r="U1116" s="568"/>
      <c r="V1116" s="568"/>
      <c r="W1116" s="568"/>
      <c r="X1116" s="568"/>
      <c r="Y1116" s="279"/>
      <c r="Z1116" s="279"/>
      <c r="AA1116" s="279"/>
      <c r="AB1116" s="279"/>
      <c r="AC1116" s="279"/>
      <c r="AD1116" s="279"/>
      <c r="AE1116" s="18"/>
    </row>
    <row r="1117" spans="1:31" customFormat="1" ht="15" hidden="1" customHeight="1" thickBot="1">
      <c r="A1117" s="25">
        <v>1223</v>
      </c>
      <c r="B1117" s="44" t="s">
        <v>538</v>
      </c>
      <c r="C1117" s="41"/>
      <c r="D1117" s="254" t="s">
        <v>539</v>
      </c>
      <c r="E1117" s="127"/>
      <c r="F1117" s="97" t="s">
        <v>256</v>
      </c>
      <c r="G1117" s="112"/>
      <c r="H1117" s="112"/>
      <c r="I1117" s="586" t="s">
        <v>3718</v>
      </c>
      <c r="J1117" s="112">
        <v>2</v>
      </c>
      <c r="K1117" s="117" t="s">
        <v>479</v>
      </c>
      <c r="L1117" s="568" t="s">
        <v>5092</v>
      </c>
      <c r="M1117" s="25">
        <v>0</v>
      </c>
      <c r="N1117" s="25">
        <v>0</v>
      </c>
      <c r="O1117" s="25">
        <v>0</v>
      </c>
      <c r="P1117" s="25">
        <v>0</v>
      </c>
      <c r="Q1117" s="25">
        <v>0</v>
      </c>
      <c r="R1117" s="279">
        <f t="shared" si="49"/>
        <v>0</v>
      </c>
      <c r="S1117" s="568"/>
      <c r="T1117" s="568"/>
      <c r="U1117" s="568"/>
      <c r="V1117" s="568"/>
      <c r="W1117" s="568"/>
      <c r="X1117" s="568"/>
      <c r="Y1117" s="279"/>
      <c r="Z1117" s="279"/>
      <c r="AA1117" s="279"/>
      <c r="AB1117" s="279"/>
      <c r="AC1117" s="279"/>
      <c r="AD1117" s="279"/>
      <c r="AE1117" s="18"/>
    </row>
    <row r="1118" spans="1:31" customFormat="1" ht="15" hidden="1" customHeight="1" thickBot="1">
      <c r="A1118" s="25">
        <v>1226</v>
      </c>
      <c r="B1118" s="44" t="s">
        <v>192</v>
      </c>
      <c r="C1118" s="41"/>
      <c r="D1118" s="254" t="s">
        <v>540</v>
      </c>
      <c r="E1118" s="127"/>
      <c r="F1118" s="97" t="s">
        <v>275</v>
      </c>
      <c r="G1118" s="112">
        <v>2</v>
      </c>
      <c r="H1118" s="112">
        <v>2</v>
      </c>
      <c r="I1118" s="586" t="s">
        <v>3718</v>
      </c>
      <c r="J1118" s="112">
        <v>2</v>
      </c>
      <c r="K1118" s="113" t="s">
        <v>460</v>
      </c>
      <c r="L1118" s="568" t="s">
        <v>5092</v>
      </c>
      <c r="M1118" s="25">
        <v>0</v>
      </c>
      <c r="N1118" s="25">
        <v>0</v>
      </c>
      <c r="O1118" s="25">
        <v>0</v>
      </c>
      <c r="P1118" s="25">
        <v>0</v>
      </c>
      <c r="Q1118" s="25">
        <v>0</v>
      </c>
      <c r="R1118" s="279">
        <f t="shared" si="49"/>
        <v>0</v>
      </c>
      <c r="S1118" s="568"/>
      <c r="T1118" s="568"/>
      <c r="U1118" s="568"/>
      <c r="V1118" s="568"/>
      <c r="W1118" s="568"/>
      <c r="X1118" s="568"/>
      <c r="Y1118" s="279"/>
      <c r="Z1118" s="279"/>
      <c r="AA1118" s="279"/>
      <c r="AB1118" s="279"/>
      <c r="AC1118" s="279"/>
      <c r="AD1118" s="279"/>
      <c r="AE1118" s="18"/>
    </row>
    <row r="1119" spans="1:31" customFormat="1" ht="15" hidden="1" customHeight="1" thickBot="1">
      <c r="A1119" s="25">
        <v>1229</v>
      </c>
      <c r="B1119" s="44" t="s">
        <v>199</v>
      </c>
      <c r="C1119" s="41"/>
      <c r="D1119" s="254" t="s">
        <v>541</v>
      </c>
      <c r="E1119" s="127"/>
      <c r="F1119" s="97" t="s">
        <v>542</v>
      </c>
      <c r="G1119" s="112">
        <v>3</v>
      </c>
      <c r="H1119" s="112"/>
      <c r="I1119" s="586" t="s">
        <v>3718</v>
      </c>
      <c r="J1119" s="112">
        <v>3</v>
      </c>
      <c r="K1119" s="117" t="s">
        <v>479</v>
      </c>
      <c r="L1119" s="568" t="s">
        <v>5092</v>
      </c>
      <c r="M1119" s="25">
        <v>0</v>
      </c>
      <c r="N1119" s="25">
        <v>0</v>
      </c>
      <c r="O1119" s="25">
        <v>0</v>
      </c>
      <c r="P1119" s="25">
        <v>0</v>
      </c>
      <c r="Q1119" s="25">
        <v>0</v>
      </c>
      <c r="R1119" s="279">
        <f t="shared" si="49"/>
        <v>0</v>
      </c>
      <c r="S1119" s="568"/>
      <c r="T1119" s="568"/>
      <c r="U1119" s="568"/>
      <c r="V1119" s="568"/>
      <c r="W1119" s="568"/>
      <c r="X1119" s="568"/>
      <c r="Y1119" s="279"/>
      <c r="Z1119" s="279"/>
      <c r="AA1119" s="279"/>
      <c r="AB1119" s="279"/>
      <c r="AC1119" s="279"/>
      <c r="AD1119" s="279"/>
      <c r="AE1119" s="18"/>
    </row>
    <row r="1120" spans="1:31" customFormat="1" ht="15" hidden="1" customHeight="1" thickBot="1">
      <c r="A1120" s="25">
        <v>1230</v>
      </c>
      <c r="B1120" s="44" t="s">
        <v>193</v>
      </c>
      <c r="C1120" s="41"/>
      <c r="D1120" s="254" t="s">
        <v>543</v>
      </c>
      <c r="E1120" s="127"/>
      <c r="F1120" s="97" t="s">
        <v>256</v>
      </c>
      <c r="G1120" s="112"/>
      <c r="H1120" s="112"/>
      <c r="I1120" s="586" t="s">
        <v>3718</v>
      </c>
      <c r="J1120" s="112">
        <v>3</v>
      </c>
      <c r="K1120" s="113" t="s">
        <v>460</v>
      </c>
      <c r="L1120" s="568" t="s">
        <v>5092</v>
      </c>
      <c r="M1120" s="25">
        <v>0</v>
      </c>
      <c r="N1120" s="25">
        <v>0</v>
      </c>
      <c r="O1120" s="51">
        <v>0</v>
      </c>
      <c r="P1120" s="25">
        <v>0</v>
      </c>
      <c r="Q1120" s="25">
        <v>0</v>
      </c>
      <c r="R1120" s="279">
        <f t="shared" si="49"/>
        <v>0</v>
      </c>
      <c r="S1120" s="568"/>
      <c r="T1120" s="568"/>
      <c r="U1120" s="568"/>
      <c r="V1120" s="568"/>
      <c r="W1120" s="568"/>
      <c r="X1120" s="568"/>
      <c r="Y1120" s="279"/>
      <c r="Z1120" s="279"/>
      <c r="AA1120" s="279"/>
      <c r="AB1120" s="279"/>
      <c r="AC1120" s="279"/>
      <c r="AD1120" s="279"/>
      <c r="AE1120" s="18"/>
    </row>
    <row r="1121" spans="1:31" customFormat="1" ht="15" hidden="1" customHeight="1" thickBot="1">
      <c r="A1121" s="25">
        <v>1234</v>
      </c>
      <c r="B1121" s="44" t="s">
        <v>197</v>
      </c>
      <c r="C1121" s="41"/>
      <c r="D1121" s="254" t="s">
        <v>544</v>
      </c>
      <c r="E1121" s="127"/>
      <c r="F1121" s="97" t="s">
        <v>256</v>
      </c>
      <c r="G1121" s="112"/>
      <c r="H1121" s="112"/>
      <c r="I1121" s="586" t="s">
        <v>3718</v>
      </c>
      <c r="J1121" s="112">
        <v>3</v>
      </c>
      <c r="K1121" s="113" t="s">
        <v>460</v>
      </c>
      <c r="L1121" s="568" t="s">
        <v>5092</v>
      </c>
      <c r="M1121" s="25">
        <v>0</v>
      </c>
      <c r="N1121" s="25">
        <v>0</v>
      </c>
      <c r="O1121" s="51">
        <v>0</v>
      </c>
      <c r="P1121" s="25">
        <v>0</v>
      </c>
      <c r="Q1121" s="25">
        <v>0</v>
      </c>
      <c r="R1121" s="279">
        <f t="shared" si="49"/>
        <v>0</v>
      </c>
      <c r="S1121" s="568"/>
      <c r="T1121" s="568"/>
      <c r="U1121" s="568"/>
      <c r="V1121" s="568"/>
      <c r="W1121" s="568"/>
      <c r="X1121" s="568"/>
      <c r="Y1121" s="279"/>
      <c r="Z1121" s="279"/>
      <c r="AA1121" s="279"/>
      <c r="AB1121" s="279"/>
      <c r="AC1121" s="279"/>
      <c r="AD1121" s="279"/>
      <c r="AE1121" s="18"/>
    </row>
    <row r="1122" spans="1:31" customFormat="1" ht="15" hidden="1" customHeight="1" thickBot="1">
      <c r="A1122" s="25">
        <v>1247</v>
      </c>
      <c r="B1122" s="43" t="s">
        <v>545</v>
      </c>
      <c r="C1122" s="22"/>
      <c r="D1122" s="254" t="s">
        <v>546</v>
      </c>
      <c r="E1122" s="53"/>
      <c r="F1122" s="28" t="s">
        <v>256</v>
      </c>
      <c r="G1122" s="64"/>
      <c r="H1122" s="64"/>
      <c r="I1122" s="586" t="s">
        <v>3718</v>
      </c>
      <c r="J1122" s="64">
        <v>5</v>
      </c>
      <c r="K1122" s="48" t="s">
        <v>479</v>
      </c>
      <c r="L1122" s="568" t="s">
        <v>5092</v>
      </c>
      <c r="M1122" s="25">
        <v>0</v>
      </c>
      <c r="N1122" s="25">
        <v>0</v>
      </c>
      <c r="O1122" s="25">
        <v>0</v>
      </c>
      <c r="P1122" s="25">
        <v>0</v>
      </c>
      <c r="Q1122" s="25">
        <v>0</v>
      </c>
      <c r="R1122" s="279">
        <f t="shared" si="49"/>
        <v>0</v>
      </c>
      <c r="S1122" s="568"/>
      <c r="T1122" s="568"/>
      <c r="U1122" s="568"/>
      <c r="V1122" s="568"/>
      <c r="W1122" s="568"/>
      <c r="X1122" s="568"/>
      <c r="Y1122" s="279"/>
      <c r="Z1122" s="279"/>
      <c r="AA1122" s="279"/>
      <c r="AB1122" s="279"/>
      <c r="AC1122" s="279"/>
      <c r="AD1122" s="279"/>
      <c r="AE1122" s="18"/>
    </row>
    <row r="1123" spans="1:31" customFormat="1" ht="15" hidden="1" customHeight="1" thickBot="1">
      <c r="A1123" s="25">
        <v>1255</v>
      </c>
      <c r="B1123" s="44" t="s">
        <v>204</v>
      </c>
      <c r="C1123" s="41"/>
      <c r="D1123" s="254" t="s">
        <v>547</v>
      </c>
      <c r="E1123" s="127"/>
      <c r="F1123" s="97" t="s">
        <v>275</v>
      </c>
      <c r="G1123" s="112">
        <v>6</v>
      </c>
      <c r="H1123" s="112">
        <v>5</v>
      </c>
      <c r="I1123" s="586" t="s">
        <v>3718</v>
      </c>
      <c r="J1123" s="112">
        <v>6</v>
      </c>
      <c r="K1123" s="117" t="s">
        <v>479</v>
      </c>
      <c r="L1123" s="568" t="s">
        <v>5092</v>
      </c>
      <c r="M1123" s="25">
        <v>0</v>
      </c>
      <c r="N1123" s="25">
        <v>0</v>
      </c>
      <c r="O1123" s="25">
        <v>0</v>
      </c>
      <c r="P1123" s="25">
        <v>0</v>
      </c>
      <c r="Q1123" s="25">
        <v>0</v>
      </c>
      <c r="R1123" s="279">
        <f t="shared" si="49"/>
        <v>0</v>
      </c>
      <c r="S1123" s="568"/>
      <c r="T1123" s="568"/>
      <c r="U1123" s="568"/>
      <c r="V1123" s="568"/>
      <c r="W1123" s="568"/>
      <c r="X1123" s="568"/>
      <c r="Y1123" s="279"/>
      <c r="Z1123" s="279"/>
      <c r="AA1123" s="279"/>
      <c r="AB1123" s="279"/>
      <c r="AC1123" s="279"/>
      <c r="AD1123" s="279"/>
      <c r="AE1123" s="18"/>
    </row>
    <row r="1124" spans="1:31" customFormat="1" ht="15" customHeight="1" thickBot="1">
      <c r="A1124" s="21">
        <v>1601</v>
      </c>
      <c r="B1124" s="286" t="s">
        <v>579</v>
      </c>
      <c r="C1124" s="580"/>
      <c r="D1124" s="254" t="s">
        <v>580</v>
      </c>
      <c r="E1124" s="46"/>
      <c r="F1124" s="40" t="s">
        <v>256</v>
      </c>
      <c r="G1124" s="66">
        <v>0</v>
      </c>
      <c r="H1124" s="66">
        <v>0</v>
      </c>
      <c r="I1124" s="586" t="s">
        <v>3721</v>
      </c>
      <c r="J1124" s="66">
        <v>0</v>
      </c>
      <c r="K1124" s="73" t="s">
        <v>496</v>
      </c>
      <c r="L1124" s="568" t="s">
        <v>5092</v>
      </c>
      <c r="M1124" s="25">
        <v>0</v>
      </c>
      <c r="N1124" s="25">
        <v>0</v>
      </c>
      <c r="O1124" s="25">
        <v>0</v>
      </c>
      <c r="P1124" s="25">
        <v>0</v>
      </c>
      <c r="Q1124" s="25">
        <v>0</v>
      </c>
      <c r="R1124" s="279">
        <f t="shared" ref="R1124:R1176" si="50">SUM(M1124:Q1124)</f>
        <v>0</v>
      </c>
      <c r="S1124" s="568"/>
      <c r="T1124" s="568"/>
      <c r="U1124" s="568"/>
      <c r="V1124" s="568"/>
      <c r="W1124" s="568"/>
      <c r="X1124" s="568"/>
      <c r="Y1124" s="279"/>
      <c r="Z1124" s="279"/>
      <c r="AA1124" s="279"/>
      <c r="AB1124" s="279"/>
      <c r="AC1124" s="279"/>
      <c r="AD1124" s="279"/>
      <c r="AE1124" s="18"/>
    </row>
    <row r="1125" spans="1:31" customFormat="1" ht="15" hidden="1" customHeight="1" thickBot="1">
      <c r="A1125" s="21">
        <v>1602</v>
      </c>
      <c r="B1125" s="294" t="s">
        <v>111</v>
      </c>
      <c r="D1125" s="254" t="s">
        <v>581</v>
      </c>
      <c r="E1125" s="46"/>
      <c r="F1125" s="40" t="s">
        <v>256</v>
      </c>
      <c r="G1125" s="66">
        <v>0</v>
      </c>
      <c r="H1125" s="66">
        <v>0</v>
      </c>
      <c r="I1125" s="586" t="s">
        <v>3721</v>
      </c>
      <c r="J1125" s="66">
        <v>0</v>
      </c>
      <c r="K1125" s="68" t="s">
        <v>460</v>
      </c>
      <c r="L1125" s="568" t="s">
        <v>5092</v>
      </c>
      <c r="M1125" s="25">
        <v>0</v>
      </c>
      <c r="N1125" s="25">
        <v>0</v>
      </c>
      <c r="O1125" s="25">
        <v>0</v>
      </c>
      <c r="P1125" s="25">
        <v>0</v>
      </c>
      <c r="Q1125" s="25">
        <v>0</v>
      </c>
      <c r="R1125" s="279">
        <f t="shared" si="50"/>
        <v>0</v>
      </c>
      <c r="S1125" s="568"/>
      <c r="T1125" s="568"/>
      <c r="U1125" s="568"/>
      <c r="V1125" s="568"/>
      <c r="W1125" s="568"/>
      <c r="X1125" s="568"/>
      <c r="Y1125" s="279"/>
      <c r="Z1125" s="279"/>
      <c r="AA1125" s="279"/>
      <c r="AB1125" s="279"/>
      <c r="AC1125" s="279"/>
      <c r="AD1125" s="279"/>
      <c r="AE1125" s="18"/>
    </row>
    <row r="1126" spans="1:31" customFormat="1" ht="15" hidden="1" customHeight="1" thickBot="1">
      <c r="A1126" s="21">
        <v>1604</v>
      </c>
      <c r="B1126" s="294" t="s">
        <v>97</v>
      </c>
      <c r="D1126" s="254" t="s">
        <v>582</v>
      </c>
      <c r="E1126" s="46"/>
      <c r="F1126" s="40" t="s">
        <v>256</v>
      </c>
      <c r="G1126" s="66">
        <v>0</v>
      </c>
      <c r="H1126" s="66">
        <v>0</v>
      </c>
      <c r="I1126" s="586" t="s">
        <v>3721</v>
      </c>
      <c r="J1126" s="66">
        <v>1</v>
      </c>
      <c r="K1126" s="68" t="s">
        <v>460</v>
      </c>
      <c r="L1126" s="568" t="s">
        <v>5092</v>
      </c>
      <c r="M1126" s="25">
        <v>0</v>
      </c>
      <c r="N1126" s="25">
        <v>0</v>
      </c>
      <c r="O1126" s="25">
        <v>0</v>
      </c>
      <c r="P1126" s="25">
        <v>0</v>
      </c>
      <c r="Q1126" s="25">
        <v>0</v>
      </c>
      <c r="R1126" s="279">
        <f t="shared" si="50"/>
        <v>0</v>
      </c>
      <c r="S1126" s="568"/>
      <c r="T1126" s="568"/>
      <c r="U1126" s="568"/>
      <c r="V1126" s="568"/>
      <c r="W1126" s="568"/>
      <c r="X1126" s="568"/>
      <c r="Y1126" s="279"/>
      <c r="Z1126" s="279"/>
      <c r="AA1126" s="279"/>
      <c r="AB1126" s="279"/>
      <c r="AC1126" s="279"/>
      <c r="AD1126" s="279"/>
      <c r="AE1126" s="18"/>
    </row>
    <row r="1127" spans="1:31" customFormat="1" ht="15" hidden="1" customHeight="1" thickBot="1">
      <c r="A1127" s="21">
        <v>1609</v>
      </c>
      <c r="B1127" s="39" t="s">
        <v>583</v>
      </c>
      <c r="C1127" s="39"/>
      <c r="D1127" s="254" t="s">
        <v>584</v>
      </c>
      <c r="E1127" s="46"/>
      <c r="F1127" s="40" t="s">
        <v>256</v>
      </c>
      <c r="G1127" s="66">
        <v>0</v>
      </c>
      <c r="H1127" s="66">
        <v>0</v>
      </c>
      <c r="I1127" s="586" t="s">
        <v>3721</v>
      </c>
      <c r="J1127" s="66">
        <v>1</v>
      </c>
      <c r="K1127" s="68" t="s">
        <v>460</v>
      </c>
      <c r="L1127" s="568" t="s">
        <v>5092</v>
      </c>
      <c r="M1127" s="297">
        <v>0</v>
      </c>
      <c r="N1127" s="25">
        <v>0</v>
      </c>
      <c r="O1127" s="25">
        <v>0</v>
      </c>
      <c r="P1127" s="25">
        <v>0</v>
      </c>
      <c r="Q1127" s="25">
        <v>0</v>
      </c>
      <c r="R1127" s="279">
        <f t="shared" si="50"/>
        <v>0</v>
      </c>
      <c r="S1127" s="568"/>
      <c r="T1127" s="568"/>
      <c r="U1127" s="568"/>
      <c r="V1127" s="568"/>
      <c r="W1127" s="568"/>
      <c r="X1127" s="568"/>
      <c r="Y1127" s="279"/>
      <c r="Z1127" s="279"/>
      <c r="AA1127" s="279"/>
      <c r="AB1127" s="279"/>
      <c r="AC1127" s="279"/>
      <c r="AD1127" s="279"/>
      <c r="AE1127" s="18"/>
    </row>
    <row r="1128" spans="1:31" customFormat="1" ht="15" hidden="1" customHeight="1" thickBot="1">
      <c r="A1128" s="21">
        <v>1612</v>
      </c>
      <c r="B1128" s="94" t="s">
        <v>585</v>
      </c>
      <c r="C1128" s="39"/>
      <c r="D1128" s="254" t="s">
        <v>586</v>
      </c>
      <c r="E1128" s="46"/>
      <c r="F1128" s="40" t="s">
        <v>256</v>
      </c>
      <c r="G1128" s="66">
        <v>0</v>
      </c>
      <c r="H1128" s="66">
        <v>0</v>
      </c>
      <c r="I1128" s="586" t="s">
        <v>3721</v>
      </c>
      <c r="J1128" s="66">
        <v>2</v>
      </c>
      <c r="K1128" s="68" t="s">
        <v>460</v>
      </c>
      <c r="L1128" s="568" t="s">
        <v>5092</v>
      </c>
      <c r="M1128" s="25">
        <v>0</v>
      </c>
      <c r="N1128" s="25">
        <v>0</v>
      </c>
      <c r="O1128" s="25">
        <v>0</v>
      </c>
      <c r="P1128" s="25">
        <v>0</v>
      </c>
      <c r="Q1128" s="25">
        <v>0</v>
      </c>
      <c r="R1128" s="279">
        <f t="shared" si="50"/>
        <v>0</v>
      </c>
      <c r="S1128" s="568"/>
      <c r="T1128" s="568"/>
      <c r="U1128" s="568"/>
      <c r="V1128" s="568"/>
      <c r="W1128" s="568"/>
      <c r="X1128" s="568"/>
      <c r="Y1128" s="279"/>
      <c r="Z1128" s="279"/>
      <c r="AA1128" s="279"/>
      <c r="AB1128" s="279"/>
      <c r="AC1128" s="279"/>
      <c r="AD1128" s="279"/>
      <c r="AE1128" s="18"/>
    </row>
    <row r="1129" spans="1:31" customFormat="1" ht="15" hidden="1" customHeight="1" thickBot="1">
      <c r="A1129" s="21">
        <v>1617</v>
      </c>
      <c r="B1129" s="39" t="s">
        <v>589</v>
      </c>
      <c r="C1129" s="39"/>
      <c r="D1129" s="254" t="s">
        <v>590</v>
      </c>
      <c r="E1129" s="46"/>
      <c r="F1129" s="40" t="s">
        <v>256</v>
      </c>
      <c r="G1129" s="66">
        <v>0</v>
      </c>
      <c r="H1129" s="66">
        <v>0</v>
      </c>
      <c r="I1129" s="586" t="s">
        <v>3721</v>
      </c>
      <c r="J1129" s="66">
        <v>2</v>
      </c>
      <c r="K1129" s="68" t="s">
        <v>460</v>
      </c>
      <c r="L1129" s="568" t="s">
        <v>5092</v>
      </c>
      <c r="M1129" s="25">
        <v>0</v>
      </c>
      <c r="N1129" s="25">
        <v>0</v>
      </c>
      <c r="O1129" s="25">
        <v>0</v>
      </c>
      <c r="P1129" s="25">
        <v>0</v>
      </c>
      <c r="Q1129" s="25">
        <v>0</v>
      </c>
      <c r="R1129" s="279">
        <f t="shared" si="50"/>
        <v>0</v>
      </c>
      <c r="S1129" s="568"/>
      <c r="T1129" s="568"/>
      <c r="U1129" s="568"/>
      <c r="V1129" s="568"/>
      <c r="W1129" s="568"/>
      <c r="X1129" s="568"/>
      <c r="Y1129" s="279"/>
      <c r="Z1129" s="279"/>
      <c r="AA1129" s="279"/>
      <c r="AB1129" s="279"/>
      <c r="AC1129" s="279"/>
      <c r="AD1129" s="279"/>
      <c r="AE1129" s="18"/>
    </row>
    <row r="1130" spans="1:31" customFormat="1" ht="15" hidden="1" customHeight="1" thickBot="1">
      <c r="A1130" s="21">
        <v>1621</v>
      </c>
      <c r="B1130" s="39" t="s">
        <v>593</v>
      </c>
      <c r="C1130" s="39"/>
      <c r="D1130" s="254" t="s">
        <v>594</v>
      </c>
      <c r="E1130" s="46"/>
      <c r="F1130" s="40" t="s">
        <v>256</v>
      </c>
      <c r="G1130" s="66">
        <v>0</v>
      </c>
      <c r="H1130" s="66">
        <v>0</v>
      </c>
      <c r="I1130" s="586" t="s">
        <v>3721</v>
      </c>
      <c r="J1130" s="66">
        <v>2</v>
      </c>
      <c r="K1130" s="68" t="s">
        <v>460</v>
      </c>
      <c r="L1130" s="568" t="s">
        <v>5092</v>
      </c>
      <c r="M1130" s="25">
        <v>0</v>
      </c>
      <c r="N1130" s="25">
        <v>0</v>
      </c>
      <c r="O1130" s="25">
        <v>0</v>
      </c>
      <c r="P1130" s="25">
        <v>0</v>
      </c>
      <c r="Q1130" s="298">
        <v>0</v>
      </c>
      <c r="R1130" s="279">
        <f t="shared" si="50"/>
        <v>0</v>
      </c>
      <c r="S1130" s="568"/>
      <c r="T1130" s="568"/>
      <c r="U1130" s="568"/>
      <c r="V1130" s="568"/>
      <c r="W1130" s="568"/>
      <c r="X1130" s="568"/>
      <c r="Y1130" s="279"/>
      <c r="Z1130" s="279"/>
      <c r="AA1130" s="279"/>
      <c r="AB1130" s="279"/>
      <c r="AC1130" s="279"/>
      <c r="AD1130" s="279"/>
      <c r="AE1130" s="18"/>
    </row>
    <row r="1131" spans="1:31" customFormat="1" ht="15" hidden="1" customHeight="1" thickBot="1">
      <c r="A1131" s="21">
        <v>1622</v>
      </c>
      <c r="B1131" s="94" t="s">
        <v>595</v>
      </c>
      <c r="C1131" s="39"/>
      <c r="D1131" s="254" t="s">
        <v>596</v>
      </c>
      <c r="E1131" s="46"/>
      <c r="F1131" s="40" t="s">
        <v>275</v>
      </c>
      <c r="G1131" s="66">
        <v>2</v>
      </c>
      <c r="H1131" s="66">
        <v>3</v>
      </c>
      <c r="I1131" s="586" t="s">
        <v>3721</v>
      </c>
      <c r="J1131" s="66">
        <v>2</v>
      </c>
      <c r="K1131" s="68" t="s">
        <v>460</v>
      </c>
      <c r="L1131" s="568" t="s">
        <v>5092</v>
      </c>
      <c r="M1131" s="25">
        <v>0</v>
      </c>
      <c r="N1131" s="25">
        <v>0</v>
      </c>
      <c r="O1131" s="25">
        <v>0</v>
      </c>
      <c r="P1131" s="25">
        <v>0</v>
      </c>
      <c r="Q1131" s="25">
        <v>0</v>
      </c>
      <c r="R1131" s="279">
        <f t="shared" si="50"/>
        <v>0</v>
      </c>
      <c r="S1131" s="568"/>
      <c r="T1131" s="568"/>
      <c r="U1131" s="568"/>
      <c r="V1131" s="568"/>
      <c r="W1131" s="568"/>
      <c r="X1131" s="568"/>
      <c r="Y1131" s="279"/>
      <c r="Z1131" s="279"/>
      <c r="AA1131" s="279"/>
      <c r="AB1131" s="279"/>
      <c r="AC1131" s="279"/>
      <c r="AD1131" s="279"/>
      <c r="AE1131" s="18"/>
    </row>
    <row r="1132" spans="1:31" customFormat="1" ht="15" hidden="1" customHeight="1" thickBot="1">
      <c r="A1132" s="287">
        <v>1625</v>
      </c>
      <c r="B1132" s="260" t="s">
        <v>101</v>
      </c>
      <c r="D1132" s="254" t="s">
        <v>597</v>
      </c>
      <c r="E1132" s="288"/>
      <c r="F1132" s="289" t="s">
        <v>275</v>
      </c>
      <c r="G1132" s="290">
        <v>3</v>
      </c>
      <c r="H1132" s="290">
        <v>3</v>
      </c>
      <c r="I1132" s="586" t="s">
        <v>3721</v>
      </c>
      <c r="J1132" s="290">
        <v>3</v>
      </c>
      <c r="K1132" s="299" t="s">
        <v>479</v>
      </c>
      <c r="L1132" s="568" t="s">
        <v>5092</v>
      </c>
      <c r="M1132" s="300">
        <v>0</v>
      </c>
      <c r="N1132" s="300">
        <v>0</v>
      </c>
      <c r="O1132" s="300">
        <v>0</v>
      </c>
      <c r="P1132" s="300">
        <v>0</v>
      </c>
      <c r="Q1132" s="300">
        <v>0</v>
      </c>
      <c r="R1132" s="279">
        <f t="shared" si="50"/>
        <v>0</v>
      </c>
      <c r="S1132" s="568"/>
      <c r="T1132" s="568"/>
      <c r="U1132" s="568"/>
      <c r="V1132" s="568"/>
      <c r="W1132" s="568"/>
      <c r="X1132" s="568"/>
      <c r="Y1132" s="279"/>
      <c r="Z1132" s="279"/>
      <c r="AA1132" s="279"/>
      <c r="AB1132" s="279"/>
      <c r="AC1132" s="279"/>
      <c r="AD1132" s="279"/>
      <c r="AE1132" s="18"/>
    </row>
    <row r="1133" spans="1:31" customFormat="1" ht="15" hidden="1" customHeight="1" thickBot="1">
      <c r="A1133" s="21">
        <v>1629</v>
      </c>
      <c r="B1133" s="94" t="s">
        <v>598</v>
      </c>
      <c r="C1133" s="39"/>
      <c r="D1133" s="254" t="s">
        <v>599</v>
      </c>
      <c r="E1133" s="46"/>
      <c r="F1133" s="40" t="s">
        <v>338</v>
      </c>
      <c r="G1133" s="66">
        <v>2</v>
      </c>
      <c r="H1133" s="66">
        <v>2</v>
      </c>
      <c r="I1133" s="586" t="s">
        <v>3721</v>
      </c>
      <c r="J1133" s="66">
        <v>3</v>
      </c>
      <c r="K1133" s="72" t="s">
        <v>479</v>
      </c>
      <c r="L1133" s="568" t="s">
        <v>5092</v>
      </c>
      <c r="M1133" s="25">
        <v>0</v>
      </c>
      <c r="N1133" s="25">
        <v>0</v>
      </c>
      <c r="O1133" s="25">
        <v>0</v>
      </c>
      <c r="P1133" s="25">
        <v>0</v>
      </c>
      <c r="Q1133" s="25">
        <v>0</v>
      </c>
      <c r="R1133" s="279">
        <f t="shared" si="50"/>
        <v>0</v>
      </c>
      <c r="S1133" s="568"/>
      <c r="T1133" s="568"/>
      <c r="U1133" s="568"/>
      <c r="V1133" s="568"/>
      <c r="W1133" s="568"/>
      <c r="X1133" s="568"/>
      <c r="Y1133" s="279"/>
      <c r="Z1133" s="279"/>
      <c r="AA1133" s="279"/>
      <c r="AB1133" s="279"/>
      <c r="AC1133" s="279"/>
      <c r="AD1133" s="279"/>
      <c r="AE1133" s="18"/>
    </row>
    <row r="1134" spans="1:31" customFormat="1" ht="15" customHeight="1" thickBot="1">
      <c r="A1134" s="21">
        <v>1631</v>
      </c>
      <c r="B1134" s="291" t="s">
        <v>103</v>
      </c>
      <c r="C1134" s="308"/>
      <c r="D1134" s="254" t="s">
        <v>600</v>
      </c>
      <c r="E1134" s="46"/>
      <c r="F1134" s="40" t="s">
        <v>275</v>
      </c>
      <c r="G1134" s="66">
        <v>2</v>
      </c>
      <c r="H1134" s="66">
        <v>2</v>
      </c>
      <c r="I1134" s="586" t="s">
        <v>3721</v>
      </c>
      <c r="J1134" s="66">
        <v>3</v>
      </c>
      <c r="K1134" s="61" t="s">
        <v>502</v>
      </c>
      <c r="L1134" s="650" t="s">
        <v>5092</v>
      </c>
      <c r="M1134" s="25">
        <v>0</v>
      </c>
      <c r="N1134" s="25">
        <v>0</v>
      </c>
      <c r="O1134" s="25">
        <v>0</v>
      </c>
      <c r="P1134" s="25">
        <v>0</v>
      </c>
      <c r="Q1134" s="25">
        <v>0</v>
      </c>
      <c r="R1134" s="279">
        <f t="shared" si="50"/>
        <v>0</v>
      </c>
      <c r="S1134" s="650"/>
      <c r="T1134" s="650"/>
      <c r="U1134" s="650"/>
      <c r="V1134" s="650"/>
      <c r="W1134" s="650"/>
      <c r="X1134" s="650"/>
      <c r="Y1134" s="279"/>
      <c r="Z1134" s="279"/>
      <c r="AA1134" s="279"/>
      <c r="AB1134" s="279"/>
      <c r="AC1134" s="279"/>
      <c r="AD1134" s="279"/>
      <c r="AE1134" s="18"/>
    </row>
    <row r="1135" spans="1:31" customFormat="1" ht="15" hidden="1" customHeight="1" thickBot="1">
      <c r="A1135" s="21">
        <v>1632</v>
      </c>
      <c r="B1135" s="94" t="s">
        <v>601</v>
      </c>
      <c r="C1135" s="39"/>
      <c r="D1135" s="254" t="s">
        <v>602</v>
      </c>
      <c r="E1135" s="46"/>
      <c r="F1135" s="40" t="s">
        <v>256</v>
      </c>
      <c r="G1135" s="66">
        <v>0</v>
      </c>
      <c r="H1135" s="66">
        <v>0</v>
      </c>
      <c r="I1135" s="586" t="s">
        <v>3721</v>
      </c>
      <c r="J1135" s="66">
        <v>3</v>
      </c>
      <c r="K1135" s="72" t="s">
        <v>479</v>
      </c>
      <c r="L1135" s="568" t="s">
        <v>5092</v>
      </c>
      <c r="M1135" s="25">
        <v>0</v>
      </c>
      <c r="N1135" s="25">
        <v>0</v>
      </c>
      <c r="O1135" s="25">
        <v>0</v>
      </c>
      <c r="P1135" s="25">
        <v>0</v>
      </c>
      <c r="Q1135" s="25">
        <v>0</v>
      </c>
      <c r="R1135" s="279">
        <f t="shared" si="50"/>
        <v>0</v>
      </c>
      <c r="S1135" s="568"/>
      <c r="T1135" s="568"/>
      <c r="U1135" s="568"/>
      <c r="V1135" s="568"/>
      <c r="W1135" s="568"/>
      <c r="X1135" s="568"/>
      <c r="Y1135" s="279"/>
      <c r="Z1135" s="279"/>
      <c r="AA1135" s="279"/>
      <c r="AB1135" s="279"/>
      <c r="AC1135" s="279"/>
      <c r="AD1135" s="279"/>
      <c r="AE1135" s="18"/>
    </row>
    <row r="1136" spans="1:31" customFormat="1" ht="15" hidden="1" customHeight="1" thickBot="1">
      <c r="A1136" s="21">
        <v>1636</v>
      </c>
      <c r="B1136" s="94" t="s">
        <v>603</v>
      </c>
      <c r="C1136" s="39"/>
      <c r="D1136" s="254" t="s">
        <v>604</v>
      </c>
      <c r="E1136" s="46"/>
      <c r="F1136" s="40" t="s">
        <v>275</v>
      </c>
      <c r="G1136" s="66">
        <v>4</v>
      </c>
      <c r="H1136" s="66">
        <v>3</v>
      </c>
      <c r="I1136" s="586" t="s">
        <v>3721</v>
      </c>
      <c r="J1136" s="66">
        <v>3</v>
      </c>
      <c r="K1136" s="72" t="s">
        <v>479</v>
      </c>
      <c r="L1136" s="650" t="s">
        <v>5092</v>
      </c>
      <c r="M1136" s="25">
        <v>0</v>
      </c>
      <c r="N1136" s="25">
        <v>0</v>
      </c>
      <c r="O1136" s="25">
        <v>0</v>
      </c>
      <c r="P1136" s="25">
        <v>0</v>
      </c>
      <c r="Q1136" s="25">
        <v>0</v>
      </c>
      <c r="R1136" s="279">
        <f t="shared" si="50"/>
        <v>0</v>
      </c>
      <c r="S1136" s="650"/>
      <c r="T1136" s="650"/>
      <c r="U1136" s="650"/>
      <c r="V1136" s="650"/>
      <c r="W1136" s="650"/>
      <c r="X1136" s="650"/>
      <c r="Y1136" s="279"/>
      <c r="Z1136" s="279"/>
      <c r="AA1136" s="279"/>
      <c r="AB1136" s="279"/>
      <c r="AC1136" s="279"/>
      <c r="AD1136" s="279"/>
      <c r="AE1136" s="18"/>
    </row>
    <row r="1137" spans="1:31" customFormat="1" ht="15" customHeight="1" thickBot="1">
      <c r="A1137" s="21">
        <v>1654</v>
      </c>
      <c r="B1137" s="81" t="s">
        <v>605</v>
      </c>
      <c r="C1137" s="81"/>
      <c r="D1137" s="254" t="s">
        <v>606</v>
      </c>
      <c r="E1137" s="77"/>
      <c r="F1137" s="105" t="s">
        <v>275</v>
      </c>
      <c r="G1137" s="75">
        <v>5</v>
      </c>
      <c r="H1137" s="75">
        <v>3</v>
      </c>
      <c r="I1137" s="586" t="s">
        <v>3721</v>
      </c>
      <c r="J1137" s="75">
        <v>6</v>
      </c>
      <c r="K1137" s="301" t="s">
        <v>496</v>
      </c>
      <c r="L1137" s="568" t="s">
        <v>5092</v>
      </c>
      <c r="M1137" s="25">
        <v>0</v>
      </c>
      <c r="N1137" s="25">
        <v>0</v>
      </c>
      <c r="O1137" s="25">
        <v>0</v>
      </c>
      <c r="P1137" s="25">
        <v>0</v>
      </c>
      <c r="Q1137" s="25">
        <v>0</v>
      </c>
      <c r="R1137" s="279">
        <f t="shared" si="50"/>
        <v>0</v>
      </c>
      <c r="S1137" s="568"/>
      <c r="T1137" s="568"/>
      <c r="U1137" s="568"/>
      <c r="V1137" s="568"/>
      <c r="W1137" s="568"/>
      <c r="X1137" s="568"/>
      <c r="Y1137" s="279"/>
      <c r="Z1137" s="279"/>
      <c r="AA1137" s="279"/>
      <c r="AB1137" s="279"/>
      <c r="AC1137" s="279"/>
      <c r="AD1137" s="279"/>
      <c r="AE1137" s="18"/>
    </row>
    <row r="1138" spans="1:31" customFormat="1" ht="15" hidden="1" customHeight="1" thickBot="1">
      <c r="A1138" s="35">
        <v>1704</v>
      </c>
      <c r="B1138" s="81" t="s">
        <v>607</v>
      </c>
      <c r="C1138" s="81"/>
      <c r="D1138" s="254" t="s">
        <v>608</v>
      </c>
      <c r="E1138" s="77"/>
      <c r="F1138" s="105" t="s">
        <v>256</v>
      </c>
      <c r="G1138" s="75">
        <v>0</v>
      </c>
      <c r="H1138" s="75">
        <v>0</v>
      </c>
      <c r="I1138" s="586" t="s">
        <v>4897</v>
      </c>
      <c r="J1138" s="75">
        <v>1</v>
      </c>
      <c r="K1138" s="68" t="s">
        <v>460</v>
      </c>
      <c r="L1138" s="568" t="s">
        <v>5092</v>
      </c>
      <c r="M1138" s="35">
        <v>0</v>
      </c>
      <c r="N1138" s="35">
        <v>0</v>
      </c>
      <c r="O1138" s="35">
        <v>0</v>
      </c>
      <c r="P1138" s="35">
        <v>0</v>
      </c>
      <c r="Q1138" s="35">
        <v>0</v>
      </c>
      <c r="R1138" s="279">
        <f t="shared" si="50"/>
        <v>0</v>
      </c>
      <c r="S1138" s="568"/>
      <c r="T1138" s="568"/>
      <c r="U1138" s="568"/>
      <c r="V1138" s="568"/>
      <c r="W1138" s="568"/>
      <c r="X1138" s="568"/>
      <c r="Y1138" s="279"/>
      <c r="Z1138" s="279"/>
      <c r="AA1138" s="279"/>
      <c r="AB1138" s="279"/>
      <c r="AC1138" s="279"/>
      <c r="AD1138" s="279"/>
      <c r="AE1138" s="18"/>
    </row>
    <row r="1139" spans="1:31" customFormat="1" ht="15" hidden="1" customHeight="1" thickBot="1">
      <c r="A1139" s="35">
        <v>1706</v>
      </c>
      <c r="B1139" s="108" t="s">
        <v>609</v>
      </c>
      <c r="C1139" s="81"/>
      <c r="D1139" s="254" t="s">
        <v>610</v>
      </c>
      <c r="E1139" s="77"/>
      <c r="F1139" s="105" t="s">
        <v>256</v>
      </c>
      <c r="G1139" s="75">
        <v>0</v>
      </c>
      <c r="H1139" s="75">
        <v>0</v>
      </c>
      <c r="I1139" s="586" t="s">
        <v>4897</v>
      </c>
      <c r="J1139" s="75">
        <v>1</v>
      </c>
      <c r="K1139" s="68" t="s">
        <v>460</v>
      </c>
      <c r="L1139" s="568" t="s">
        <v>5092</v>
      </c>
      <c r="M1139" s="35">
        <v>0</v>
      </c>
      <c r="N1139" s="35">
        <v>0</v>
      </c>
      <c r="O1139" s="35">
        <v>0</v>
      </c>
      <c r="P1139" s="35">
        <v>0</v>
      </c>
      <c r="Q1139" s="35">
        <v>0</v>
      </c>
      <c r="R1139" s="279">
        <f t="shared" si="50"/>
        <v>0</v>
      </c>
      <c r="S1139" s="568"/>
      <c r="T1139" s="568"/>
      <c r="U1139" s="568"/>
      <c r="V1139" s="568"/>
      <c r="W1139" s="568"/>
      <c r="X1139" s="568"/>
      <c r="Y1139" s="279"/>
      <c r="Z1139" s="279"/>
      <c r="AA1139" s="279"/>
      <c r="AB1139" s="279"/>
      <c r="AC1139" s="279"/>
      <c r="AD1139" s="279"/>
      <c r="AE1139" s="18"/>
    </row>
    <row r="1140" spans="1:31" customFormat="1" ht="15" hidden="1" customHeight="1" thickBot="1">
      <c r="A1140" s="35">
        <v>1707</v>
      </c>
      <c r="B1140" s="81" t="s">
        <v>611</v>
      </c>
      <c r="C1140" s="81"/>
      <c r="D1140" s="254" t="s">
        <v>612</v>
      </c>
      <c r="E1140" s="292"/>
      <c r="F1140" s="105" t="s">
        <v>275</v>
      </c>
      <c r="G1140" s="75">
        <v>3</v>
      </c>
      <c r="H1140" s="293">
        <v>4</v>
      </c>
      <c r="I1140" s="586" t="s">
        <v>4897</v>
      </c>
      <c r="J1140" s="75">
        <v>1</v>
      </c>
      <c r="K1140" s="68" t="s">
        <v>460</v>
      </c>
      <c r="L1140" s="568" t="s">
        <v>5092</v>
      </c>
      <c r="M1140" s="35">
        <v>0</v>
      </c>
      <c r="N1140" s="35">
        <v>0</v>
      </c>
      <c r="O1140" s="35">
        <v>0</v>
      </c>
      <c r="P1140" s="35">
        <v>0</v>
      </c>
      <c r="Q1140" s="35">
        <v>0</v>
      </c>
      <c r="R1140" s="279">
        <f t="shared" si="50"/>
        <v>0</v>
      </c>
      <c r="S1140" s="568"/>
      <c r="T1140" s="568"/>
      <c r="U1140" s="568"/>
      <c r="V1140" s="568"/>
      <c r="W1140" s="568"/>
      <c r="X1140" s="568"/>
      <c r="Y1140" s="279"/>
      <c r="Z1140" s="279"/>
      <c r="AA1140" s="279"/>
      <c r="AB1140" s="279"/>
      <c r="AC1140" s="279"/>
      <c r="AD1140" s="279"/>
      <c r="AE1140" s="18"/>
    </row>
    <row r="1141" spans="1:31" customFormat="1" ht="15" hidden="1" customHeight="1" thickBot="1">
      <c r="A1141" s="35">
        <v>1709</v>
      </c>
      <c r="B1141" s="81" t="s">
        <v>613</v>
      </c>
      <c r="C1141" s="81"/>
      <c r="D1141" s="254" t="s">
        <v>614</v>
      </c>
      <c r="E1141" s="77"/>
      <c r="F1141" s="105" t="s">
        <v>256</v>
      </c>
      <c r="G1141" s="75">
        <v>0</v>
      </c>
      <c r="H1141" s="75">
        <v>0</v>
      </c>
      <c r="I1141" s="586" t="s">
        <v>3722</v>
      </c>
      <c r="J1141" s="75">
        <v>1</v>
      </c>
      <c r="K1141" s="68" t="s">
        <v>460</v>
      </c>
      <c r="L1141" s="568" t="s">
        <v>5092</v>
      </c>
      <c r="M1141" s="35">
        <v>0</v>
      </c>
      <c r="N1141" s="35">
        <v>0</v>
      </c>
      <c r="O1141" s="35">
        <v>0</v>
      </c>
      <c r="P1141" s="35">
        <v>0</v>
      </c>
      <c r="Q1141" s="35">
        <v>0</v>
      </c>
      <c r="R1141" s="279">
        <f t="shared" si="50"/>
        <v>0</v>
      </c>
      <c r="S1141" s="568"/>
      <c r="T1141" s="568"/>
      <c r="U1141" s="568"/>
      <c r="V1141" s="568"/>
      <c r="W1141" s="568"/>
      <c r="X1141" s="568"/>
      <c r="Y1141" s="279"/>
      <c r="Z1141" s="279"/>
      <c r="AA1141" s="279"/>
      <c r="AB1141" s="279"/>
      <c r="AC1141" s="279"/>
      <c r="AD1141" s="279"/>
      <c r="AE1141" s="18"/>
    </row>
    <row r="1142" spans="1:31" customFormat="1" ht="15" hidden="1" customHeight="1" thickBot="1">
      <c r="A1142" s="35">
        <v>1713</v>
      </c>
      <c r="B1142" s="108" t="s">
        <v>615</v>
      </c>
      <c r="C1142" s="81"/>
      <c r="D1142" s="254" t="s">
        <v>616</v>
      </c>
      <c r="E1142" s="77"/>
      <c r="F1142" s="105" t="s">
        <v>256</v>
      </c>
      <c r="G1142" s="75">
        <v>0</v>
      </c>
      <c r="H1142" s="75">
        <v>0</v>
      </c>
      <c r="I1142" s="586" t="s">
        <v>4897</v>
      </c>
      <c r="J1142" s="75">
        <v>2</v>
      </c>
      <c r="K1142" s="72" t="s">
        <v>479</v>
      </c>
      <c r="L1142" s="568" t="s">
        <v>5092</v>
      </c>
      <c r="M1142" s="35">
        <v>0</v>
      </c>
      <c r="N1142" s="35">
        <v>0</v>
      </c>
      <c r="O1142" s="35">
        <v>0</v>
      </c>
      <c r="P1142" s="35">
        <v>0</v>
      </c>
      <c r="Q1142" s="35">
        <v>0</v>
      </c>
      <c r="R1142" s="279">
        <f t="shared" si="50"/>
        <v>0</v>
      </c>
      <c r="S1142" s="568"/>
      <c r="T1142" s="568"/>
      <c r="U1142" s="568"/>
      <c r="V1142" s="568"/>
      <c r="W1142" s="568"/>
      <c r="X1142" s="568"/>
      <c r="Y1142" s="279"/>
      <c r="Z1142" s="279"/>
      <c r="AA1142" s="279"/>
      <c r="AB1142" s="279"/>
      <c r="AC1142" s="279"/>
      <c r="AD1142" s="279"/>
      <c r="AE1142" s="18"/>
    </row>
    <row r="1143" spans="1:31" customFormat="1" ht="15" hidden="1" customHeight="1" thickBot="1">
      <c r="A1143" s="35">
        <v>1722</v>
      </c>
      <c r="B1143" s="688" t="s">
        <v>617</v>
      </c>
      <c r="C1143" s="581"/>
      <c r="D1143" s="254" t="s">
        <v>618</v>
      </c>
      <c r="E1143" s="705"/>
      <c r="F1143" s="711" t="s">
        <v>338</v>
      </c>
      <c r="G1143" s="705">
        <v>2</v>
      </c>
      <c r="H1143" s="705">
        <v>3</v>
      </c>
      <c r="I1143" s="586" t="s">
        <v>4897</v>
      </c>
      <c r="J1143" s="705">
        <v>2</v>
      </c>
      <c r="K1143" s="717" t="s">
        <v>460</v>
      </c>
      <c r="L1143" s="568" t="s">
        <v>5092</v>
      </c>
      <c r="M1143" s="77">
        <v>0</v>
      </c>
      <c r="N1143" s="77">
        <v>0</v>
      </c>
      <c r="O1143" s="77">
        <v>0</v>
      </c>
      <c r="P1143" s="35">
        <v>0</v>
      </c>
      <c r="Q1143" s="35">
        <v>0</v>
      </c>
      <c r="R1143" s="279">
        <f t="shared" si="50"/>
        <v>0</v>
      </c>
      <c r="S1143" s="568"/>
      <c r="T1143" s="568"/>
      <c r="U1143" s="568"/>
      <c r="V1143" s="568"/>
      <c r="W1143" s="568"/>
      <c r="X1143" s="568"/>
      <c r="Y1143" s="279"/>
      <c r="Z1143" s="279"/>
      <c r="AA1143" s="279"/>
      <c r="AB1143" s="279"/>
      <c r="AC1143" s="279"/>
      <c r="AD1143" s="279"/>
      <c r="AE1143" s="18"/>
    </row>
    <row r="1144" spans="1:31" customFormat="1" ht="15" hidden="1" customHeight="1" thickBot="1">
      <c r="A1144" s="35">
        <v>1730</v>
      </c>
      <c r="B1144" s="688" t="s">
        <v>619</v>
      </c>
      <c r="C1144" s="581"/>
      <c r="D1144" s="254" t="s">
        <v>620</v>
      </c>
      <c r="E1144" s="705"/>
      <c r="F1144" s="711" t="s">
        <v>275</v>
      </c>
      <c r="G1144" s="705">
        <v>2</v>
      </c>
      <c r="H1144" s="705">
        <v>4</v>
      </c>
      <c r="I1144" s="586" t="s">
        <v>4897</v>
      </c>
      <c r="J1144" s="705">
        <v>3</v>
      </c>
      <c r="K1144" s="717" t="s">
        <v>460</v>
      </c>
      <c r="L1144" s="568" t="s">
        <v>5092</v>
      </c>
      <c r="M1144" s="116">
        <v>0</v>
      </c>
      <c r="N1144" s="77">
        <v>0</v>
      </c>
      <c r="O1144" s="77">
        <v>0</v>
      </c>
      <c r="P1144" s="77">
        <v>0</v>
      </c>
      <c r="Q1144" s="116">
        <v>0</v>
      </c>
      <c r="R1144" s="279">
        <f t="shared" si="50"/>
        <v>0</v>
      </c>
      <c r="S1144" s="568"/>
      <c r="T1144" s="568"/>
      <c r="U1144" s="568"/>
      <c r="V1144" s="568"/>
      <c r="W1144" s="568"/>
      <c r="X1144" s="568"/>
      <c r="Y1144" s="279"/>
      <c r="Z1144" s="279"/>
      <c r="AA1144" s="279"/>
      <c r="AB1144" s="279"/>
      <c r="AC1144" s="279"/>
      <c r="AD1144" s="279"/>
      <c r="AE1144" s="18"/>
    </row>
    <row r="1145" spans="1:31" customFormat="1" ht="15" hidden="1" customHeight="1" thickBot="1">
      <c r="A1145" s="35">
        <v>1732</v>
      </c>
      <c r="B1145" s="700" t="s">
        <v>175</v>
      </c>
      <c r="C1145" s="173"/>
      <c r="D1145" s="254" t="s">
        <v>621</v>
      </c>
      <c r="E1145" s="705"/>
      <c r="F1145" s="711" t="s">
        <v>275</v>
      </c>
      <c r="G1145" s="705">
        <v>0</v>
      </c>
      <c r="H1145" s="705">
        <v>3</v>
      </c>
      <c r="I1145" s="586" t="s">
        <v>4897</v>
      </c>
      <c r="J1145" s="705">
        <v>3</v>
      </c>
      <c r="K1145" s="719" t="s">
        <v>479</v>
      </c>
      <c r="L1145" s="568" t="s">
        <v>5092</v>
      </c>
      <c r="M1145" s="77">
        <v>0</v>
      </c>
      <c r="N1145" s="77">
        <v>0</v>
      </c>
      <c r="O1145" s="77">
        <v>0</v>
      </c>
      <c r="P1145" s="77">
        <v>0</v>
      </c>
      <c r="Q1145" s="77">
        <v>0</v>
      </c>
      <c r="R1145" s="279">
        <f t="shared" si="50"/>
        <v>0</v>
      </c>
      <c r="S1145" s="568"/>
      <c r="T1145" s="568"/>
      <c r="U1145" s="568"/>
      <c r="V1145" s="568"/>
      <c r="W1145" s="568"/>
      <c r="X1145" s="568"/>
      <c r="Y1145" s="279"/>
      <c r="Z1145" s="279"/>
      <c r="AA1145" s="279"/>
      <c r="AB1145" s="279"/>
      <c r="AC1145" s="279"/>
      <c r="AD1145" s="279"/>
      <c r="AE1145" s="18"/>
    </row>
    <row r="1146" spans="1:31" customFormat="1" ht="15" hidden="1" customHeight="1" thickBot="1">
      <c r="A1146" s="35">
        <v>1734</v>
      </c>
      <c r="B1146" s="683" t="s">
        <v>622</v>
      </c>
      <c r="C1146" s="39"/>
      <c r="D1146" s="254" t="s">
        <v>623</v>
      </c>
      <c r="E1146" s="704"/>
      <c r="F1146" s="709" t="s">
        <v>256</v>
      </c>
      <c r="G1146" s="704">
        <v>0</v>
      </c>
      <c r="H1146" s="704">
        <v>0</v>
      </c>
      <c r="I1146" s="586" t="s">
        <v>4897</v>
      </c>
      <c r="J1146" s="704">
        <v>3</v>
      </c>
      <c r="K1146" s="719" t="s">
        <v>479</v>
      </c>
      <c r="L1146" s="568" t="s">
        <v>5092</v>
      </c>
      <c r="M1146" s="35">
        <v>0</v>
      </c>
      <c r="N1146" s="35">
        <v>0</v>
      </c>
      <c r="O1146" s="35">
        <v>0</v>
      </c>
      <c r="P1146" s="35">
        <v>0</v>
      </c>
      <c r="Q1146" s="35">
        <v>0</v>
      </c>
      <c r="R1146" s="279">
        <f t="shared" si="50"/>
        <v>0</v>
      </c>
      <c r="S1146" s="568"/>
      <c r="T1146" s="568"/>
      <c r="U1146" s="568"/>
      <c r="V1146" s="568"/>
      <c r="W1146" s="568"/>
      <c r="X1146" s="568"/>
      <c r="Y1146" s="279"/>
      <c r="Z1146" s="279"/>
      <c r="AA1146" s="279"/>
      <c r="AB1146" s="279"/>
      <c r="AC1146" s="279"/>
      <c r="AD1146" s="279"/>
      <c r="AE1146" s="18"/>
    </row>
    <row r="1147" spans="1:31" customFormat="1" ht="15" customHeight="1" thickBot="1">
      <c r="A1147" s="35">
        <v>1735</v>
      </c>
      <c r="B1147" s="683" t="s">
        <v>624</v>
      </c>
      <c r="C1147" s="683"/>
      <c r="D1147" s="676" t="s">
        <v>625</v>
      </c>
      <c r="E1147" s="704"/>
      <c r="F1147" s="709" t="s">
        <v>256</v>
      </c>
      <c r="G1147" s="704">
        <v>0</v>
      </c>
      <c r="H1147" s="704">
        <v>0</v>
      </c>
      <c r="I1147" s="586" t="s">
        <v>4897</v>
      </c>
      <c r="J1147" s="704">
        <v>3</v>
      </c>
      <c r="K1147" s="722" t="s">
        <v>496</v>
      </c>
      <c r="L1147" s="568" t="s">
        <v>5092</v>
      </c>
      <c r="M1147" s="35">
        <v>0</v>
      </c>
      <c r="N1147" s="35">
        <v>0</v>
      </c>
      <c r="O1147" s="35">
        <v>0</v>
      </c>
      <c r="P1147" s="35">
        <v>0</v>
      </c>
      <c r="Q1147" s="35">
        <v>0</v>
      </c>
      <c r="R1147" s="279">
        <f t="shared" si="50"/>
        <v>0</v>
      </c>
      <c r="S1147" s="568"/>
      <c r="T1147" s="568"/>
      <c r="U1147" s="568"/>
      <c r="V1147" s="568"/>
      <c r="W1147" s="568"/>
      <c r="X1147" s="568"/>
      <c r="Y1147" s="279"/>
      <c r="Z1147" s="279"/>
      <c r="AA1147" s="279"/>
      <c r="AB1147" s="279"/>
      <c r="AC1147" s="279"/>
      <c r="AD1147" s="279"/>
      <c r="AE1147" s="18"/>
    </row>
    <row r="1148" spans="1:31" customFormat="1" ht="15" hidden="1" customHeight="1" thickBot="1">
      <c r="A1148" s="35">
        <v>1736</v>
      </c>
      <c r="B1148" s="685" t="s">
        <v>626</v>
      </c>
      <c r="C1148" s="685"/>
      <c r="D1148" s="676" t="s">
        <v>627</v>
      </c>
      <c r="E1148" s="705"/>
      <c r="F1148" s="711" t="s">
        <v>256</v>
      </c>
      <c r="G1148" s="705">
        <v>0</v>
      </c>
      <c r="H1148" s="705">
        <v>0</v>
      </c>
      <c r="I1148" s="586" t="s">
        <v>4897</v>
      </c>
      <c r="J1148" s="705">
        <v>3</v>
      </c>
      <c r="K1148" s="718" t="s">
        <v>479</v>
      </c>
      <c r="L1148" s="568" t="s">
        <v>5092</v>
      </c>
      <c r="M1148" s="35">
        <v>0</v>
      </c>
      <c r="N1148" s="35">
        <v>0</v>
      </c>
      <c r="O1148" s="35">
        <v>0</v>
      </c>
      <c r="P1148" s="35">
        <v>0</v>
      </c>
      <c r="Q1148" s="35">
        <v>0</v>
      </c>
      <c r="R1148" s="279">
        <f t="shared" si="50"/>
        <v>0</v>
      </c>
      <c r="S1148" s="568"/>
      <c r="T1148" s="568"/>
      <c r="U1148" s="568"/>
      <c r="V1148" s="568"/>
      <c r="W1148" s="568"/>
      <c r="X1148" s="568"/>
      <c r="Y1148" s="279"/>
      <c r="Z1148" s="279"/>
      <c r="AA1148" s="279"/>
      <c r="AB1148" s="279"/>
      <c r="AC1148" s="279"/>
      <c r="AD1148" s="279"/>
      <c r="AE1148" s="18"/>
    </row>
    <row r="1149" spans="1:31" customFormat="1" ht="15" hidden="1" customHeight="1" thickBot="1">
      <c r="A1149" s="35">
        <v>1737</v>
      </c>
      <c r="B1149" s="688" t="s">
        <v>628</v>
      </c>
      <c r="C1149" s="688"/>
      <c r="D1149" s="676" t="s">
        <v>629</v>
      </c>
      <c r="E1149" s="705"/>
      <c r="F1149" s="711" t="s">
        <v>256</v>
      </c>
      <c r="G1149" s="705">
        <v>0</v>
      </c>
      <c r="H1149" s="705">
        <v>0</v>
      </c>
      <c r="I1149" s="586" t="s">
        <v>4897</v>
      </c>
      <c r="J1149" s="705">
        <v>3</v>
      </c>
      <c r="K1149" s="719" t="s">
        <v>479</v>
      </c>
      <c r="L1149" s="568" t="s">
        <v>5092</v>
      </c>
      <c r="M1149" s="77">
        <v>0</v>
      </c>
      <c r="N1149" s="116">
        <v>0</v>
      </c>
      <c r="O1149" s="77">
        <v>0</v>
      </c>
      <c r="P1149" s="77">
        <v>0</v>
      </c>
      <c r="Q1149" s="77">
        <v>0</v>
      </c>
      <c r="R1149" s="279">
        <f t="shared" si="50"/>
        <v>0</v>
      </c>
      <c r="S1149" s="568"/>
      <c r="T1149" s="568"/>
      <c r="U1149" s="568"/>
      <c r="V1149" s="568"/>
      <c r="W1149" s="568"/>
      <c r="X1149" s="568"/>
      <c r="Y1149" s="279"/>
      <c r="Z1149" s="279"/>
      <c r="AA1149" s="279"/>
      <c r="AB1149" s="279"/>
      <c r="AC1149" s="279"/>
      <c r="AD1149" s="279"/>
      <c r="AE1149" s="18"/>
    </row>
    <row r="1150" spans="1:31" customFormat="1" ht="15" customHeight="1" thickBot="1">
      <c r="A1150" s="35">
        <v>1751</v>
      </c>
      <c r="B1150" s="683" t="s">
        <v>632</v>
      </c>
      <c r="C1150" s="683"/>
      <c r="D1150" s="676" t="s">
        <v>612</v>
      </c>
      <c r="E1150" s="704"/>
      <c r="F1150" s="709" t="s">
        <v>338</v>
      </c>
      <c r="G1150" s="704">
        <v>2</v>
      </c>
      <c r="H1150" s="704">
        <v>8</v>
      </c>
      <c r="I1150" s="586" t="s">
        <v>4897</v>
      </c>
      <c r="J1150" s="704">
        <v>5</v>
      </c>
      <c r="K1150" s="722" t="s">
        <v>496</v>
      </c>
      <c r="L1150" s="568" t="s">
        <v>5092</v>
      </c>
      <c r="M1150" s="35">
        <v>0</v>
      </c>
      <c r="N1150" s="35">
        <v>0</v>
      </c>
      <c r="O1150" s="35">
        <v>0</v>
      </c>
      <c r="P1150" s="35">
        <v>0</v>
      </c>
      <c r="Q1150" s="35">
        <v>0</v>
      </c>
      <c r="R1150" s="279">
        <f t="shared" si="50"/>
        <v>0</v>
      </c>
      <c r="S1150" s="568"/>
      <c r="T1150" s="568"/>
      <c r="U1150" s="568"/>
      <c r="V1150" s="568"/>
      <c r="W1150" s="568"/>
      <c r="X1150" s="568"/>
      <c r="Y1150" s="279"/>
      <c r="Z1150" s="279"/>
      <c r="AA1150" s="279"/>
      <c r="AB1150" s="279"/>
      <c r="AC1150" s="279"/>
      <c r="AD1150" s="279"/>
      <c r="AE1150" s="18"/>
    </row>
    <row r="1151" spans="1:31" customFormat="1" ht="15" customHeight="1" thickBot="1">
      <c r="A1151" s="35">
        <v>1760</v>
      </c>
      <c r="B1151" s="687" t="s">
        <v>633</v>
      </c>
      <c r="C1151" s="687"/>
      <c r="D1151" s="676" t="s">
        <v>634</v>
      </c>
      <c r="E1151" s="708"/>
      <c r="F1151" s="709" t="s">
        <v>275</v>
      </c>
      <c r="G1151" s="704">
        <v>3</v>
      </c>
      <c r="H1151" s="708">
        <v>5</v>
      </c>
      <c r="I1151" s="586" t="s">
        <v>4897</v>
      </c>
      <c r="J1151" s="704">
        <v>8</v>
      </c>
      <c r="K1151" s="721" t="s">
        <v>502</v>
      </c>
      <c r="L1151" s="650" t="s">
        <v>5092</v>
      </c>
      <c r="M1151" s="35">
        <v>0</v>
      </c>
      <c r="N1151" s="35">
        <v>0</v>
      </c>
      <c r="O1151" s="35">
        <v>0</v>
      </c>
      <c r="P1151" s="35">
        <v>0</v>
      </c>
      <c r="Q1151" s="35">
        <v>0</v>
      </c>
      <c r="R1151" s="279">
        <f t="shared" si="50"/>
        <v>0</v>
      </c>
      <c r="S1151" s="650"/>
      <c r="T1151" s="650"/>
      <c r="U1151" s="650"/>
      <c r="V1151" s="650"/>
      <c r="W1151" s="650"/>
      <c r="X1151" s="650"/>
      <c r="Y1151" s="279"/>
      <c r="Z1151" s="279"/>
      <c r="AA1151" s="279"/>
      <c r="AB1151" s="279"/>
      <c r="AC1151" s="279"/>
      <c r="AD1151" s="279"/>
      <c r="AE1151" s="18"/>
    </row>
    <row r="1152" spans="1:31" customFormat="1" ht="15" hidden="1" customHeight="1" thickBot="1">
      <c r="A1152" s="38">
        <v>1403</v>
      </c>
      <c r="B1152" s="683" t="s">
        <v>635</v>
      </c>
      <c r="C1152" s="683"/>
      <c r="D1152" s="676" t="s">
        <v>636</v>
      </c>
      <c r="E1152" s="704"/>
      <c r="F1152" s="709" t="s">
        <v>256</v>
      </c>
      <c r="G1152" s="704">
        <v>0</v>
      </c>
      <c r="H1152" s="704">
        <v>0</v>
      </c>
      <c r="I1152" s="586" t="s">
        <v>3724</v>
      </c>
      <c r="J1152" s="704">
        <v>1</v>
      </c>
      <c r="K1152" s="717" t="s">
        <v>460</v>
      </c>
      <c r="L1152" s="568" t="s">
        <v>5092</v>
      </c>
      <c r="M1152" s="35">
        <v>0</v>
      </c>
      <c r="N1152" s="25">
        <v>0</v>
      </c>
      <c r="O1152" s="25">
        <v>0</v>
      </c>
      <c r="P1152" s="25">
        <v>0</v>
      </c>
      <c r="Q1152" s="25">
        <v>0</v>
      </c>
      <c r="R1152" s="279">
        <f t="shared" si="50"/>
        <v>0</v>
      </c>
      <c r="S1152" s="568"/>
      <c r="T1152" s="568"/>
      <c r="U1152" s="568"/>
      <c r="V1152" s="568"/>
      <c r="W1152" s="568"/>
      <c r="X1152" s="568"/>
      <c r="Y1152" s="279"/>
      <c r="Z1152" s="279"/>
      <c r="AA1152" s="279"/>
      <c r="AB1152" s="279"/>
      <c r="AC1152" s="279"/>
      <c r="AD1152" s="279"/>
      <c r="AE1152" s="18"/>
    </row>
    <row r="1153" spans="1:31" customFormat="1" ht="15" hidden="1" customHeight="1" thickBot="1">
      <c r="A1153" s="38">
        <v>1409</v>
      </c>
      <c r="B1153" s="683" t="s">
        <v>87</v>
      </c>
      <c r="C1153" s="683"/>
      <c r="D1153" s="676" t="s">
        <v>637</v>
      </c>
      <c r="E1153" s="704"/>
      <c r="F1153" s="709" t="s">
        <v>256</v>
      </c>
      <c r="G1153" s="704">
        <v>0</v>
      </c>
      <c r="H1153" s="704">
        <v>0</v>
      </c>
      <c r="I1153" s="586" t="s">
        <v>4896</v>
      </c>
      <c r="J1153" s="704">
        <v>1</v>
      </c>
      <c r="K1153" s="717" t="s">
        <v>460</v>
      </c>
      <c r="L1153" s="568" t="s">
        <v>5092</v>
      </c>
      <c r="M1153" s="25">
        <v>0</v>
      </c>
      <c r="N1153" s="25">
        <v>0</v>
      </c>
      <c r="O1153" s="25">
        <v>0</v>
      </c>
      <c r="P1153" s="25">
        <v>0</v>
      </c>
      <c r="Q1153" s="25">
        <v>0</v>
      </c>
      <c r="R1153" s="279">
        <f t="shared" si="50"/>
        <v>0</v>
      </c>
      <c r="S1153" s="568"/>
      <c r="T1153" s="568"/>
      <c r="U1153" s="568"/>
      <c r="V1153" s="568"/>
      <c r="W1153" s="568"/>
      <c r="X1153" s="568"/>
      <c r="Y1153" s="279"/>
      <c r="Z1153" s="279"/>
      <c r="AA1153" s="279"/>
      <c r="AB1153" s="279"/>
      <c r="AC1153" s="279"/>
      <c r="AD1153" s="279"/>
      <c r="AE1153" s="18"/>
    </row>
    <row r="1154" spans="1:31" customFormat="1" ht="15" hidden="1" customHeight="1" thickBot="1">
      <c r="A1154" s="38">
        <v>1410</v>
      </c>
      <c r="B1154" s="683" t="s">
        <v>638</v>
      </c>
      <c r="C1154" s="683"/>
      <c r="D1154" s="676" t="s">
        <v>639</v>
      </c>
      <c r="E1154" s="704"/>
      <c r="F1154" s="709" t="s">
        <v>256</v>
      </c>
      <c r="G1154" s="704">
        <v>0</v>
      </c>
      <c r="H1154" s="704">
        <v>0</v>
      </c>
      <c r="I1154" s="586" t="s">
        <v>4896</v>
      </c>
      <c r="J1154" s="704">
        <v>1</v>
      </c>
      <c r="K1154" s="717" t="s">
        <v>460</v>
      </c>
      <c r="L1154" s="568" t="s">
        <v>5092</v>
      </c>
      <c r="M1154" s="25">
        <v>0</v>
      </c>
      <c r="N1154" s="25">
        <v>0</v>
      </c>
      <c r="O1154" s="25">
        <v>0</v>
      </c>
      <c r="P1154" s="25">
        <v>0</v>
      </c>
      <c r="Q1154" s="25">
        <v>0</v>
      </c>
      <c r="R1154" s="279">
        <f t="shared" si="50"/>
        <v>0</v>
      </c>
      <c r="S1154" s="568"/>
      <c r="T1154" s="568"/>
      <c r="U1154" s="568"/>
      <c r="V1154" s="568"/>
      <c r="W1154" s="568"/>
      <c r="X1154" s="568"/>
      <c r="Y1154" s="279"/>
      <c r="Z1154" s="279"/>
      <c r="AA1154" s="279"/>
      <c r="AB1154" s="279"/>
      <c r="AC1154" s="279"/>
      <c r="AD1154" s="279"/>
      <c r="AE1154" s="18"/>
    </row>
    <row r="1155" spans="1:31" customFormat="1" ht="15" hidden="1" customHeight="1" thickBot="1">
      <c r="A1155" s="38">
        <v>1411</v>
      </c>
      <c r="B1155" s="683" t="s">
        <v>88</v>
      </c>
      <c r="C1155" s="683"/>
      <c r="D1155" s="676" t="s">
        <v>640</v>
      </c>
      <c r="E1155" s="704"/>
      <c r="F1155" s="709" t="s">
        <v>256</v>
      </c>
      <c r="G1155" s="704">
        <v>0</v>
      </c>
      <c r="H1155" s="704">
        <v>0</v>
      </c>
      <c r="I1155" s="586" t="s">
        <v>4896</v>
      </c>
      <c r="J1155" s="704">
        <v>1</v>
      </c>
      <c r="K1155" s="717" t="s">
        <v>460</v>
      </c>
      <c r="L1155" s="568" t="s">
        <v>5092</v>
      </c>
      <c r="M1155" s="25">
        <v>0</v>
      </c>
      <c r="N1155" s="25">
        <v>0</v>
      </c>
      <c r="O1155" s="25">
        <v>0</v>
      </c>
      <c r="P1155" s="25">
        <v>0</v>
      </c>
      <c r="Q1155" s="25">
        <v>0</v>
      </c>
      <c r="R1155" s="279">
        <f t="shared" si="50"/>
        <v>0</v>
      </c>
      <c r="S1155" s="568"/>
      <c r="T1155" s="568"/>
      <c r="U1155" s="568"/>
      <c r="V1155" s="568"/>
      <c r="W1155" s="568"/>
      <c r="X1155" s="568"/>
      <c r="Y1155" s="279"/>
      <c r="Z1155" s="279"/>
      <c r="AA1155" s="279"/>
      <c r="AB1155" s="279"/>
      <c r="AC1155" s="279"/>
      <c r="AD1155" s="279"/>
      <c r="AE1155" s="18"/>
    </row>
    <row r="1156" spans="1:31" customFormat="1" ht="15" hidden="1" customHeight="1" thickBot="1">
      <c r="A1156" s="38">
        <v>1412</v>
      </c>
      <c r="B1156" s="683" t="s">
        <v>641</v>
      </c>
      <c r="C1156" s="683"/>
      <c r="D1156" s="676" t="s">
        <v>642</v>
      </c>
      <c r="E1156" s="708"/>
      <c r="F1156" s="709" t="s">
        <v>256</v>
      </c>
      <c r="G1156" s="704">
        <v>0</v>
      </c>
      <c r="H1156" s="708">
        <v>0</v>
      </c>
      <c r="I1156" s="586" t="s">
        <v>4896</v>
      </c>
      <c r="J1156" s="704">
        <v>1</v>
      </c>
      <c r="K1156" s="717" t="s">
        <v>460</v>
      </c>
      <c r="L1156" s="568" t="s">
        <v>5092</v>
      </c>
      <c r="M1156" s="25">
        <v>0</v>
      </c>
      <c r="N1156" s="25">
        <v>0</v>
      </c>
      <c r="O1156" s="25">
        <v>0</v>
      </c>
      <c r="P1156" s="25">
        <v>0</v>
      </c>
      <c r="Q1156" s="25">
        <v>0</v>
      </c>
      <c r="R1156" s="279">
        <f t="shared" si="50"/>
        <v>0</v>
      </c>
      <c r="S1156" s="568"/>
      <c r="T1156" s="568"/>
      <c r="U1156" s="568"/>
      <c r="V1156" s="568"/>
      <c r="W1156" s="568"/>
      <c r="X1156" s="568"/>
      <c r="Y1156" s="279"/>
      <c r="Z1156" s="279"/>
      <c r="AA1156" s="279"/>
      <c r="AB1156" s="279"/>
      <c r="AC1156" s="279"/>
      <c r="AD1156" s="279"/>
      <c r="AE1156" s="18"/>
    </row>
    <row r="1157" spans="1:31" customFormat="1" ht="15" hidden="1" customHeight="1" thickBot="1">
      <c r="A1157" s="38">
        <v>1421</v>
      </c>
      <c r="B1157" s="683" t="s">
        <v>70</v>
      </c>
      <c r="C1157" s="683"/>
      <c r="D1157" s="676" t="s">
        <v>643</v>
      </c>
      <c r="E1157" s="704"/>
      <c r="F1157" s="709" t="s">
        <v>256</v>
      </c>
      <c r="G1157" s="704">
        <v>0</v>
      </c>
      <c r="H1157" s="704">
        <v>0</v>
      </c>
      <c r="I1157" s="586" t="s">
        <v>4896</v>
      </c>
      <c r="J1157" s="704">
        <v>2</v>
      </c>
      <c r="K1157" s="719" t="s">
        <v>479</v>
      </c>
      <c r="L1157" s="568" t="s">
        <v>5092</v>
      </c>
      <c r="M1157" s="25">
        <v>0</v>
      </c>
      <c r="N1157" s="25">
        <v>0</v>
      </c>
      <c r="O1157" s="25">
        <v>0</v>
      </c>
      <c r="P1157" s="25">
        <v>0</v>
      </c>
      <c r="Q1157" s="25">
        <v>0</v>
      </c>
      <c r="R1157" s="279">
        <f t="shared" si="50"/>
        <v>0</v>
      </c>
      <c r="S1157" s="568"/>
      <c r="T1157" s="568"/>
      <c r="U1157" s="568"/>
      <c r="V1157" s="568"/>
      <c r="W1157" s="568"/>
      <c r="X1157" s="568"/>
      <c r="Y1157" s="279"/>
      <c r="Z1157" s="279"/>
      <c r="AA1157" s="279"/>
      <c r="AB1157" s="279"/>
      <c r="AC1157" s="279"/>
      <c r="AD1157" s="279"/>
      <c r="AE1157" s="18"/>
    </row>
    <row r="1158" spans="1:31" customFormat="1" ht="15" hidden="1" customHeight="1" thickBot="1">
      <c r="A1158" s="38">
        <v>1423</v>
      </c>
      <c r="B1158" s="683" t="s">
        <v>644</v>
      </c>
      <c r="C1158" s="683"/>
      <c r="D1158" s="676" t="s">
        <v>645</v>
      </c>
      <c r="E1158" s="704"/>
      <c r="F1158" s="709" t="s">
        <v>275</v>
      </c>
      <c r="G1158" s="704">
        <v>2</v>
      </c>
      <c r="H1158" s="704">
        <v>2</v>
      </c>
      <c r="I1158" s="586" t="s">
        <v>4896</v>
      </c>
      <c r="J1158" s="704">
        <v>2</v>
      </c>
      <c r="K1158" s="717" t="s">
        <v>460</v>
      </c>
      <c r="L1158" s="568" t="s">
        <v>5092</v>
      </c>
      <c r="M1158" s="25">
        <v>0</v>
      </c>
      <c r="N1158" s="25">
        <v>0</v>
      </c>
      <c r="O1158" s="25">
        <v>0</v>
      </c>
      <c r="P1158" s="25">
        <v>0</v>
      </c>
      <c r="Q1158" s="25">
        <v>0</v>
      </c>
      <c r="R1158" s="279">
        <f t="shared" si="50"/>
        <v>0</v>
      </c>
      <c r="S1158" s="568"/>
      <c r="T1158" s="568"/>
      <c r="U1158" s="568"/>
      <c r="V1158" s="568"/>
      <c r="W1158" s="568"/>
      <c r="X1158" s="568"/>
      <c r="Y1158" s="279"/>
      <c r="Z1158" s="279"/>
      <c r="AA1158" s="279"/>
      <c r="AB1158" s="279"/>
      <c r="AC1158" s="279"/>
      <c r="AD1158" s="279"/>
      <c r="AE1158" s="18"/>
    </row>
    <row r="1159" spans="1:31" customFormat="1" ht="15" hidden="1" customHeight="1" thickBot="1">
      <c r="A1159" s="38">
        <v>1427</v>
      </c>
      <c r="B1159" s="687" t="s">
        <v>648</v>
      </c>
      <c r="C1159" s="687"/>
      <c r="D1159" s="676" t="s">
        <v>3710</v>
      </c>
      <c r="E1159" s="704"/>
      <c r="F1159" s="709" t="s">
        <v>275</v>
      </c>
      <c r="G1159" s="704">
        <v>3</v>
      </c>
      <c r="H1159" s="704">
        <v>3</v>
      </c>
      <c r="I1159" s="586" t="s">
        <v>4896</v>
      </c>
      <c r="J1159" s="704">
        <v>3</v>
      </c>
      <c r="K1159" s="719" t="s">
        <v>479</v>
      </c>
      <c r="L1159" s="650" t="s">
        <v>5092</v>
      </c>
      <c r="M1159" s="35">
        <v>0</v>
      </c>
      <c r="N1159" s="35">
        <v>0</v>
      </c>
      <c r="O1159" s="35">
        <v>0</v>
      </c>
      <c r="P1159" s="35">
        <v>0</v>
      </c>
      <c r="Q1159" s="35">
        <v>0</v>
      </c>
      <c r="R1159" s="279">
        <f t="shared" si="50"/>
        <v>0</v>
      </c>
      <c r="S1159" s="650"/>
      <c r="T1159" s="650"/>
      <c r="U1159" s="650"/>
      <c r="V1159" s="650"/>
      <c r="W1159" s="650"/>
      <c r="X1159" s="650"/>
      <c r="Y1159" s="279"/>
      <c r="Z1159" s="279"/>
      <c r="AA1159" s="279"/>
      <c r="AB1159" s="279"/>
      <c r="AC1159" s="279"/>
      <c r="AD1159" s="279"/>
      <c r="AE1159" s="18"/>
    </row>
    <row r="1160" spans="1:31" customFormat="1" ht="15" hidden="1" customHeight="1" thickBot="1">
      <c r="A1160" s="38">
        <v>1429</v>
      </c>
      <c r="B1160" s="683" t="s">
        <v>93</v>
      </c>
      <c r="C1160" s="683"/>
      <c r="D1160" s="676" t="s">
        <v>649</v>
      </c>
      <c r="E1160" s="704"/>
      <c r="F1160" s="709" t="s">
        <v>256</v>
      </c>
      <c r="G1160" s="704">
        <v>0</v>
      </c>
      <c r="H1160" s="704">
        <v>0</v>
      </c>
      <c r="I1160" s="586" t="s">
        <v>4896</v>
      </c>
      <c r="J1160" s="704">
        <v>3</v>
      </c>
      <c r="K1160" s="719" t="s">
        <v>479</v>
      </c>
      <c r="L1160" s="568" t="s">
        <v>5092</v>
      </c>
      <c r="M1160" s="25">
        <v>0</v>
      </c>
      <c r="N1160" s="35">
        <v>0</v>
      </c>
      <c r="O1160" s="35">
        <v>0</v>
      </c>
      <c r="P1160" s="25">
        <v>0</v>
      </c>
      <c r="Q1160" s="25">
        <v>0</v>
      </c>
      <c r="R1160" s="279">
        <f t="shared" si="50"/>
        <v>0</v>
      </c>
      <c r="S1160" s="568"/>
      <c r="T1160" s="568"/>
      <c r="U1160" s="568"/>
      <c r="V1160" s="568"/>
      <c r="W1160" s="568"/>
      <c r="X1160" s="568"/>
      <c r="Y1160" s="279"/>
      <c r="Z1160" s="279"/>
      <c r="AA1160" s="279"/>
      <c r="AB1160" s="279"/>
      <c r="AC1160" s="279"/>
      <c r="AD1160" s="279"/>
      <c r="AE1160" s="18"/>
    </row>
    <row r="1161" spans="1:31" customFormat="1" ht="15" hidden="1" customHeight="1" thickBot="1">
      <c r="A1161" s="38">
        <v>1446</v>
      </c>
      <c r="B1161" s="683" t="s">
        <v>650</v>
      </c>
      <c r="C1161" s="683"/>
      <c r="D1161" s="676" t="s">
        <v>651</v>
      </c>
      <c r="E1161" s="708"/>
      <c r="F1161" s="709" t="s">
        <v>256</v>
      </c>
      <c r="G1161" s="704">
        <v>0</v>
      </c>
      <c r="H1161" s="708">
        <v>0</v>
      </c>
      <c r="I1161" s="586" t="s">
        <v>4896</v>
      </c>
      <c r="J1161" s="704">
        <v>5</v>
      </c>
      <c r="K1161" s="719" t="s">
        <v>479</v>
      </c>
      <c r="L1161" s="568" t="s">
        <v>5092</v>
      </c>
      <c r="M1161" s="25">
        <v>0</v>
      </c>
      <c r="N1161" s="25">
        <v>0</v>
      </c>
      <c r="O1161" s="25">
        <v>0</v>
      </c>
      <c r="P1161" s="25">
        <v>0</v>
      </c>
      <c r="Q1161" s="25">
        <v>0</v>
      </c>
      <c r="R1161" s="279">
        <f t="shared" si="50"/>
        <v>0</v>
      </c>
      <c r="S1161" s="568"/>
      <c r="T1161" s="568"/>
      <c r="U1161" s="568"/>
      <c r="V1161" s="568"/>
      <c r="W1161" s="568"/>
      <c r="X1161" s="568"/>
      <c r="Y1161" s="279"/>
      <c r="Z1161" s="279"/>
      <c r="AA1161" s="279"/>
      <c r="AB1161" s="279"/>
      <c r="AC1161" s="279"/>
      <c r="AD1161" s="279"/>
      <c r="AE1161" s="18"/>
    </row>
    <row r="1162" spans="1:31" customFormat="1" ht="15" customHeight="1" thickBot="1">
      <c r="A1162" s="38">
        <v>1459</v>
      </c>
      <c r="B1162" s="694" t="s">
        <v>86</v>
      </c>
      <c r="C1162" s="694"/>
      <c r="D1162" s="676" t="s">
        <v>657</v>
      </c>
      <c r="E1162" s="704"/>
      <c r="F1162" s="709" t="s">
        <v>275</v>
      </c>
      <c r="G1162" s="704">
        <v>6</v>
      </c>
      <c r="H1162" s="704">
        <v>6</v>
      </c>
      <c r="I1162" s="586" t="s">
        <v>4896</v>
      </c>
      <c r="J1162" s="704">
        <v>8</v>
      </c>
      <c r="K1162" s="721" t="s">
        <v>502</v>
      </c>
      <c r="L1162" s="650" t="s">
        <v>5092</v>
      </c>
      <c r="M1162" s="25">
        <v>0</v>
      </c>
      <c r="N1162" s="25">
        <v>0</v>
      </c>
      <c r="O1162" s="25">
        <v>0</v>
      </c>
      <c r="P1162" s="25">
        <v>0</v>
      </c>
      <c r="Q1162" s="25">
        <v>0</v>
      </c>
      <c r="R1162" s="279">
        <f t="shared" si="50"/>
        <v>0</v>
      </c>
      <c r="S1162" s="650"/>
      <c r="T1162" s="650"/>
      <c r="U1162" s="650"/>
      <c r="V1162" s="650"/>
      <c r="W1162" s="650"/>
      <c r="X1162" s="650"/>
      <c r="Y1162" s="279"/>
      <c r="Z1162" s="279"/>
      <c r="AA1162" s="279"/>
      <c r="AB1162" s="279"/>
      <c r="AC1162" s="279"/>
      <c r="AD1162" s="279"/>
      <c r="AE1162" s="18"/>
    </row>
    <row r="1163" spans="1:31" customFormat="1" ht="15" hidden="1" customHeight="1" thickBot="1">
      <c r="A1163" s="35">
        <v>1804</v>
      </c>
      <c r="B1163" s="685" t="s">
        <v>658</v>
      </c>
      <c r="C1163" s="685"/>
      <c r="D1163" s="676" t="s">
        <v>659</v>
      </c>
      <c r="E1163" s="705"/>
      <c r="F1163" s="711" t="s">
        <v>256</v>
      </c>
      <c r="G1163" s="705">
        <v>0</v>
      </c>
      <c r="H1163" s="705">
        <v>0</v>
      </c>
      <c r="I1163" s="677" t="s">
        <v>3723</v>
      </c>
      <c r="J1163" s="705">
        <v>1</v>
      </c>
      <c r="K1163" s="717" t="s">
        <v>460</v>
      </c>
      <c r="L1163" s="568" t="s">
        <v>5092</v>
      </c>
      <c r="M1163" s="35">
        <v>0</v>
      </c>
      <c r="N1163" s="35">
        <v>0</v>
      </c>
      <c r="O1163" s="35">
        <v>0</v>
      </c>
      <c r="P1163" s="35">
        <v>0</v>
      </c>
      <c r="Q1163" s="35">
        <v>0</v>
      </c>
      <c r="R1163" s="279">
        <f t="shared" si="50"/>
        <v>0</v>
      </c>
      <c r="S1163" s="568"/>
      <c r="T1163" s="568"/>
      <c r="U1163" s="568"/>
      <c r="V1163" s="568"/>
      <c r="W1163" s="568"/>
      <c r="X1163" s="568"/>
      <c r="Y1163" s="279"/>
      <c r="Z1163" s="279"/>
      <c r="AA1163" s="279"/>
      <c r="AB1163" s="279"/>
      <c r="AC1163" s="279"/>
      <c r="AD1163" s="279"/>
      <c r="AE1163" s="18"/>
    </row>
    <row r="1164" spans="1:31" customFormat="1" ht="15" hidden="1" customHeight="1" thickBot="1">
      <c r="A1164" s="35">
        <v>1806</v>
      </c>
      <c r="B1164" s="685" t="s">
        <v>660</v>
      </c>
      <c r="C1164" s="685"/>
      <c r="D1164" s="676" t="s">
        <v>661</v>
      </c>
      <c r="E1164" s="705"/>
      <c r="F1164" s="711" t="s">
        <v>275</v>
      </c>
      <c r="G1164" s="705">
        <v>3</v>
      </c>
      <c r="H1164" s="705">
        <v>2</v>
      </c>
      <c r="I1164" s="677" t="s">
        <v>3723</v>
      </c>
      <c r="J1164" s="705">
        <v>1</v>
      </c>
      <c r="K1164" s="717" t="s">
        <v>460</v>
      </c>
      <c r="L1164" s="568" t="s">
        <v>5092</v>
      </c>
      <c r="M1164" s="35">
        <v>0</v>
      </c>
      <c r="N1164" s="35">
        <v>0</v>
      </c>
      <c r="O1164" s="35">
        <v>0</v>
      </c>
      <c r="P1164" s="35">
        <v>0</v>
      </c>
      <c r="Q1164" s="35">
        <v>0</v>
      </c>
      <c r="R1164" s="279">
        <f t="shared" si="50"/>
        <v>0</v>
      </c>
      <c r="S1164" s="568"/>
      <c r="T1164" s="568"/>
      <c r="U1164" s="568"/>
      <c r="V1164" s="568"/>
      <c r="W1164" s="568"/>
      <c r="X1164" s="568"/>
      <c r="Y1164" s="279"/>
      <c r="Z1164" s="279"/>
      <c r="AA1164" s="279"/>
      <c r="AB1164" s="279"/>
      <c r="AC1164" s="279"/>
      <c r="AD1164" s="279"/>
      <c r="AE1164" s="18"/>
    </row>
    <row r="1165" spans="1:31" customFormat="1" ht="15" hidden="1" customHeight="1" thickBot="1">
      <c r="A1165" s="35">
        <v>1810</v>
      </c>
      <c r="B1165" s="683" t="s">
        <v>662</v>
      </c>
      <c r="C1165" s="683"/>
      <c r="D1165" s="676" t="s">
        <v>663</v>
      </c>
      <c r="E1165" s="704"/>
      <c r="F1165" s="709" t="s">
        <v>275</v>
      </c>
      <c r="G1165" s="704">
        <v>0</v>
      </c>
      <c r="H1165" s="704">
        <v>1</v>
      </c>
      <c r="I1165" s="677" t="s">
        <v>3723</v>
      </c>
      <c r="J1165" s="704">
        <v>1</v>
      </c>
      <c r="K1165" s="717" t="s">
        <v>460</v>
      </c>
      <c r="L1165" s="568" t="s">
        <v>5092</v>
      </c>
      <c r="M1165" s="35">
        <v>0</v>
      </c>
      <c r="N1165" s="35">
        <v>0</v>
      </c>
      <c r="O1165" s="35">
        <v>0</v>
      </c>
      <c r="P1165" s="35">
        <v>0</v>
      </c>
      <c r="Q1165" s="35">
        <v>0</v>
      </c>
      <c r="R1165" s="279">
        <f t="shared" si="50"/>
        <v>0</v>
      </c>
      <c r="S1165" s="568"/>
      <c r="T1165" s="568"/>
      <c r="U1165" s="568"/>
      <c r="V1165" s="568"/>
      <c r="W1165" s="568"/>
      <c r="X1165" s="568"/>
      <c r="Y1165" s="279"/>
      <c r="Z1165" s="279"/>
      <c r="AA1165" s="279"/>
      <c r="AB1165" s="279"/>
      <c r="AC1165" s="279"/>
      <c r="AD1165" s="279"/>
      <c r="AE1165" s="18"/>
    </row>
    <row r="1166" spans="1:31" customFormat="1" ht="15" hidden="1" customHeight="1" thickBot="1">
      <c r="A1166" s="35">
        <v>1813</v>
      </c>
      <c r="B1166" s="685" t="s">
        <v>664</v>
      </c>
      <c r="C1166" s="685"/>
      <c r="D1166" s="676" t="s">
        <v>665</v>
      </c>
      <c r="E1166" s="705"/>
      <c r="F1166" s="711" t="s">
        <v>256</v>
      </c>
      <c r="G1166" s="705">
        <v>0</v>
      </c>
      <c r="H1166" s="705">
        <v>0</v>
      </c>
      <c r="I1166" s="677" t="s">
        <v>3723</v>
      </c>
      <c r="J1166" s="705">
        <v>2</v>
      </c>
      <c r="K1166" s="717" t="s">
        <v>460</v>
      </c>
      <c r="L1166" s="568" t="s">
        <v>5092</v>
      </c>
      <c r="M1166" s="35">
        <v>0</v>
      </c>
      <c r="N1166" s="35">
        <v>0</v>
      </c>
      <c r="O1166" s="35">
        <v>0</v>
      </c>
      <c r="P1166" s="35">
        <v>0</v>
      </c>
      <c r="Q1166" s="35">
        <v>0</v>
      </c>
      <c r="R1166" s="279">
        <f t="shared" si="50"/>
        <v>0</v>
      </c>
      <c r="S1166" s="568"/>
      <c r="T1166" s="568"/>
      <c r="U1166" s="568"/>
      <c r="V1166" s="568"/>
      <c r="W1166" s="568"/>
      <c r="X1166" s="568"/>
      <c r="Y1166" s="279"/>
      <c r="Z1166" s="279"/>
      <c r="AA1166" s="279"/>
      <c r="AB1166" s="279"/>
      <c r="AC1166" s="279"/>
      <c r="AD1166" s="279"/>
      <c r="AE1166" s="18"/>
    </row>
    <row r="1167" spans="1:31" customFormat="1" ht="15" hidden="1" customHeight="1" thickBot="1">
      <c r="A1167" s="35">
        <v>1826</v>
      </c>
      <c r="B1167" s="683" t="s">
        <v>666</v>
      </c>
      <c r="C1167" s="683"/>
      <c r="D1167" s="676" t="s">
        <v>667</v>
      </c>
      <c r="E1167" s="704"/>
      <c r="F1167" s="709" t="s">
        <v>275</v>
      </c>
      <c r="G1167" s="704">
        <v>3</v>
      </c>
      <c r="H1167" s="704">
        <v>5</v>
      </c>
      <c r="I1167" s="677" t="s">
        <v>3723</v>
      </c>
      <c r="J1167" s="708">
        <v>3</v>
      </c>
      <c r="K1167" s="719" t="s">
        <v>479</v>
      </c>
      <c r="L1167" s="568" t="s">
        <v>5092</v>
      </c>
      <c r="M1167" s="35">
        <v>0</v>
      </c>
      <c r="N1167" s="35">
        <v>0</v>
      </c>
      <c r="O1167" s="35">
        <v>0</v>
      </c>
      <c r="P1167" s="35">
        <v>0</v>
      </c>
      <c r="Q1167" s="35">
        <v>0</v>
      </c>
      <c r="R1167" s="279">
        <f t="shared" si="50"/>
        <v>0</v>
      </c>
      <c r="S1167" s="568"/>
      <c r="T1167" s="568"/>
      <c r="U1167" s="568"/>
      <c r="V1167" s="568"/>
      <c r="W1167" s="568"/>
      <c r="X1167" s="568"/>
      <c r="Y1167" s="279"/>
      <c r="Z1167" s="279"/>
      <c r="AA1167" s="279"/>
      <c r="AB1167" s="279"/>
      <c r="AC1167" s="279"/>
      <c r="AD1167" s="279"/>
      <c r="AE1167" s="18"/>
    </row>
    <row r="1168" spans="1:31" customFormat="1" ht="15" hidden="1" customHeight="1" thickBot="1">
      <c r="A1168" s="35">
        <v>1827</v>
      </c>
      <c r="B1168" s="683" t="s">
        <v>668</v>
      </c>
      <c r="C1168" s="683"/>
      <c r="D1168" s="676" t="s">
        <v>669</v>
      </c>
      <c r="E1168" s="704"/>
      <c r="F1168" s="709" t="s">
        <v>256</v>
      </c>
      <c r="G1168" s="704">
        <v>0</v>
      </c>
      <c r="H1168" s="704">
        <v>0</v>
      </c>
      <c r="I1168" s="677" t="s">
        <v>3723</v>
      </c>
      <c r="J1168" s="704">
        <v>3</v>
      </c>
      <c r="K1168" s="717" t="s">
        <v>460</v>
      </c>
      <c r="L1168" s="568" t="s">
        <v>5092</v>
      </c>
      <c r="M1168" s="35">
        <v>0</v>
      </c>
      <c r="N1168" s="35">
        <v>0</v>
      </c>
      <c r="O1168" s="35">
        <v>0</v>
      </c>
      <c r="P1168" s="35">
        <v>0</v>
      </c>
      <c r="Q1168" s="35">
        <v>0</v>
      </c>
      <c r="R1168" s="279">
        <f t="shared" si="50"/>
        <v>0</v>
      </c>
      <c r="S1168" s="568"/>
      <c r="T1168" s="568"/>
      <c r="U1168" s="568"/>
      <c r="V1168" s="568"/>
      <c r="W1168" s="568"/>
      <c r="X1168" s="568"/>
      <c r="Y1168" s="279"/>
      <c r="Z1168" s="279"/>
      <c r="AA1168" s="279"/>
      <c r="AB1168" s="279"/>
      <c r="AC1168" s="279"/>
      <c r="AD1168" s="279"/>
      <c r="AE1168" s="18"/>
    </row>
    <row r="1169" spans="1:54" customFormat="1" ht="15" hidden="1" customHeight="1" thickBot="1">
      <c r="A1169" s="35">
        <v>1829</v>
      </c>
      <c r="B1169" s="683" t="s">
        <v>670</v>
      </c>
      <c r="C1169" s="683"/>
      <c r="D1169" s="676" t="s">
        <v>671</v>
      </c>
      <c r="E1169" s="704"/>
      <c r="F1169" s="709" t="s">
        <v>275</v>
      </c>
      <c r="G1169" s="704">
        <v>3</v>
      </c>
      <c r="H1169" s="704">
        <v>3</v>
      </c>
      <c r="I1169" s="677" t="s">
        <v>3723</v>
      </c>
      <c r="J1169" s="704">
        <v>3</v>
      </c>
      <c r="K1169" s="719" t="s">
        <v>479</v>
      </c>
      <c r="L1169" s="568" t="s">
        <v>5092</v>
      </c>
      <c r="M1169" s="35">
        <v>0</v>
      </c>
      <c r="N1169" s="35">
        <v>0</v>
      </c>
      <c r="O1169" s="35">
        <v>0</v>
      </c>
      <c r="P1169" s="35">
        <v>0</v>
      </c>
      <c r="Q1169" s="35">
        <v>0</v>
      </c>
      <c r="R1169" s="279">
        <f t="shared" si="50"/>
        <v>0</v>
      </c>
      <c r="S1169" s="568"/>
      <c r="T1169" s="568"/>
      <c r="U1169" s="568"/>
      <c r="V1169" s="568"/>
      <c r="W1169" s="568"/>
      <c r="X1169" s="568"/>
      <c r="Y1169" s="279"/>
      <c r="Z1169" s="279"/>
      <c r="AA1169" s="279"/>
      <c r="AB1169" s="279"/>
      <c r="AC1169" s="279"/>
      <c r="AD1169" s="279"/>
      <c r="AE1169" s="18"/>
    </row>
    <row r="1170" spans="1:54" customFormat="1" ht="15" hidden="1" customHeight="1" thickBot="1">
      <c r="A1170" s="35">
        <v>1834</v>
      </c>
      <c r="B1170" s="685" t="s">
        <v>672</v>
      </c>
      <c r="C1170" s="685"/>
      <c r="D1170" s="676" t="s">
        <v>673</v>
      </c>
      <c r="E1170" s="705"/>
      <c r="F1170" s="711" t="s">
        <v>275</v>
      </c>
      <c r="G1170" s="705">
        <v>0</v>
      </c>
      <c r="H1170" s="705">
        <v>4</v>
      </c>
      <c r="I1170" s="677" t="s">
        <v>3723</v>
      </c>
      <c r="J1170" s="705">
        <v>4</v>
      </c>
      <c r="K1170" s="717" t="s">
        <v>460</v>
      </c>
      <c r="L1170" s="568" t="s">
        <v>5092</v>
      </c>
      <c r="M1170" s="35">
        <v>0</v>
      </c>
      <c r="N1170" s="35">
        <v>0</v>
      </c>
      <c r="O1170" s="35">
        <v>0</v>
      </c>
      <c r="P1170" s="35">
        <v>0</v>
      </c>
      <c r="Q1170" s="35">
        <v>0</v>
      </c>
      <c r="R1170" s="279">
        <f t="shared" si="50"/>
        <v>0</v>
      </c>
      <c r="S1170" s="568"/>
      <c r="T1170" s="568"/>
      <c r="U1170" s="568"/>
      <c r="V1170" s="568"/>
      <c r="W1170" s="568"/>
      <c r="X1170" s="568"/>
      <c r="Y1170" s="279"/>
      <c r="Z1170" s="279"/>
      <c r="AA1170" s="279"/>
      <c r="AB1170" s="279"/>
      <c r="AC1170" s="279"/>
      <c r="AD1170" s="279"/>
      <c r="AE1170" s="18"/>
    </row>
    <row r="1171" spans="1:54" customFormat="1" ht="15" hidden="1" customHeight="1" thickBot="1">
      <c r="A1171" s="35">
        <v>1838</v>
      </c>
      <c r="B1171" s="685" t="s">
        <v>674</v>
      </c>
      <c r="C1171" s="685"/>
      <c r="D1171" s="676" t="s">
        <v>675</v>
      </c>
      <c r="E1171" s="705"/>
      <c r="F1171" s="711" t="s">
        <v>256</v>
      </c>
      <c r="G1171" s="705">
        <v>0</v>
      </c>
      <c r="H1171" s="705">
        <v>0</v>
      </c>
      <c r="I1171" s="677" t="s">
        <v>3723</v>
      </c>
      <c r="J1171" s="705">
        <v>4</v>
      </c>
      <c r="K1171" s="719" t="s">
        <v>479</v>
      </c>
      <c r="L1171" s="568" t="s">
        <v>5092</v>
      </c>
      <c r="M1171" s="35">
        <v>0</v>
      </c>
      <c r="N1171" s="35">
        <v>0</v>
      </c>
      <c r="O1171" s="35">
        <v>0</v>
      </c>
      <c r="P1171" s="35">
        <v>0</v>
      </c>
      <c r="Q1171" s="35">
        <v>0</v>
      </c>
      <c r="R1171" s="279">
        <f t="shared" si="50"/>
        <v>0</v>
      </c>
      <c r="S1171" s="568"/>
      <c r="T1171" s="568"/>
      <c r="U1171" s="568"/>
      <c r="V1171" s="568"/>
      <c r="W1171" s="568"/>
      <c r="X1171" s="568"/>
      <c r="Y1171" s="279"/>
      <c r="Z1171" s="279"/>
      <c r="AA1171" s="279"/>
      <c r="AB1171" s="279"/>
      <c r="AC1171" s="279"/>
      <c r="AD1171" s="279"/>
      <c r="AE1171" s="18"/>
    </row>
    <row r="1172" spans="1:54" customFormat="1" ht="15" hidden="1" customHeight="1" thickBot="1">
      <c r="A1172" s="35">
        <v>1843</v>
      </c>
      <c r="B1172" s="683" t="s">
        <v>14</v>
      </c>
      <c r="C1172" s="683"/>
      <c r="D1172" s="676" t="s">
        <v>678</v>
      </c>
      <c r="E1172" s="704"/>
      <c r="F1172" s="709" t="s">
        <v>275</v>
      </c>
      <c r="G1172" s="704">
        <v>5</v>
      </c>
      <c r="H1172" s="704">
        <v>7</v>
      </c>
      <c r="I1172" s="677" t="s">
        <v>3723</v>
      </c>
      <c r="J1172" s="704">
        <v>5</v>
      </c>
      <c r="K1172" s="719" t="s">
        <v>479</v>
      </c>
      <c r="L1172" s="568" t="s">
        <v>5092</v>
      </c>
      <c r="M1172" s="35">
        <v>0</v>
      </c>
      <c r="N1172" s="35">
        <v>0</v>
      </c>
      <c r="O1172" s="35">
        <v>0</v>
      </c>
      <c r="P1172" s="35">
        <v>0</v>
      </c>
      <c r="Q1172" s="35">
        <v>0</v>
      </c>
      <c r="R1172" s="279">
        <f t="shared" si="50"/>
        <v>0</v>
      </c>
      <c r="S1172" s="568"/>
      <c r="T1172" s="568"/>
      <c r="U1172" s="568"/>
      <c r="V1172" s="568"/>
      <c r="W1172" s="568"/>
      <c r="X1172" s="568"/>
      <c r="Y1172" s="279"/>
      <c r="Z1172" s="279"/>
      <c r="AA1172" s="279"/>
      <c r="AB1172" s="279"/>
      <c r="AC1172" s="279"/>
      <c r="AD1172" s="279"/>
      <c r="AE1172" s="18"/>
    </row>
    <row r="1173" spans="1:54" customFormat="1" ht="15" hidden="1" customHeight="1" thickBot="1">
      <c r="A1173" s="21">
        <v>1901</v>
      </c>
      <c r="B1173" s="683" t="s">
        <v>685</v>
      </c>
      <c r="C1173" s="683"/>
      <c r="D1173" s="676" t="s">
        <v>686</v>
      </c>
      <c r="E1173" s="704"/>
      <c r="F1173" s="709" t="s">
        <v>256</v>
      </c>
      <c r="G1173" s="704">
        <v>0</v>
      </c>
      <c r="H1173" s="704">
        <v>0</v>
      </c>
      <c r="I1173" s="677" t="s">
        <v>3725</v>
      </c>
      <c r="J1173" s="704">
        <v>0</v>
      </c>
      <c r="K1173" s="717" t="s">
        <v>460</v>
      </c>
      <c r="L1173" s="568" t="s">
        <v>5092</v>
      </c>
      <c r="M1173" s="25">
        <v>0</v>
      </c>
      <c r="N1173" s="25">
        <v>0</v>
      </c>
      <c r="O1173" s="25">
        <v>0</v>
      </c>
      <c r="P1173" s="25">
        <v>0</v>
      </c>
      <c r="Q1173" s="35">
        <v>0</v>
      </c>
      <c r="R1173" s="279">
        <f t="shared" si="50"/>
        <v>0</v>
      </c>
      <c r="S1173" s="568"/>
      <c r="T1173" s="568"/>
      <c r="U1173" s="568"/>
      <c r="V1173" s="568"/>
      <c r="W1173" s="568"/>
      <c r="X1173" s="568"/>
      <c r="Y1173" s="279"/>
      <c r="Z1173" s="279"/>
      <c r="AA1173" s="279"/>
      <c r="AB1173" s="279"/>
      <c r="AC1173" s="279"/>
      <c r="AD1173" s="279"/>
      <c r="AE1173" s="18"/>
    </row>
    <row r="1174" spans="1:54" customFormat="1" ht="15" hidden="1" customHeight="1" thickBot="1">
      <c r="A1174" s="21">
        <v>1903</v>
      </c>
      <c r="B1174" s="687" t="s">
        <v>205</v>
      </c>
      <c r="C1174" s="687"/>
      <c r="D1174" s="676" t="s">
        <v>687</v>
      </c>
      <c r="E1174" s="704"/>
      <c r="F1174" s="709" t="s">
        <v>256</v>
      </c>
      <c r="G1174" s="704">
        <v>0</v>
      </c>
      <c r="H1174" s="704">
        <v>0</v>
      </c>
      <c r="I1174" s="677" t="s">
        <v>3725</v>
      </c>
      <c r="J1174" s="704">
        <v>1</v>
      </c>
      <c r="K1174" s="719" t="s">
        <v>479</v>
      </c>
      <c r="L1174" s="568" t="s">
        <v>5092</v>
      </c>
      <c r="M1174" s="25">
        <v>0</v>
      </c>
      <c r="N1174" s="25">
        <v>0</v>
      </c>
      <c r="O1174" s="25">
        <v>0</v>
      </c>
      <c r="P1174" s="25">
        <v>0</v>
      </c>
      <c r="Q1174" s="25">
        <v>0</v>
      </c>
      <c r="R1174" s="279">
        <f t="shared" si="50"/>
        <v>0</v>
      </c>
      <c r="S1174" s="568"/>
      <c r="T1174" s="568"/>
      <c r="U1174" s="568"/>
      <c r="V1174" s="568"/>
      <c r="W1174" s="568"/>
      <c r="X1174" s="568"/>
      <c r="Y1174" s="279"/>
      <c r="Z1174" s="279"/>
      <c r="AA1174" s="279"/>
      <c r="AB1174" s="279"/>
      <c r="AC1174" s="279"/>
      <c r="AD1174" s="279"/>
      <c r="AE1174" s="18"/>
    </row>
    <row r="1175" spans="1:54" customFormat="1" ht="15" customHeight="1" thickBot="1">
      <c r="A1175" s="21">
        <v>1907</v>
      </c>
      <c r="B1175" s="683" t="s">
        <v>216</v>
      </c>
      <c r="C1175" s="683"/>
      <c r="D1175" s="676" t="s">
        <v>688</v>
      </c>
      <c r="E1175" s="704"/>
      <c r="F1175" s="709" t="s">
        <v>256</v>
      </c>
      <c r="G1175" s="704">
        <v>0</v>
      </c>
      <c r="H1175" s="704">
        <v>0</v>
      </c>
      <c r="I1175" s="677" t="s">
        <v>3725</v>
      </c>
      <c r="J1175" s="704">
        <v>1</v>
      </c>
      <c r="K1175" s="722" t="s">
        <v>496</v>
      </c>
      <c r="L1175" s="568" t="s">
        <v>5092</v>
      </c>
      <c r="M1175" s="25">
        <v>0</v>
      </c>
      <c r="N1175" s="25">
        <v>0</v>
      </c>
      <c r="O1175" s="25">
        <v>0</v>
      </c>
      <c r="P1175" s="25">
        <v>0</v>
      </c>
      <c r="Q1175" s="25">
        <v>0</v>
      </c>
      <c r="R1175" s="279">
        <f t="shared" si="50"/>
        <v>0</v>
      </c>
      <c r="S1175" s="568"/>
      <c r="T1175" s="568"/>
      <c r="U1175" s="568"/>
      <c r="V1175" s="568"/>
      <c r="W1175" s="568"/>
      <c r="X1175" s="568"/>
      <c r="Y1175" s="279"/>
      <c r="Z1175" s="279"/>
      <c r="AA1175" s="279"/>
      <c r="AB1175" s="279"/>
      <c r="AC1175" s="279"/>
      <c r="AD1175" s="279"/>
      <c r="AE1175" s="18"/>
    </row>
    <row r="1176" spans="1:54" customFormat="1" ht="15" hidden="1" customHeight="1" thickBot="1">
      <c r="A1176" s="21">
        <v>1915</v>
      </c>
      <c r="B1176" s="685" t="s">
        <v>134</v>
      </c>
      <c r="C1176" s="685"/>
      <c r="D1176" s="676" t="s">
        <v>689</v>
      </c>
      <c r="E1176" s="705"/>
      <c r="F1176" s="711" t="s">
        <v>256</v>
      </c>
      <c r="G1176" s="705">
        <v>0</v>
      </c>
      <c r="H1176" s="705">
        <v>0</v>
      </c>
      <c r="I1176" s="677" t="s">
        <v>3725</v>
      </c>
      <c r="J1176" s="705">
        <v>2</v>
      </c>
      <c r="K1176" s="717" t="s">
        <v>460</v>
      </c>
      <c r="L1176" s="568" t="s">
        <v>5092</v>
      </c>
      <c r="M1176" s="25">
        <v>0</v>
      </c>
      <c r="N1176" s="25">
        <v>0</v>
      </c>
      <c r="O1176" s="25">
        <v>0</v>
      </c>
      <c r="P1176" s="25">
        <v>0</v>
      </c>
      <c r="Q1176" s="35">
        <v>0</v>
      </c>
      <c r="R1176" s="279">
        <f t="shared" si="50"/>
        <v>0</v>
      </c>
      <c r="S1176" s="568"/>
      <c r="T1176" s="568"/>
      <c r="U1176" s="568"/>
      <c r="V1176" s="568"/>
      <c r="W1176" s="568"/>
      <c r="X1176" s="568"/>
      <c r="Y1176" s="279"/>
      <c r="Z1176" s="279"/>
      <c r="AA1176" s="279"/>
      <c r="AB1176" s="279"/>
      <c r="AC1176" s="279"/>
      <c r="AD1176" s="279"/>
      <c r="AE1176" s="18"/>
    </row>
    <row r="1177" spans="1:54" customFormat="1" ht="15" hidden="1" customHeight="1" thickBot="1">
      <c r="A1177" s="21">
        <v>1916</v>
      </c>
      <c r="B1177" s="685" t="s">
        <v>690</v>
      </c>
      <c r="C1177" s="685"/>
      <c r="D1177" s="676" t="s">
        <v>691</v>
      </c>
      <c r="E1177" s="705"/>
      <c r="F1177" s="711" t="s">
        <v>256</v>
      </c>
      <c r="G1177" s="705">
        <v>0</v>
      </c>
      <c r="H1177" s="705">
        <v>0</v>
      </c>
      <c r="I1177" s="677" t="s">
        <v>3725</v>
      </c>
      <c r="J1177" s="705">
        <v>2</v>
      </c>
      <c r="K1177" s="720" t="s">
        <v>460</v>
      </c>
      <c r="L1177" s="568" t="s">
        <v>5092</v>
      </c>
      <c r="M1177" s="25">
        <v>0</v>
      </c>
      <c r="N1177" s="25">
        <v>0</v>
      </c>
      <c r="O1177" s="25">
        <v>0</v>
      </c>
      <c r="P1177" s="25">
        <v>0</v>
      </c>
      <c r="Q1177" s="25">
        <v>0</v>
      </c>
      <c r="R1177" s="279">
        <f t="shared" ref="R1177:R1240" si="51">SUM(M1177:Q1177)</f>
        <v>0</v>
      </c>
      <c r="S1177" s="568"/>
      <c r="T1177" s="568"/>
      <c r="U1177" s="568"/>
      <c r="V1177" s="568"/>
      <c r="W1177" s="568"/>
      <c r="X1177" s="568"/>
      <c r="Y1177" s="279"/>
      <c r="Z1177" s="279"/>
      <c r="AA1177" s="279"/>
      <c r="AB1177" s="279"/>
      <c r="AC1177" s="279"/>
      <c r="AD1177" s="279"/>
      <c r="AE1177" s="18"/>
    </row>
    <row r="1178" spans="1:54" customFormat="1" ht="15" hidden="1" customHeight="1" thickBot="1">
      <c r="A1178" s="21">
        <v>1917</v>
      </c>
      <c r="B1178" s="691" t="s">
        <v>692</v>
      </c>
      <c r="C1178" s="691"/>
      <c r="D1178" s="676" t="s">
        <v>693</v>
      </c>
      <c r="E1178" s="706"/>
      <c r="F1178" s="713" t="s">
        <v>275</v>
      </c>
      <c r="G1178" s="706">
        <v>2</v>
      </c>
      <c r="H1178" s="706">
        <v>2</v>
      </c>
      <c r="I1178" s="677" t="s">
        <v>3725</v>
      </c>
      <c r="J1178" s="706">
        <v>2</v>
      </c>
      <c r="K1178" s="717" t="s">
        <v>460</v>
      </c>
      <c r="L1178" s="568" t="s">
        <v>5092</v>
      </c>
      <c r="M1178" s="303">
        <v>0</v>
      </c>
      <c r="N1178" s="303">
        <v>0</v>
      </c>
      <c r="O1178" s="303">
        <v>0</v>
      </c>
      <c r="P1178" s="303">
        <v>0</v>
      </c>
      <c r="Q1178" s="303">
        <v>0</v>
      </c>
      <c r="R1178" s="279">
        <f t="shared" si="51"/>
        <v>0</v>
      </c>
      <c r="S1178" s="568"/>
      <c r="T1178" s="568"/>
      <c r="U1178" s="568"/>
      <c r="V1178" s="568"/>
      <c r="W1178" s="568"/>
      <c r="X1178" s="568"/>
      <c r="Y1178" s="279"/>
      <c r="Z1178" s="279"/>
      <c r="AA1178" s="279"/>
      <c r="AB1178" s="279"/>
      <c r="AC1178" s="279"/>
      <c r="AD1178" s="279"/>
      <c r="AE1178" s="18"/>
    </row>
    <row r="1179" spans="1:54" customFormat="1" ht="15" hidden="1" customHeight="1" thickBot="1">
      <c r="A1179" s="21">
        <v>1918</v>
      </c>
      <c r="B1179" s="683" t="s">
        <v>133</v>
      </c>
      <c r="C1179" s="683"/>
      <c r="D1179" s="676" t="s">
        <v>694</v>
      </c>
      <c r="E1179" s="704"/>
      <c r="F1179" s="709" t="s">
        <v>256</v>
      </c>
      <c r="G1179" s="704">
        <v>0</v>
      </c>
      <c r="H1179" s="704">
        <v>0</v>
      </c>
      <c r="I1179" s="677" t="s">
        <v>3725</v>
      </c>
      <c r="J1179" s="704">
        <v>2</v>
      </c>
      <c r="K1179" s="717" t="s">
        <v>460</v>
      </c>
      <c r="L1179" s="568" t="s">
        <v>5092</v>
      </c>
      <c r="M1179" s="25">
        <v>0</v>
      </c>
      <c r="N1179" s="25">
        <v>0</v>
      </c>
      <c r="O1179" s="25">
        <v>0</v>
      </c>
      <c r="P1179" s="25">
        <v>0</v>
      </c>
      <c r="Q1179" s="35">
        <v>0</v>
      </c>
      <c r="R1179" s="279">
        <f t="shared" si="51"/>
        <v>0</v>
      </c>
      <c r="S1179" s="568"/>
      <c r="T1179" s="568"/>
      <c r="U1179" s="568"/>
      <c r="V1179" s="568"/>
      <c r="W1179" s="568"/>
      <c r="X1179" s="568"/>
      <c r="Y1179" s="279"/>
      <c r="Z1179" s="279"/>
      <c r="AA1179" s="279"/>
      <c r="AB1179" s="279"/>
      <c r="AC1179" s="279"/>
      <c r="AD1179" s="279"/>
      <c r="AE1179" s="18"/>
    </row>
    <row r="1180" spans="1:54" customFormat="1" ht="15" hidden="1" customHeight="1" thickBot="1">
      <c r="A1180" s="21">
        <v>1922</v>
      </c>
      <c r="B1180" s="685" t="s">
        <v>695</v>
      </c>
      <c r="C1180" s="685"/>
      <c r="D1180" s="676" t="s">
        <v>696</v>
      </c>
      <c r="E1180" s="705"/>
      <c r="F1180" s="711" t="s">
        <v>256</v>
      </c>
      <c r="G1180" s="705">
        <v>0</v>
      </c>
      <c r="H1180" s="705">
        <v>0</v>
      </c>
      <c r="I1180" s="677" t="s">
        <v>3725</v>
      </c>
      <c r="J1180" s="705">
        <v>2</v>
      </c>
      <c r="K1180" s="718" t="s">
        <v>479</v>
      </c>
      <c r="L1180" s="568" t="s">
        <v>5092</v>
      </c>
      <c r="M1180" s="25">
        <v>0</v>
      </c>
      <c r="N1180" s="25">
        <v>0</v>
      </c>
      <c r="O1180" s="25">
        <v>0</v>
      </c>
      <c r="P1180" s="25">
        <v>0</v>
      </c>
      <c r="Q1180" s="25">
        <v>0</v>
      </c>
      <c r="R1180" s="279">
        <f t="shared" si="51"/>
        <v>0</v>
      </c>
      <c r="S1180" s="568"/>
      <c r="T1180" s="568"/>
      <c r="U1180" s="568"/>
      <c r="V1180" s="568"/>
      <c r="W1180" s="568"/>
      <c r="X1180" s="568"/>
      <c r="Y1180" s="279"/>
      <c r="Z1180" s="279"/>
      <c r="AA1180" s="279"/>
      <c r="AB1180" s="279"/>
      <c r="AC1180" s="279"/>
      <c r="AD1180" s="279"/>
      <c r="AE1180" s="18"/>
    </row>
    <row r="1181" spans="1:54" customFormat="1" ht="15" hidden="1" customHeight="1" thickBot="1">
      <c r="A1181" s="21">
        <v>1932</v>
      </c>
      <c r="B1181" s="683" t="s">
        <v>209</v>
      </c>
      <c r="C1181" s="683"/>
      <c r="D1181" s="676" t="s">
        <v>698</v>
      </c>
      <c r="E1181" s="704"/>
      <c r="F1181" s="709" t="s">
        <v>275</v>
      </c>
      <c r="G1181" s="704">
        <v>2</v>
      </c>
      <c r="H1181" s="704">
        <v>4</v>
      </c>
      <c r="I1181" s="677" t="s">
        <v>3725</v>
      </c>
      <c r="J1181" s="704">
        <v>3</v>
      </c>
      <c r="K1181" s="719" t="s">
        <v>479</v>
      </c>
      <c r="L1181" s="568" t="s">
        <v>5092</v>
      </c>
      <c r="M1181" s="25">
        <v>0</v>
      </c>
      <c r="N1181" s="25">
        <v>0</v>
      </c>
      <c r="O1181" s="25">
        <v>0</v>
      </c>
      <c r="P1181" s="25">
        <v>0</v>
      </c>
      <c r="Q1181" s="25">
        <v>0</v>
      </c>
      <c r="R1181" s="279">
        <f t="shared" si="51"/>
        <v>0</v>
      </c>
      <c r="S1181" s="568"/>
      <c r="T1181" s="568"/>
      <c r="U1181" s="568"/>
      <c r="V1181" s="568"/>
      <c r="W1181" s="568"/>
      <c r="X1181" s="568"/>
      <c r="Y1181" s="279"/>
      <c r="Z1181" s="279"/>
      <c r="AA1181" s="279"/>
      <c r="AB1181" s="279"/>
      <c r="AC1181" s="279"/>
      <c r="AD1181" s="279"/>
      <c r="AE1181" s="18"/>
    </row>
    <row r="1182" spans="1:54" customFormat="1" ht="15" hidden="1" customHeight="1" thickBot="1">
      <c r="A1182" s="21">
        <v>1941</v>
      </c>
      <c r="B1182" s="683" t="s">
        <v>699</v>
      </c>
      <c r="C1182" s="683"/>
      <c r="D1182" s="676" t="s">
        <v>700</v>
      </c>
      <c r="E1182" s="704"/>
      <c r="F1182" s="709" t="s">
        <v>275</v>
      </c>
      <c r="G1182" s="704">
        <v>3</v>
      </c>
      <c r="H1182" s="704">
        <v>3</v>
      </c>
      <c r="I1182" s="677" t="s">
        <v>3725</v>
      </c>
      <c r="J1182" s="704">
        <v>4</v>
      </c>
      <c r="K1182" s="717" t="s">
        <v>460</v>
      </c>
      <c r="L1182" s="568" t="s">
        <v>5092</v>
      </c>
      <c r="M1182" s="25">
        <v>0</v>
      </c>
      <c r="N1182" s="25">
        <v>0</v>
      </c>
      <c r="O1182" s="25">
        <v>0</v>
      </c>
      <c r="P1182" s="25">
        <v>0</v>
      </c>
      <c r="Q1182" s="25">
        <v>0</v>
      </c>
      <c r="R1182" s="279">
        <f t="shared" si="51"/>
        <v>0</v>
      </c>
      <c r="S1182" s="568"/>
      <c r="T1182" s="568"/>
      <c r="U1182" s="568"/>
      <c r="V1182" s="568"/>
      <c r="W1182" s="568"/>
      <c r="X1182" s="568"/>
      <c r="Y1182" s="279"/>
      <c r="Z1182" s="279"/>
      <c r="AA1182" s="279"/>
      <c r="AB1182" s="279"/>
      <c r="AC1182" s="279"/>
      <c r="AD1182" s="279"/>
      <c r="AE1182" s="18"/>
    </row>
    <row r="1183" spans="1:54" customFormat="1" ht="15" hidden="1" customHeight="1" thickBot="1">
      <c r="A1183" s="21">
        <v>1943</v>
      </c>
      <c r="B1183" s="683" t="s">
        <v>212</v>
      </c>
      <c r="C1183" s="683"/>
      <c r="D1183" s="676" t="s">
        <v>701</v>
      </c>
      <c r="E1183" s="704"/>
      <c r="F1183" s="709" t="s">
        <v>256</v>
      </c>
      <c r="G1183" s="704">
        <v>0</v>
      </c>
      <c r="H1183" s="704">
        <v>0</v>
      </c>
      <c r="I1183" s="677" t="s">
        <v>3725</v>
      </c>
      <c r="J1183" s="704">
        <v>4</v>
      </c>
      <c r="K1183" s="719" t="s">
        <v>479</v>
      </c>
      <c r="L1183" s="568" t="s">
        <v>5092</v>
      </c>
      <c r="M1183" s="25">
        <v>0</v>
      </c>
      <c r="N1183" s="25">
        <v>0</v>
      </c>
      <c r="O1183" s="25">
        <v>0</v>
      </c>
      <c r="P1183" s="25">
        <v>0</v>
      </c>
      <c r="Q1183" s="35">
        <v>0</v>
      </c>
      <c r="R1183" s="279">
        <f t="shared" si="51"/>
        <v>0</v>
      </c>
      <c r="S1183" s="568"/>
      <c r="T1183" s="568"/>
      <c r="U1183" s="568"/>
      <c r="V1183" s="568"/>
      <c r="W1183" s="568"/>
      <c r="X1183" s="568"/>
      <c r="Y1183" s="279"/>
      <c r="Z1183" s="279"/>
      <c r="AA1183" s="279"/>
      <c r="AB1183" s="279"/>
      <c r="AC1183" s="279"/>
      <c r="AD1183" s="279"/>
      <c r="AE1183" s="18"/>
    </row>
    <row r="1184" spans="1:54" customFormat="1" ht="15" customHeight="1" thickBot="1">
      <c r="A1184" s="520">
        <v>1948</v>
      </c>
      <c r="B1184" s="695" t="s">
        <v>224</v>
      </c>
      <c r="C1184" s="695"/>
      <c r="D1184" s="675" t="s">
        <v>702</v>
      </c>
      <c r="E1184" s="707"/>
      <c r="F1184" s="715" t="s">
        <v>256</v>
      </c>
      <c r="G1184" s="707">
        <v>0</v>
      </c>
      <c r="H1184" s="707">
        <v>0</v>
      </c>
      <c r="I1184" s="677" t="s">
        <v>3725</v>
      </c>
      <c r="J1184" s="707">
        <v>5</v>
      </c>
      <c r="K1184" s="725" t="s">
        <v>496</v>
      </c>
      <c r="L1184" s="568" t="s">
        <v>5092</v>
      </c>
      <c r="M1184" s="521">
        <v>0</v>
      </c>
      <c r="N1184" s="521">
        <v>0</v>
      </c>
      <c r="O1184" s="521">
        <v>0</v>
      </c>
      <c r="P1184" s="521">
        <v>0</v>
      </c>
      <c r="Q1184" s="521">
        <v>0</v>
      </c>
      <c r="R1184" s="279">
        <f t="shared" si="51"/>
        <v>0</v>
      </c>
      <c r="S1184" s="568"/>
      <c r="T1184" s="568"/>
      <c r="U1184" s="568"/>
      <c r="V1184" s="568"/>
      <c r="W1184" s="568"/>
      <c r="X1184" s="568"/>
      <c r="Y1184" s="279"/>
      <c r="Z1184" s="279"/>
      <c r="AA1184" s="279"/>
      <c r="AB1184" s="279"/>
      <c r="AC1184" s="279"/>
      <c r="AD1184" s="279"/>
      <c r="AE1184" s="522"/>
      <c r="AF1184" s="513"/>
      <c r="AG1184" s="513"/>
      <c r="AH1184" s="513"/>
      <c r="AI1184" s="513"/>
      <c r="AJ1184" s="513"/>
      <c r="AK1184" s="513"/>
      <c r="AL1184" s="513"/>
      <c r="AM1184" s="513"/>
      <c r="AN1184" s="513"/>
      <c r="AO1184" s="513"/>
      <c r="AP1184" s="513"/>
      <c r="AQ1184" s="513"/>
      <c r="AR1184" s="513"/>
      <c r="AS1184" s="513"/>
      <c r="AT1184" s="513"/>
      <c r="AU1184" s="513"/>
      <c r="AV1184" s="513"/>
      <c r="AW1184" s="513"/>
      <c r="AX1184" s="513"/>
      <c r="AY1184" s="513"/>
      <c r="AZ1184" s="513"/>
      <c r="BA1184" s="513"/>
      <c r="BB1184" s="513"/>
    </row>
    <row r="1185" spans="1:31" customFormat="1" ht="15" hidden="1" customHeight="1" thickBot="1">
      <c r="A1185" s="302"/>
      <c r="B1185" s="685" t="s">
        <v>705</v>
      </c>
      <c r="C1185" s="685"/>
      <c r="D1185" s="676"/>
      <c r="E1185" s="705"/>
      <c r="F1185" s="711" t="s">
        <v>275</v>
      </c>
      <c r="G1185" s="705">
        <v>1</v>
      </c>
      <c r="H1185" s="705">
        <v>1</v>
      </c>
      <c r="I1185" s="677" t="s">
        <v>3726</v>
      </c>
      <c r="J1185" s="705">
        <v>0</v>
      </c>
      <c r="K1185" s="717" t="s">
        <v>460</v>
      </c>
      <c r="L1185" s="568" t="s">
        <v>5092</v>
      </c>
      <c r="M1185" s="35">
        <v>0</v>
      </c>
      <c r="N1185" s="35">
        <v>0</v>
      </c>
      <c r="O1185" s="35">
        <v>0</v>
      </c>
      <c r="P1185" s="35">
        <v>0</v>
      </c>
      <c r="Q1185" s="35">
        <v>0</v>
      </c>
      <c r="R1185" s="279">
        <f t="shared" si="51"/>
        <v>0</v>
      </c>
      <c r="S1185" s="568"/>
      <c r="T1185" s="568"/>
      <c r="U1185" s="568"/>
      <c r="V1185" s="568"/>
      <c r="W1185" s="568"/>
      <c r="X1185" s="568"/>
      <c r="Y1185" s="279"/>
      <c r="Z1185" s="279"/>
      <c r="AA1185" s="279"/>
      <c r="AB1185" s="279"/>
      <c r="AC1185" s="279"/>
      <c r="AD1185" s="279"/>
      <c r="AE1185" s="18"/>
    </row>
    <row r="1186" spans="1:31" customFormat="1" ht="15" hidden="1" customHeight="1" thickBot="1">
      <c r="A1186" s="35"/>
      <c r="B1186" s="685" t="s">
        <v>98</v>
      </c>
      <c r="C1186" s="685"/>
      <c r="D1186" s="676" t="s">
        <v>706</v>
      </c>
      <c r="E1186" s="705"/>
      <c r="F1186" s="711" t="s">
        <v>275</v>
      </c>
      <c r="G1186" s="705">
        <v>2</v>
      </c>
      <c r="H1186" s="705">
        <v>1</v>
      </c>
      <c r="I1186" s="677" t="s">
        <v>3726</v>
      </c>
      <c r="J1186" s="705">
        <v>1</v>
      </c>
      <c r="K1186" s="717" t="s">
        <v>460</v>
      </c>
      <c r="L1186" s="568" t="s">
        <v>5092</v>
      </c>
      <c r="M1186" s="35">
        <v>0</v>
      </c>
      <c r="N1186" s="35">
        <v>0</v>
      </c>
      <c r="O1186" s="35">
        <v>0</v>
      </c>
      <c r="P1186" s="35">
        <v>0</v>
      </c>
      <c r="Q1186" s="35">
        <v>0</v>
      </c>
      <c r="R1186" s="279">
        <f t="shared" si="51"/>
        <v>0</v>
      </c>
      <c r="S1186" s="568"/>
      <c r="T1186" s="568"/>
      <c r="U1186" s="568"/>
      <c r="V1186" s="568"/>
      <c r="W1186" s="568"/>
      <c r="X1186" s="568"/>
      <c r="Y1186" s="279"/>
      <c r="Z1186" s="279"/>
      <c r="AA1186" s="279"/>
      <c r="AB1186" s="279"/>
      <c r="AC1186" s="279"/>
      <c r="AD1186" s="279"/>
      <c r="AE1186" s="18"/>
    </row>
    <row r="1187" spans="1:31" customFormat="1" ht="15" hidden="1" customHeight="1" thickBot="1">
      <c r="A1187" s="35"/>
      <c r="B1187" s="685" t="s">
        <v>707</v>
      </c>
      <c r="C1187" s="685"/>
      <c r="D1187" s="676" t="s">
        <v>708</v>
      </c>
      <c r="E1187" s="705"/>
      <c r="F1187" s="711" t="s">
        <v>275</v>
      </c>
      <c r="G1187" s="705">
        <v>2</v>
      </c>
      <c r="H1187" s="705">
        <v>1</v>
      </c>
      <c r="I1187" s="677" t="s">
        <v>3726</v>
      </c>
      <c r="J1187" s="705">
        <v>1</v>
      </c>
      <c r="K1187" s="717" t="s">
        <v>460</v>
      </c>
      <c r="L1187" s="568" t="s">
        <v>5092</v>
      </c>
      <c r="M1187" s="35">
        <v>0</v>
      </c>
      <c r="N1187" s="35">
        <v>0</v>
      </c>
      <c r="O1187" s="35">
        <v>0</v>
      </c>
      <c r="P1187" s="35">
        <v>0</v>
      </c>
      <c r="Q1187" s="35">
        <v>0</v>
      </c>
      <c r="R1187" s="279">
        <f t="shared" si="51"/>
        <v>0</v>
      </c>
      <c r="S1187" s="568"/>
      <c r="T1187" s="568"/>
      <c r="U1187" s="568"/>
      <c r="V1187" s="568"/>
      <c r="W1187" s="568"/>
      <c r="X1187" s="568"/>
      <c r="Y1187" s="279"/>
      <c r="Z1187" s="279"/>
      <c r="AA1187" s="279"/>
      <c r="AB1187" s="279"/>
      <c r="AC1187" s="279"/>
      <c r="AD1187" s="279"/>
      <c r="AE1187" s="18"/>
    </row>
    <row r="1188" spans="1:31" customFormat="1" ht="15" hidden="1" customHeight="1" thickBot="1">
      <c r="A1188" s="21"/>
      <c r="B1188" s="690" t="s">
        <v>3227</v>
      </c>
      <c r="C1188" s="690"/>
      <c r="D1188" s="676" t="s">
        <v>709</v>
      </c>
      <c r="E1188" s="704"/>
      <c r="F1188" s="709" t="s">
        <v>275</v>
      </c>
      <c r="G1188" s="704">
        <v>1</v>
      </c>
      <c r="H1188" s="704">
        <v>2</v>
      </c>
      <c r="I1188" s="677" t="s">
        <v>3726</v>
      </c>
      <c r="J1188" s="704">
        <v>1</v>
      </c>
      <c r="K1188" s="719" t="s">
        <v>479</v>
      </c>
      <c r="L1188" s="568" t="s">
        <v>5092</v>
      </c>
      <c r="M1188" s="86">
        <v>0</v>
      </c>
      <c r="N1188" s="86">
        <v>0</v>
      </c>
      <c r="O1188" s="35">
        <v>0</v>
      </c>
      <c r="P1188" s="35">
        <v>0</v>
      </c>
      <c r="Q1188" s="305">
        <v>0</v>
      </c>
      <c r="R1188" s="279">
        <f t="shared" si="51"/>
        <v>0</v>
      </c>
      <c r="S1188" s="568"/>
      <c r="T1188" s="568"/>
      <c r="U1188" s="568"/>
      <c r="V1188" s="568"/>
      <c r="W1188" s="568"/>
      <c r="X1188" s="568"/>
      <c r="Y1188" s="279"/>
      <c r="Z1188" s="279"/>
      <c r="AA1188" s="279"/>
      <c r="AB1188" s="279"/>
      <c r="AC1188" s="279"/>
      <c r="AD1188" s="279"/>
      <c r="AE1188" s="18"/>
    </row>
    <row r="1189" spans="1:31" customFormat="1" ht="15" hidden="1" customHeight="1" thickBot="1">
      <c r="A1189" s="21"/>
      <c r="B1189" s="693" t="s">
        <v>710</v>
      </c>
      <c r="C1189" s="693"/>
      <c r="D1189" s="676" t="s">
        <v>711</v>
      </c>
      <c r="E1189" s="704"/>
      <c r="F1189" s="709" t="s">
        <v>275</v>
      </c>
      <c r="G1189" s="704">
        <v>1</v>
      </c>
      <c r="H1189" s="704">
        <v>2</v>
      </c>
      <c r="I1189" s="677" t="s">
        <v>3726</v>
      </c>
      <c r="J1189" s="704">
        <v>1</v>
      </c>
      <c r="K1189" s="719" t="s">
        <v>479</v>
      </c>
      <c r="L1189" s="568" t="s">
        <v>5092</v>
      </c>
      <c r="M1189" s="86">
        <v>0</v>
      </c>
      <c r="N1189" s="86">
        <v>0</v>
      </c>
      <c r="O1189" s="86">
        <v>0</v>
      </c>
      <c r="P1189" s="86">
        <v>0</v>
      </c>
      <c r="Q1189" s="86">
        <v>0</v>
      </c>
      <c r="R1189" s="279">
        <f t="shared" si="51"/>
        <v>0</v>
      </c>
      <c r="S1189" s="568"/>
      <c r="T1189" s="568"/>
      <c r="U1189" s="568"/>
      <c r="V1189" s="568"/>
      <c r="W1189" s="568"/>
      <c r="X1189" s="568"/>
      <c r="Y1189" s="279"/>
      <c r="Z1189" s="279"/>
      <c r="AA1189" s="279"/>
      <c r="AB1189" s="279"/>
      <c r="AC1189" s="279"/>
      <c r="AD1189" s="279"/>
      <c r="AE1189" s="18"/>
    </row>
    <row r="1190" spans="1:31" customFormat="1" ht="15" hidden="1" customHeight="1" thickBot="1">
      <c r="A1190" s="18"/>
      <c r="B1190" s="683" t="s">
        <v>712</v>
      </c>
      <c r="C1190" s="683"/>
      <c r="D1190" s="676" t="s">
        <v>713</v>
      </c>
      <c r="E1190" s="704"/>
      <c r="F1190" s="709" t="s">
        <v>275</v>
      </c>
      <c r="G1190" s="704">
        <v>2</v>
      </c>
      <c r="H1190" s="704">
        <v>1</v>
      </c>
      <c r="I1190" s="677" t="s">
        <v>3726</v>
      </c>
      <c r="J1190" s="704">
        <v>1</v>
      </c>
      <c r="K1190" s="719" t="s">
        <v>479</v>
      </c>
      <c r="L1190" s="568" t="s">
        <v>5092</v>
      </c>
      <c r="M1190" s="86">
        <v>0</v>
      </c>
      <c r="N1190" s="86">
        <v>0</v>
      </c>
      <c r="O1190" s="86">
        <v>0</v>
      </c>
      <c r="P1190" s="86">
        <v>0</v>
      </c>
      <c r="Q1190" s="86">
        <v>0</v>
      </c>
      <c r="R1190" s="279">
        <f t="shared" si="51"/>
        <v>0</v>
      </c>
      <c r="S1190" s="568"/>
      <c r="T1190" s="568"/>
      <c r="U1190" s="568"/>
      <c r="V1190" s="568"/>
      <c r="W1190" s="568"/>
      <c r="X1190" s="568"/>
      <c r="Y1190" s="279"/>
      <c r="Z1190" s="279"/>
      <c r="AA1190" s="279"/>
      <c r="AB1190" s="279"/>
      <c r="AC1190" s="279"/>
      <c r="AD1190" s="279"/>
      <c r="AE1190" s="18"/>
    </row>
    <row r="1191" spans="1:31" customFormat="1" ht="15" hidden="1" customHeight="1" thickBot="1">
      <c r="A1191" s="35"/>
      <c r="B1191" s="685" t="s">
        <v>714</v>
      </c>
      <c r="C1191" s="685"/>
      <c r="D1191" s="676" t="s">
        <v>355</v>
      </c>
      <c r="E1191" s="705"/>
      <c r="F1191" s="711" t="s">
        <v>275</v>
      </c>
      <c r="G1191" s="705">
        <v>1</v>
      </c>
      <c r="H1191" s="705">
        <v>1</v>
      </c>
      <c r="I1191" s="677" t="s">
        <v>3726</v>
      </c>
      <c r="J1191" s="705">
        <v>1</v>
      </c>
      <c r="K1191" s="717" t="s">
        <v>460</v>
      </c>
      <c r="L1191" s="568" t="s">
        <v>5092</v>
      </c>
      <c r="M1191" s="35">
        <v>0</v>
      </c>
      <c r="N1191" s="35">
        <v>0</v>
      </c>
      <c r="O1191" s="35">
        <v>0</v>
      </c>
      <c r="P1191" s="35">
        <v>0</v>
      </c>
      <c r="Q1191" s="35">
        <v>0</v>
      </c>
      <c r="R1191" s="279">
        <f t="shared" si="51"/>
        <v>0</v>
      </c>
      <c r="S1191" s="568"/>
      <c r="T1191" s="568"/>
      <c r="U1191" s="568"/>
      <c r="V1191" s="568"/>
      <c r="W1191" s="568"/>
      <c r="X1191" s="568"/>
      <c r="Y1191" s="279"/>
      <c r="Z1191" s="279"/>
      <c r="AA1191" s="279"/>
      <c r="AB1191" s="279"/>
      <c r="AC1191" s="279"/>
      <c r="AD1191" s="279"/>
      <c r="AE1191" s="18"/>
    </row>
    <row r="1192" spans="1:31" customFormat="1" ht="15" hidden="1" customHeight="1" thickBot="1">
      <c r="A1192" s="21"/>
      <c r="B1192" s="683" t="s">
        <v>717</v>
      </c>
      <c r="C1192" s="683"/>
      <c r="D1192" s="676" t="s">
        <v>274</v>
      </c>
      <c r="E1192" s="704"/>
      <c r="F1192" s="709" t="s">
        <v>275</v>
      </c>
      <c r="G1192" s="704">
        <v>0</v>
      </c>
      <c r="H1192" s="704">
        <v>4</v>
      </c>
      <c r="I1192" s="677" t="s">
        <v>3726</v>
      </c>
      <c r="J1192" s="704">
        <v>1</v>
      </c>
      <c r="K1192" s="717" t="s">
        <v>460</v>
      </c>
      <c r="L1192" s="568" t="s">
        <v>5092</v>
      </c>
      <c r="M1192" s="86">
        <v>0</v>
      </c>
      <c r="N1192" s="86">
        <v>0</v>
      </c>
      <c r="O1192" s="297">
        <v>0</v>
      </c>
      <c r="P1192" s="86">
        <v>0</v>
      </c>
      <c r="Q1192" s="86">
        <v>0</v>
      </c>
      <c r="R1192" s="279">
        <f t="shared" si="51"/>
        <v>0</v>
      </c>
      <c r="S1192" s="568"/>
      <c r="T1192" s="568"/>
      <c r="U1192" s="568"/>
      <c r="V1192" s="568"/>
      <c r="W1192" s="568"/>
      <c r="X1192" s="568"/>
      <c r="Y1192" s="279"/>
      <c r="Z1192" s="279"/>
      <c r="AA1192" s="279"/>
      <c r="AB1192" s="279"/>
      <c r="AC1192" s="279"/>
      <c r="AD1192" s="279"/>
      <c r="AE1192" s="18"/>
    </row>
    <row r="1193" spans="1:31" customFormat="1" ht="15" hidden="1" customHeight="1" thickBot="1">
      <c r="A1193" s="35"/>
      <c r="B1193" s="685" t="s">
        <v>718</v>
      </c>
      <c r="C1193" s="685"/>
      <c r="D1193" s="676" t="s">
        <v>719</v>
      </c>
      <c r="E1193" s="705"/>
      <c r="F1193" s="711" t="s">
        <v>275</v>
      </c>
      <c r="G1193" s="705">
        <v>2</v>
      </c>
      <c r="H1193" s="705">
        <v>1</v>
      </c>
      <c r="I1193" s="677" t="s">
        <v>3726</v>
      </c>
      <c r="J1193" s="705">
        <v>1</v>
      </c>
      <c r="K1193" s="717" t="s">
        <v>460</v>
      </c>
      <c r="L1193" s="568" t="s">
        <v>5092</v>
      </c>
      <c r="M1193" s="35">
        <v>0</v>
      </c>
      <c r="N1193" s="304">
        <v>0</v>
      </c>
      <c r="O1193" s="35">
        <v>0</v>
      </c>
      <c r="P1193" s="35">
        <v>0</v>
      </c>
      <c r="Q1193" s="35">
        <v>0</v>
      </c>
      <c r="R1193" s="279">
        <f t="shared" si="51"/>
        <v>0</v>
      </c>
      <c r="S1193" s="568"/>
      <c r="T1193" s="568"/>
      <c r="U1193" s="568"/>
      <c r="V1193" s="568"/>
      <c r="W1193" s="568"/>
      <c r="X1193" s="568"/>
      <c r="Y1193" s="279"/>
      <c r="Z1193" s="279"/>
      <c r="AA1193" s="279"/>
      <c r="AB1193" s="279"/>
      <c r="AC1193" s="279"/>
      <c r="AD1193" s="279"/>
      <c r="AE1193" s="18"/>
    </row>
    <row r="1194" spans="1:31" customFormat="1" ht="15" hidden="1" customHeight="1" thickBot="1">
      <c r="A1194" s="18"/>
      <c r="B1194" s="687" t="s">
        <v>169</v>
      </c>
      <c r="C1194" s="687"/>
      <c r="D1194" s="676" t="s">
        <v>720</v>
      </c>
      <c r="E1194" s="704"/>
      <c r="F1194" s="709" t="s">
        <v>275</v>
      </c>
      <c r="G1194" s="704">
        <v>1</v>
      </c>
      <c r="H1194" s="704">
        <v>2</v>
      </c>
      <c r="I1194" s="677" t="s">
        <v>3726</v>
      </c>
      <c r="J1194" s="704">
        <v>1</v>
      </c>
      <c r="K1194" s="719" t="s">
        <v>479</v>
      </c>
      <c r="L1194" s="568" t="s">
        <v>5092</v>
      </c>
      <c r="M1194" s="86">
        <v>0</v>
      </c>
      <c r="N1194" s="86">
        <v>0</v>
      </c>
      <c r="O1194" s="86">
        <v>0</v>
      </c>
      <c r="P1194" s="86">
        <v>0</v>
      </c>
      <c r="Q1194" s="305">
        <v>0</v>
      </c>
      <c r="R1194" s="279">
        <f t="shared" si="51"/>
        <v>0</v>
      </c>
      <c r="S1194" s="568"/>
      <c r="T1194" s="568"/>
      <c r="U1194" s="568"/>
      <c r="V1194" s="568"/>
      <c r="W1194" s="568"/>
      <c r="X1194" s="568"/>
      <c r="Y1194" s="279"/>
      <c r="Z1194" s="279"/>
      <c r="AA1194" s="279"/>
      <c r="AB1194" s="279"/>
      <c r="AC1194" s="279"/>
      <c r="AD1194" s="279"/>
      <c r="AE1194" s="18"/>
    </row>
    <row r="1195" spans="1:31" customFormat="1" ht="15" hidden="1" customHeight="1" thickBot="1">
      <c r="A1195" s="35"/>
      <c r="B1195" s="685" t="s">
        <v>99</v>
      </c>
      <c r="C1195" s="685"/>
      <c r="D1195" s="676" t="s">
        <v>721</v>
      </c>
      <c r="E1195" s="705"/>
      <c r="F1195" s="711" t="s">
        <v>275</v>
      </c>
      <c r="G1195" s="716">
        <v>1</v>
      </c>
      <c r="H1195" s="705">
        <v>1</v>
      </c>
      <c r="I1195" s="677" t="s">
        <v>3726</v>
      </c>
      <c r="J1195" s="705">
        <v>1</v>
      </c>
      <c r="K1195" s="717" t="s">
        <v>460</v>
      </c>
      <c r="L1195" s="568" t="s">
        <v>5092</v>
      </c>
      <c r="M1195" s="35">
        <v>0</v>
      </c>
      <c r="N1195" s="35">
        <v>0</v>
      </c>
      <c r="O1195" s="35">
        <v>0</v>
      </c>
      <c r="P1195" s="35">
        <v>0</v>
      </c>
      <c r="Q1195" s="35">
        <v>0</v>
      </c>
      <c r="R1195" s="279">
        <f t="shared" si="51"/>
        <v>0</v>
      </c>
      <c r="S1195" s="568"/>
      <c r="T1195" s="568"/>
      <c r="U1195" s="568"/>
      <c r="V1195" s="568"/>
      <c r="W1195" s="568"/>
      <c r="X1195" s="568"/>
      <c r="Y1195" s="279"/>
      <c r="Z1195" s="279"/>
      <c r="AA1195" s="279"/>
      <c r="AB1195" s="279"/>
      <c r="AC1195" s="279"/>
      <c r="AD1195" s="279"/>
      <c r="AE1195" s="263"/>
    </row>
    <row r="1196" spans="1:31" customFormat="1" ht="15" hidden="1" customHeight="1" thickBot="1">
      <c r="A1196" s="18"/>
      <c r="B1196" s="683" t="s">
        <v>90</v>
      </c>
      <c r="C1196" s="683"/>
      <c r="D1196" s="676" t="s">
        <v>722</v>
      </c>
      <c r="E1196" s="704"/>
      <c r="F1196" s="709" t="s">
        <v>275</v>
      </c>
      <c r="G1196" s="704">
        <v>1</v>
      </c>
      <c r="H1196" s="704">
        <v>2</v>
      </c>
      <c r="I1196" s="677" t="s">
        <v>3726</v>
      </c>
      <c r="J1196" s="704">
        <v>1</v>
      </c>
      <c r="K1196" s="719" t="s">
        <v>479</v>
      </c>
      <c r="L1196" s="568" t="s">
        <v>5092</v>
      </c>
      <c r="M1196" s="86">
        <v>0</v>
      </c>
      <c r="N1196" s="86">
        <v>0</v>
      </c>
      <c r="O1196" s="86">
        <v>0</v>
      </c>
      <c r="P1196" s="86">
        <v>0</v>
      </c>
      <c r="Q1196" s="86">
        <v>0</v>
      </c>
      <c r="R1196" s="279">
        <f t="shared" si="51"/>
        <v>0</v>
      </c>
      <c r="S1196" s="568"/>
      <c r="T1196" s="568"/>
      <c r="U1196" s="568"/>
      <c r="V1196" s="568"/>
      <c r="W1196" s="568"/>
      <c r="X1196" s="568"/>
      <c r="Y1196" s="279"/>
      <c r="Z1196" s="279"/>
      <c r="AA1196" s="279"/>
      <c r="AB1196" s="279"/>
      <c r="AC1196" s="279"/>
      <c r="AD1196" s="279"/>
      <c r="AE1196" s="18"/>
    </row>
    <row r="1197" spans="1:31" customFormat="1" ht="15" customHeight="1" thickBot="1">
      <c r="A1197" s="21"/>
      <c r="B1197" s="683" t="s">
        <v>189</v>
      </c>
      <c r="C1197" s="683"/>
      <c r="D1197" s="676" t="s">
        <v>723</v>
      </c>
      <c r="E1197" s="704"/>
      <c r="F1197" s="709" t="s">
        <v>275</v>
      </c>
      <c r="G1197" s="704">
        <v>1</v>
      </c>
      <c r="H1197" s="704">
        <v>2</v>
      </c>
      <c r="I1197" s="677" t="s">
        <v>3726</v>
      </c>
      <c r="J1197" s="704">
        <v>1</v>
      </c>
      <c r="K1197" s="722" t="s">
        <v>496</v>
      </c>
      <c r="L1197" s="568" t="s">
        <v>5092</v>
      </c>
      <c r="M1197" s="86">
        <v>0</v>
      </c>
      <c r="N1197" s="86">
        <v>0</v>
      </c>
      <c r="O1197" s="86">
        <v>0</v>
      </c>
      <c r="P1197" s="86">
        <v>0</v>
      </c>
      <c r="Q1197" s="520">
        <v>0</v>
      </c>
      <c r="R1197" s="279">
        <f t="shared" si="51"/>
        <v>0</v>
      </c>
      <c r="S1197" s="568"/>
      <c r="T1197" s="568"/>
      <c r="U1197" s="568"/>
      <c r="V1197" s="568"/>
      <c r="W1197" s="568"/>
      <c r="X1197" s="568"/>
      <c r="Y1197" s="279"/>
      <c r="Z1197" s="279"/>
      <c r="AA1197" s="279"/>
      <c r="AB1197" s="279"/>
      <c r="AC1197" s="279"/>
      <c r="AD1197" s="279"/>
      <c r="AE1197" s="18"/>
    </row>
    <row r="1198" spans="1:31" customFormat="1" ht="15" hidden="1" customHeight="1" thickBot="1">
      <c r="A1198" s="35"/>
      <c r="B1198" s="685" t="s">
        <v>724</v>
      </c>
      <c r="C1198" s="685"/>
      <c r="D1198" s="676" t="s">
        <v>725</v>
      </c>
      <c r="E1198" s="705"/>
      <c r="F1198" s="711" t="s">
        <v>275</v>
      </c>
      <c r="G1198" s="705">
        <v>2</v>
      </c>
      <c r="H1198" s="705">
        <v>1</v>
      </c>
      <c r="I1198" s="677" t="s">
        <v>3726</v>
      </c>
      <c r="J1198" s="705">
        <v>1</v>
      </c>
      <c r="K1198" s="717" t="s">
        <v>460</v>
      </c>
      <c r="L1198" s="568" t="s">
        <v>5092</v>
      </c>
      <c r="M1198" s="35">
        <v>0</v>
      </c>
      <c r="N1198" s="35">
        <v>0</v>
      </c>
      <c r="O1198" s="35">
        <v>0</v>
      </c>
      <c r="P1198" s="35">
        <v>0</v>
      </c>
      <c r="Q1198" s="35">
        <v>0</v>
      </c>
      <c r="R1198" s="279">
        <f t="shared" si="51"/>
        <v>0</v>
      </c>
      <c r="S1198" s="568"/>
      <c r="T1198" s="568"/>
      <c r="U1198" s="568"/>
      <c r="V1198" s="568"/>
      <c r="W1198" s="568"/>
      <c r="X1198" s="568"/>
      <c r="Y1198" s="279"/>
      <c r="Z1198" s="279"/>
      <c r="AA1198" s="279"/>
      <c r="AB1198" s="279"/>
      <c r="AC1198" s="279"/>
      <c r="AD1198" s="279"/>
      <c r="AE1198" s="18"/>
    </row>
    <row r="1199" spans="1:31" customFormat="1" ht="15" hidden="1" customHeight="1" thickBot="1">
      <c r="A1199" s="35"/>
      <c r="B1199" s="685" t="s">
        <v>728</v>
      </c>
      <c r="C1199" s="685"/>
      <c r="D1199" s="676" t="s">
        <v>729</v>
      </c>
      <c r="E1199" s="705"/>
      <c r="F1199" s="711" t="s">
        <v>275</v>
      </c>
      <c r="G1199" s="705">
        <v>4</v>
      </c>
      <c r="H1199" s="705">
        <v>5</v>
      </c>
      <c r="I1199" s="677" t="s">
        <v>3726</v>
      </c>
      <c r="J1199" s="705">
        <v>2</v>
      </c>
      <c r="K1199" s="718" t="s">
        <v>479</v>
      </c>
      <c r="L1199" s="568" t="s">
        <v>5092</v>
      </c>
      <c r="M1199" s="35">
        <v>0</v>
      </c>
      <c r="N1199" s="35">
        <v>0</v>
      </c>
      <c r="O1199" s="35">
        <v>0</v>
      </c>
      <c r="P1199" s="35">
        <v>0</v>
      </c>
      <c r="Q1199" s="35">
        <v>0</v>
      </c>
      <c r="R1199" s="279">
        <f t="shared" si="51"/>
        <v>0</v>
      </c>
      <c r="S1199" s="568"/>
      <c r="T1199" s="568"/>
      <c r="U1199" s="568"/>
      <c r="V1199" s="568"/>
      <c r="W1199" s="568"/>
      <c r="X1199" s="568"/>
      <c r="Y1199" s="279"/>
      <c r="Z1199" s="279"/>
      <c r="AA1199" s="279"/>
      <c r="AB1199" s="279"/>
      <c r="AC1199" s="279"/>
      <c r="AD1199" s="279"/>
      <c r="AE1199" s="18"/>
    </row>
    <row r="1200" spans="1:31" customFormat="1" ht="15" hidden="1" customHeight="1" thickBot="1">
      <c r="A1200" s="21"/>
      <c r="B1200" s="683" t="s">
        <v>730</v>
      </c>
      <c r="C1200" s="683"/>
      <c r="D1200" s="676" t="s">
        <v>731</v>
      </c>
      <c r="E1200" s="704"/>
      <c r="F1200" s="709" t="s">
        <v>275</v>
      </c>
      <c r="G1200" s="704">
        <v>2</v>
      </c>
      <c r="H1200" s="704">
        <v>2</v>
      </c>
      <c r="I1200" s="677" t="s">
        <v>3726</v>
      </c>
      <c r="J1200" s="704">
        <v>2</v>
      </c>
      <c r="K1200" s="719" t="s">
        <v>479</v>
      </c>
      <c r="L1200" s="568" t="s">
        <v>5092</v>
      </c>
      <c r="M1200" s="86">
        <v>0</v>
      </c>
      <c r="N1200" s="86">
        <v>0</v>
      </c>
      <c r="O1200" s="86">
        <v>0</v>
      </c>
      <c r="P1200" s="86">
        <v>0</v>
      </c>
      <c r="Q1200" s="86">
        <v>0</v>
      </c>
      <c r="R1200" s="279">
        <f t="shared" si="51"/>
        <v>0</v>
      </c>
      <c r="S1200" s="568"/>
      <c r="T1200" s="568"/>
      <c r="U1200" s="568"/>
      <c r="V1200" s="568"/>
      <c r="W1200" s="568"/>
      <c r="X1200" s="568"/>
      <c r="Y1200" s="279"/>
      <c r="Z1200" s="279"/>
      <c r="AA1200" s="279"/>
      <c r="AB1200" s="279"/>
      <c r="AC1200" s="279"/>
      <c r="AD1200" s="279"/>
      <c r="AE1200" s="18"/>
    </row>
    <row r="1201" spans="1:54" customFormat="1" ht="15" hidden="1" customHeight="1" thickBot="1">
      <c r="A1201" s="35"/>
      <c r="B1201" s="685" t="s">
        <v>228</v>
      </c>
      <c r="C1201" s="685"/>
      <c r="D1201" s="676" t="s">
        <v>732</v>
      </c>
      <c r="E1201" s="705"/>
      <c r="F1201" s="711" t="s">
        <v>275</v>
      </c>
      <c r="G1201" s="705">
        <v>3</v>
      </c>
      <c r="H1201" s="705">
        <v>2</v>
      </c>
      <c r="I1201" s="677" t="s">
        <v>3726</v>
      </c>
      <c r="J1201" s="705">
        <v>2</v>
      </c>
      <c r="K1201" s="717" t="s">
        <v>460</v>
      </c>
      <c r="L1201" s="568" t="s">
        <v>5092</v>
      </c>
      <c r="M1201" s="35">
        <v>0</v>
      </c>
      <c r="N1201" s="35">
        <v>0</v>
      </c>
      <c r="O1201" s="35">
        <v>0</v>
      </c>
      <c r="P1201" s="35">
        <v>0</v>
      </c>
      <c r="Q1201" s="35">
        <v>0</v>
      </c>
      <c r="R1201" s="279">
        <f t="shared" si="51"/>
        <v>0</v>
      </c>
      <c r="S1201" s="568"/>
      <c r="T1201" s="568"/>
      <c r="U1201" s="568"/>
      <c r="V1201" s="568"/>
      <c r="W1201" s="568"/>
      <c r="X1201" s="568"/>
      <c r="Y1201" s="279"/>
      <c r="Z1201" s="279"/>
      <c r="AA1201" s="279"/>
      <c r="AB1201" s="279"/>
      <c r="AC1201" s="279"/>
      <c r="AD1201" s="279"/>
      <c r="AE1201" s="18"/>
    </row>
    <row r="1202" spans="1:54" customFormat="1" ht="15" hidden="1" customHeight="1" thickBot="1">
      <c r="A1202" s="35"/>
      <c r="B1202" s="685" t="s">
        <v>67</v>
      </c>
      <c r="C1202" s="685"/>
      <c r="D1202" s="676" t="s">
        <v>733</v>
      </c>
      <c r="E1202" s="705"/>
      <c r="F1202" s="711" t="s">
        <v>275</v>
      </c>
      <c r="G1202" s="705">
        <v>2</v>
      </c>
      <c r="H1202" s="705">
        <v>2</v>
      </c>
      <c r="I1202" s="677" t="s">
        <v>3726</v>
      </c>
      <c r="J1202" s="705">
        <v>2</v>
      </c>
      <c r="K1202" s="717" t="s">
        <v>460</v>
      </c>
      <c r="L1202" s="568" t="s">
        <v>5092</v>
      </c>
      <c r="M1202" s="35">
        <v>0</v>
      </c>
      <c r="N1202" s="35">
        <v>0</v>
      </c>
      <c r="O1202" s="35">
        <v>0</v>
      </c>
      <c r="P1202" s="35">
        <v>0</v>
      </c>
      <c r="Q1202" s="35">
        <v>0</v>
      </c>
      <c r="R1202" s="279">
        <f t="shared" si="51"/>
        <v>0</v>
      </c>
      <c r="S1202" s="568"/>
      <c r="T1202" s="568"/>
      <c r="U1202" s="568"/>
      <c r="V1202" s="568"/>
      <c r="W1202" s="568"/>
      <c r="X1202" s="568"/>
      <c r="Y1202" s="279"/>
      <c r="Z1202" s="279"/>
      <c r="AA1202" s="279"/>
      <c r="AB1202" s="279"/>
      <c r="AC1202" s="279"/>
      <c r="AD1202" s="279"/>
      <c r="AE1202" s="18"/>
    </row>
    <row r="1203" spans="1:54" customFormat="1" ht="15" hidden="1" customHeight="1" thickBot="1">
      <c r="A1203" s="35"/>
      <c r="B1203" s="685" t="s">
        <v>68</v>
      </c>
      <c r="C1203" s="685"/>
      <c r="D1203" s="676" t="s">
        <v>734</v>
      </c>
      <c r="E1203" s="705"/>
      <c r="F1203" s="711" t="s">
        <v>275</v>
      </c>
      <c r="G1203" s="705">
        <v>2</v>
      </c>
      <c r="H1203" s="705">
        <v>1</v>
      </c>
      <c r="I1203" s="677" t="s">
        <v>3726</v>
      </c>
      <c r="J1203" s="705">
        <v>2</v>
      </c>
      <c r="K1203" s="720" t="s">
        <v>460</v>
      </c>
      <c r="L1203" s="568" t="s">
        <v>5092</v>
      </c>
      <c r="M1203" s="35">
        <v>0</v>
      </c>
      <c r="N1203" s="35">
        <v>0</v>
      </c>
      <c r="O1203" s="35">
        <v>0</v>
      </c>
      <c r="P1203" s="35">
        <v>0</v>
      </c>
      <c r="Q1203" s="35">
        <v>0</v>
      </c>
      <c r="R1203" s="279">
        <f t="shared" si="51"/>
        <v>0</v>
      </c>
      <c r="S1203" s="568"/>
      <c r="T1203" s="568"/>
      <c r="U1203" s="568"/>
      <c r="V1203" s="568"/>
      <c r="W1203" s="568"/>
      <c r="X1203" s="568"/>
      <c r="Y1203" s="279"/>
      <c r="Z1203" s="279"/>
      <c r="AA1203" s="279"/>
      <c r="AB1203" s="279"/>
      <c r="AC1203" s="279"/>
      <c r="AD1203" s="279"/>
      <c r="AE1203" s="18"/>
    </row>
    <row r="1204" spans="1:54" customFormat="1" ht="15" hidden="1" customHeight="1" thickBot="1">
      <c r="A1204" s="19"/>
      <c r="B1204" s="685" t="s">
        <v>735</v>
      </c>
      <c r="C1204" s="685"/>
      <c r="D1204" s="676" t="s">
        <v>736</v>
      </c>
      <c r="E1204" s="705"/>
      <c r="F1204" s="711" t="s">
        <v>275</v>
      </c>
      <c r="G1204" s="705">
        <v>2</v>
      </c>
      <c r="H1204" s="705">
        <v>3</v>
      </c>
      <c r="I1204" s="677" t="s">
        <v>3726</v>
      </c>
      <c r="J1204" s="705">
        <v>2</v>
      </c>
      <c r="K1204" s="718" t="s">
        <v>479</v>
      </c>
      <c r="L1204" s="568" t="s">
        <v>5092</v>
      </c>
      <c r="M1204" s="35">
        <v>0</v>
      </c>
      <c r="N1204" s="35">
        <v>0</v>
      </c>
      <c r="O1204" s="35">
        <v>0</v>
      </c>
      <c r="P1204" s="35">
        <v>0</v>
      </c>
      <c r="Q1204" s="35">
        <v>0</v>
      </c>
      <c r="R1204" s="279">
        <f t="shared" si="51"/>
        <v>0</v>
      </c>
      <c r="S1204" s="568"/>
      <c r="T1204" s="568"/>
      <c r="U1204" s="568"/>
      <c r="V1204" s="568"/>
      <c r="W1204" s="568"/>
      <c r="X1204" s="568"/>
      <c r="Y1204" s="279"/>
      <c r="Z1204" s="279"/>
      <c r="AA1204" s="279"/>
      <c r="AB1204" s="279"/>
      <c r="AC1204" s="279"/>
      <c r="AD1204" s="279"/>
      <c r="AE1204" s="18"/>
    </row>
    <row r="1205" spans="1:54" customFormat="1" ht="15" customHeight="1" thickBot="1">
      <c r="A1205" s="18"/>
      <c r="B1205" s="689" t="s">
        <v>2963</v>
      </c>
      <c r="C1205" s="689"/>
      <c r="D1205" s="676" t="s">
        <v>737</v>
      </c>
      <c r="E1205" s="704"/>
      <c r="F1205" s="709" t="s">
        <v>275</v>
      </c>
      <c r="G1205" s="704">
        <v>0</v>
      </c>
      <c r="H1205" s="704">
        <v>7</v>
      </c>
      <c r="I1205" s="677" t="s">
        <v>3726</v>
      </c>
      <c r="J1205" s="704">
        <v>2</v>
      </c>
      <c r="K1205" s="722" t="s">
        <v>496</v>
      </c>
      <c r="L1205" s="568" t="s">
        <v>5092</v>
      </c>
      <c r="M1205" s="86">
        <v>0</v>
      </c>
      <c r="N1205" s="86">
        <v>0</v>
      </c>
      <c r="O1205" s="86">
        <v>0</v>
      </c>
      <c r="P1205" s="35">
        <v>0</v>
      </c>
      <c r="Q1205" s="86">
        <v>0</v>
      </c>
      <c r="R1205" s="279">
        <f t="shared" si="51"/>
        <v>0</v>
      </c>
      <c r="S1205" s="568"/>
      <c r="T1205" s="568"/>
      <c r="U1205" s="568"/>
      <c r="V1205" s="568"/>
      <c r="W1205" s="568"/>
      <c r="X1205" s="568"/>
      <c r="Y1205" s="279"/>
      <c r="Z1205" s="279"/>
      <c r="AA1205" s="279"/>
      <c r="AB1205" s="279"/>
      <c r="AC1205" s="279"/>
      <c r="AD1205" s="279"/>
      <c r="AE1205" s="18"/>
    </row>
    <row r="1206" spans="1:54" customFormat="1" ht="15" hidden="1" customHeight="1" thickBot="1">
      <c r="A1206" s="35"/>
      <c r="B1206" s="685" t="s">
        <v>738</v>
      </c>
      <c r="C1206" s="685"/>
      <c r="D1206" s="676" t="s">
        <v>739</v>
      </c>
      <c r="E1206" s="705"/>
      <c r="F1206" s="711" t="s">
        <v>275</v>
      </c>
      <c r="G1206" s="705">
        <v>2</v>
      </c>
      <c r="H1206" s="705">
        <v>2</v>
      </c>
      <c r="I1206" s="677" t="s">
        <v>3726</v>
      </c>
      <c r="J1206" s="705">
        <v>2</v>
      </c>
      <c r="K1206" s="718" t="s">
        <v>479</v>
      </c>
      <c r="L1206" s="568" t="s">
        <v>5092</v>
      </c>
      <c r="M1206" s="35">
        <v>0</v>
      </c>
      <c r="N1206" s="35">
        <v>0</v>
      </c>
      <c r="O1206" s="35">
        <v>0</v>
      </c>
      <c r="P1206" s="35">
        <v>0</v>
      </c>
      <c r="Q1206" s="35">
        <v>0</v>
      </c>
      <c r="R1206" s="279">
        <f t="shared" si="51"/>
        <v>0</v>
      </c>
      <c r="S1206" s="568"/>
      <c r="T1206" s="568"/>
      <c r="U1206" s="568"/>
      <c r="V1206" s="568"/>
      <c r="W1206" s="568"/>
      <c r="X1206" s="568"/>
      <c r="Y1206" s="279"/>
      <c r="Z1206" s="279"/>
      <c r="AA1206" s="279"/>
      <c r="AB1206" s="279"/>
      <c r="AC1206" s="279"/>
      <c r="AD1206" s="279"/>
      <c r="AE1206" s="18"/>
    </row>
    <row r="1207" spans="1:54" customFormat="1" ht="15" hidden="1" customHeight="1" thickBot="1">
      <c r="A1207" s="18"/>
      <c r="B1207" s="687" t="s">
        <v>741</v>
      </c>
      <c r="C1207" s="687"/>
      <c r="D1207" s="676" t="s">
        <v>742</v>
      </c>
      <c r="E1207" s="704"/>
      <c r="F1207" s="709" t="s">
        <v>275</v>
      </c>
      <c r="G1207" s="704">
        <v>3</v>
      </c>
      <c r="H1207" s="704">
        <v>2</v>
      </c>
      <c r="I1207" s="677" t="s">
        <v>3726</v>
      </c>
      <c r="J1207" s="704">
        <v>2</v>
      </c>
      <c r="K1207" s="719" t="s">
        <v>479</v>
      </c>
      <c r="L1207" s="568" t="s">
        <v>5092</v>
      </c>
      <c r="M1207" s="86">
        <v>0</v>
      </c>
      <c r="N1207" s="86">
        <v>0</v>
      </c>
      <c r="O1207" s="86">
        <v>0</v>
      </c>
      <c r="P1207" s="86">
        <v>0</v>
      </c>
      <c r="Q1207" s="35">
        <v>0</v>
      </c>
      <c r="R1207" s="279">
        <f t="shared" si="51"/>
        <v>0</v>
      </c>
      <c r="S1207" s="568"/>
      <c r="T1207" s="568"/>
      <c r="U1207" s="568"/>
      <c r="V1207" s="568"/>
      <c r="W1207" s="568"/>
      <c r="X1207" s="568"/>
      <c r="Y1207" s="279"/>
      <c r="Z1207" s="279"/>
      <c r="AA1207" s="279"/>
      <c r="AB1207" s="279"/>
      <c r="AC1207" s="279"/>
      <c r="AD1207" s="279"/>
      <c r="AE1207" s="18"/>
    </row>
    <row r="1208" spans="1:54" customFormat="1" ht="15" hidden="1" customHeight="1" thickBot="1">
      <c r="A1208" s="35"/>
      <c r="B1208" s="685" t="s">
        <v>743</v>
      </c>
      <c r="C1208" s="685"/>
      <c r="D1208" s="676" t="s">
        <v>744</v>
      </c>
      <c r="E1208" s="705"/>
      <c r="F1208" s="711" t="s">
        <v>275</v>
      </c>
      <c r="G1208" s="705">
        <v>3</v>
      </c>
      <c r="H1208" s="705">
        <v>2</v>
      </c>
      <c r="I1208" s="677" t="s">
        <v>3726</v>
      </c>
      <c r="J1208" s="705">
        <v>2</v>
      </c>
      <c r="K1208" s="720" t="s">
        <v>460</v>
      </c>
      <c r="L1208" s="568" t="s">
        <v>5092</v>
      </c>
      <c r="M1208" s="35">
        <v>0</v>
      </c>
      <c r="N1208" s="35">
        <v>0</v>
      </c>
      <c r="O1208" s="35">
        <v>0</v>
      </c>
      <c r="P1208" s="35">
        <v>0</v>
      </c>
      <c r="Q1208" s="35">
        <v>0</v>
      </c>
      <c r="R1208" s="279">
        <f t="shared" si="51"/>
        <v>0</v>
      </c>
      <c r="S1208" s="568"/>
      <c r="T1208" s="568"/>
      <c r="U1208" s="568"/>
      <c r="V1208" s="568"/>
      <c r="W1208" s="568"/>
      <c r="X1208" s="568"/>
      <c r="Y1208" s="279"/>
      <c r="Z1208" s="279"/>
      <c r="AA1208" s="279"/>
      <c r="AB1208" s="279"/>
      <c r="AC1208" s="279"/>
      <c r="AD1208" s="279"/>
      <c r="AE1208" s="18"/>
    </row>
    <row r="1209" spans="1:54" customFormat="1" ht="15" hidden="1" customHeight="1" thickBot="1">
      <c r="A1209" s="21"/>
      <c r="B1209" s="693" t="s">
        <v>745</v>
      </c>
      <c r="C1209" s="693"/>
      <c r="D1209" s="676" t="s">
        <v>746</v>
      </c>
      <c r="E1209" s="704"/>
      <c r="F1209" s="709" t="s">
        <v>275</v>
      </c>
      <c r="G1209" s="704">
        <v>2</v>
      </c>
      <c r="H1209" s="704">
        <v>2</v>
      </c>
      <c r="I1209" s="677" t="s">
        <v>3726</v>
      </c>
      <c r="J1209" s="704">
        <v>2</v>
      </c>
      <c r="K1209" s="719" t="s">
        <v>479</v>
      </c>
      <c r="L1209" s="568" t="s">
        <v>5092</v>
      </c>
      <c r="M1209" s="86">
        <v>0</v>
      </c>
      <c r="N1209" s="86">
        <v>0</v>
      </c>
      <c r="O1209" s="86">
        <v>0</v>
      </c>
      <c r="P1209" s="86">
        <v>0</v>
      </c>
      <c r="Q1209" s="86">
        <v>0</v>
      </c>
      <c r="R1209" s="279">
        <f t="shared" si="51"/>
        <v>0</v>
      </c>
      <c r="S1209" s="568"/>
      <c r="T1209" s="568"/>
      <c r="U1209" s="568"/>
      <c r="V1209" s="568"/>
      <c r="W1209" s="568"/>
      <c r="X1209" s="568"/>
      <c r="Y1209" s="279"/>
      <c r="Z1209" s="279"/>
      <c r="AA1209" s="279"/>
      <c r="AB1209" s="279"/>
      <c r="AC1209" s="279"/>
      <c r="AD1209" s="279"/>
      <c r="AE1209" s="18"/>
    </row>
    <row r="1210" spans="1:54" customFormat="1" ht="15" hidden="1" customHeight="1" thickBot="1">
      <c r="A1210" s="35"/>
      <c r="B1210" s="685" t="s">
        <v>159</v>
      </c>
      <c r="C1210" s="685"/>
      <c r="D1210" s="676" t="s">
        <v>748</v>
      </c>
      <c r="E1210" s="705"/>
      <c r="F1210" s="711" t="s">
        <v>275</v>
      </c>
      <c r="G1210" s="705">
        <v>3</v>
      </c>
      <c r="H1210" s="705">
        <v>2</v>
      </c>
      <c r="I1210" s="677" t="s">
        <v>3726</v>
      </c>
      <c r="J1210" s="705">
        <v>2</v>
      </c>
      <c r="K1210" s="720" t="s">
        <v>460</v>
      </c>
      <c r="L1210" s="568" t="s">
        <v>5092</v>
      </c>
      <c r="M1210" s="35">
        <v>0</v>
      </c>
      <c r="N1210" s="35">
        <v>0</v>
      </c>
      <c r="O1210" s="35">
        <v>0</v>
      </c>
      <c r="P1210" s="35">
        <v>0</v>
      </c>
      <c r="Q1210" s="35">
        <v>0</v>
      </c>
      <c r="R1210" s="279">
        <f t="shared" si="51"/>
        <v>0</v>
      </c>
      <c r="S1210" s="568"/>
      <c r="T1210" s="568"/>
      <c r="U1210" s="568"/>
      <c r="V1210" s="568"/>
      <c r="W1210" s="568"/>
      <c r="X1210" s="568"/>
      <c r="Y1210" s="279"/>
      <c r="Z1210" s="279"/>
      <c r="AA1210" s="279"/>
      <c r="AB1210" s="279"/>
      <c r="AC1210" s="279"/>
      <c r="AD1210" s="279"/>
      <c r="AE1210" s="18"/>
    </row>
    <row r="1211" spans="1:54" customFormat="1" ht="15" hidden="1" customHeight="1" thickBot="1">
      <c r="A1211" s="35"/>
      <c r="B1211" s="685" t="s">
        <v>208</v>
      </c>
      <c r="C1211" s="685"/>
      <c r="D1211" s="676" t="s">
        <v>750</v>
      </c>
      <c r="E1211" s="705"/>
      <c r="F1211" s="711" t="s">
        <v>275</v>
      </c>
      <c r="G1211" s="705">
        <v>2</v>
      </c>
      <c r="H1211" s="705">
        <v>3</v>
      </c>
      <c r="I1211" s="677" t="s">
        <v>3726</v>
      </c>
      <c r="J1211" s="705">
        <v>2</v>
      </c>
      <c r="K1211" s="720" t="s">
        <v>460</v>
      </c>
      <c r="L1211" s="568" t="s">
        <v>5092</v>
      </c>
      <c r="M1211" s="35">
        <v>0</v>
      </c>
      <c r="N1211" s="35">
        <v>0</v>
      </c>
      <c r="O1211" s="35">
        <v>0</v>
      </c>
      <c r="P1211" s="35">
        <v>0</v>
      </c>
      <c r="Q1211" s="35">
        <v>0</v>
      </c>
      <c r="R1211" s="279">
        <f t="shared" si="51"/>
        <v>0</v>
      </c>
      <c r="S1211" s="568"/>
      <c r="T1211" s="568"/>
      <c r="U1211" s="568"/>
      <c r="V1211" s="568"/>
      <c r="W1211" s="568"/>
      <c r="X1211" s="568"/>
      <c r="Y1211" s="279"/>
      <c r="Z1211" s="279"/>
      <c r="AA1211" s="279"/>
      <c r="AB1211" s="279"/>
      <c r="AC1211" s="279"/>
      <c r="AD1211" s="279"/>
      <c r="AE1211" s="18"/>
    </row>
    <row r="1212" spans="1:54" customFormat="1" ht="15" customHeight="1" thickBot="1">
      <c r="A1212" s="21"/>
      <c r="B1212" s="689" t="s">
        <v>2974</v>
      </c>
      <c r="C1212" s="689"/>
      <c r="D1212" s="676" t="s">
        <v>751</v>
      </c>
      <c r="E1212" s="704"/>
      <c r="F1212" s="709" t="s">
        <v>275</v>
      </c>
      <c r="G1212" s="704">
        <v>1</v>
      </c>
      <c r="H1212" s="704">
        <v>1</v>
      </c>
      <c r="I1212" s="677" t="s">
        <v>3726</v>
      </c>
      <c r="J1212" s="704">
        <v>2</v>
      </c>
      <c r="K1212" s="721" t="s">
        <v>502</v>
      </c>
      <c r="L1212" s="650" t="s">
        <v>5092</v>
      </c>
      <c r="M1212" s="86">
        <v>0</v>
      </c>
      <c r="N1212" s="86">
        <v>0</v>
      </c>
      <c r="O1212" s="86">
        <v>0</v>
      </c>
      <c r="P1212" s="86">
        <v>0</v>
      </c>
      <c r="Q1212" s="35">
        <v>0</v>
      </c>
      <c r="R1212" s="279">
        <f t="shared" si="51"/>
        <v>0</v>
      </c>
      <c r="S1212" s="650"/>
      <c r="T1212" s="650"/>
      <c r="U1212" s="650"/>
      <c r="V1212" s="650"/>
      <c r="W1212" s="650"/>
      <c r="X1212" s="650"/>
      <c r="Y1212" s="279"/>
      <c r="Z1212" s="279"/>
      <c r="AA1212" s="279"/>
      <c r="AB1212" s="279"/>
      <c r="AC1212" s="279"/>
      <c r="AD1212" s="279"/>
      <c r="AE1212" s="19"/>
    </row>
    <row r="1213" spans="1:54" customFormat="1" ht="15" hidden="1" customHeight="1" thickBot="1">
      <c r="A1213" s="18"/>
      <c r="B1213" s="697" t="s">
        <v>104</v>
      </c>
      <c r="C1213" s="697"/>
      <c r="D1213" s="676" t="s">
        <v>752</v>
      </c>
      <c r="E1213" s="704"/>
      <c r="F1213" s="709" t="s">
        <v>275</v>
      </c>
      <c r="G1213" s="704">
        <v>3</v>
      </c>
      <c r="H1213" s="704">
        <v>1</v>
      </c>
      <c r="I1213" s="677" t="s">
        <v>3726</v>
      </c>
      <c r="J1213" s="704">
        <v>2</v>
      </c>
      <c r="K1213" s="717" t="s">
        <v>460</v>
      </c>
      <c r="L1213" s="568" t="s">
        <v>5092</v>
      </c>
      <c r="M1213" s="86">
        <v>0</v>
      </c>
      <c r="N1213" s="86">
        <v>0</v>
      </c>
      <c r="O1213" s="86">
        <v>0</v>
      </c>
      <c r="P1213" s="86">
        <v>0</v>
      </c>
      <c r="Q1213" s="35">
        <v>0</v>
      </c>
      <c r="R1213" s="279">
        <f t="shared" si="51"/>
        <v>0</v>
      </c>
      <c r="S1213" s="568"/>
      <c r="T1213" s="568"/>
      <c r="U1213" s="568"/>
      <c r="V1213" s="568"/>
      <c r="W1213" s="568"/>
      <c r="X1213" s="568"/>
      <c r="Y1213" s="279"/>
      <c r="Z1213" s="279"/>
      <c r="AA1213" s="279"/>
      <c r="AB1213" s="279"/>
      <c r="AC1213" s="279"/>
      <c r="AD1213" s="279"/>
      <c r="AE1213" s="19"/>
    </row>
    <row r="1214" spans="1:54" customFormat="1" ht="15" hidden="1" customHeight="1" thickBot="1">
      <c r="A1214" s="18"/>
      <c r="B1214" s="683" t="s">
        <v>753</v>
      </c>
      <c r="C1214" s="683"/>
      <c r="D1214" s="676" t="s">
        <v>754</v>
      </c>
      <c r="E1214" s="704"/>
      <c r="F1214" s="709" t="s">
        <v>275</v>
      </c>
      <c r="G1214" s="704">
        <v>1</v>
      </c>
      <c r="H1214" s="704">
        <v>3</v>
      </c>
      <c r="I1214" s="677" t="s">
        <v>3726</v>
      </c>
      <c r="J1214" s="704">
        <v>2</v>
      </c>
      <c r="K1214" s="719" t="s">
        <v>479</v>
      </c>
      <c r="L1214" s="568" t="s">
        <v>5092</v>
      </c>
      <c r="M1214" s="86">
        <v>0</v>
      </c>
      <c r="N1214" s="86">
        <v>0</v>
      </c>
      <c r="O1214" s="86">
        <v>0</v>
      </c>
      <c r="P1214" s="86">
        <v>0</v>
      </c>
      <c r="Q1214" s="86">
        <v>0</v>
      </c>
      <c r="R1214" s="279">
        <f t="shared" si="51"/>
        <v>0</v>
      </c>
      <c r="S1214" s="568"/>
      <c r="T1214" s="568"/>
      <c r="U1214" s="568"/>
      <c r="V1214" s="568"/>
      <c r="W1214" s="568"/>
      <c r="X1214" s="568"/>
      <c r="Y1214" s="279"/>
      <c r="Z1214" s="279"/>
      <c r="AA1214" s="279"/>
      <c r="AB1214" s="279"/>
      <c r="AC1214" s="279"/>
      <c r="AD1214" s="279"/>
      <c r="AE1214" s="18"/>
    </row>
    <row r="1215" spans="1:54" customFormat="1" ht="15" hidden="1" customHeight="1" thickBot="1">
      <c r="A1215" s="35"/>
      <c r="B1215" s="685" t="s">
        <v>80</v>
      </c>
      <c r="C1215" s="685"/>
      <c r="D1215" s="676" t="s">
        <v>755</v>
      </c>
      <c r="E1215" s="705"/>
      <c r="F1215" s="711" t="s">
        <v>275</v>
      </c>
      <c r="G1215" s="705">
        <v>2</v>
      </c>
      <c r="H1215" s="705">
        <v>3</v>
      </c>
      <c r="I1215" s="677" t="s">
        <v>3726</v>
      </c>
      <c r="J1215" s="705">
        <v>2</v>
      </c>
      <c r="K1215" s="720" t="s">
        <v>460</v>
      </c>
      <c r="L1215" s="568" t="s">
        <v>5092</v>
      </c>
      <c r="M1215" s="35">
        <v>0</v>
      </c>
      <c r="N1215" s="35">
        <v>0</v>
      </c>
      <c r="O1215" s="35">
        <v>0</v>
      </c>
      <c r="P1215" s="35">
        <v>0</v>
      </c>
      <c r="Q1215" s="35">
        <v>0</v>
      </c>
      <c r="R1215" s="279">
        <f t="shared" si="51"/>
        <v>0</v>
      </c>
      <c r="S1215" s="568"/>
      <c r="T1215" s="568"/>
      <c r="U1215" s="568"/>
      <c r="V1215" s="568"/>
      <c r="W1215" s="568"/>
      <c r="X1215" s="568"/>
      <c r="Y1215" s="279"/>
      <c r="Z1215" s="279"/>
      <c r="AA1215" s="279"/>
      <c r="AB1215" s="279"/>
      <c r="AC1215" s="279"/>
      <c r="AD1215" s="279"/>
      <c r="AE1215" s="18"/>
    </row>
    <row r="1216" spans="1:54" s="517" customFormat="1" ht="15" hidden="1" customHeight="1" thickBot="1">
      <c r="A1216" s="18"/>
      <c r="B1216" s="683" t="s">
        <v>71</v>
      </c>
      <c r="C1216" s="683"/>
      <c r="D1216" s="676" t="s">
        <v>756</v>
      </c>
      <c r="E1216" s="704"/>
      <c r="F1216" s="709" t="s">
        <v>275</v>
      </c>
      <c r="G1216" s="704">
        <v>3</v>
      </c>
      <c r="H1216" s="704">
        <v>2</v>
      </c>
      <c r="I1216" s="677" t="s">
        <v>3726</v>
      </c>
      <c r="J1216" s="704">
        <v>2</v>
      </c>
      <c r="K1216" s="719" t="s">
        <v>479</v>
      </c>
      <c r="L1216" s="568" t="s">
        <v>5092</v>
      </c>
      <c r="M1216" s="86">
        <v>0</v>
      </c>
      <c r="N1216" s="86">
        <v>0</v>
      </c>
      <c r="O1216" s="86">
        <v>0</v>
      </c>
      <c r="P1216" s="86">
        <v>0</v>
      </c>
      <c r="Q1216" s="86">
        <v>0</v>
      </c>
      <c r="R1216" s="279">
        <f t="shared" si="51"/>
        <v>0</v>
      </c>
      <c r="S1216" s="568"/>
      <c r="T1216" s="568"/>
      <c r="U1216" s="568"/>
      <c r="V1216" s="568"/>
      <c r="W1216" s="568"/>
      <c r="X1216" s="568"/>
      <c r="Y1216" s="279"/>
      <c r="Z1216" s="279"/>
      <c r="AA1216" s="279"/>
      <c r="AB1216" s="279"/>
      <c r="AC1216" s="279"/>
      <c r="AD1216" s="279"/>
      <c r="AE1216" s="18"/>
      <c r="AF1216"/>
      <c r="AG1216"/>
      <c r="AH1216"/>
      <c r="AI1216"/>
      <c r="AJ1216"/>
      <c r="AK1216"/>
      <c r="AL1216"/>
      <c r="AM1216"/>
      <c r="AN1216"/>
      <c r="AO1216"/>
      <c r="AP1216"/>
      <c r="AQ1216"/>
      <c r="AR1216"/>
      <c r="AS1216"/>
      <c r="AT1216"/>
      <c r="AU1216"/>
      <c r="AV1216"/>
      <c r="AW1216"/>
      <c r="AX1216"/>
      <c r="AY1216"/>
      <c r="AZ1216"/>
      <c r="BA1216"/>
      <c r="BB1216"/>
    </row>
    <row r="1217" spans="1:54" s="513" customFormat="1" ht="15" hidden="1" customHeight="1" thickBot="1">
      <c r="A1217" s="21"/>
      <c r="B1217" s="683" t="s">
        <v>757</v>
      </c>
      <c r="C1217" s="683"/>
      <c r="D1217" s="676" t="s">
        <v>758</v>
      </c>
      <c r="E1217" s="704"/>
      <c r="F1217" s="709" t="s">
        <v>275</v>
      </c>
      <c r="G1217" s="704">
        <v>1</v>
      </c>
      <c r="H1217" s="704">
        <v>3</v>
      </c>
      <c r="I1217" s="677" t="s">
        <v>3726</v>
      </c>
      <c r="J1217" s="704">
        <v>2</v>
      </c>
      <c r="K1217" s="719" t="s">
        <v>479</v>
      </c>
      <c r="L1217" s="568" t="s">
        <v>5092</v>
      </c>
      <c r="M1217" s="86">
        <v>0</v>
      </c>
      <c r="N1217" s="86">
        <v>0</v>
      </c>
      <c r="O1217" s="86">
        <v>0</v>
      </c>
      <c r="P1217" s="86">
        <v>0</v>
      </c>
      <c r="Q1217" s="86">
        <v>0</v>
      </c>
      <c r="R1217" s="279">
        <f t="shared" si="51"/>
        <v>0</v>
      </c>
      <c r="S1217" s="568"/>
      <c r="T1217" s="568"/>
      <c r="U1217" s="568"/>
      <c r="V1217" s="568"/>
      <c r="W1217" s="568"/>
      <c r="X1217" s="568"/>
      <c r="Y1217" s="279"/>
      <c r="Z1217" s="279"/>
      <c r="AA1217" s="279"/>
      <c r="AB1217" s="279"/>
      <c r="AC1217" s="279"/>
      <c r="AD1217" s="279"/>
      <c r="AE1217" s="18"/>
      <c r="AF1217"/>
      <c r="AG1217"/>
      <c r="AH1217"/>
      <c r="AI1217"/>
      <c r="AJ1217"/>
      <c r="AK1217"/>
      <c r="AL1217"/>
      <c r="AM1217"/>
      <c r="AN1217"/>
      <c r="AO1217"/>
      <c r="AP1217"/>
      <c r="AQ1217"/>
      <c r="AR1217"/>
      <c r="AS1217"/>
      <c r="AT1217"/>
      <c r="AU1217"/>
      <c r="AV1217"/>
      <c r="AW1217"/>
      <c r="AX1217"/>
      <c r="AY1217"/>
      <c r="AZ1217"/>
      <c r="BA1217"/>
      <c r="BB1217"/>
    </row>
    <row r="1218" spans="1:54" s="513" customFormat="1" ht="15" hidden="1" customHeight="1" thickBot="1">
      <c r="A1218" s="18"/>
      <c r="B1218" s="687" t="s">
        <v>759</v>
      </c>
      <c r="C1218" s="687"/>
      <c r="D1218" s="676" t="s">
        <v>760</v>
      </c>
      <c r="E1218" s="704"/>
      <c r="F1218" s="712" t="s">
        <v>275</v>
      </c>
      <c r="G1218" s="704">
        <v>2</v>
      </c>
      <c r="H1218" s="704">
        <v>2</v>
      </c>
      <c r="I1218" s="677" t="s">
        <v>3726</v>
      </c>
      <c r="J1218" s="704">
        <v>3</v>
      </c>
      <c r="K1218" s="724" t="s">
        <v>479</v>
      </c>
      <c r="L1218" s="568" t="s">
        <v>5092</v>
      </c>
      <c r="M1218" s="86">
        <v>0</v>
      </c>
      <c r="N1218" s="86">
        <v>0</v>
      </c>
      <c r="O1218" s="86">
        <v>0</v>
      </c>
      <c r="P1218" s="86">
        <v>0</v>
      </c>
      <c r="Q1218" s="86">
        <v>0</v>
      </c>
      <c r="R1218" s="279">
        <f t="shared" si="51"/>
        <v>0</v>
      </c>
      <c r="S1218" s="568"/>
      <c r="T1218" s="568"/>
      <c r="U1218" s="568"/>
      <c r="V1218" s="568"/>
      <c r="W1218" s="568"/>
      <c r="X1218" s="568"/>
      <c r="Y1218" s="279"/>
      <c r="Z1218" s="279"/>
      <c r="AA1218" s="279"/>
      <c r="AB1218" s="279"/>
      <c r="AC1218" s="279"/>
      <c r="AD1218" s="279"/>
      <c r="AE1218" s="18"/>
      <c r="AF1218"/>
      <c r="AG1218"/>
      <c r="AH1218"/>
      <c r="AI1218"/>
      <c r="AJ1218"/>
      <c r="AK1218"/>
      <c r="AL1218"/>
      <c r="AM1218"/>
      <c r="AN1218"/>
      <c r="AO1218"/>
      <c r="AP1218"/>
      <c r="AQ1218"/>
      <c r="AR1218"/>
      <c r="AS1218"/>
      <c r="AT1218"/>
      <c r="AU1218"/>
      <c r="AV1218"/>
      <c r="AW1218"/>
      <c r="AX1218"/>
      <c r="AY1218"/>
      <c r="AZ1218"/>
      <c r="BA1218"/>
      <c r="BB1218"/>
    </row>
    <row r="1219" spans="1:54" s="513" customFormat="1" ht="15" hidden="1" customHeight="1" thickBot="1">
      <c r="A1219" s="18"/>
      <c r="B1219" s="683" t="s">
        <v>761</v>
      </c>
      <c r="C1219" s="683"/>
      <c r="D1219" s="676" t="s">
        <v>719</v>
      </c>
      <c r="E1219" s="704"/>
      <c r="F1219" s="709" t="s">
        <v>275</v>
      </c>
      <c r="G1219" s="704">
        <v>4</v>
      </c>
      <c r="H1219" s="704">
        <v>2</v>
      </c>
      <c r="I1219" s="677" t="s">
        <v>3726</v>
      </c>
      <c r="J1219" s="704">
        <v>3</v>
      </c>
      <c r="K1219" s="717" t="s">
        <v>460</v>
      </c>
      <c r="L1219" s="568" t="s">
        <v>5092</v>
      </c>
      <c r="M1219" s="86">
        <v>0</v>
      </c>
      <c r="N1219" s="86">
        <v>0</v>
      </c>
      <c r="O1219" s="86">
        <v>0</v>
      </c>
      <c r="P1219" s="86">
        <v>0</v>
      </c>
      <c r="Q1219" s="86">
        <v>0</v>
      </c>
      <c r="R1219" s="279">
        <f t="shared" si="51"/>
        <v>0</v>
      </c>
      <c r="S1219" s="568"/>
      <c r="T1219" s="568"/>
      <c r="U1219" s="568"/>
      <c r="V1219" s="568"/>
      <c r="W1219" s="568"/>
      <c r="X1219" s="568"/>
      <c r="Y1219" s="279"/>
      <c r="Z1219" s="279"/>
      <c r="AA1219" s="279"/>
      <c r="AB1219" s="279"/>
      <c r="AC1219" s="279"/>
      <c r="AD1219" s="279"/>
      <c r="AE1219" s="19"/>
      <c r="AF1219"/>
      <c r="AG1219"/>
      <c r="AH1219"/>
      <c r="AI1219"/>
      <c r="AJ1219"/>
      <c r="AK1219"/>
      <c r="AL1219"/>
      <c r="AM1219"/>
      <c r="AN1219"/>
      <c r="AO1219"/>
      <c r="AP1219"/>
      <c r="AQ1219"/>
      <c r="AR1219"/>
      <c r="AS1219"/>
      <c r="AT1219"/>
      <c r="AU1219"/>
      <c r="AV1219"/>
      <c r="AW1219"/>
      <c r="AX1219"/>
      <c r="AY1219"/>
      <c r="AZ1219"/>
      <c r="BA1219"/>
      <c r="BB1219"/>
    </row>
    <row r="1220" spans="1:54" customFormat="1" ht="15" hidden="1" customHeight="1" thickBot="1">
      <c r="A1220" s="21"/>
      <c r="B1220" s="683" t="s">
        <v>762</v>
      </c>
      <c r="C1220" s="683"/>
      <c r="D1220" s="676" t="s">
        <v>763</v>
      </c>
      <c r="E1220" s="704"/>
      <c r="F1220" s="709" t="s">
        <v>275</v>
      </c>
      <c r="G1220" s="704">
        <v>2</v>
      </c>
      <c r="H1220" s="704">
        <v>2</v>
      </c>
      <c r="I1220" s="677" t="s">
        <v>3726</v>
      </c>
      <c r="J1220" s="704">
        <v>3</v>
      </c>
      <c r="K1220" s="719" t="s">
        <v>479</v>
      </c>
      <c r="L1220" s="568" t="s">
        <v>5092</v>
      </c>
      <c r="M1220" s="86">
        <v>0</v>
      </c>
      <c r="N1220" s="86">
        <v>0</v>
      </c>
      <c r="O1220" s="86">
        <v>0</v>
      </c>
      <c r="P1220" s="86">
        <v>0</v>
      </c>
      <c r="Q1220" s="86">
        <v>0</v>
      </c>
      <c r="R1220" s="279">
        <f t="shared" si="51"/>
        <v>0</v>
      </c>
      <c r="S1220" s="568"/>
      <c r="T1220" s="568"/>
      <c r="U1220" s="568"/>
      <c r="V1220" s="568"/>
      <c r="W1220" s="568"/>
      <c r="X1220" s="568"/>
      <c r="Y1220" s="279"/>
      <c r="Z1220" s="279"/>
      <c r="AA1220" s="279"/>
      <c r="AB1220" s="279"/>
      <c r="AC1220" s="279"/>
      <c r="AD1220" s="279"/>
      <c r="AE1220" s="19"/>
    </row>
    <row r="1221" spans="1:54" s="513" customFormat="1" ht="15" customHeight="1" thickBot="1">
      <c r="A1221" s="18"/>
      <c r="B1221" s="687" t="s">
        <v>115</v>
      </c>
      <c r="C1221" s="687"/>
      <c r="D1221" s="676" t="s">
        <v>764</v>
      </c>
      <c r="E1221" s="704"/>
      <c r="F1221" s="709" t="s">
        <v>275</v>
      </c>
      <c r="G1221" s="704">
        <v>3</v>
      </c>
      <c r="H1221" s="704">
        <v>3</v>
      </c>
      <c r="I1221" s="677" t="s">
        <v>3726</v>
      </c>
      <c r="J1221" s="704">
        <v>3</v>
      </c>
      <c r="K1221" s="722" t="s">
        <v>496</v>
      </c>
      <c r="L1221" s="568" t="s">
        <v>5092</v>
      </c>
      <c r="M1221" s="35">
        <v>0</v>
      </c>
      <c r="N1221" s="86">
        <v>0</v>
      </c>
      <c r="O1221" s="86">
        <v>0</v>
      </c>
      <c r="P1221" s="86">
        <v>0</v>
      </c>
      <c r="Q1221" s="86">
        <v>0</v>
      </c>
      <c r="R1221" s="279">
        <f t="shared" si="51"/>
        <v>0</v>
      </c>
      <c r="S1221" s="568"/>
      <c r="T1221" s="568"/>
      <c r="U1221" s="568"/>
      <c r="V1221" s="568"/>
      <c r="W1221" s="568"/>
      <c r="X1221" s="568"/>
      <c r="Y1221" s="279"/>
      <c r="Z1221" s="279"/>
      <c r="AA1221" s="279"/>
      <c r="AB1221" s="279"/>
      <c r="AC1221" s="279"/>
      <c r="AD1221" s="279"/>
      <c r="AE1221" s="18"/>
      <c r="AF1221"/>
      <c r="AG1221"/>
      <c r="AH1221"/>
      <c r="AI1221"/>
      <c r="AJ1221"/>
      <c r="AK1221"/>
      <c r="AL1221"/>
      <c r="AM1221"/>
      <c r="AN1221"/>
      <c r="AO1221"/>
      <c r="AP1221"/>
      <c r="AQ1221"/>
      <c r="AR1221"/>
      <c r="AS1221"/>
      <c r="AT1221"/>
      <c r="AU1221"/>
      <c r="AV1221"/>
      <c r="AW1221"/>
      <c r="AX1221"/>
      <c r="AY1221"/>
      <c r="AZ1221"/>
      <c r="BA1221"/>
      <c r="BB1221"/>
    </row>
    <row r="1222" spans="1:54" customFormat="1" ht="15" hidden="1" customHeight="1" thickBot="1">
      <c r="A1222" s="35"/>
      <c r="B1222" s="685" t="s">
        <v>765</v>
      </c>
      <c r="C1222" s="685"/>
      <c r="D1222" s="676" t="s">
        <v>766</v>
      </c>
      <c r="E1222" s="705"/>
      <c r="F1222" s="711" t="s">
        <v>275</v>
      </c>
      <c r="G1222" s="705">
        <v>3</v>
      </c>
      <c r="H1222" s="705">
        <v>3</v>
      </c>
      <c r="I1222" s="677" t="s">
        <v>3726</v>
      </c>
      <c r="J1222" s="705">
        <v>3</v>
      </c>
      <c r="K1222" s="720" t="s">
        <v>460</v>
      </c>
      <c r="L1222" s="568" t="s">
        <v>5092</v>
      </c>
      <c r="M1222" s="35">
        <v>0</v>
      </c>
      <c r="N1222" s="304">
        <v>0</v>
      </c>
      <c r="O1222" s="35">
        <v>0</v>
      </c>
      <c r="P1222" s="35">
        <v>0</v>
      </c>
      <c r="Q1222" s="35">
        <v>0</v>
      </c>
      <c r="R1222" s="279">
        <f t="shared" si="51"/>
        <v>0</v>
      </c>
      <c r="S1222" s="568"/>
      <c r="T1222" s="568"/>
      <c r="U1222" s="568"/>
      <c r="V1222" s="568"/>
      <c r="W1222" s="568"/>
      <c r="X1222" s="568"/>
      <c r="Y1222" s="279"/>
      <c r="Z1222" s="279"/>
      <c r="AA1222" s="279"/>
      <c r="AB1222" s="279"/>
      <c r="AC1222" s="279"/>
      <c r="AD1222" s="279"/>
      <c r="AE1222" s="18"/>
    </row>
    <row r="1223" spans="1:54" s="528" customFormat="1" ht="15" hidden="1" customHeight="1" thickBot="1">
      <c r="A1223" s="21"/>
      <c r="B1223" s="683" t="s">
        <v>768</v>
      </c>
      <c r="C1223" s="683"/>
      <c r="D1223" s="676" t="s">
        <v>769</v>
      </c>
      <c r="E1223" s="704"/>
      <c r="F1223" s="709" t="s">
        <v>275</v>
      </c>
      <c r="G1223" s="704">
        <v>2</v>
      </c>
      <c r="H1223" s="704">
        <v>3</v>
      </c>
      <c r="I1223" s="677" t="s">
        <v>3726</v>
      </c>
      <c r="J1223" s="704">
        <v>3</v>
      </c>
      <c r="K1223" s="719" t="s">
        <v>479</v>
      </c>
      <c r="L1223" s="568" t="s">
        <v>5092</v>
      </c>
      <c r="M1223" s="35">
        <v>0</v>
      </c>
      <c r="N1223" s="86">
        <v>0</v>
      </c>
      <c r="O1223" s="86">
        <v>0</v>
      </c>
      <c r="P1223" s="86">
        <v>0</v>
      </c>
      <c r="Q1223" s="86">
        <v>0</v>
      </c>
      <c r="R1223" s="279">
        <f t="shared" si="51"/>
        <v>0</v>
      </c>
      <c r="S1223" s="568"/>
      <c r="T1223" s="568"/>
      <c r="U1223" s="568"/>
      <c r="V1223" s="568"/>
      <c r="W1223" s="568"/>
      <c r="X1223" s="568"/>
      <c r="Y1223" s="279"/>
      <c r="Z1223" s="279"/>
      <c r="AA1223" s="279"/>
      <c r="AB1223" s="279"/>
      <c r="AC1223" s="279"/>
      <c r="AD1223" s="279"/>
      <c r="AE1223" s="18"/>
      <c r="AF1223"/>
      <c r="AG1223"/>
      <c r="AH1223"/>
      <c r="AI1223"/>
      <c r="AJ1223"/>
      <c r="AK1223"/>
      <c r="AL1223"/>
      <c r="AM1223"/>
      <c r="AN1223"/>
      <c r="AO1223"/>
      <c r="AP1223"/>
      <c r="AQ1223"/>
      <c r="AR1223"/>
      <c r="AS1223"/>
      <c r="AT1223"/>
      <c r="AU1223"/>
      <c r="AV1223"/>
      <c r="AW1223"/>
      <c r="AX1223"/>
      <c r="AY1223"/>
      <c r="AZ1223"/>
      <c r="BA1223"/>
      <c r="BB1223"/>
    </row>
    <row r="1224" spans="1:54" customFormat="1" ht="15" hidden="1" customHeight="1" thickBot="1">
      <c r="A1224" s="18"/>
      <c r="B1224" s="683" t="s">
        <v>770</v>
      </c>
      <c r="C1224" s="683"/>
      <c r="D1224" s="676" t="s">
        <v>771</v>
      </c>
      <c r="E1224" s="704"/>
      <c r="F1224" s="709" t="s">
        <v>275</v>
      </c>
      <c r="G1224" s="704">
        <v>1</v>
      </c>
      <c r="H1224" s="704">
        <v>5</v>
      </c>
      <c r="I1224" s="677" t="s">
        <v>3726</v>
      </c>
      <c r="J1224" s="704">
        <v>3</v>
      </c>
      <c r="K1224" s="719" t="s">
        <v>479</v>
      </c>
      <c r="L1224" s="568" t="s">
        <v>5092</v>
      </c>
      <c r="M1224" s="35">
        <v>0</v>
      </c>
      <c r="N1224" s="86">
        <v>0</v>
      </c>
      <c r="O1224" s="86">
        <v>0</v>
      </c>
      <c r="P1224" s="86">
        <v>0</v>
      </c>
      <c r="Q1224" s="86">
        <v>0</v>
      </c>
      <c r="R1224" s="279">
        <f t="shared" si="51"/>
        <v>0</v>
      </c>
      <c r="S1224" s="568"/>
      <c r="T1224" s="568"/>
      <c r="U1224" s="568"/>
      <c r="V1224" s="568"/>
      <c r="W1224" s="568"/>
      <c r="X1224" s="568"/>
      <c r="Y1224" s="279"/>
      <c r="Z1224" s="279"/>
      <c r="AA1224" s="279"/>
      <c r="AB1224" s="279"/>
      <c r="AC1224" s="279"/>
      <c r="AD1224" s="279"/>
      <c r="AE1224" s="18"/>
    </row>
    <row r="1225" spans="1:54" customFormat="1" ht="15" hidden="1" customHeight="1" thickBot="1">
      <c r="A1225" s="21"/>
      <c r="B1225" s="683" t="s">
        <v>775</v>
      </c>
      <c r="C1225" s="683"/>
      <c r="D1225" s="676" t="s">
        <v>776</v>
      </c>
      <c r="E1225" s="704"/>
      <c r="F1225" s="709" t="s">
        <v>275</v>
      </c>
      <c r="G1225" s="704">
        <v>1</v>
      </c>
      <c r="H1225" s="704">
        <v>4</v>
      </c>
      <c r="I1225" s="677" t="s">
        <v>3726</v>
      </c>
      <c r="J1225" s="704">
        <v>3</v>
      </c>
      <c r="K1225" s="719" t="s">
        <v>479</v>
      </c>
      <c r="L1225" s="568" t="s">
        <v>5092</v>
      </c>
      <c r="M1225" s="86">
        <v>0</v>
      </c>
      <c r="N1225" s="86">
        <v>0</v>
      </c>
      <c r="O1225" s="86">
        <v>0</v>
      </c>
      <c r="P1225" s="86">
        <v>0</v>
      </c>
      <c r="Q1225" s="86">
        <v>0</v>
      </c>
      <c r="R1225" s="279">
        <f t="shared" si="51"/>
        <v>0</v>
      </c>
      <c r="S1225" s="568"/>
      <c r="T1225" s="568"/>
      <c r="U1225" s="568"/>
      <c r="V1225" s="568"/>
      <c r="W1225" s="568"/>
      <c r="X1225" s="568"/>
      <c r="Y1225" s="279"/>
      <c r="Z1225" s="279"/>
      <c r="AA1225" s="279"/>
      <c r="AB1225" s="279"/>
      <c r="AC1225" s="279"/>
      <c r="AD1225" s="279"/>
      <c r="AE1225" s="18"/>
    </row>
    <row r="1226" spans="1:54" customFormat="1" ht="15" hidden="1" customHeight="1" thickBot="1">
      <c r="A1226" s="21"/>
      <c r="B1226" s="683" t="s">
        <v>777</v>
      </c>
      <c r="C1226" s="683"/>
      <c r="D1226" s="676" t="s">
        <v>778</v>
      </c>
      <c r="E1226" s="704"/>
      <c r="F1226" s="709" t="s">
        <v>275</v>
      </c>
      <c r="G1226" s="704">
        <v>0</v>
      </c>
      <c r="H1226" s="704">
        <v>3</v>
      </c>
      <c r="I1226" s="677" t="s">
        <v>3726</v>
      </c>
      <c r="J1226" s="704">
        <v>3</v>
      </c>
      <c r="K1226" s="719" t="s">
        <v>479</v>
      </c>
      <c r="L1226" s="568" t="s">
        <v>5092</v>
      </c>
      <c r="M1226" s="86">
        <v>0</v>
      </c>
      <c r="N1226" s="86">
        <v>0</v>
      </c>
      <c r="O1226" s="86">
        <v>0</v>
      </c>
      <c r="P1226" s="86">
        <v>0</v>
      </c>
      <c r="Q1226" s="86">
        <v>0</v>
      </c>
      <c r="R1226" s="279">
        <f t="shared" si="51"/>
        <v>0</v>
      </c>
      <c r="S1226" s="568"/>
      <c r="T1226" s="568"/>
      <c r="U1226" s="568"/>
      <c r="V1226" s="568"/>
      <c r="W1226" s="568"/>
      <c r="X1226" s="568"/>
      <c r="Y1226" s="279"/>
      <c r="Z1226" s="279"/>
      <c r="AA1226" s="279"/>
      <c r="AB1226" s="279"/>
      <c r="AC1226" s="279"/>
      <c r="AD1226" s="279"/>
      <c r="AE1226" s="18"/>
    </row>
    <row r="1227" spans="1:54" s="513" customFormat="1" ht="15" hidden="1" customHeight="1" thickBot="1">
      <c r="A1227" s="35"/>
      <c r="B1227" s="685" t="s">
        <v>779</v>
      </c>
      <c r="C1227" s="685"/>
      <c r="D1227" s="676" t="s">
        <v>780</v>
      </c>
      <c r="E1227" s="705"/>
      <c r="F1227" s="711" t="s">
        <v>275</v>
      </c>
      <c r="G1227" s="705">
        <v>3</v>
      </c>
      <c r="H1227" s="705">
        <v>3</v>
      </c>
      <c r="I1227" s="677" t="s">
        <v>3726</v>
      </c>
      <c r="J1227" s="705">
        <v>3</v>
      </c>
      <c r="K1227" s="720" t="s">
        <v>460</v>
      </c>
      <c r="L1227" s="568" t="s">
        <v>5092</v>
      </c>
      <c r="M1227" s="35">
        <v>0</v>
      </c>
      <c r="N1227" s="35">
        <v>0</v>
      </c>
      <c r="O1227" s="35">
        <v>0</v>
      </c>
      <c r="P1227" s="35">
        <v>0</v>
      </c>
      <c r="Q1227" s="35">
        <v>0</v>
      </c>
      <c r="R1227" s="279">
        <f t="shared" si="51"/>
        <v>0</v>
      </c>
      <c r="S1227" s="568"/>
      <c r="T1227" s="568"/>
      <c r="U1227" s="568"/>
      <c r="V1227" s="568"/>
      <c r="W1227" s="568"/>
      <c r="X1227" s="568"/>
      <c r="Y1227" s="279"/>
      <c r="Z1227" s="279"/>
      <c r="AA1227" s="279"/>
      <c r="AB1227" s="279"/>
      <c r="AC1227" s="279"/>
      <c r="AD1227" s="279"/>
      <c r="AE1227" s="18"/>
      <c r="AF1227"/>
      <c r="AG1227"/>
      <c r="AH1227"/>
      <c r="AI1227"/>
      <c r="AJ1227"/>
      <c r="AK1227"/>
      <c r="AL1227"/>
      <c r="AM1227"/>
      <c r="AN1227"/>
      <c r="AO1227"/>
      <c r="AP1227"/>
      <c r="AQ1227"/>
      <c r="AR1227"/>
      <c r="AS1227"/>
      <c r="AT1227"/>
      <c r="AU1227"/>
      <c r="AV1227"/>
      <c r="AW1227"/>
      <c r="AX1227"/>
      <c r="AY1227"/>
      <c r="AZ1227"/>
      <c r="BA1227"/>
      <c r="BB1227"/>
    </row>
    <row r="1228" spans="1:54" s="513" customFormat="1" ht="15" hidden="1" customHeight="1" thickBot="1">
      <c r="A1228" s="35"/>
      <c r="B1228" s="685" t="s">
        <v>781</v>
      </c>
      <c r="C1228" s="685"/>
      <c r="D1228" s="676" t="s">
        <v>782</v>
      </c>
      <c r="E1228" s="705"/>
      <c r="F1228" s="711" t="s">
        <v>275</v>
      </c>
      <c r="G1228" s="705">
        <v>2</v>
      </c>
      <c r="H1228" s="705">
        <v>3</v>
      </c>
      <c r="I1228" s="677" t="s">
        <v>3726</v>
      </c>
      <c r="J1228" s="705">
        <v>3</v>
      </c>
      <c r="K1228" s="720" t="s">
        <v>460</v>
      </c>
      <c r="L1228" s="568" t="s">
        <v>5092</v>
      </c>
      <c r="M1228" s="35">
        <v>0</v>
      </c>
      <c r="N1228" s="35">
        <v>0</v>
      </c>
      <c r="O1228" s="35">
        <v>0</v>
      </c>
      <c r="P1228" s="35">
        <v>0</v>
      </c>
      <c r="Q1228" s="35">
        <v>0</v>
      </c>
      <c r="R1228" s="279">
        <f t="shared" si="51"/>
        <v>0</v>
      </c>
      <c r="S1228" s="568"/>
      <c r="T1228" s="568"/>
      <c r="U1228" s="568"/>
      <c r="V1228" s="568"/>
      <c r="W1228" s="568"/>
      <c r="X1228" s="568"/>
      <c r="Y1228" s="279"/>
      <c r="Z1228" s="279"/>
      <c r="AA1228" s="279"/>
      <c r="AB1228" s="279"/>
      <c r="AC1228" s="279"/>
      <c r="AD1228" s="279"/>
      <c r="AE1228" s="18"/>
      <c r="AF1228"/>
      <c r="AG1228"/>
      <c r="AH1228"/>
      <c r="AI1228"/>
      <c r="AJ1228"/>
      <c r="AK1228"/>
      <c r="AL1228"/>
      <c r="AM1228"/>
      <c r="AN1228"/>
      <c r="AO1228"/>
      <c r="AP1228"/>
      <c r="AQ1228"/>
      <c r="AR1228"/>
      <c r="AS1228"/>
      <c r="AT1228"/>
      <c r="AU1228"/>
      <c r="AV1228"/>
      <c r="AW1228"/>
      <c r="AX1228"/>
      <c r="AY1228"/>
      <c r="AZ1228"/>
      <c r="BA1228"/>
      <c r="BB1228"/>
    </row>
    <row r="1229" spans="1:54" customFormat="1" ht="15" hidden="1" customHeight="1" thickBot="1">
      <c r="A1229" s="35"/>
      <c r="B1229" s="685" t="s">
        <v>40</v>
      </c>
      <c r="C1229" s="685"/>
      <c r="D1229" s="676" t="s">
        <v>787</v>
      </c>
      <c r="E1229" s="705"/>
      <c r="F1229" s="711" t="s">
        <v>275</v>
      </c>
      <c r="G1229" s="705">
        <v>3</v>
      </c>
      <c r="H1229" s="705">
        <v>3</v>
      </c>
      <c r="I1229" s="677" t="s">
        <v>3726</v>
      </c>
      <c r="J1229" s="705">
        <v>3</v>
      </c>
      <c r="K1229" s="718" t="s">
        <v>479</v>
      </c>
      <c r="L1229" s="568" t="s">
        <v>4899</v>
      </c>
      <c r="M1229" s="35">
        <v>0</v>
      </c>
      <c r="N1229" s="35">
        <v>0</v>
      </c>
      <c r="O1229" s="35">
        <v>0</v>
      </c>
      <c r="P1229" s="35">
        <v>0</v>
      </c>
      <c r="Q1229" s="35">
        <v>0</v>
      </c>
      <c r="R1229" s="279">
        <f t="shared" si="51"/>
        <v>0</v>
      </c>
      <c r="S1229" s="568"/>
      <c r="T1229" s="568"/>
      <c r="U1229" s="568"/>
      <c r="V1229" s="568"/>
      <c r="W1229" s="568"/>
      <c r="X1229" s="568"/>
      <c r="Y1229" s="279"/>
      <c r="Z1229" s="279"/>
      <c r="AA1229" s="279"/>
      <c r="AB1229" s="279"/>
      <c r="AC1229" s="279"/>
      <c r="AD1229" s="279"/>
      <c r="AE1229" s="18"/>
    </row>
    <row r="1230" spans="1:54" s="274" customFormat="1" ht="15" hidden="1" customHeight="1" thickBot="1">
      <c r="A1230" s="35"/>
      <c r="B1230" s="685" t="s">
        <v>788</v>
      </c>
      <c r="C1230" s="685"/>
      <c r="D1230" s="676" t="s">
        <v>789</v>
      </c>
      <c r="E1230" s="705"/>
      <c r="F1230" s="711" t="s">
        <v>275</v>
      </c>
      <c r="G1230" s="705">
        <v>2</v>
      </c>
      <c r="H1230" s="705">
        <v>3</v>
      </c>
      <c r="I1230" s="677" t="s">
        <v>3726</v>
      </c>
      <c r="J1230" s="705">
        <v>3</v>
      </c>
      <c r="K1230" s="720" t="s">
        <v>460</v>
      </c>
      <c r="L1230" s="568" t="s">
        <v>5092</v>
      </c>
      <c r="M1230" s="35">
        <v>0</v>
      </c>
      <c r="N1230" s="35">
        <v>0</v>
      </c>
      <c r="O1230" s="35">
        <v>0</v>
      </c>
      <c r="P1230" s="35">
        <v>0</v>
      </c>
      <c r="Q1230" s="35">
        <v>0</v>
      </c>
      <c r="R1230" s="279">
        <f t="shared" si="51"/>
        <v>0</v>
      </c>
      <c r="S1230" s="568"/>
      <c r="T1230" s="568"/>
      <c r="U1230" s="568"/>
      <c r="V1230" s="568"/>
      <c r="W1230" s="568"/>
      <c r="X1230" s="568"/>
      <c r="Y1230" s="279"/>
      <c r="Z1230" s="279"/>
      <c r="AA1230" s="279"/>
      <c r="AB1230" s="279"/>
      <c r="AC1230" s="279"/>
      <c r="AD1230" s="279"/>
      <c r="AE1230" s="19"/>
      <c r="AF1230"/>
      <c r="AG1230"/>
      <c r="AH1230"/>
      <c r="AI1230"/>
      <c r="AJ1230"/>
      <c r="AK1230"/>
      <c r="AL1230"/>
      <c r="AM1230"/>
      <c r="AN1230"/>
      <c r="AO1230"/>
      <c r="AP1230"/>
      <c r="AQ1230"/>
      <c r="AR1230"/>
      <c r="AS1230"/>
      <c r="AT1230"/>
      <c r="AU1230"/>
      <c r="AV1230"/>
      <c r="AW1230"/>
      <c r="AX1230"/>
      <c r="AY1230"/>
      <c r="AZ1230"/>
      <c r="BA1230"/>
      <c r="BB1230"/>
    </row>
    <row r="1231" spans="1:54" s="513" customFormat="1" ht="15" hidden="1" customHeight="1" thickBot="1">
      <c r="A1231" s="35"/>
      <c r="B1231" s="685" t="s">
        <v>220</v>
      </c>
      <c r="C1231" s="685"/>
      <c r="D1231" s="676" t="s">
        <v>790</v>
      </c>
      <c r="E1231" s="705"/>
      <c r="F1231" s="711" t="s">
        <v>275</v>
      </c>
      <c r="G1231" s="705">
        <v>1</v>
      </c>
      <c r="H1231" s="705">
        <v>3</v>
      </c>
      <c r="I1231" s="677" t="s">
        <v>3726</v>
      </c>
      <c r="J1231" s="705">
        <v>3</v>
      </c>
      <c r="K1231" s="720" t="s">
        <v>460</v>
      </c>
      <c r="L1231" s="568" t="s">
        <v>4899</v>
      </c>
      <c r="M1231" s="35">
        <v>0</v>
      </c>
      <c r="N1231" s="35">
        <v>0</v>
      </c>
      <c r="O1231" s="35">
        <v>0</v>
      </c>
      <c r="P1231" s="35">
        <v>0</v>
      </c>
      <c r="Q1231" s="35">
        <v>0</v>
      </c>
      <c r="R1231" s="279">
        <f t="shared" si="51"/>
        <v>0</v>
      </c>
      <c r="S1231" s="568"/>
      <c r="T1231" s="568"/>
      <c r="U1231" s="568"/>
      <c r="V1231" s="568"/>
      <c r="W1231" s="568"/>
      <c r="X1231" s="568"/>
      <c r="Y1231" s="279"/>
      <c r="Z1231" s="279"/>
      <c r="AA1231" s="279"/>
      <c r="AB1231" s="279"/>
      <c r="AC1231" s="279"/>
      <c r="AD1231" s="279"/>
      <c r="AE1231" s="18"/>
      <c r="AF1231"/>
      <c r="AG1231"/>
      <c r="AH1231"/>
      <c r="AI1231"/>
      <c r="AJ1231"/>
      <c r="AK1231"/>
      <c r="AL1231"/>
      <c r="AM1231"/>
      <c r="AN1231"/>
      <c r="AO1231"/>
      <c r="AP1231"/>
      <c r="AQ1231"/>
      <c r="AR1231"/>
      <c r="AS1231"/>
      <c r="AT1231"/>
      <c r="AU1231"/>
      <c r="AV1231"/>
      <c r="AW1231"/>
      <c r="AX1231"/>
      <c r="AY1231"/>
      <c r="AZ1231"/>
      <c r="BA1231"/>
      <c r="BB1231"/>
    </row>
    <row r="1232" spans="1:54" s="513" customFormat="1" ht="15" hidden="1" customHeight="1" thickBot="1">
      <c r="A1232" s="35"/>
      <c r="B1232" s="685" t="s">
        <v>791</v>
      </c>
      <c r="C1232" s="685"/>
      <c r="D1232" s="676" t="s">
        <v>355</v>
      </c>
      <c r="E1232" s="705"/>
      <c r="F1232" s="711" t="s">
        <v>275</v>
      </c>
      <c r="G1232" s="705">
        <v>2</v>
      </c>
      <c r="H1232" s="705">
        <v>3</v>
      </c>
      <c r="I1232" s="677" t="s">
        <v>3726</v>
      </c>
      <c r="J1232" s="705">
        <v>3</v>
      </c>
      <c r="K1232" s="720" t="s">
        <v>460</v>
      </c>
      <c r="L1232" s="568" t="s">
        <v>5092</v>
      </c>
      <c r="M1232" s="35">
        <v>0</v>
      </c>
      <c r="N1232" s="35">
        <v>0</v>
      </c>
      <c r="O1232" s="35">
        <v>0</v>
      </c>
      <c r="P1232" s="35">
        <v>0</v>
      </c>
      <c r="Q1232" s="35">
        <v>0</v>
      </c>
      <c r="R1232" s="279">
        <f t="shared" si="51"/>
        <v>0</v>
      </c>
      <c r="S1232" s="568"/>
      <c r="T1232" s="568"/>
      <c r="U1232" s="568"/>
      <c r="V1232" s="568"/>
      <c r="W1232" s="568"/>
      <c r="X1232" s="568"/>
      <c r="Y1232" s="279"/>
      <c r="Z1232" s="279"/>
      <c r="AA1232" s="279"/>
      <c r="AB1232" s="279"/>
      <c r="AC1232" s="279"/>
      <c r="AD1232" s="279"/>
      <c r="AE1232" s="18"/>
      <c r="AF1232"/>
      <c r="AG1232"/>
      <c r="AH1232"/>
      <c r="AI1232"/>
      <c r="AJ1232"/>
      <c r="AK1232"/>
      <c r="AL1232"/>
      <c r="AM1232"/>
      <c r="AN1232"/>
      <c r="AO1232"/>
      <c r="AP1232"/>
      <c r="AQ1232"/>
      <c r="AR1232"/>
      <c r="AS1232"/>
      <c r="AT1232"/>
      <c r="AU1232"/>
      <c r="AV1232"/>
      <c r="AW1232"/>
      <c r="AX1232"/>
      <c r="AY1232"/>
      <c r="AZ1232"/>
      <c r="BA1232"/>
      <c r="BB1232"/>
    </row>
    <row r="1233" spans="1:54" s="513" customFormat="1" ht="15" hidden="1" customHeight="1" thickBot="1">
      <c r="A1233" s="35"/>
      <c r="B1233" s="685" t="s">
        <v>792</v>
      </c>
      <c r="C1233" s="685"/>
      <c r="D1233" s="676" t="s">
        <v>721</v>
      </c>
      <c r="E1233" s="705"/>
      <c r="F1233" s="711" t="s">
        <v>275</v>
      </c>
      <c r="G1233" s="705">
        <v>3</v>
      </c>
      <c r="H1233" s="705">
        <v>1</v>
      </c>
      <c r="I1233" s="677" t="s">
        <v>3726</v>
      </c>
      <c r="J1233" s="705">
        <v>3</v>
      </c>
      <c r="K1233" s="720" t="s">
        <v>460</v>
      </c>
      <c r="L1233" s="568" t="s">
        <v>5092</v>
      </c>
      <c r="M1233" s="35">
        <v>0</v>
      </c>
      <c r="N1233" s="35">
        <v>0</v>
      </c>
      <c r="O1233" s="35">
        <v>0</v>
      </c>
      <c r="P1233" s="35">
        <v>0</v>
      </c>
      <c r="Q1233" s="35">
        <v>0</v>
      </c>
      <c r="R1233" s="279">
        <f t="shared" si="51"/>
        <v>0</v>
      </c>
      <c r="S1233" s="568"/>
      <c r="T1233" s="568"/>
      <c r="U1233" s="568"/>
      <c r="V1233" s="568"/>
      <c r="W1233" s="568"/>
      <c r="X1233" s="568"/>
      <c r="Y1233" s="279"/>
      <c r="Z1233" s="279"/>
      <c r="AA1233" s="279"/>
      <c r="AB1233" s="279"/>
      <c r="AC1233" s="279"/>
      <c r="AD1233" s="279"/>
      <c r="AE1233" s="18"/>
      <c r="AF1233"/>
      <c r="AG1233"/>
      <c r="AH1233"/>
      <c r="AI1233"/>
      <c r="AJ1233"/>
      <c r="AK1233"/>
      <c r="AL1233"/>
      <c r="AM1233"/>
      <c r="AN1233"/>
      <c r="AO1233"/>
      <c r="AP1233"/>
      <c r="AQ1233"/>
      <c r="AR1233"/>
      <c r="AS1233"/>
      <c r="AT1233"/>
      <c r="AU1233"/>
      <c r="AV1233"/>
      <c r="AW1233"/>
      <c r="AX1233"/>
      <c r="AY1233"/>
      <c r="AZ1233"/>
      <c r="BA1233"/>
      <c r="BB1233"/>
    </row>
    <row r="1234" spans="1:54" customFormat="1" ht="15" customHeight="1" thickBot="1">
      <c r="A1234" s="21"/>
      <c r="B1234" s="690" t="s">
        <v>3697</v>
      </c>
      <c r="C1234" s="683"/>
      <c r="D1234" s="676" t="s">
        <v>793</v>
      </c>
      <c r="E1234" s="704"/>
      <c r="F1234" s="709" t="s">
        <v>275</v>
      </c>
      <c r="G1234" s="704">
        <v>3</v>
      </c>
      <c r="H1234" s="704">
        <v>3</v>
      </c>
      <c r="I1234" s="677" t="s">
        <v>3726</v>
      </c>
      <c r="J1234" s="704">
        <v>3</v>
      </c>
      <c r="K1234" s="722" t="s">
        <v>496</v>
      </c>
      <c r="L1234" s="568" t="s">
        <v>5092</v>
      </c>
      <c r="M1234" s="35">
        <v>0</v>
      </c>
      <c r="N1234" s="86">
        <v>0</v>
      </c>
      <c r="O1234" s="35">
        <v>0</v>
      </c>
      <c r="P1234" s="35">
        <v>0</v>
      </c>
      <c r="Q1234" s="35">
        <v>0</v>
      </c>
      <c r="R1234" s="279">
        <f t="shared" si="51"/>
        <v>0</v>
      </c>
      <c r="S1234" s="568"/>
      <c r="T1234" s="568"/>
      <c r="U1234" s="568"/>
      <c r="V1234" s="568"/>
      <c r="W1234" s="568"/>
      <c r="X1234" s="568"/>
      <c r="Y1234" s="279"/>
      <c r="Z1234" s="279"/>
      <c r="AA1234" s="279"/>
      <c r="AB1234" s="279"/>
      <c r="AC1234" s="279"/>
      <c r="AD1234" s="279"/>
      <c r="AE1234" s="18"/>
    </row>
    <row r="1235" spans="1:54" customFormat="1" ht="15" hidden="1" customHeight="1" thickBot="1">
      <c r="A1235" s="35"/>
      <c r="B1235" s="690" t="s">
        <v>3237</v>
      </c>
      <c r="C1235" s="690"/>
      <c r="D1235" s="676" t="s">
        <v>794</v>
      </c>
      <c r="E1235" s="705"/>
      <c r="F1235" s="711" t="s">
        <v>275</v>
      </c>
      <c r="G1235" s="705">
        <v>4</v>
      </c>
      <c r="H1235" s="705">
        <v>7</v>
      </c>
      <c r="I1235" s="677" t="s">
        <v>3726</v>
      </c>
      <c r="J1235" s="705">
        <v>3</v>
      </c>
      <c r="K1235" s="718" t="s">
        <v>479</v>
      </c>
      <c r="L1235" s="568" t="s">
        <v>5092</v>
      </c>
      <c r="M1235" s="35">
        <v>0</v>
      </c>
      <c r="N1235" s="35">
        <v>0</v>
      </c>
      <c r="O1235" s="35">
        <v>0</v>
      </c>
      <c r="P1235" s="35">
        <v>0</v>
      </c>
      <c r="Q1235" s="35">
        <v>0</v>
      </c>
      <c r="R1235" s="279">
        <f t="shared" si="51"/>
        <v>0</v>
      </c>
      <c r="S1235" s="568"/>
      <c r="T1235" s="568"/>
      <c r="U1235" s="568"/>
      <c r="V1235" s="568"/>
      <c r="W1235" s="568"/>
      <c r="X1235" s="568"/>
      <c r="Y1235" s="279"/>
      <c r="Z1235" s="279"/>
      <c r="AA1235" s="279"/>
      <c r="AB1235" s="279"/>
      <c r="AC1235" s="279"/>
      <c r="AD1235" s="279"/>
      <c r="AE1235" s="18"/>
    </row>
    <row r="1236" spans="1:54" s="513" customFormat="1" ht="15" customHeight="1" thickBot="1">
      <c r="A1236" s="18"/>
      <c r="B1236" s="698" t="s">
        <v>94</v>
      </c>
      <c r="C1236" s="698"/>
      <c r="D1236" s="676" t="s">
        <v>795</v>
      </c>
      <c r="E1236" s="704"/>
      <c r="F1236" s="709" t="s">
        <v>275</v>
      </c>
      <c r="G1236" s="704">
        <v>3</v>
      </c>
      <c r="H1236" s="704">
        <v>3</v>
      </c>
      <c r="I1236" s="677" t="s">
        <v>3726</v>
      </c>
      <c r="J1236" s="704">
        <v>3</v>
      </c>
      <c r="K1236" s="722" t="s">
        <v>496</v>
      </c>
      <c r="L1236" s="568" t="s">
        <v>5092</v>
      </c>
      <c r="M1236" s="35">
        <v>0</v>
      </c>
      <c r="N1236" s="35">
        <v>0</v>
      </c>
      <c r="O1236" s="35">
        <v>0</v>
      </c>
      <c r="P1236" s="35">
        <v>0</v>
      </c>
      <c r="Q1236" s="35">
        <v>0</v>
      </c>
      <c r="R1236" s="279">
        <f t="shared" si="51"/>
        <v>0</v>
      </c>
      <c r="S1236" s="568"/>
      <c r="T1236" s="568"/>
      <c r="U1236" s="568"/>
      <c r="V1236" s="568"/>
      <c r="W1236" s="568"/>
      <c r="X1236" s="568"/>
      <c r="Y1236" s="279"/>
      <c r="Z1236" s="279"/>
      <c r="AA1236" s="279"/>
      <c r="AB1236" s="279"/>
      <c r="AC1236" s="279"/>
      <c r="AD1236" s="279"/>
      <c r="AE1236" s="18"/>
      <c r="AF1236"/>
      <c r="AG1236"/>
      <c r="AH1236"/>
      <c r="AI1236"/>
      <c r="AJ1236"/>
      <c r="AK1236"/>
      <c r="AL1236"/>
      <c r="AM1236"/>
      <c r="AN1236"/>
      <c r="AO1236"/>
      <c r="AP1236"/>
      <c r="AQ1236"/>
      <c r="AR1236"/>
      <c r="AS1236"/>
      <c r="AT1236"/>
      <c r="AU1236"/>
      <c r="AV1236"/>
      <c r="AW1236"/>
      <c r="AX1236"/>
      <c r="AY1236"/>
      <c r="AZ1236"/>
      <c r="BA1236"/>
      <c r="BB1236"/>
    </row>
    <row r="1237" spans="1:54" s="513" customFormat="1" ht="15" hidden="1" customHeight="1" thickBot="1">
      <c r="A1237" s="35"/>
      <c r="B1237" s="685" t="s">
        <v>796</v>
      </c>
      <c r="C1237" s="685"/>
      <c r="D1237" s="676" t="s">
        <v>797</v>
      </c>
      <c r="E1237" s="705"/>
      <c r="F1237" s="711" t="s">
        <v>275</v>
      </c>
      <c r="G1237" s="705">
        <v>2</v>
      </c>
      <c r="H1237" s="705">
        <v>3</v>
      </c>
      <c r="I1237" s="677" t="s">
        <v>3726</v>
      </c>
      <c r="J1237" s="705">
        <v>3</v>
      </c>
      <c r="K1237" s="720" t="s">
        <v>460</v>
      </c>
      <c r="L1237" s="568" t="s">
        <v>5092</v>
      </c>
      <c r="M1237" s="35">
        <v>0</v>
      </c>
      <c r="N1237" s="35">
        <v>0</v>
      </c>
      <c r="O1237" s="35">
        <v>0</v>
      </c>
      <c r="P1237" s="35">
        <v>0</v>
      </c>
      <c r="Q1237" s="35">
        <v>0</v>
      </c>
      <c r="R1237" s="279">
        <f t="shared" si="51"/>
        <v>0</v>
      </c>
      <c r="S1237" s="568"/>
      <c r="T1237" s="568"/>
      <c r="U1237" s="568"/>
      <c r="V1237" s="568"/>
      <c r="W1237" s="568"/>
      <c r="X1237" s="568"/>
      <c r="Y1237" s="279"/>
      <c r="Z1237" s="279"/>
      <c r="AA1237" s="279"/>
      <c r="AB1237" s="279"/>
      <c r="AC1237" s="279"/>
      <c r="AD1237" s="279"/>
      <c r="AE1237" s="18"/>
      <c r="AF1237"/>
      <c r="AG1237"/>
      <c r="AH1237"/>
      <c r="AI1237"/>
      <c r="AJ1237"/>
      <c r="AK1237"/>
      <c r="AL1237"/>
      <c r="AM1237"/>
      <c r="AN1237"/>
      <c r="AO1237"/>
      <c r="AP1237"/>
      <c r="AQ1237"/>
      <c r="AR1237"/>
      <c r="AS1237"/>
      <c r="AT1237"/>
      <c r="AU1237"/>
      <c r="AV1237"/>
      <c r="AW1237"/>
      <c r="AX1237"/>
      <c r="AY1237"/>
      <c r="AZ1237"/>
      <c r="BA1237"/>
      <c r="BB1237"/>
    </row>
    <row r="1238" spans="1:54" customFormat="1" ht="15" customHeight="1" thickBot="1">
      <c r="A1238" s="18"/>
      <c r="B1238" s="696" t="s">
        <v>798</v>
      </c>
      <c r="C1238" s="696"/>
      <c r="D1238" s="676" t="s">
        <v>799</v>
      </c>
      <c r="E1238" s="704"/>
      <c r="F1238" s="712" t="s">
        <v>275</v>
      </c>
      <c r="G1238" s="704">
        <v>2</v>
      </c>
      <c r="H1238" s="704">
        <v>4</v>
      </c>
      <c r="I1238" s="677" t="s">
        <v>3726</v>
      </c>
      <c r="J1238" s="704">
        <v>4</v>
      </c>
      <c r="K1238" s="726" t="s">
        <v>502</v>
      </c>
      <c r="L1238" s="650" t="s">
        <v>5092</v>
      </c>
      <c r="M1238" s="86">
        <v>0</v>
      </c>
      <c r="N1238" s="86">
        <v>0</v>
      </c>
      <c r="O1238" s="86">
        <v>0</v>
      </c>
      <c r="P1238" s="86">
        <v>0</v>
      </c>
      <c r="Q1238" s="86">
        <v>0</v>
      </c>
      <c r="R1238" s="279">
        <f t="shared" si="51"/>
        <v>0</v>
      </c>
      <c r="S1238" s="650"/>
      <c r="T1238" s="650"/>
      <c r="U1238" s="650"/>
      <c r="V1238" s="650"/>
      <c r="W1238" s="650"/>
      <c r="X1238" s="650"/>
      <c r="Y1238" s="279"/>
      <c r="Z1238" s="279"/>
      <c r="AA1238" s="279"/>
      <c r="AB1238" s="279"/>
      <c r="AC1238" s="279"/>
      <c r="AD1238" s="279"/>
      <c r="AE1238" s="18"/>
    </row>
    <row r="1239" spans="1:54" customFormat="1" ht="15" hidden="1" customHeight="1" thickBot="1">
      <c r="A1239" s="35"/>
      <c r="B1239" s="685" t="s">
        <v>800</v>
      </c>
      <c r="C1239" s="685"/>
      <c r="D1239" s="676" t="s">
        <v>801</v>
      </c>
      <c r="E1239" s="705"/>
      <c r="F1239" s="711" t="s">
        <v>275</v>
      </c>
      <c r="G1239" s="705">
        <v>2</v>
      </c>
      <c r="H1239" s="705">
        <v>5</v>
      </c>
      <c r="I1239" s="677" t="s">
        <v>3726</v>
      </c>
      <c r="J1239" s="705">
        <v>4</v>
      </c>
      <c r="K1239" s="718" t="s">
        <v>479</v>
      </c>
      <c r="L1239" s="568" t="s">
        <v>5092</v>
      </c>
      <c r="M1239" s="35">
        <v>0</v>
      </c>
      <c r="N1239" s="35">
        <v>0</v>
      </c>
      <c r="O1239" s="35">
        <v>0</v>
      </c>
      <c r="P1239" s="35">
        <v>0</v>
      </c>
      <c r="Q1239" s="35">
        <v>0</v>
      </c>
      <c r="R1239" s="279">
        <f t="shared" si="51"/>
        <v>0</v>
      </c>
      <c r="S1239" s="568"/>
      <c r="T1239" s="568"/>
      <c r="U1239" s="568"/>
      <c r="V1239" s="568"/>
      <c r="W1239" s="568"/>
      <c r="X1239" s="568"/>
      <c r="Y1239" s="279"/>
      <c r="Z1239" s="279"/>
      <c r="AA1239" s="279"/>
      <c r="AB1239" s="279"/>
      <c r="AC1239" s="279"/>
      <c r="AD1239" s="279"/>
      <c r="AE1239" s="18"/>
    </row>
    <row r="1240" spans="1:54" s="513" customFormat="1" ht="15" hidden="1" customHeight="1" thickBot="1">
      <c r="A1240" s="35"/>
      <c r="B1240" s="685" t="s">
        <v>802</v>
      </c>
      <c r="C1240" s="685"/>
      <c r="D1240" s="676" t="s">
        <v>732</v>
      </c>
      <c r="E1240" s="705"/>
      <c r="F1240" s="711" t="s">
        <v>275</v>
      </c>
      <c r="G1240" s="705">
        <v>5</v>
      </c>
      <c r="H1240" s="705">
        <v>4</v>
      </c>
      <c r="I1240" s="677" t="s">
        <v>3726</v>
      </c>
      <c r="J1240" s="705">
        <v>4</v>
      </c>
      <c r="K1240" s="720" t="s">
        <v>460</v>
      </c>
      <c r="L1240" s="568" t="s">
        <v>5092</v>
      </c>
      <c r="M1240" s="35">
        <v>0</v>
      </c>
      <c r="N1240" s="35">
        <v>0</v>
      </c>
      <c r="O1240" s="35">
        <v>0</v>
      </c>
      <c r="P1240" s="35">
        <v>0</v>
      </c>
      <c r="Q1240" s="35">
        <v>0</v>
      </c>
      <c r="R1240" s="279">
        <f t="shared" si="51"/>
        <v>0</v>
      </c>
      <c r="S1240" s="568"/>
      <c r="T1240" s="568"/>
      <c r="U1240" s="568"/>
      <c r="V1240" s="568"/>
      <c r="W1240" s="568"/>
      <c r="X1240" s="568"/>
      <c r="Y1240" s="279"/>
      <c r="Z1240" s="279"/>
      <c r="AA1240" s="279"/>
      <c r="AB1240" s="279"/>
      <c r="AC1240" s="279"/>
      <c r="AD1240" s="279"/>
      <c r="AE1240" s="18"/>
      <c r="AF1240"/>
      <c r="AG1240"/>
      <c r="AH1240"/>
      <c r="AI1240"/>
      <c r="AJ1240"/>
      <c r="AK1240"/>
      <c r="AL1240"/>
      <c r="AM1240"/>
      <c r="AN1240"/>
      <c r="AO1240"/>
      <c r="AP1240"/>
      <c r="AQ1240"/>
      <c r="AR1240"/>
      <c r="AS1240"/>
      <c r="AT1240"/>
      <c r="AU1240"/>
      <c r="AV1240"/>
      <c r="AW1240"/>
      <c r="AX1240"/>
      <c r="AY1240"/>
      <c r="AZ1240"/>
      <c r="BA1240"/>
      <c r="BB1240"/>
    </row>
    <row r="1241" spans="1:54" s="274" customFormat="1" ht="15" hidden="1" customHeight="1" thickBot="1">
      <c r="A1241" s="35"/>
      <c r="B1241" s="685" t="s">
        <v>214</v>
      </c>
      <c r="C1241" s="685"/>
      <c r="D1241" s="676" t="s">
        <v>803</v>
      </c>
      <c r="E1241" s="705"/>
      <c r="F1241" s="711" t="s">
        <v>275</v>
      </c>
      <c r="G1241" s="705">
        <v>3</v>
      </c>
      <c r="H1241" s="705">
        <v>3</v>
      </c>
      <c r="I1241" s="677" t="s">
        <v>3726</v>
      </c>
      <c r="J1241" s="705">
        <v>4</v>
      </c>
      <c r="K1241" s="720" t="s">
        <v>460</v>
      </c>
      <c r="L1241" s="568" t="s">
        <v>5092</v>
      </c>
      <c r="M1241" s="35">
        <v>0</v>
      </c>
      <c r="N1241" s="35">
        <v>0</v>
      </c>
      <c r="O1241" s="35">
        <v>0</v>
      </c>
      <c r="P1241" s="35">
        <v>0</v>
      </c>
      <c r="Q1241" s="35">
        <v>0</v>
      </c>
      <c r="R1241" s="279">
        <f t="shared" ref="R1241:R1270" si="52">SUM(M1241:Q1241)</f>
        <v>0</v>
      </c>
      <c r="S1241" s="568"/>
      <c r="T1241" s="568"/>
      <c r="U1241" s="568"/>
      <c r="V1241" s="568"/>
      <c r="W1241" s="568"/>
      <c r="X1241" s="568"/>
      <c r="Y1241" s="279"/>
      <c r="Z1241" s="279"/>
      <c r="AA1241" s="279"/>
      <c r="AB1241" s="279"/>
      <c r="AC1241" s="279"/>
      <c r="AD1241" s="279"/>
      <c r="AE1241" s="18"/>
      <c r="AF1241"/>
      <c r="AG1241"/>
      <c r="AH1241"/>
      <c r="AI1241"/>
      <c r="AJ1241"/>
      <c r="AK1241"/>
      <c r="AL1241"/>
      <c r="AM1241"/>
      <c r="AN1241"/>
      <c r="AO1241"/>
      <c r="AP1241"/>
      <c r="AQ1241"/>
      <c r="AR1241"/>
      <c r="AS1241"/>
      <c r="AT1241"/>
      <c r="AU1241"/>
      <c r="AV1241"/>
      <c r="AW1241"/>
      <c r="AX1241"/>
      <c r="AY1241"/>
      <c r="AZ1241"/>
      <c r="BA1241"/>
      <c r="BB1241"/>
    </row>
    <row r="1242" spans="1:54" s="274" customFormat="1" ht="15" hidden="1" customHeight="1" thickBot="1">
      <c r="A1242" s="21"/>
      <c r="B1242" s="683" t="s">
        <v>52</v>
      </c>
      <c r="C1242" s="683"/>
      <c r="D1242" s="676" t="s">
        <v>804</v>
      </c>
      <c r="E1242" s="704"/>
      <c r="F1242" s="709" t="s">
        <v>275</v>
      </c>
      <c r="G1242" s="704">
        <v>1</v>
      </c>
      <c r="H1242" s="704">
        <v>4</v>
      </c>
      <c r="I1242" s="677" t="s">
        <v>3726</v>
      </c>
      <c r="J1242" s="704">
        <v>4</v>
      </c>
      <c r="K1242" s="719" t="s">
        <v>479</v>
      </c>
      <c r="L1242" s="568" t="s">
        <v>5092</v>
      </c>
      <c r="M1242" s="86">
        <v>0</v>
      </c>
      <c r="N1242" s="86">
        <v>0</v>
      </c>
      <c r="O1242" s="86">
        <v>0</v>
      </c>
      <c r="P1242" s="86">
        <v>0</v>
      </c>
      <c r="Q1242" s="86">
        <v>0</v>
      </c>
      <c r="R1242" s="279">
        <f t="shared" si="52"/>
        <v>0</v>
      </c>
      <c r="S1242" s="568"/>
      <c r="T1242" s="568"/>
      <c r="U1242" s="568"/>
      <c r="V1242" s="568"/>
      <c r="W1242" s="568"/>
      <c r="X1242" s="568"/>
      <c r="Y1242" s="279"/>
      <c r="Z1242" s="279"/>
      <c r="AA1242" s="279"/>
      <c r="AB1242" s="279"/>
      <c r="AC1242" s="279"/>
      <c r="AD1242" s="279"/>
      <c r="AE1242" s="18"/>
      <c r="AF1242"/>
      <c r="AG1242"/>
      <c r="AH1242"/>
      <c r="AI1242"/>
      <c r="AJ1242"/>
      <c r="AK1242"/>
      <c r="AL1242"/>
      <c r="AM1242"/>
      <c r="AN1242"/>
      <c r="AO1242"/>
      <c r="AP1242"/>
      <c r="AQ1242"/>
      <c r="AR1242"/>
      <c r="AS1242"/>
      <c r="AT1242"/>
      <c r="AU1242"/>
      <c r="AV1242"/>
      <c r="AW1242"/>
      <c r="AX1242"/>
      <c r="AY1242"/>
      <c r="AZ1242"/>
      <c r="BA1242"/>
      <c r="BB1242"/>
    </row>
    <row r="1243" spans="1:54" customFormat="1" ht="15" hidden="1" customHeight="1" thickBot="1">
      <c r="A1243" s="35"/>
      <c r="B1243" s="685" t="s">
        <v>22</v>
      </c>
      <c r="C1243" s="685"/>
      <c r="D1243" s="676" t="s">
        <v>752</v>
      </c>
      <c r="E1243" s="705"/>
      <c r="F1243" s="711" t="s">
        <v>275</v>
      </c>
      <c r="G1243" s="705">
        <v>4</v>
      </c>
      <c r="H1243" s="705">
        <v>3</v>
      </c>
      <c r="I1243" s="677" t="s">
        <v>3726</v>
      </c>
      <c r="J1243" s="705">
        <v>4</v>
      </c>
      <c r="K1243" s="723" t="s">
        <v>331</v>
      </c>
      <c r="L1243" s="568" t="s">
        <v>4899</v>
      </c>
      <c r="M1243" s="35">
        <v>0</v>
      </c>
      <c r="N1243" s="35">
        <v>0</v>
      </c>
      <c r="O1243" s="35">
        <v>0</v>
      </c>
      <c r="P1243" s="35">
        <v>0</v>
      </c>
      <c r="Q1243" s="35">
        <v>0</v>
      </c>
      <c r="R1243" s="279">
        <f t="shared" si="52"/>
        <v>0</v>
      </c>
      <c r="S1243" s="568"/>
      <c r="T1243" s="568"/>
      <c r="U1243" s="568"/>
      <c r="V1243" s="568"/>
      <c r="W1243" s="568"/>
      <c r="X1243" s="568"/>
      <c r="Y1243" s="279"/>
      <c r="Z1243" s="279"/>
      <c r="AA1243" s="279"/>
      <c r="AB1243" s="279"/>
      <c r="AC1243" s="279"/>
      <c r="AD1243" s="279"/>
      <c r="AE1243" s="18"/>
    </row>
    <row r="1244" spans="1:54" s="513" customFormat="1" ht="15" hidden="1" customHeight="1" thickBot="1">
      <c r="A1244" s="35"/>
      <c r="B1244" s="685" t="s">
        <v>805</v>
      </c>
      <c r="C1244" s="685"/>
      <c r="D1244" s="676" t="s">
        <v>806</v>
      </c>
      <c r="E1244" s="705"/>
      <c r="F1244" s="711" t="s">
        <v>275</v>
      </c>
      <c r="G1244" s="705">
        <v>3</v>
      </c>
      <c r="H1244" s="705">
        <v>5</v>
      </c>
      <c r="I1244" s="677" t="s">
        <v>3726</v>
      </c>
      <c r="J1244" s="705">
        <v>4</v>
      </c>
      <c r="K1244" s="718" t="s">
        <v>479</v>
      </c>
      <c r="L1244" s="568" t="s">
        <v>5092</v>
      </c>
      <c r="M1244" s="35">
        <v>0</v>
      </c>
      <c r="N1244" s="86">
        <v>0</v>
      </c>
      <c r="O1244" s="35">
        <v>0</v>
      </c>
      <c r="P1244" s="35">
        <v>0</v>
      </c>
      <c r="Q1244" s="35">
        <v>0</v>
      </c>
      <c r="R1244" s="279">
        <f t="shared" si="52"/>
        <v>0</v>
      </c>
      <c r="S1244" s="568"/>
      <c r="T1244" s="568"/>
      <c r="U1244" s="568"/>
      <c r="V1244" s="568"/>
      <c r="W1244" s="568"/>
      <c r="X1244" s="568"/>
      <c r="Y1244" s="279"/>
      <c r="Z1244" s="279"/>
      <c r="AA1244" s="279"/>
      <c r="AB1244" s="279"/>
      <c r="AC1244" s="279"/>
      <c r="AD1244" s="279"/>
      <c r="AE1244" s="18"/>
      <c r="AF1244"/>
      <c r="AG1244"/>
      <c r="AH1244"/>
      <c r="AI1244"/>
      <c r="AJ1244"/>
      <c r="AK1244"/>
      <c r="AL1244"/>
      <c r="AM1244"/>
      <c r="AN1244"/>
      <c r="AO1244"/>
      <c r="AP1244"/>
      <c r="AQ1244"/>
      <c r="AR1244"/>
      <c r="AS1244"/>
      <c r="AT1244"/>
      <c r="AU1244"/>
      <c r="AV1244"/>
      <c r="AW1244"/>
      <c r="AX1244"/>
      <c r="AY1244"/>
      <c r="AZ1244"/>
      <c r="BA1244"/>
      <c r="BB1244"/>
    </row>
    <row r="1245" spans="1:54" s="513" customFormat="1" ht="15" hidden="1" customHeight="1" thickBot="1">
      <c r="A1245" s="35"/>
      <c r="B1245" s="687" t="s">
        <v>807</v>
      </c>
      <c r="C1245" s="687"/>
      <c r="D1245" s="676" t="s">
        <v>808</v>
      </c>
      <c r="E1245" s="705"/>
      <c r="F1245" s="711" t="s">
        <v>275</v>
      </c>
      <c r="G1245" s="705">
        <v>4</v>
      </c>
      <c r="H1245" s="705">
        <v>2</v>
      </c>
      <c r="I1245" s="677" t="s">
        <v>3726</v>
      </c>
      <c r="J1245" s="705">
        <v>4</v>
      </c>
      <c r="K1245" s="720" t="s">
        <v>460</v>
      </c>
      <c r="L1245" s="568" t="s">
        <v>5092</v>
      </c>
      <c r="M1245" s="35">
        <v>0</v>
      </c>
      <c r="N1245" s="35">
        <v>0</v>
      </c>
      <c r="O1245" s="35">
        <v>0</v>
      </c>
      <c r="P1245" s="35">
        <v>0</v>
      </c>
      <c r="Q1245" s="35">
        <v>0</v>
      </c>
      <c r="R1245" s="279">
        <f t="shared" si="52"/>
        <v>0</v>
      </c>
      <c r="S1245" s="568"/>
      <c r="T1245" s="568"/>
      <c r="U1245" s="568"/>
      <c r="V1245" s="568"/>
      <c r="W1245" s="568"/>
      <c r="X1245" s="568"/>
      <c r="Y1245" s="279"/>
      <c r="Z1245" s="279"/>
      <c r="AA1245" s="279"/>
      <c r="AB1245" s="279"/>
      <c r="AC1245" s="279"/>
      <c r="AD1245" s="279"/>
      <c r="AE1245" s="18"/>
      <c r="AF1245"/>
      <c r="AG1245"/>
      <c r="AH1245"/>
      <c r="AI1245"/>
      <c r="AJ1245"/>
      <c r="AK1245"/>
      <c r="AL1245"/>
      <c r="AM1245"/>
      <c r="AN1245"/>
      <c r="AO1245"/>
      <c r="AP1245"/>
      <c r="AQ1245"/>
      <c r="AR1245"/>
      <c r="AS1245"/>
      <c r="AT1245"/>
      <c r="AU1245"/>
      <c r="AV1245"/>
      <c r="AW1245"/>
      <c r="AX1245"/>
      <c r="AY1245"/>
      <c r="AZ1245"/>
      <c r="BA1245"/>
      <c r="BB1245"/>
    </row>
    <row r="1246" spans="1:54" customFormat="1" ht="15" hidden="1" customHeight="1" thickBot="1">
      <c r="A1246" s="35"/>
      <c r="B1246" s="685" t="s">
        <v>809</v>
      </c>
      <c r="C1246" s="685"/>
      <c r="D1246" s="676" t="s">
        <v>721</v>
      </c>
      <c r="E1246" s="705"/>
      <c r="F1246" s="711" t="s">
        <v>275</v>
      </c>
      <c r="G1246" s="705">
        <v>3</v>
      </c>
      <c r="H1246" s="705">
        <v>3</v>
      </c>
      <c r="I1246" s="677" t="s">
        <v>3726</v>
      </c>
      <c r="J1246" s="705">
        <v>4</v>
      </c>
      <c r="K1246" s="720" t="s">
        <v>460</v>
      </c>
      <c r="L1246" s="568" t="s">
        <v>5092</v>
      </c>
      <c r="M1246" s="35">
        <v>0</v>
      </c>
      <c r="N1246" s="35">
        <v>0</v>
      </c>
      <c r="O1246" s="35">
        <v>0</v>
      </c>
      <c r="P1246" s="35">
        <v>0</v>
      </c>
      <c r="Q1246" s="35">
        <v>0</v>
      </c>
      <c r="R1246" s="279">
        <f t="shared" si="52"/>
        <v>0</v>
      </c>
      <c r="S1246" s="568"/>
      <c r="T1246" s="568"/>
      <c r="U1246" s="568"/>
      <c r="V1246" s="568"/>
      <c r="W1246" s="568"/>
      <c r="X1246" s="568"/>
      <c r="Y1246" s="279"/>
      <c r="Z1246" s="279"/>
      <c r="AA1246" s="279"/>
      <c r="AB1246" s="279"/>
      <c r="AC1246" s="279"/>
      <c r="AD1246" s="279"/>
      <c r="AE1246" s="18"/>
    </row>
    <row r="1247" spans="1:54" s="513" customFormat="1" ht="15" hidden="1" customHeight="1" thickBot="1">
      <c r="A1247" s="21"/>
      <c r="B1247" s="683" t="s">
        <v>810</v>
      </c>
      <c r="C1247" s="683"/>
      <c r="D1247" s="676" t="s">
        <v>811</v>
      </c>
      <c r="E1247" s="704"/>
      <c r="F1247" s="709" t="s">
        <v>275</v>
      </c>
      <c r="G1247" s="704">
        <v>2</v>
      </c>
      <c r="H1247" s="704">
        <v>3</v>
      </c>
      <c r="I1247" s="677" t="s">
        <v>3726</v>
      </c>
      <c r="J1247" s="704">
        <v>4</v>
      </c>
      <c r="K1247" s="719" t="s">
        <v>479</v>
      </c>
      <c r="L1247" s="568" t="s">
        <v>5092</v>
      </c>
      <c r="M1247" s="86">
        <v>0</v>
      </c>
      <c r="N1247" s="86">
        <v>0</v>
      </c>
      <c r="O1247" s="86">
        <v>0</v>
      </c>
      <c r="P1247" s="86">
        <v>0</v>
      </c>
      <c r="Q1247" s="35">
        <v>0</v>
      </c>
      <c r="R1247" s="279">
        <f t="shared" si="52"/>
        <v>0</v>
      </c>
      <c r="S1247" s="568"/>
      <c r="T1247" s="568"/>
      <c r="U1247" s="568"/>
      <c r="V1247" s="568"/>
      <c r="W1247" s="568"/>
      <c r="X1247" s="568"/>
      <c r="Y1247" s="279"/>
      <c r="Z1247" s="279"/>
      <c r="AA1247" s="279"/>
      <c r="AB1247" s="279"/>
      <c r="AC1247" s="279"/>
      <c r="AD1247" s="279"/>
      <c r="AE1247" s="18"/>
      <c r="AF1247"/>
      <c r="AG1247"/>
      <c r="AH1247"/>
      <c r="AI1247"/>
      <c r="AJ1247"/>
      <c r="AK1247"/>
      <c r="AL1247"/>
      <c r="AM1247"/>
      <c r="AN1247"/>
      <c r="AO1247"/>
      <c r="AP1247"/>
      <c r="AQ1247"/>
      <c r="AR1247"/>
      <c r="AS1247"/>
      <c r="AT1247"/>
      <c r="AU1247"/>
      <c r="AV1247"/>
      <c r="AW1247"/>
      <c r="AX1247"/>
      <c r="AY1247"/>
      <c r="AZ1247"/>
      <c r="BA1247"/>
      <c r="BB1247"/>
    </row>
    <row r="1248" spans="1:54" s="513" customFormat="1" ht="15" hidden="1" customHeight="1" thickBot="1">
      <c r="A1248" s="21"/>
      <c r="B1248" s="683" t="s">
        <v>812</v>
      </c>
      <c r="C1248" s="683"/>
      <c r="D1248" s="676" t="s">
        <v>274</v>
      </c>
      <c r="E1248" s="704"/>
      <c r="F1248" s="709" t="s">
        <v>275</v>
      </c>
      <c r="G1248" s="704">
        <v>1</v>
      </c>
      <c r="H1248" s="704">
        <v>7</v>
      </c>
      <c r="I1248" s="677" t="s">
        <v>3726</v>
      </c>
      <c r="J1248" s="704">
        <v>4</v>
      </c>
      <c r="K1248" s="717" t="s">
        <v>460</v>
      </c>
      <c r="L1248" s="568" t="s">
        <v>5092</v>
      </c>
      <c r="M1248" s="86">
        <v>0</v>
      </c>
      <c r="N1248" s="86">
        <v>0</v>
      </c>
      <c r="O1248" s="86">
        <v>0</v>
      </c>
      <c r="P1248" s="86">
        <v>0</v>
      </c>
      <c r="Q1248" s="86">
        <v>0</v>
      </c>
      <c r="R1248" s="279">
        <f t="shared" si="52"/>
        <v>0</v>
      </c>
      <c r="S1248" s="568"/>
      <c r="T1248" s="568"/>
      <c r="U1248" s="568"/>
      <c r="V1248" s="568"/>
      <c r="W1248" s="568"/>
      <c r="X1248" s="568"/>
      <c r="Y1248" s="279"/>
      <c r="Z1248" s="279"/>
      <c r="AA1248" s="279"/>
      <c r="AB1248" s="279"/>
      <c r="AC1248" s="279"/>
      <c r="AD1248" s="279"/>
      <c r="AE1248" s="18"/>
      <c r="AF1248"/>
      <c r="AG1248"/>
      <c r="AH1248"/>
      <c r="AI1248"/>
      <c r="AJ1248"/>
      <c r="AK1248"/>
      <c r="AL1248"/>
      <c r="AM1248"/>
      <c r="AN1248"/>
      <c r="AO1248"/>
      <c r="AP1248"/>
      <c r="AQ1248"/>
      <c r="AR1248"/>
      <c r="AS1248"/>
      <c r="AT1248"/>
      <c r="AU1248"/>
      <c r="AV1248"/>
      <c r="AW1248"/>
      <c r="AX1248"/>
      <c r="AY1248"/>
      <c r="AZ1248"/>
      <c r="BA1248"/>
      <c r="BB1248"/>
    </row>
    <row r="1249" spans="1:54" s="513" customFormat="1" ht="15" hidden="1" customHeight="1" thickBot="1">
      <c r="A1249" s="35"/>
      <c r="B1249" s="685" t="s">
        <v>813</v>
      </c>
      <c r="C1249" s="685"/>
      <c r="D1249" s="676" t="s">
        <v>708</v>
      </c>
      <c r="E1249" s="705"/>
      <c r="F1249" s="711" t="s">
        <v>275</v>
      </c>
      <c r="G1249" s="705">
        <v>4</v>
      </c>
      <c r="H1249" s="705">
        <v>4</v>
      </c>
      <c r="I1249" s="677" t="s">
        <v>3726</v>
      </c>
      <c r="J1249" s="705">
        <v>4</v>
      </c>
      <c r="K1249" s="720" t="s">
        <v>460</v>
      </c>
      <c r="L1249" s="568" t="s">
        <v>5092</v>
      </c>
      <c r="M1249" s="35">
        <v>0</v>
      </c>
      <c r="N1249" s="35">
        <v>0</v>
      </c>
      <c r="O1249" s="35">
        <v>0</v>
      </c>
      <c r="P1249" s="35">
        <v>0</v>
      </c>
      <c r="Q1249" s="35">
        <v>0</v>
      </c>
      <c r="R1249" s="279">
        <f t="shared" si="52"/>
        <v>0</v>
      </c>
      <c r="S1249" s="568"/>
      <c r="T1249" s="568"/>
      <c r="U1249" s="568"/>
      <c r="V1249" s="568"/>
      <c r="W1249" s="568"/>
      <c r="X1249" s="568"/>
      <c r="Y1249" s="279"/>
      <c r="Z1249" s="279"/>
      <c r="AA1249" s="279"/>
      <c r="AB1249" s="279"/>
      <c r="AC1249" s="279"/>
      <c r="AD1249" s="279"/>
      <c r="AE1249" s="18"/>
      <c r="AF1249"/>
      <c r="AG1249"/>
      <c r="AH1249"/>
      <c r="AI1249"/>
      <c r="AJ1249"/>
      <c r="AK1249"/>
      <c r="AL1249"/>
      <c r="AM1249"/>
      <c r="AN1249"/>
      <c r="AO1249"/>
      <c r="AP1249"/>
      <c r="AQ1249"/>
      <c r="AR1249"/>
      <c r="AS1249"/>
      <c r="AT1249"/>
      <c r="AU1249"/>
      <c r="AV1249"/>
      <c r="AW1249"/>
      <c r="AX1249"/>
      <c r="AY1249"/>
      <c r="AZ1249"/>
      <c r="BA1249"/>
      <c r="BB1249"/>
    </row>
    <row r="1250" spans="1:54" customFormat="1" ht="15" hidden="1" customHeight="1" thickBot="1">
      <c r="A1250" s="35"/>
      <c r="B1250" s="685" t="s">
        <v>816</v>
      </c>
      <c r="C1250" s="685"/>
      <c r="D1250" s="676" t="s">
        <v>817</v>
      </c>
      <c r="E1250" s="705"/>
      <c r="F1250" s="711" t="s">
        <v>275</v>
      </c>
      <c r="G1250" s="705">
        <v>4</v>
      </c>
      <c r="H1250" s="705">
        <v>6</v>
      </c>
      <c r="I1250" s="677" t="s">
        <v>3726</v>
      </c>
      <c r="J1250" s="705">
        <v>5</v>
      </c>
      <c r="K1250" s="720" t="s">
        <v>460</v>
      </c>
      <c r="L1250" s="568" t="s">
        <v>5092</v>
      </c>
      <c r="M1250" s="35">
        <v>0</v>
      </c>
      <c r="N1250" s="35">
        <v>0</v>
      </c>
      <c r="O1250" s="35">
        <v>0</v>
      </c>
      <c r="P1250" s="35">
        <v>0</v>
      </c>
      <c r="Q1250" s="35">
        <v>0</v>
      </c>
      <c r="R1250" s="279">
        <f t="shared" si="52"/>
        <v>0</v>
      </c>
      <c r="S1250" s="568"/>
      <c r="T1250" s="568"/>
      <c r="U1250" s="568"/>
      <c r="V1250" s="568"/>
      <c r="W1250" s="568"/>
      <c r="X1250" s="568"/>
      <c r="Y1250" s="279"/>
      <c r="Z1250" s="279"/>
      <c r="AA1250" s="279"/>
      <c r="AB1250" s="279"/>
      <c r="AC1250" s="279"/>
      <c r="AD1250" s="279"/>
      <c r="AE1250" s="18"/>
    </row>
    <row r="1251" spans="1:54" s="513" customFormat="1" ht="15" hidden="1" customHeight="1" thickBot="1">
      <c r="A1251" s="21"/>
      <c r="B1251" s="683" t="s">
        <v>818</v>
      </c>
      <c r="C1251" s="683"/>
      <c r="D1251" s="676" t="s">
        <v>819</v>
      </c>
      <c r="E1251" s="708"/>
      <c r="F1251" s="709" t="s">
        <v>275</v>
      </c>
      <c r="G1251" s="704">
        <v>4</v>
      </c>
      <c r="H1251" s="708">
        <v>4</v>
      </c>
      <c r="I1251" s="677" t="s">
        <v>3726</v>
      </c>
      <c r="J1251" s="704">
        <v>5</v>
      </c>
      <c r="K1251" s="719" t="s">
        <v>479</v>
      </c>
      <c r="L1251" s="568" t="s">
        <v>5092</v>
      </c>
      <c r="M1251" s="86">
        <v>0</v>
      </c>
      <c r="N1251" s="86">
        <v>0</v>
      </c>
      <c r="O1251" s="86">
        <v>0</v>
      </c>
      <c r="P1251" s="86">
        <v>0</v>
      </c>
      <c r="Q1251" s="86">
        <v>0</v>
      </c>
      <c r="R1251" s="279">
        <f t="shared" si="52"/>
        <v>0</v>
      </c>
      <c r="S1251" s="568"/>
      <c r="T1251" s="568"/>
      <c r="U1251" s="568"/>
      <c r="V1251" s="568"/>
      <c r="W1251" s="568"/>
      <c r="X1251" s="568"/>
      <c r="Y1251" s="279"/>
      <c r="Z1251" s="279"/>
      <c r="AA1251" s="279"/>
      <c r="AB1251" s="279"/>
      <c r="AC1251" s="279"/>
      <c r="AD1251" s="279"/>
      <c r="AE1251" s="18"/>
      <c r="AF1251"/>
      <c r="AG1251"/>
      <c r="AH1251"/>
      <c r="AI1251"/>
      <c r="AJ1251"/>
      <c r="AK1251"/>
      <c r="AL1251"/>
      <c r="AM1251"/>
      <c r="AN1251"/>
      <c r="AO1251"/>
      <c r="AP1251"/>
      <c r="AQ1251"/>
      <c r="AR1251"/>
      <c r="AS1251"/>
      <c r="AT1251"/>
      <c r="AU1251"/>
      <c r="AV1251"/>
      <c r="AW1251"/>
      <c r="AX1251"/>
      <c r="AY1251"/>
      <c r="AZ1251"/>
      <c r="BA1251"/>
      <c r="BB1251"/>
    </row>
    <row r="1252" spans="1:54" s="513" customFormat="1" ht="15" customHeight="1" thickBot="1">
      <c r="A1252" s="21"/>
      <c r="B1252" s="683" t="s">
        <v>13</v>
      </c>
      <c r="C1252" s="683"/>
      <c r="D1252" s="676" t="s">
        <v>820</v>
      </c>
      <c r="E1252" s="704"/>
      <c r="F1252" s="709" t="s">
        <v>275</v>
      </c>
      <c r="G1252" s="704">
        <v>3</v>
      </c>
      <c r="H1252" s="704">
        <v>3</v>
      </c>
      <c r="I1252" s="677" t="s">
        <v>3726</v>
      </c>
      <c r="J1252" s="704">
        <v>5</v>
      </c>
      <c r="K1252" s="722" t="s">
        <v>496</v>
      </c>
      <c r="L1252" s="69" t="s">
        <v>5092</v>
      </c>
      <c r="M1252" s="86">
        <v>0</v>
      </c>
      <c r="N1252" s="86">
        <v>0</v>
      </c>
      <c r="O1252" s="86">
        <v>0</v>
      </c>
      <c r="P1252" s="86">
        <v>0</v>
      </c>
      <c r="Q1252" s="86">
        <v>0</v>
      </c>
      <c r="R1252" s="279">
        <f t="shared" si="52"/>
        <v>0</v>
      </c>
      <c r="S1252" s="69"/>
      <c r="T1252" s="69"/>
      <c r="U1252" s="69"/>
      <c r="V1252" s="69"/>
      <c r="W1252" s="69"/>
      <c r="X1252" s="69"/>
      <c r="Y1252" s="279"/>
      <c r="Z1252" s="279"/>
      <c r="AA1252" s="279"/>
      <c r="AB1252" s="279"/>
      <c r="AC1252" s="279"/>
      <c r="AD1252" s="279"/>
      <c r="AE1252" s="18"/>
      <c r="AF1252"/>
      <c r="AG1252"/>
      <c r="AH1252"/>
      <c r="AI1252"/>
      <c r="AJ1252"/>
      <c r="AK1252"/>
      <c r="AL1252"/>
      <c r="AM1252"/>
      <c r="AN1252"/>
      <c r="AO1252"/>
      <c r="AP1252"/>
      <c r="AQ1252"/>
      <c r="AR1252"/>
      <c r="AS1252"/>
      <c r="AT1252"/>
      <c r="AU1252"/>
      <c r="AV1252"/>
      <c r="AW1252"/>
      <c r="AX1252"/>
      <c r="AY1252"/>
      <c r="AZ1252"/>
      <c r="BA1252"/>
      <c r="BB1252"/>
    </row>
    <row r="1253" spans="1:54" s="513" customFormat="1" ht="15" hidden="1" customHeight="1" thickBot="1">
      <c r="A1253" s="21"/>
      <c r="B1253" s="683" t="s">
        <v>821</v>
      </c>
      <c r="C1253" s="683"/>
      <c r="D1253" s="676" t="s">
        <v>274</v>
      </c>
      <c r="E1253" s="704"/>
      <c r="F1253" s="709" t="s">
        <v>275</v>
      </c>
      <c r="G1253" s="704">
        <v>3</v>
      </c>
      <c r="H1253" s="704">
        <v>6</v>
      </c>
      <c r="I1253" s="677" t="s">
        <v>3726</v>
      </c>
      <c r="J1253" s="704">
        <v>5</v>
      </c>
      <c r="K1253" s="717" t="s">
        <v>460</v>
      </c>
      <c r="L1253" s="568" t="s">
        <v>5092</v>
      </c>
      <c r="M1253" s="86">
        <v>0</v>
      </c>
      <c r="N1253" s="86">
        <v>0</v>
      </c>
      <c r="O1253" s="86">
        <v>0</v>
      </c>
      <c r="P1253" s="86">
        <v>0</v>
      </c>
      <c r="Q1253" s="86">
        <v>0</v>
      </c>
      <c r="R1253" s="279">
        <f t="shared" si="52"/>
        <v>0</v>
      </c>
      <c r="S1253" s="568"/>
      <c r="T1253" s="568"/>
      <c r="U1253" s="568"/>
      <c r="V1253" s="568"/>
      <c r="W1253" s="568"/>
      <c r="X1253" s="568"/>
      <c r="Y1253" s="279"/>
      <c r="Z1253" s="279"/>
      <c r="AA1253" s="279"/>
      <c r="AB1253" s="279"/>
      <c r="AC1253" s="279"/>
      <c r="AD1253" s="279"/>
      <c r="AE1253" s="18"/>
      <c r="AF1253"/>
      <c r="AG1253"/>
      <c r="AH1253"/>
      <c r="AI1253"/>
      <c r="AJ1253"/>
      <c r="AK1253"/>
      <c r="AL1253"/>
      <c r="AM1253"/>
      <c r="AN1253"/>
      <c r="AO1253"/>
      <c r="AP1253"/>
      <c r="AQ1253"/>
      <c r="AR1253"/>
      <c r="AS1253"/>
      <c r="AT1253"/>
      <c r="AU1253"/>
      <c r="AV1253"/>
      <c r="AW1253"/>
      <c r="AX1253"/>
      <c r="AY1253"/>
      <c r="AZ1253"/>
      <c r="BA1253"/>
      <c r="BB1253"/>
    </row>
    <row r="1254" spans="1:54" s="513" customFormat="1" ht="15" customHeight="1" thickBot="1">
      <c r="A1254" s="21"/>
      <c r="B1254" s="698" t="s">
        <v>45</v>
      </c>
      <c r="C1254" s="698"/>
      <c r="D1254" s="676" t="s">
        <v>822</v>
      </c>
      <c r="E1254" s="704"/>
      <c r="F1254" s="709" t="s">
        <v>275</v>
      </c>
      <c r="G1254" s="704">
        <v>6</v>
      </c>
      <c r="H1254" s="704">
        <v>2</v>
      </c>
      <c r="I1254" s="677" t="s">
        <v>3726</v>
      </c>
      <c r="J1254" s="704">
        <v>5</v>
      </c>
      <c r="K1254" s="721" t="s">
        <v>502</v>
      </c>
      <c r="L1254" s="568" t="s">
        <v>4899</v>
      </c>
      <c r="M1254" s="86">
        <v>0</v>
      </c>
      <c r="N1254" s="86">
        <v>0</v>
      </c>
      <c r="O1254" s="86">
        <v>0</v>
      </c>
      <c r="P1254" s="86">
        <v>0</v>
      </c>
      <c r="Q1254" s="35">
        <v>0</v>
      </c>
      <c r="R1254" s="279">
        <f t="shared" si="52"/>
        <v>0</v>
      </c>
      <c r="S1254" s="568"/>
      <c r="T1254" s="568"/>
      <c r="U1254" s="568"/>
      <c r="V1254" s="568"/>
      <c r="W1254" s="568"/>
      <c r="X1254" s="568"/>
      <c r="Y1254" s="279"/>
      <c r="Z1254" s="279"/>
      <c r="AA1254" s="279"/>
      <c r="AB1254" s="279"/>
      <c r="AC1254" s="279"/>
      <c r="AD1254" s="279"/>
      <c r="AE1254" s="18"/>
      <c r="AF1254"/>
      <c r="AG1254"/>
      <c r="AH1254"/>
      <c r="AI1254"/>
      <c r="AJ1254"/>
      <c r="AK1254"/>
      <c r="AL1254"/>
      <c r="AM1254"/>
      <c r="AN1254"/>
      <c r="AO1254"/>
      <c r="AP1254"/>
      <c r="AQ1254"/>
      <c r="AR1254"/>
      <c r="AS1254"/>
      <c r="AT1254"/>
      <c r="AU1254"/>
      <c r="AV1254"/>
      <c r="AW1254"/>
      <c r="AX1254"/>
      <c r="AY1254"/>
      <c r="AZ1254"/>
      <c r="BA1254"/>
      <c r="BB1254"/>
    </row>
    <row r="1255" spans="1:54" s="513" customFormat="1" ht="15" hidden="1" customHeight="1" thickBot="1">
      <c r="A1255" s="18"/>
      <c r="B1255" s="683" t="s">
        <v>823</v>
      </c>
      <c r="C1255" s="683"/>
      <c r="D1255" s="676" t="s">
        <v>824</v>
      </c>
      <c r="E1255" s="704"/>
      <c r="F1255" s="709" t="s">
        <v>275</v>
      </c>
      <c r="G1255" s="704">
        <v>3</v>
      </c>
      <c r="H1255" s="704">
        <v>5</v>
      </c>
      <c r="I1255" s="677" t="s">
        <v>3726</v>
      </c>
      <c r="J1255" s="704">
        <v>5</v>
      </c>
      <c r="K1255" s="719" t="s">
        <v>479</v>
      </c>
      <c r="L1255" s="568" t="s">
        <v>5092</v>
      </c>
      <c r="M1255" s="86">
        <v>0</v>
      </c>
      <c r="N1255" s="86">
        <v>0</v>
      </c>
      <c r="O1255" s="86">
        <v>0</v>
      </c>
      <c r="P1255" s="86">
        <v>0</v>
      </c>
      <c r="Q1255" s="86">
        <v>0</v>
      </c>
      <c r="R1255" s="279">
        <f t="shared" si="52"/>
        <v>0</v>
      </c>
      <c r="S1255" s="568"/>
      <c r="T1255" s="568"/>
      <c r="U1255" s="568"/>
      <c r="V1255" s="568"/>
      <c r="W1255" s="568"/>
      <c r="X1255" s="568"/>
      <c r="Y1255" s="279"/>
      <c r="Z1255" s="279"/>
      <c r="AA1255" s="279"/>
      <c r="AB1255" s="279"/>
      <c r="AC1255" s="279"/>
      <c r="AD1255" s="279"/>
      <c r="AE1255" s="18"/>
      <c r="AF1255"/>
      <c r="AG1255"/>
      <c r="AH1255"/>
      <c r="AI1255"/>
      <c r="AJ1255"/>
      <c r="AK1255"/>
      <c r="AL1255"/>
      <c r="AM1255"/>
      <c r="AN1255"/>
      <c r="AO1255"/>
      <c r="AP1255"/>
      <c r="AQ1255"/>
      <c r="AR1255"/>
      <c r="AS1255"/>
      <c r="AT1255"/>
      <c r="AU1255"/>
      <c r="AV1255"/>
      <c r="AW1255"/>
      <c r="AX1255"/>
      <c r="AY1255"/>
      <c r="AZ1255"/>
      <c r="BA1255"/>
      <c r="BB1255"/>
    </row>
    <row r="1256" spans="1:54" s="513" customFormat="1" ht="15" hidden="1" customHeight="1" thickBot="1">
      <c r="A1256" s="86"/>
      <c r="B1256" s="691" t="s">
        <v>825</v>
      </c>
      <c r="C1256" s="691"/>
      <c r="D1256" s="676" t="s">
        <v>826</v>
      </c>
      <c r="E1256" s="706"/>
      <c r="F1256" s="713" t="s">
        <v>275</v>
      </c>
      <c r="G1256" s="706">
        <v>4</v>
      </c>
      <c r="H1256" s="706">
        <v>4</v>
      </c>
      <c r="I1256" s="677" t="s">
        <v>3726</v>
      </c>
      <c r="J1256" s="706">
        <v>5</v>
      </c>
      <c r="K1256" s="719" t="s">
        <v>479</v>
      </c>
      <c r="L1256" s="568" t="s">
        <v>5092</v>
      </c>
      <c r="M1256" s="86">
        <v>0</v>
      </c>
      <c r="N1256" s="86">
        <v>0</v>
      </c>
      <c r="O1256" s="86">
        <v>0</v>
      </c>
      <c r="P1256" s="86">
        <v>0</v>
      </c>
      <c r="Q1256" s="86">
        <v>0</v>
      </c>
      <c r="R1256" s="279">
        <f t="shared" si="52"/>
        <v>0</v>
      </c>
      <c r="S1256" s="568"/>
      <c r="T1256" s="568"/>
      <c r="U1256" s="568"/>
      <c r="V1256" s="568"/>
      <c r="W1256" s="568"/>
      <c r="X1256" s="568"/>
      <c r="Y1256" s="279"/>
      <c r="Z1256" s="279"/>
      <c r="AA1256" s="279"/>
      <c r="AB1256" s="279"/>
      <c r="AC1256" s="279"/>
      <c r="AD1256" s="279"/>
      <c r="AE1256" s="18"/>
      <c r="AF1256"/>
      <c r="AG1256"/>
      <c r="AH1256"/>
      <c r="AI1256"/>
      <c r="AJ1256"/>
      <c r="AK1256"/>
      <c r="AL1256"/>
      <c r="AM1256"/>
      <c r="AN1256"/>
      <c r="AO1256"/>
      <c r="AP1256"/>
      <c r="AQ1256"/>
      <c r="AR1256"/>
      <c r="AS1256"/>
      <c r="AT1256"/>
      <c r="AU1256"/>
      <c r="AV1256"/>
      <c r="AW1256"/>
      <c r="AX1256"/>
      <c r="AY1256"/>
      <c r="AZ1256"/>
      <c r="BA1256"/>
      <c r="BB1256"/>
    </row>
    <row r="1257" spans="1:54" customFormat="1" ht="15" hidden="1" customHeight="1" thickBot="1">
      <c r="A1257" s="35"/>
      <c r="B1257" s="685" t="s">
        <v>828</v>
      </c>
      <c r="C1257" s="685"/>
      <c r="D1257" s="676" t="s">
        <v>719</v>
      </c>
      <c r="E1257" s="705"/>
      <c r="F1257" s="711" t="s">
        <v>275</v>
      </c>
      <c r="G1257" s="705">
        <v>5</v>
      </c>
      <c r="H1257" s="705">
        <v>5</v>
      </c>
      <c r="I1257" s="677" t="s">
        <v>3726</v>
      </c>
      <c r="J1257" s="705">
        <v>5</v>
      </c>
      <c r="K1257" s="720" t="s">
        <v>460</v>
      </c>
      <c r="L1257" s="568" t="s">
        <v>5092</v>
      </c>
      <c r="M1257" s="35">
        <v>0</v>
      </c>
      <c r="N1257" s="35">
        <v>0</v>
      </c>
      <c r="O1257" s="35">
        <v>0</v>
      </c>
      <c r="P1257" s="35">
        <v>0</v>
      </c>
      <c r="Q1257" s="35">
        <v>0</v>
      </c>
      <c r="R1257" s="279">
        <f t="shared" si="52"/>
        <v>0</v>
      </c>
      <c r="S1257" s="568"/>
      <c r="T1257" s="568"/>
      <c r="U1257" s="568"/>
      <c r="V1257" s="568"/>
      <c r="W1257" s="568"/>
      <c r="X1257" s="568"/>
      <c r="Y1257" s="279"/>
      <c r="Z1257" s="279"/>
      <c r="AA1257" s="279"/>
      <c r="AB1257" s="279"/>
      <c r="AC1257" s="279"/>
      <c r="AD1257" s="279"/>
      <c r="AE1257" s="18"/>
    </row>
    <row r="1258" spans="1:54" s="513" customFormat="1" ht="15" hidden="1" customHeight="1" thickBot="1">
      <c r="A1258" s="21"/>
      <c r="B1258" s="683" t="s">
        <v>829</v>
      </c>
      <c r="C1258" s="683"/>
      <c r="D1258" s="676" t="s">
        <v>830</v>
      </c>
      <c r="E1258" s="704"/>
      <c r="F1258" s="709" t="s">
        <v>275</v>
      </c>
      <c r="G1258" s="704">
        <v>7</v>
      </c>
      <c r="H1258" s="704">
        <v>6</v>
      </c>
      <c r="I1258" s="677" t="s">
        <v>3726</v>
      </c>
      <c r="J1258" s="704">
        <v>5</v>
      </c>
      <c r="K1258" s="717" t="s">
        <v>460</v>
      </c>
      <c r="L1258" s="568" t="s">
        <v>5092</v>
      </c>
      <c r="M1258" s="86">
        <v>0</v>
      </c>
      <c r="N1258" s="86">
        <v>0</v>
      </c>
      <c r="O1258" s="86">
        <v>0</v>
      </c>
      <c r="P1258" s="86">
        <v>0</v>
      </c>
      <c r="Q1258" s="86">
        <v>0</v>
      </c>
      <c r="R1258" s="279">
        <f t="shared" si="52"/>
        <v>0</v>
      </c>
      <c r="S1258" s="568"/>
      <c r="T1258" s="568"/>
      <c r="U1258" s="568"/>
      <c r="V1258" s="568"/>
      <c r="W1258" s="568"/>
      <c r="X1258" s="568"/>
      <c r="Y1258" s="279"/>
      <c r="Z1258" s="279"/>
      <c r="AA1258" s="279"/>
      <c r="AB1258" s="279"/>
      <c r="AC1258" s="279"/>
      <c r="AD1258" s="279"/>
      <c r="AE1258" s="18"/>
      <c r="AF1258"/>
      <c r="AG1258"/>
      <c r="AH1258"/>
      <c r="AI1258"/>
      <c r="AJ1258"/>
      <c r="AK1258"/>
      <c r="AL1258"/>
      <c r="AM1258"/>
      <c r="AN1258"/>
      <c r="AO1258"/>
      <c r="AP1258"/>
      <c r="AQ1258"/>
      <c r="AR1258"/>
      <c r="AS1258"/>
      <c r="AT1258"/>
      <c r="AU1258"/>
      <c r="AV1258"/>
      <c r="AW1258"/>
      <c r="AX1258"/>
      <c r="AY1258"/>
      <c r="AZ1258"/>
      <c r="BA1258"/>
      <c r="BB1258"/>
    </row>
    <row r="1259" spans="1:54" s="513" customFormat="1" ht="15" hidden="1" customHeight="1" thickBot="1">
      <c r="A1259" s="18"/>
      <c r="B1259" s="683" t="s">
        <v>832</v>
      </c>
      <c r="C1259" s="683"/>
      <c r="D1259" s="676" t="s">
        <v>833</v>
      </c>
      <c r="E1259" s="704"/>
      <c r="F1259" s="709" t="s">
        <v>275</v>
      </c>
      <c r="G1259" s="704">
        <v>5</v>
      </c>
      <c r="H1259" s="704">
        <v>5</v>
      </c>
      <c r="I1259" s="677" t="s">
        <v>3726</v>
      </c>
      <c r="J1259" s="704">
        <v>6</v>
      </c>
      <c r="K1259" s="717" t="s">
        <v>460</v>
      </c>
      <c r="L1259" s="568" t="s">
        <v>5092</v>
      </c>
      <c r="M1259" s="86">
        <v>0</v>
      </c>
      <c r="N1259" s="86">
        <v>0</v>
      </c>
      <c r="O1259" s="86">
        <v>0</v>
      </c>
      <c r="P1259" s="86">
        <v>0</v>
      </c>
      <c r="Q1259" s="86">
        <v>0</v>
      </c>
      <c r="R1259" s="279">
        <f t="shared" si="52"/>
        <v>0</v>
      </c>
      <c r="S1259" s="568"/>
      <c r="T1259" s="568"/>
      <c r="U1259" s="568"/>
      <c r="V1259" s="568"/>
      <c r="W1259" s="568"/>
      <c r="X1259" s="568"/>
      <c r="Y1259" s="279"/>
      <c r="Z1259" s="279"/>
      <c r="AA1259" s="279"/>
      <c r="AB1259" s="279"/>
      <c r="AC1259" s="279"/>
      <c r="AD1259" s="279"/>
      <c r="AE1259" s="18"/>
      <c r="AF1259"/>
      <c r="AG1259"/>
      <c r="AH1259"/>
      <c r="AI1259"/>
      <c r="AJ1259"/>
      <c r="AK1259"/>
      <c r="AL1259"/>
      <c r="AM1259"/>
      <c r="AN1259"/>
      <c r="AO1259"/>
      <c r="AP1259"/>
      <c r="AQ1259"/>
      <c r="AR1259"/>
      <c r="AS1259"/>
      <c r="AT1259"/>
      <c r="AU1259"/>
      <c r="AV1259"/>
      <c r="AW1259"/>
      <c r="AX1259"/>
      <c r="AY1259"/>
      <c r="AZ1259"/>
      <c r="BA1259"/>
      <c r="BB1259"/>
    </row>
    <row r="1260" spans="1:54" customFormat="1" ht="15" hidden="1" customHeight="1" thickBot="1">
      <c r="A1260" s="86"/>
      <c r="B1260" s="687" t="s">
        <v>835</v>
      </c>
      <c r="C1260" s="687"/>
      <c r="D1260" s="676" t="s">
        <v>836</v>
      </c>
      <c r="E1260" s="706"/>
      <c r="F1260" s="713" t="s">
        <v>275</v>
      </c>
      <c r="G1260" s="706">
        <v>4</v>
      </c>
      <c r="H1260" s="706">
        <v>4</v>
      </c>
      <c r="I1260" s="677" t="s">
        <v>3726</v>
      </c>
      <c r="J1260" s="706">
        <v>6</v>
      </c>
      <c r="K1260" s="719" t="s">
        <v>479</v>
      </c>
      <c r="L1260" s="568" t="s">
        <v>5092</v>
      </c>
      <c r="M1260" s="86">
        <v>0</v>
      </c>
      <c r="N1260" s="86">
        <v>0</v>
      </c>
      <c r="O1260" s="86">
        <v>0</v>
      </c>
      <c r="P1260" s="86">
        <v>0</v>
      </c>
      <c r="Q1260" s="86">
        <v>0</v>
      </c>
      <c r="R1260" s="279">
        <f t="shared" si="52"/>
        <v>0</v>
      </c>
      <c r="S1260" s="568"/>
      <c r="T1260" s="568"/>
      <c r="U1260" s="568"/>
      <c r="V1260" s="568"/>
      <c r="W1260" s="568"/>
      <c r="X1260" s="568"/>
      <c r="Y1260" s="279"/>
      <c r="Z1260" s="279"/>
      <c r="AA1260" s="279"/>
      <c r="AB1260" s="279"/>
      <c r="AC1260" s="279"/>
      <c r="AD1260" s="279"/>
      <c r="AE1260" s="18"/>
    </row>
    <row r="1261" spans="1:54" customFormat="1" ht="15" customHeight="1" thickBot="1">
      <c r="A1261" s="18"/>
      <c r="B1261" s="683" t="s">
        <v>837</v>
      </c>
      <c r="C1261" s="683"/>
      <c r="D1261" s="676" t="s">
        <v>838</v>
      </c>
      <c r="E1261" s="704"/>
      <c r="F1261" s="709" t="s">
        <v>275</v>
      </c>
      <c r="G1261" s="704">
        <v>5</v>
      </c>
      <c r="H1261" s="704">
        <v>5</v>
      </c>
      <c r="I1261" s="677" t="s">
        <v>3726</v>
      </c>
      <c r="J1261" s="704">
        <v>6</v>
      </c>
      <c r="K1261" s="721" t="s">
        <v>502</v>
      </c>
      <c r="L1261" s="650" t="s">
        <v>5092</v>
      </c>
      <c r="M1261" s="86">
        <v>0</v>
      </c>
      <c r="N1261" s="86">
        <v>0</v>
      </c>
      <c r="O1261" s="86">
        <v>0</v>
      </c>
      <c r="P1261" s="86">
        <v>0</v>
      </c>
      <c r="Q1261" s="86">
        <v>0</v>
      </c>
      <c r="R1261" s="279">
        <f t="shared" si="52"/>
        <v>0</v>
      </c>
      <c r="S1261" s="650"/>
      <c r="T1261" s="650"/>
      <c r="U1261" s="650"/>
      <c r="V1261" s="650"/>
      <c r="W1261" s="650"/>
      <c r="X1261" s="650"/>
      <c r="Y1261" s="279"/>
      <c r="Z1261" s="279"/>
      <c r="AA1261" s="279"/>
      <c r="AB1261" s="279"/>
      <c r="AC1261" s="279"/>
      <c r="AD1261" s="279"/>
      <c r="AE1261" s="18"/>
    </row>
    <row r="1262" spans="1:54" s="513" customFormat="1" ht="15" hidden="1" customHeight="1" thickBot="1">
      <c r="A1262" s="18"/>
      <c r="B1262" s="683" t="s">
        <v>841</v>
      </c>
      <c r="C1262" s="683"/>
      <c r="D1262" s="676" t="s">
        <v>842</v>
      </c>
      <c r="E1262" s="704"/>
      <c r="F1262" s="709" t="s">
        <v>275</v>
      </c>
      <c r="G1262" s="704">
        <v>4</v>
      </c>
      <c r="H1262" s="704">
        <v>5</v>
      </c>
      <c r="I1262" s="677" t="s">
        <v>3726</v>
      </c>
      <c r="J1262" s="704">
        <v>6</v>
      </c>
      <c r="K1262" s="719" t="s">
        <v>479</v>
      </c>
      <c r="L1262" s="568" t="s">
        <v>5092</v>
      </c>
      <c r="M1262" s="86">
        <v>0</v>
      </c>
      <c r="N1262" s="86">
        <v>0</v>
      </c>
      <c r="O1262" s="86">
        <v>0</v>
      </c>
      <c r="P1262" s="86">
        <v>0</v>
      </c>
      <c r="Q1262" s="86">
        <v>0</v>
      </c>
      <c r="R1262" s="279">
        <f t="shared" si="52"/>
        <v>0</v>
      </c>
      <c r="S1262" s="568"/>
      <c r="T1262" s="568"/>
      <c r="U1262" s="568"/>
      <c r="V1262" s="568"/>
      <c r="W1262" s="568"/>
      <c r="X1262" s="568"/>
      <c r="Y1262" s="279"/>
      <c r="Z1262" s="279"/>
      <c r="AA1262" s="279"/>
      <c r="AB1262" s="279"/>
      <c r="AC1262" s="279"/>
      <c r="AD1262" s="279"/>
      <c r="AE1262" s="18"/>
      <c r="AF1262"/>
      <c r="AG1262"/>
      <c r="AH1262"/>
      <c r="AI1262"/>
      <c r="AJ1262"/>
      <c r="AK1262"/>
      <c r="AL1262"/>
      <c r="AM1262"/>
      <c r="AN1262"/>
      <c r="AO1262"/>
      <c r="AP1262"/>
      <c r="AQ1262"/>
      <c r="AR1262"/>
      <c r="AS1262"/>
      <c r="AT1262"/>
      <c r="AU1262"/>
      <c r="AV1262"/>
      <c r="AW1262"/>
      <c r="AX1262"/>
      <c r="AY1262"/>
      <c r="AZ1262"/>
      <c r="BA1262"/>
      <c r="BB1262"/>
    </row>
    <row r="1263" spans="1:54" customFormat="1" ht="15" hidden="1" customHeight="1" thickBot="1">
      <c r="A1263" s="21"/>
      <c r="B1263" s="683" t="s">
        <v>843</v>
      </c>
      <c r="C1263" s="683"/>
      <c r="D1263" s="676" t="s">
        <v>844</v>
      </c>
      <c r="E1263" s="704"/>
      <c r="F1263" s="709" t="s">
        <v>275</v>
      </c>
      <c r="G1263" s="704">
        <v>5</v>
      </c>
      <c r="H1263" s="704">
        <v>4</v>
      </c>
      <c r="I1263" s="677" t="s">
        <v>3726</v>
      </c>
      <c r="J1263" s="704">
        <v>6</v>
      </c>
      <c r="K1263" s="717" t="s">
        <v>460</v>
      </c>
      <c r="L1263" s="568" t="s">
        <v>5092</v>
      </c>
      <c r="M1263" s="86">
        <v>0</v>
      </c>
      <c r="N1263" s="86">
        <v>0</v>
      </c>
      <c r="O1263" s="86">
        <v>0</v>
      </c>
      <c r="P1263" s="86">
        <v>0</v>
      </c>
      <c r="Q1263" s="86">
        <v>0</v>
      </c>
      <c r="R1263" s="279">
        <f t="shared" si="52"/>
        <v>0</v>
      </c>
      <c r="S1263" s="568"/>
      <c r="T1263" s="568"/>
      <c r="U1263" s="568"/>
      <c r="V1263" s="568"/>
      <c r="W1263" s="568"/>
      <c r="X1263" s="568"/>
      <c r="Y1263" s="279"/>
      <c r="Z1263" s="279"/>
      <c r="AA1263" s="279"/>
      <c r="AB1263" s="279"/>
      <c r="AC1263" s="279"/>
      <c r="AD1263" s="279"/>
      <c r="AE1263" s="18"/>
    </row>
    <row r="1264" spans="1:54" s="513" customFormat="1" ht="15" hidden="1" customHeight="1" thickBot="1">
      <c r="A1264" s="21"/>
      <c r="B1264" s="683" t="s">
        <v>845</v>
      </c>
      <c r="C1264" s="683"/>
      <c r="D1264" s="676" t="s">
        <v>846</v>
      </c>
      <c r="E1264" s="704"/>
      <c r="F1264" s="709" t="s">
        <v>275</v>
      </c>
      <c r="G1264" s="704">
        <v>4</v>
      </c>
      <c r="H1264" s="704">
        <v>2</v>
      </c>
      <c r="I1264" s="677" t="s">
        <v>3726</v>
      </c>
      <c r="J1264" s="704">
        <v>6</v>
      </c>
      <c r="K1264" s="719" t="s">
        <v>479</v>
      </c>
      <c r="L1264" s="568" t="s">
        <v>5092</v>
      </c>
      <c r="M1264" s="25">
        <v>0</v>
      </c>
      <c r="N1264" s="86">
        <v>0</v>
      </c>
      <c r="O1264" s="86">
        <v>0</v>
      </c>
      <c r="P1264" s="86">
        <v>0</v>
      </c>
      <c r="Q1264" s="86">
        <v>0</v>
      </c>
      <c r="R1264" s="279">
        <f t="shared" si="52"/>
        <v>0</v>
      </c>
      <c r="S1264" s="568"/>
      <c r="T1264" s="568"/>
      <c r="U1264" s="568"/>
      <c r="V1264" s="568"/>
      <c r="W1264" s="568"/>
      <c r="X1264" s="568"/>
      <c r="Y1264" s="279"/>
      <c r="Z1264" s="279"/>
      <c r="AA1264" s="279"/>
      <c r="AB1264" s="279"/>
      <c r="AC1264" s="279"/>
      <c r="AD1264" s="279"/>
      <c r="AE1264" s="18"/>
      <c r="AF1264"/>
      <c r="AG1264"/>
      <c r="AH1264"/>
      <c r="AI1264"/>
      <c r="AJ1264"/>
      <c r="AK1264"/>
      <c r="AL1264"/>
      <c r="AM1264"/>
      <c r="AN1264"/>
      <c r="AO1264"/>
      <c r="AP1264"/>
      <c r="AQ1264"/>
      <c r="AR1264"/>
      <c r="AS1264"/>
      <c r="AT1264"/>
      <c r="AU1264"/>
      <c r="AV1264"/>
      <c r="AW1264"/>
      <c r="AX1264"/>
      <c r="AY1264"/>
      <c r="AZ1264"/>
      <c r="BA1264"/>
      <c r="BB1264"/>
    </row>
    <row r="1265" spans="1:54" s="513" customFormat="1" ht="15" hidden="1" customHeight="1" thickBot="1">
      <c r="A1265" s="21"/>
      <c r="B1265" s="683" t="s">
        <v>849</v>
      </c>
      <c r="C1265" s="683"/>
      <c r="D1265" s="676" t="s">
        <v>355</v>
      </c>
      <c r="E1265" s="704"/>
      <c r="F1265" s="709" t="s">
        <v>275</v>
      </c>
      <c r="G1265" s="704">
        <v>4</v>
      </c>
      <c r="H1265" s="704">
        <v>5</v>
      </c>
      <c r="I1265" s="677" t="s">
        <v>3726</v>
      </c>
      <c r="J1265" s="704">
        <v>6</v>
      </c>
      <c r="K1265" s="717" t="s">
        <v>460</v>
      </c>
      <c r="L1265" s="568" t="s">
        <v>5092</v>
      </c>
      <c r="M1265" s="86">
        <v>0</v>
      </c>
      <c r="N1265" s="86">
        <v>0</v>
      </c>
      <c r="O1265" s="86">
        <v>0</v>
      </c>
      <c r="P1265" s="86">
        <v>0</v>
      </c>
      <c r="Q1265" s="86">
        <v>0</v>
      </c>
      <c r="R1265" s="279">
        <f t="shared" si="52"/>
        <v>0</v>
      </c>
      <c r="S1265" s="568"/>
      <c r="T1265" s="568"/>
      <c r="U1265" s="568"/>
      <c r="V1265" s="568"/>
      <c r="W1265" s="568"/>
      <c r="X1265" s="568"/>
      <c r="Y1265" s="279"/>
      <c r="Z1265" s="279"/>
      <c r="AA1265" s="279"/>
      <c r="AB1265" s="279"/>
      <c r="AC1265" s="279"/>
      <c r="AD1265" s="279"/>
      <c r="AE1265" s="18"/>
      <c r="AF1265"/>
      <c r="AG1265"/>
      <c r="AH1265"/>
      <c r="AI1265"/>
      <c r="AJ1265"/>
      <c r="AK1265"/>
      <c r="AL1265"/>
      <c r="AM1265"/>
      <c r="AN1265"/>
      <c r="AO1265"/>
      <c r="AP1265"/>
      <c r="AQ1265"/>
      <c r="AR1265"/>
      <c r="AS1265"/>
      <c r="AT1265"/>
      <c r="AU1265"/>
      <c r="AV1265"/>
      <c r="AW1265"/>
      <c r="AX1265"/>
      <c r="AY1265"/>
      <c r="AZ1265"/>
      <c r="BA1265"/>
      <c r="BB1265"/>
    </row>
    <row r="1266" spans="1:54" s="513" customFormat="1" ht="15" hidden="1" customHeight="1" thickBot="1">
      <c r="A1266" s="21"/>
      <c r="B1266" s="683" t="s">
        <v>852</v>
      </c>
      <c r="C1266" s="683"/>
      <c r="D1266" s="676" t="s">
        <v>719</v>
      </c>
      <c r="E1266" s="704"/>
      <c r="F1266" s="709" t="s">
        <v>275</v>
      </c>
      <c r="G1266" s="704">
        <v>7</v>
      </c>
      <c r="H1266" s="704">
        <v>5</v>
      </c>
      <c r="I1266" s="677" t="s">
        <v>3726</v>
      </c>
      <c r="J1266" s="704">
        <v>7</v>
      </c>
      <c r="K1266" s="719" t="s">
        <v>479</v>
      </c>
      <c r="L1266" s="568" t="s">
        <v>5092</v>
      </c>
      <c r="M1266" s="86">
        <v>0</v>
      </c>
      <c r="N1266" s="86">
        <v>0</v>
      </c>
      <c r="O1266" s="86">
        <v>0</v>
      </c>
      <c r="P1266" s="86">
        <v>0</v>
      </c>
      <c r="Q1266" s="86">
        <v>0</v>
      </c>
      <c r="R1266" s="279">
        <f t="shared" si="52"/>
        <v>0</v>
      </c>
      <c r="S1266" s="568"/>
      <c r="T1266" s="568"/>
      <c r="U1266" s="568"/>
      <c r="V1266" s="568"/>
      <c r="W1266" s="568"/>
      <c r="X1266" s="568"/>
      <c r="Y1266" s="279"/>
      <c r="Z1266" s="279"/>
      <c r="AA1266" s="279"/>
      <c r="AB1266" s="279"/>
      <c r="AC1266" s="279"/>
      <c r="AD1266" s="279"/>
      <c r="AE1266" s="18"/>
      <c r="AF1266"/>
      <c r="AG1266"/>
      <c r="AH1266"/>
      <c r="AI1266"/>
      <c r="AJ1266"/>
      <c r="AK1266"/>
      <c r="AL1266"/>
      <c r="AM1266"/>
      <c r="AN1266"/>
      <c r="AO1266"/>
      <c r="AP1266"/>
      <c r="AQ1266"/>
      <c r="AR1266"/>
      <c r="AS1266"/>
      <c r="AT1266"/>
      <c r="AU1266"/>
      <c r="AV1266"/>
      <c r="AW1266"/>
      <c r="AX1266"/>
      <c r="AY1266"/>
      <c r="AZ1266"/>
      <c r="BA1266"/>
      <c r="BB1266"/>
    </row>
    <row r="1267" spans="1:54" s="513" customFormat="1" ht="15" customHeight="1" thickBot="1">
      <c r="A1267" s="21"/>
      <c r="B1267" s="683" t="s">
        <v>855</v>
      </c>
      <c r="C1267" s="683"/>
      <c r="D1267" s="676" t="s">
        <v>856</v>
      </c>
      <c r="E1267" s="704"/>
      <c r="F1267" s="709" t="s">
        <v>275</v>
      </c>
      <c r="G1267" s="704">
        <v>8</v>
      </c>
      <c r="H1267" s="704">
        <v>8</v>
      </c>
      <c r="I1267" s="677" t="s">
        <v>3726</v>
      </c>
      <c r="J1267" s="704">
        <v>8</v>
      </c>
      <c r="K1267" s="721" t="s">
        <v>502</v>
      </c>
      <c r="L1267" s="650" t="s">
        <v>5092</v>
      </c>
      <c r="M1267" s="86">
        <v>0</v>
      </c>
      <c r="N1267" s="86">
        <v>0</v>
      </c>
      <c r="O1267" s="86">
        <v>0</v>
      </c>
      <c r="P1267" s="86">
        <v>0</v>
      </c>
      <c r="Q1267" s="86">
        <v>0</v>
      </c>
      <c r="R1267" s="279">
        <f t="shared" si="52"/>
        <v>0</v>
      </c>
      <c r="S1267" s="650"/>
      <c r="T1267" s="650"/>
      <c r="U1267" s="650"/>
      <c r="V1267" s="650"/>
      <c r="W1267" s="650"/>
      <c r="X1267" s="650"/>
      <c r="Y1267" s="279"/>
      <c r="Z1267" s="279"/>
      <c r="AA1267" s="279"/>
      <c r="AB1267" s="279"/>
      <c r="AC1267" s="279"/>
      <c r="AD1267" s="279"/>
      <c r="AE1267" s="18"/>
      <c r="AF1267"/>
      <c r="AG1267"/>
      <c r="AH1267"/>
      <c r="AI1267"/>
      <c r="AJ1267"/>
      <c r="AK1267"/>
      <c r="AL1267"/>
      <c r="AM1267"/>
      <c r="AN1267"/>
      <c r="AO1267"/>
      <c r="AP1267"/>
      <c r="AQ1267"/>
      <c r="AR1267"/>
      <c r="AS1267"/>
      <c r="AT1267"/>
      <c r="AU1267"/>
      <c r="AV1267"/>
      <c r="AW1267"/>
      <c r="AX1267"/>
      <c r="AY1267"/>
      <c r="AZ1267"/>
      <c r="BA1267"/>
      <c r="BB1267"/>
    </row>
    <row r="1268" spans="1:54" s="513" customFormat="1" ht="15" customHeight="1" thickBot="1">
      <c r="A1268" s="21"/>
      <c r="B1268" s="686" t="s">
        <v>63</v>
      </c>
      <c r="C1268" s="686"/>
      <c r="D1268" s="676" t="s">
        <v>864</v>
      </c>
      <c r="E1268" s="704"/>
      <c r="F1268" s="709" t="s">
        <v>275</v>
      </c>
      <c r="G1268" s="704">
        <v>12</v>
      </c>
      <c r="H1268" s="704">
        <v>12</v>
      </c>
      <c r="I1268" s="677" t="s">
        <v>3726</v>
      </c>
      <c r="J1268" s="704">
        <v>10</v>
      </c>
      <c r="K1268" s="721" t="s">
        <v>502</v>
      </c>
      <c r="L1268" s="650" t="s">
        <v>5092</v>
      </c>
      <c r="M1268" s="311">
        <v>0</v>
      </c>
      <c r="N1268" s="86">
        <v>0</v>
      </c>
      <c r="O1268" s="86">
        <v>0</v>
      </c>
      <c r="P1268" s="86">
        <v>0</v>
      </c>
      <c r="Q1268" s="86">
        <v>0</v>
      </c>
      <c r="R1268" s="279">
        <f t="shared" si="52"/>
        <v>0</v>
      </c>
      <c r="S1268" s="650"/>
      <c r="T1268" s="650"/>
      <c r="U1268" s="650"/>
      <c r="V1268" s="650"/>
      <c r="W1268" s="650"/>
      <c r="X1268" s="650"/>
      <c r="Y1268" s="279"/>
      <c r="Z1268" s="279"/>
      <c r="AA1268" s="279"/>
      <c r="AB1268" s="279"/>
      <c r="AC1268" s="279"/>
      <c r="AD1268" s="279"/>
      <c r="AE1268" s="18"/>
      <c r="AF1268"/>
      <c r="AG1268"/>
      <c r="AH1268"/>
      <c r="AI1268"/>
      <c r="AJ1268"/>
      <c r="AK1268"/>
      <c r="AL1268"/>
      <c r="AM1268"/>
      <c r="AN1268"/>
      <c r="AO1268"/>
      <c r="AP1268"/>
      <c r="AQ1268"/>
      <c r="AR1268"/>
      <c r="AS1268"/>
      <c r="AT1268"/>
      <c r="AU1268"/>
      <c r="AV1268"/>
      <c r="AW1268"/>
      <c r="AX1268"/>
      <c r="AY1268"/>
      <c r="AZ1268"/>
      <c r="BA1268"/>
      <c r="BB1268"/>
    </row>
    <row r="1269" spans="1:54" s="513" customFormat="1" ht="15" customHeight="1" thickBot="1">
      <c r="A1269" s="21"/>
      <c r="B1269" s="683" t="s">
        <v>85</v>
      </c>
      <c r="C1269" s="683"/>
      <c r="D1269" s="676" t="s">
        <v>865</v>
      </c>
      <c r="E1269" s="704"/>
      <c r="F1269" s="709" t="s">
        <v>275</v>
      </c>
      <c r="G1269" s="704">
        <v>8</v>
      </c>
      <c r="H1269" s="704">
        <v>8</v>
      </c>
      <c r="I1269" s="677" t="s">
        <v>3726</v>
      </c>
      <c r="J1269" s="704">
        <v>10</v>
      </c>
      <c r="K1269" s="722" t="s">
        <v>496</v>
      </c>
      <c r="L1269" s="568" t="s">
        <v>5092</v>
      </c>
      <c r="M1269" s="86">
        <v>0</v>
      </c>
      <c r="N1269" s="86">
        <v>0</v>
      </c>
      <c r="O1269" s="86">
        <v>0</v>
      </c>
      <c r="P1269" s="86">
        <v>0</v>
      </c>
      <c r="Q1269" s="86">
        <v>0</v>
      </c>
      <c r="R1269" s="279">
        <f t="shared" si="52"/>
        <v>0</v>
      </c>
      <c r="S1269" s="568"/>
      <c r="T1269" s="568"/>
      <c r="U1269" s="568"/>
      <c r="V1269" s="568"/>
      <c r="W1269" s="568"/>
      <c r="X1269" s="568"/>
      <c r="Y1269" s="279"/>
      <c r="Z1269" s="279"/>
      <c r="AA1269" s="279"/>
      <c r="AB1269" s="279"/>
      <c r="AC1269" s="279"/>
      <c r="AD1269" s="279"/>
      <c r="AE1269" s="18"/>
      <c r="AF1269"/>
      <c r="AG1269"/>
      <c r="AH1269"/>
      <c r="AI1269"/>
      <c r="AJ1269"/>
      <c r="AK1269"/>
      <c r="AL1269"/>
      <c r="AM1269"/>
      <c r="AN1269"/>
      <c r="AO1269"/>
      <c r="AP1269"/>
      <c r="AQ1269"/>
      <c r="AR1269"/>
      <c r="AS1269"/>
      <c r="AT1269"/>
      <c r="AU1269"/>
      <c r="AV1269"/>
      <c r="AW1269"/>
      <c r="AX1269"/>
      <c r="AY1269"/>
      <c r="AZ1269"/>
      <c r="BA1269"/>
      <c r="BB1269"/>
    </row>
    <row r="1270" spans="1:54" s="513" customFormat="1" ht="15" customHeight="1" thickBot="1">
      <c r="A1270" s="21"/>
      <c r="B1270" s="690" t="s">
        <v>2964</v>
      </c>
      <c r="C1270" s="690"/>
      <c r="D1270" s="676" t="s">
        <v>866</v>
      </c>
      <c r="E1270" s="704"/>
      <c r="F1270" s="709" t="s">
        <v>275</v>
      </c>
      <c r="G1270" s="704">
        <v>8</v>
      </c>
      <c r="H1270" s="704">
        <v>8</v>
      </c>
      <c r="I1270" s="677" t="s">
        <v>3726</v>
      </c>
      <c r="J1270" s="704">
        <v>12</v>
      </c>
      <c r="K1270" s="722" t="s">
        <v>496</v>
      </c>
      <c r="L1270" s="568" t="s">
        <v>4899</v>
      </c>
      <c r="M1270" s="86">
        <v>0</v>
      </c>
      <c r="N1270" s="86">
        <v>0</v>
      </c>
      <c r="O1270" s="86">
        <v>0</v>
      </c>
      <c r="P1270" s="86">
        <v>0</v>
      </c>
      <c r="Q1270" s="311">
        <v>0</v>
      </c>
      <c r="R1270" s="279">
        <f t="shared" si="52"/>
        <v>0</v>
      </c>
      <c r="S1270" s="568"/>
      <c r="T1270" s="568"/>
      <c r="U1270" s="568"/>
      <c r="V1270" s="568"/>
      <c r="W1270" s="568"/>
      <c r="X1270" s="568"/>
      <c r="Y1270" s="279"/>
      <c r="Z1270" s="279"/>
      <c r="AA1270" s="279"/>
      <c r="AB1270" s="279"/>
      <c r="AC1270" s="279"/>
      <c r="AD1270" s="279"/>
      <c r="AE1270" s="18"/>
      <c r="AF1270"/>
      <c r="AG1270"/>
      <c r="AH1270"/>
      <c r="AI1270"/>
      <c r="AJ1270"/>
      <c r="AK1270"/>
      <c r="AL1270"/>
      <c r="AM1270"/>
      <c r="AN1270"/>
      <c r="AO1270"/>
      <c r="AP1270"/>
      <c r="AQ1270"/>
      <c r="AR1270"/>
      <c r="AS1270"/>
      <c r="AT1270"/>
      <c r="AU1270"/>
      <c r="AV1270"/>
      <c r="AW1270"/>
      <c r="AX1270"/>
      <c r="AY1270"/>
      <c r="AZ1270"/>
      <c r="BA1270"/>
      <c r="BB1270"/>
    </row>
    <row r="1272" spans="1:54" ht="14.15" hidden="1" customHeight="1">
      <c r="B1272" s="738" t="s">
        <v>4367</v>
      </c>
      <c r="D1272" s="737" t="s">
        <v>4368</v>
      </c>
      <c r="E1272" s="737"/>
      <c r="F1272" s="739" t="s">
        <v>256</v>
      </c>
      <c r="G1272" s="739"/>
      <c r="H1272" s="739"/>
      <c r="I1272" s="739" t="s">
        <v>257</v>
      </c>
      <c r="J1272" s="742">
        <v>1</v>
      </c>
      <c r="K1272" s="744" t="s">
        <v>460</v>
      </c>
      <c r="L1272" s="743" t="s">
        <v>4602</v>
      </c>
      <c r="M1272" s="628">
        <v>0</v>
      </c>
      <c r="N1272" s="628">
        <v>0</v>
      </c>
      <c r="O1272" s="415">
        <v>0</v>
      </c>
      <c r="P1272" s="415">
        <v>0</v>
      </c>
      <c r="Q1272" s="628">
        <v>0</v>
      </c>
      <c r="R1272" s="260">
        <f>SUBTOTAL(9,M1272:Q1272)</f>
        <v>0</v>
      </c>
      <c r="S1272" s="743"/>
      <c r="T1272" s="743"/>
      <c r="U1272" s="743"/>
      <c r="V1272" s="743"/>
      <c r="W1272" s="743"/>
      <c r="X1272" s="743"/>
    </row>
    <row r="1273" spans="1:54" ht="14.15" customHeight="1">
      <c r="B1273" s="738" t="s">
        <v>4588</v>
      </c>
      <c r="D1273" s="737" t="s">
        <v>4366</v>
      </c>
      <c r="E1273" s="737"/>
      <c r="F1273" s="739" t="s">
        <v>256</v>
      </c>
      <c r="G1273" s="739"/>
      <c r="H1273" s="739"/>
      <c r="I1273" s="739" t="s">
        <v>257</v>
      </c>
      <c r="J1273" s="739">
        <v>1</v>
      </c>
      <c r="K1273" s="744" t="s">
        <v>502</v>
      </c>
      <c r="L1273" s="743" t="s">
        <v>4586</v>
      </c>
      <c r="M1273" s="628">
        <v>0</v>
      </c>
      <c r="N1273" s="415">
        <v>1</v>
      </c>
      <c r="O1273" s="628">
        <v>0</v>
      </c>
      <c r="P1273" s="415">
        <v>1</v>
      </c>
      <c r="Q1273" s="415">
        <v>1</v>
      </c>
      <c r="R1273" s="260">
        <f t="shared" ref="R1273:R1336" si="53">SUBTOTAL(9,M1273:Q1273)</f>
        <v>3</v>
      </c>
      <c r="S1273" s="743"/>
      <c r="T1273" s="743"/>
      <c r="U1273" s="743"/>
      <c r="V1273" s="743"/>
      <c r="W1273" s="743"/>
      <c r="X1273" s="743"/>
    </row>
    <row r="1274" spans="1:54" ht="14.15" customHeight="1">
      <c r="B1274" s="738" t="s">
        <v>4369</v>
      </c>
      <c r="D1274" s="737" t="s">
        <v>4608</v>
      </c>
      <c r="E1274" s="737"/>
      <c r="F1274" s="739" t="s">
        <v>275</v>
      </c>
      <c r="G1274" s="739">
        <v>1</v>
      </c>
      <c r="H1274" s="739">
        <v>4</v>
      </c>
      <c r="I1274" s="739" t="s">
        <v>257</v>
      </c>
      <c r="J1274" s="742">
        <v>2</v>
      </c>
      <c r="K1274" s="744" t="s">
        <v>496</v>
      </c>
      <c r="L1274" s="743" t="s">
        <v>4585</v>
      </c>
      <c r="M1274" s="415">
        <v>2</v>
      </c>
      <c r="N1274" s="415">
        <v>2</v>
      </c>
      <c r="O1274" s="415">
        <v>2</v>
      </c>
      <c r="P1274" s="415">
        <v>2</v>
      </c>
      <c r="Q1274" s="415">
        <v>1</v>
      </c>
      <c r="R1274" s="260">
        <f t="shared" si="53"/>
        <v>9</v>
      </c>
      <c r="S1274" s="743"/>
      <c r="T1274" s="743"/>
      <c r="U1274" s="743"/>
      <c r="V1274" s="743"/>
      <c r="W1274" s="743"/>
      <c r="X1274" s="743"/>
    </row>
    <row r="1275" spans="1:54" ht="14.15" hidden="1" customHeight="1">
      <c r="B1275" s="738" t="s">
        <v>4629</v>
      </c>
      <c r="D1275" s="737" t="s">
        <v>4370</v>
      </c>
      <c r="E1275" s="737"/>
      <c r="F1275" s="739" t="s">
        <v>256</v>
      </c>
      <c r="G1275" s="739"/>
      <c r="H1275" s="739"/>
      <c r="I1275" s="739" t="s">
        <v>257</v>
      </c>
      <c r="J1275" s="742">
        <v>3</v>
      </c>
      <c r="K1275" s="744" t="s">
        <v>460</v>
      </c>
      <c r="L1275" s="743" t="s">
        <v>4912</v>
      </c>
      <c r="M1275" s="628">
        <v>0</v>
      </c>
      <c r="N1275" s="628">
        <v>0</v>
      </c>
      <c r="O1275" s="628">
        <v>0</v>
      </c>
      <c r="P1275" s="628">
        <v>0</v>
      </c>
      <c r="Q1275" s="628">
        <v>0</v>
      </c>
      <c r="R1275" s="260">
        <f t="shared" si="53"/>
        <v>0</v>
      </c>
      <c r="S1275" s="743"/>
      <c r="T1275" s="743"/>
      <c r="U1275" s="743"/>
      <c r="V1275" s="743"/>
      <c r="W1275" s="743"/>
      <c r="X1275" s="743"/>
    </row>
    <row r="1276" spans="1:54" ht="14.15" hidden="1" customHeight="1">
      <c r="B1276" s="738" t="s">
        <v>4371</v>
      </c>
      <c r="D1276" s="737" t="s">
        <v>4372</v>
      </c>
      <c r="E1276" s="737"/>
      <c r="F1276" s="739" t="s">
        <v>275</v>
      </c>
      <c r="G1276" s="739">
        <v>2</v>
      </c>
      <c r="H1276" s="739">
        <v>3</v>
      </c>
      <c r="I1276" s="739" t="s">
        <v>257</v>
      </c>
      <c r="J1276" s="742">
        <v>4</v>
      </c>
      <c r="K1276" s="312" t="s">
        <v>3255</v>
      </c>
      <c r="L1276" s="743" t="s">
        <v>5099</v>
      </c>
      <c r="M1276" s="415">
        <v>0</v>
      </c>
      <c r="N1276" s="628">
        <v>0</v>
      </c>
      <c r="O1276" s="415">
        <v>0</v>
      </c>
      <c r="P1276" s="415">
        <v>0</v>
      </c>
      <c r="Q1276" s="628">
        <v>0</v>
      </c>
      <c r="R1276" s="260">
        <f t="shared" si="53"/>
        <v>0</v>
      </c>
      <c r="S1276" s="743"/>
      <c r="T1276" s="743"/>
      <c r="U1276" s="743"/>
      <c r="V1276" s="743"/>
      <c r="W1276" s="743"/>
      <c r="X1276" s="743"/>
    </row>
    <row r="1277" spans="1:54" ht="14.15" customHeight="1">
      <c r="B1277" s="738" t="s">
        <v>4591</v>
      </c>
      <c r="D1277" s="737" t="s">
        <v>4376</v>
      </c>
      <c r="E1277" s="737"/>
      <c r="F1277" s="739" t="s">
        <v>275</v>
      </c>
      <c r="G1277" s="739">
        <v>5</v>
      </c>
      <c r="H1277" s="739">
        <v>5</v>
      </c>
      <c r="I1277" s="739" t="s">
        <v>257</v>
      </c>
      <c r="J1277" s="739">
        <v>5</v>
      </c>
      <c r="K1277" s="312" t="s">
        <v>3245</v>
      </c>
      <c r="L1277" s="743" t="s">
        <v>4585</v>
      </c>
      <c r="M1277" s="415">
        <v>1</v>
      </c>
      <c r="N1277" s="628">
        <v>0</v>
      </c>
      <c r="O1277" s="628">
        <v>0</v>
      </c>
      <c r="P1277" s="415">
        <v>1</v>
      </c>
      <c r="Q1277" s="628">
        <v>0</v>
      </c>
      <c r="R1277" s="260">
        <f t="shared" si="53"/>
        <v>2</v>
      </c>
      <c r="S1277" s="743"/>
      <c r="T1277" s="743"/>
      <c r="U1277" s="743"/>
      <c r="V1277" s="743"/>
      <c r="W1277" s="743"/>
      <c r="X1277" s="743"/>
    </row>
    <row r="1278" spans="1:54" ht="14.15" hidden="1" customHeight="1">
      <c r="B1278" s="738" t="s">
        <v>4890</v>
      </c>
      <c r="D1278" s="737" t="s">
        <v>4373</v>
      </c>
      <c r="E1278" s="737"/>
      <c r="F1278" s="739" t="s">
        <v>275</v>
      </c>
      <c r="G1278" s="739">
        <v>3</v>
      </c>
      <c r="H1278" s="739">
        <v>3</v>
      </c>
      <c r="I1278" s="739" t="s">
        <v>257</v>
      </c>
      <c r="J1278" s="742">
        <v>5</v>
      </c>
      <c r="K1278" s="744" t="s">
        <v>460</v>
      </c>
      <c r="L1278" s="743" t="s">
        <v>4889</v>
      </c>
      <c r="M1278" s="628">
        <v>0</v>
      </c>
      <c r="N1278" s="628">
        <v>0</v>
      </c>
      <c r="O1278" s="415">
        <v>0</v>
      </c>
      <c r="P1278" s="415">
        <v>0</v>
      </c>
      <c r="Q1278" s="415">
        <v>0</v>
      </c>
      <c r="R1278" s="260">
        <f t="shared" si="53"/>
        <v>0</v>
      </c>
      <c r="S1278" s="743"/>
      <c r="T1278" s="743"/>
      <c r="U1278" s="743"/>
      <c r="V1278" s="743"/>
      <c r="W1278" s="743"/>
      <c r="X1278" s="743"/>
    </row>
    <row r="1279" spans="1:54" ht="14.15" customHeight="1">
      <c r="B1279" s="738" t="s">
        <v>4374</v>
      </c>
      <c r="D1279" s="737" t="s">
        <v>4375</v>
      </c>
      <c r="E1279" s="737"/>
      <c r="F1279" s="739" t="s">
        <v>275</v>
      </c>
      <c r="G1279" s="739">
        <v>3</v>
      </c>
      <c r="H1279" s="739">
        <v>5</v>
      </c>
      <c r="I1279" s="739" t="s">
        <v>257</v>
      </c>
      <c r="J1279" s="739">
        <v>5</v>
      </c>
      <c r="K1279" s="312" t="s">
        <v>3262</v>
      </c>
      <c r="L1279" s="743" t="s">
        <v>4585</v>
      </c>
      <c r="M1279" s="415">
        <v>2</v>
      </c>
      <c r="N1279" s="415">
        <v>2</v>
      </c>
      <c r="O1279" s="415">
        <v>2</v>
      </c>
      <c r="P1279" s="415">
        <v>1</v>
      </c>
      <c r="Q1279" s="415">
        <v>2</v>
      </c>
      <c r="R1279" s="260">
        <f t="shared" si="53"/>
        <v>9</v>
      </c>
      <c r="S1279" s="743"/>
      <c r="T1279" s="743"/>
      <c r="U1279" s="743"/>
      <c r="V1279" s="743"/>
      <c r="W1279" s="743"/>
      <c r="X1279" s="743"/>
    </row>
    <row r="1280" spans="1:54" ht="14.15" hidden="1" customHeight="1">
      <c r="B1280" s="738" t="s">
        <v>4377</v>
      </c>
      <c r="D1280" s="737" t="s">
        <v>4378</v>
      </c>
      <c r="E1280" s="737"/>
      <c r="F1280" s="739" t="s">
        <v>256</v>
      </c>
      <c r="G1280" s="739"/>
      <c r="H1280" s="739"/>
      <c r="I1280" s="739" t="s">
        <v>257</v>
      </c>
      <c r="J1280" s="739">
        <v>6</v>
      </c>
      <c r="K1280" s="312" t="s">
        <v>3255</v>
      </c>
      <c r="L1280" s="743" t="s">
        <v>4643</v>
      </c>
      <c r="M1280" s="628">
        <v>0</v>
      </c>
      <c r="N1280" s="415">
        <v>0</v>
      </c>
      <c r="O1280" s="415">
        <v>0</v>
      </c>
      <c r="P1280" s="415">
        <v>0</v>
      </c>
      <c r="Q1280" s="415">
        <v>0</v>
      </c>
      <c r="R1280" s="260">
        <f t="shared" si="53"/>
        <v>0</v>
      </c>
      <c r="S1280" s="743"/>
      <c r="T1280" s="743"/>
      <c r="U1280" s="743"/>
      <c r="V1280" s="743"/>
      <c r="W1280" s="743"/>
      <c r="X1280" s="743"/>
    </row>
    <row r="1281" spans="2:24" ht="14.15" hidden="1" customHeight="1">
      <c r="B1281" s="738" t="s">
        <v>5113</v>
      </c>
      <c r="D1281" s="737" t="s">
        <v>4379</v>
      </c>
      <c r="E1281" s="737"/>
      <c r="F1281" s="739" t="s">
        <v>256</v>
      </c>
      <c r="G1281" s="739"/>
      <c r="H1281" s="739"/>
      <c r="I1281" s="739" t="s">
        <v>257</v>
      </c>
      <c r="J1281" s="739">
        <v>7</v>
      </c>
      <c r="K1281" s="312" t="s">
        <v>3255</v>
      </c>
      <c r="L1281" s="743" t="s">
        <v>4585</v>
      </c>
      <c r="M1281" s="628">
        <v>0</v>
      </c>
      <c r="N1281" s="415">
        <v>0</v>
      </c>
      <c r="O1281" s="628">
        <v>0</v>
      </c>
      <c r="P1281" s="415">
        <v>0</v>
      </c>
      <c r="Q1281" s="415">
        <v>0</v>
      </c>
      <c r="R1281" s="260">
        <f t="shared" si="53"/>
        <v>0</v>
      </c>
      <c r="S1281" s="743"/>
      <c r="T1281" s="743"/>
      <c r="U1281" s="743"/>
      <c r="V1281" s="743"/>
      <c r="W1281" s="743"/>
      <c r="X1281" s="743"/>
    </row>
    <row r="1282" spans="2:24" ht="14.15" customHeight="1">
      <c r="B1282" s="738" t="s">
        <v>4601</v>
      </c>
      <c r="D1282" s="737" t="s">
        <v>4397</v>
      </c>
      <c r="E1282" s="737"/>
      <c r="F1282" s="739" t="s">
        <v>256</v>
      </c>
      <c r="G1282" s="739"/>
      <c r="H1282" s="739"/>
      <c r="I1282" s="309" t="s">
        <v>3287</v>
      </c>
      <c r="J1282" s="739">
        <v>1</v>
      </c>
      <c r="K1282" s="312" t="s">
        <v>3245</v>
      </c>
      <c r="L1282" s="743" t="s">
        <v>4585</v>
      </c>
      <c r="M1282" s="628">
        <v>0</v>
      </c>
      <c r="N1282" s="415">
        <v>1</v>
      </c>
      <c r="O1282" s="415">
        <v>1</v>
      </c>
      <c r="P1282" s="415">
        <v>1</v>
      </c>
      <c r="Q1282" s="415">
        <v>1</v>
      </c>
      <c r="R1282" s="260">
        <f t="shared" si="53"/>
        <v>4</v>
      </c>
      <c r="S1282" s="743"/>
      <c r="T1282" s="743"/>
      <c r="U1282" s="743"/>
      <c r="V1282" s="743"/>
      <c r="W1282" s="743"/>
      <c r="X1282" s="743"/>
    </row>
    <row r="1283" spans="2:24" ht="14.15" hidden="1" customHeight="1">
      <c r="B1283" s="738" t="s">
        <v>4398</v>
      </c>
      <c r="D1283" s="737" t="s">
        <v>4399</v>
      </c>
      <c r="E1283" s="737"/>
      <c r="F1283" s="739" t="s">
        <v>256</v>
      </c>
      <c r="G1283" s="739"/>
      <c r="H1283" s="739"/>
      <c r="I1283" s="309" t="s">
        <v>3287</v>
      </c>
      <c r="J1283" s="739">
        <v>2</v>
      </c>
      <c r="K1283" s="744" t="s">
        <v>460</v>
      </c>
      <c r="L1283" s="743" t="s">
        <v>4618</v>
      </c>
      <c r="M1283" s="628">
        <v>0</v>
      </c>
      <c r="N1283" s="415">
        <v>0</v>
      </c>
      <c r="O1283" s="415">
        <v>0</v>
      </c>
      <c r="P1283" s="415">
        <v>0</v>
      </c>
      <c r="Q1283" s="415">
        <v>0</v>
      </c>
      <c r="R1283" s="260">
        <f t="shared" si="53"/>
        <v>0</v>
      </c>
      <c r="S1283" s="743"/>
      <c r="T1283" s="743"/>
      <c r="U1283" s="743"/>
      <c r="V1283" s="743"/>
      <c r="W1283" s="743"/>
      <c r="X1283" s="743"/>
    </row>
    <row r="1284" spans="2:24" ht="14.15" hidden="1" customHeight="1">
      <c r="B1284" s="738" t="s">
        <v>4402</v>
      </c>
      <c r="D1284" s="737" t="s">
        <v>4403</v>
      </c>
      <c r="E1284" s="737"/>
      <c r="F1284" s="739" t="s">
        <v>275</v>
      </c>
      <c r="G1284" s="739">
        <v>4</v>
      </c>
      <c r="H1284" s="739">
        <v>3</v>
      </c>
      <c r="I1284" s="309" t="s">
        <v>3287</v>
      </c>
      <c r="J1284" s="739">
        <v>3</v>
      </c>
      <c r="K1284" s="312" t="s">
        <v>3255</v>
      </c>
      <c r="L1284" s="743" t="s">
        <v>4585</v>
      </c>
      <c r="M1284" s="628">
        <v>0</v>
      </c>
      <c r="N1284" s="415">
        <v>0</v>
      </c>
      <c r="O1284" s="415">
        <v>1</v>
      </c>
      <c r="P1284" s="415">
        <v>0</v>
      </c>
      <c r="Q1284" s="415">
        <v>0</v>
      </c>
      <c r="R1284" s="260">
        <f t="shared" si="53"/>
        <v>0</v>
      </c>
      <c r="S1284" s="743"/>
      <c r="T1284" s="743"/>
      <c r="U1284" s="743"/>
      <c r="V1284" s="743"/>
      <c r="W1284" s="743"/>
      <c r="X1284" s="743"/>
    </row>
    <row r="1285" spans="2:24" ht="14.15" hidden="1" customHeight="1">
      <c r="B1285" s="738" t="s">
        <v>4400</v>
      </c>
      <c r="D1285" s="737" t="s">
        <v>4401</v>
      </c>
      <c r="E1285" s="737"/>
      <c r="F1285" s="739" t="s">
        <v>542</v>
      </c>
      <c r="G1285" s="739">
        <v>1</v>
      </c>
      <c r="H1285" s="739">
        <v>3</v>
      </c>
      <c r="I1285" s="309" t="s">
        <v>3287</v>
      </c>
      <c r="J1285" s="739">
        <v>3</v>
      </c>
      <c r="K1285" s="744" t="s">
        <v>460</v>
      </c>
      <c r="L1285" s="743" t="s">
        <v>4635</v>
      </c>
      <c r="M1285" s="628">
        <v>0</v>
      </c>
      <c r="N1285" s="415">
        <v>0</v>
      </c>
      <c r="O1285" s="415">
        <v>0</v>
      </c>
      <c r="P1285" s="415">
        <v>0</v>
      </c>
      <c r="Q1285" s="415">
        <v>0</v>
      </c>
      <c r="R1285" s="260">
        <f t="shared" si="53"/>
        <v>0</v>
      </c>
      <c r="S1285" s="743"/>
      <c r="T1285" s="743"/>
      <c r="U1285" s="743"/>
      <c r="V1285" s="743"/>
      <c r="W1285" s="743"/>
      <c r="X1285" s="743"/>
    </row>
    <row r="1286" spans="2:24" ht="14.15" hidden="1" customHeight="1">
      <c r="B1286" s="738" t="s">
        <v>4404</v>
      </c>
      <c r="D1286" s="737" t="s">
        <v>4405</v>
      </c>
      <c r="E1286" s="737"/>
      <c r="F1286" s="739" t="s">
        <v>256</v>
      </c>
      <c r="G1286" s="739"/>
      <c r="H1286" s="739"/>
      <c r="I1286" s="309" t="s">
        <v>3287</v>
      </c>
      <c r="J1286" s="739">
        <v>3</v>
      </c>
      <c r="K1286" s="744" t="s">
        <v>460</v>
      </c>
      <c r="L1286" s="743" t="s">
        <v>4678</v>
      </c>
      <c r="M1286" s="628">
        <v>0</v>
      </c>
      <c r="N1286" s="628">
        <v>0</v>
      </c>
      <c r="O1286" s="628">
        <v>0</v>
      </c>
      <c r="P1286" s="628">
        <v>0</v>
      </c>
      <c r="Q1286" s="628">
        <v>0</v>
      </c>
      <c r="R1286" s="260">
        <f t="shared" si="53"/>
        <v>0</v>
      </c>
      <c r="S1286" s="743"/>
      <c r="T1286" s="743"/>
      <c r="U1286" s="743"/>
      <c r="V1286" s="743"/>
      <c r="W1286" s="743"/>
      <c r="X1286" s="743"/>
    </row>
    <row r="1287" spans="2:24" ht="14.15" hidden="1" customHeight="1">
      <c r="B1287" s="738" t="s">
        <v>4624</v>
      </c>
      <c r="D1287" s="737" t="s">
        <v>4406</v>
      </c>
      <c r="E1287" s="737"/>
      <c r="F1287" s="739" t="s">
        <v>275</v>
      </c>
      <c r="G1287" s="739">
        <v>3</v>
      </c>
      <c r="H1287" s="739">
        <v>3</v>
      </c>
      <c r="I1287" s="309" t="s">
        <v>3287</v>
      </c>
      <c r="J1287" s="739">
        <v>4</v>
      </c>
      <c r="K1287" s="312" t="s">
        <v>3255</v>
      </c>
      <c r="L1287" s="743" t="s">
        <v>5139</v>
      </c>
      <c r="M1287" s="415">
        <v>0</v>
      </c>
      <c r="N1287" s="415">
        <v>0</v>
      </c>
      <c r="O1287" s="415">
        <v>0</v>
      </c>
      <c r="P1287" s="415">
        <v>0</v>
      </c>
      <c r="Q1287" s="415">
        <v>0</v>
      </c>
      <c r="R1287" s="260">
        <f t="shared" si="53"/>
        <v>0</v>
      </c>
      <c r="S1287" s="743"/>
      <c r="T1287" s="743"/>
      <c r="U1287" s="743"/>
      <c r="V1287" s="743"/>
      <c r="W1287" s="743"/>
      <c r="X1287" s="743"/>
    </row>
    <row r="1288" spans="2:24" ht="14.15" customHeight="1">
      <c r="B1288" s="738" t="s">
        <v>4409</v>
      </c>
      <c r="D1288" s="737" t="s">
        <v>4410</v>
      </c>
      <c r="E1288" s="737"/>
      <c r="F1288" s="739" t="s">
        <v>275</v>
      </c>
      <c r="G1288" s="739">
        <v>6</v>
      </c>
      <c r="H1288" s="739">
        <v>9</v>
      </c>
      <c r="I1288" s="309" t="s">
        <v>3287</v>
      </c>
      <c r="J1288" s="739">
        <v>6</v>
      </c>
      <c r="K1288" s="312" t="s">
        <v>3262</v>
      </c>
      <c r="L1288" s="743" t="s">
        <v>4585</v>
      </c>
      <c r="M1288" s="415">
        <v>2</v>
      </c>
      <c r="N1288" s="415">
        <v>2</v>
      </c>
      <c r="O1288" s="415">
        <v>2</v>
      </c>
      <c r="P1288" s="415">
        <v>2</v>
      </c>
      <c r="Q1288" s="415">
        <v>1</v>
      </c>
      <c r="R1288" s="260">
        <f t="shared" si="53"/>
        <v>9</v>
      </c>
      <c r="S1288" s="743"/>
      <c r="T1288" s="743"/>
      <c r="U1288" s="743"/>
      <c r="V1288" s="743"/>
      <c r="W1288" s="743"/>
      <c r="X1288" s="743"/>
    </row>
    <row r="1289" spans="2:24" ht="14.15" customHeight="1">
      <c r="B1289" s="738" t="s">
        <v>4407</v>
      </c>
      <c r="D1289" s="737" t="s">
        <v>4408</v>
      </c>
      <c r="E1289" s="737"/>
      <c r="F1289" s="739" t="s">
        <v>275</v>
      </c>
      <c r="G1289" s="739">
        <v>5</v>
      </c>
      <c r="H1289" s="739">
        <v>5</v>
      </c>
      <c r="I1289" s="309" t="s">
        <v>3287</v>
      </c>
      <c r="J1289" s="739">
        <v>6</v>
      </c>
      <c r="K1289" s="312" t="s">
        <v>3262</v>
      </c>
      <c r="L1289" s="743" t="s">
        <v>4585</v>
      </c>
      <c r="M1289" s="415">
        <v>1</v>
      </c>
      <c r="N1289" s="415">
        <v>0</v>
      </c>
      <c r="O1289" s="415">
        <v>2</v>
      </c>
      <c r="P1289" s="415">
        <v>1</v>
      </c>
      <c r="Q1289" s="415">
        <v>1</v>
      </c>
      <c r="R1289" s="260">
        <f t="shared" si="53"/>
        <v>5</v>
      </c>
      <c r="S1289" s="743"/>
      <c r="T1289" s="743"/>
      <c r="U1289" s="743"/>
      <c r="V1289" s="743"/>
      <c r="W1289" s="743"/>
      <c r="X1289" s="743"/>
    </row>
    <row r="1290" spans="2:24" ht="14.15" hidden="1" customHeight="1">
      <c r="B1290" s="738" t="s">
        <v>4411</v>
      </c>
      <c r="D1290" s="737" t="s">
        <v>4412</v>
      </c>
      <c r="E1290" s="737"/>
      <c r="F1290" s="739" t="s">
        <v>256</v>
      </c>
      <c r="G1290" s="739"/>
      <c r="H1290" s="739"/>
      <c r="I1290" s="309" t="s">
        <v>3287</v>
      </c>
      <c r="J1290" s="739">
        <v>6</v>
      </c>
      <c r="K1290" s="312" t="s">
        <v>3255</v>
      </c>
      <c r="L1290" s="743" t="s">
        <v>4832</v>
      </c>
      <c r="M1290" s="415">
        <v>0</v>
      </c>
      <c r="N1290" s="415">
        <v>0</v>
      </c>
      <c r="O1290" s="415">
        <v>0</v>
      </c>
      <c r="P1290" s="415">
        <v>0</v>
      </c>
      <c r="Q1290" s="415">
        <v>0</v>
      </c>
      <c r="R1290" s="260">
        <f t="shared" si="53"/>
        <v>0</v>
      </c>
      <c r="S1290" s="743"/>
      <c r="T1290" s="743"/>
      <c r="U1290" s="743"/>
      <c r="V1290" s="743"/>
      <c r="W1290" s="743"/>
      <c r="X1290" s="743"/>
    </row>
    <row r="1291" spans="2:24" ht="14.15" customHeight="1">
      <c r="B1291" s="745" t="s">
        <v>4642</v>
      </c>
      <c r="D1291" s="737" t="s">
        <v>4413</v>
      </c>
      <c r="E1291" s="737"/>
      <c r="F1291" s="739" t="s">
        <v>275</v>
      </c>
      <c r="G1291" s="739">
        <v>2</v>
      </c>
      <c r="H1291" s="739">
        <v>4</v>
      </c>
      <c r="I1291" s="309" t="s">
        <v>3287</v>
      </c>
      <c r="J1291" s="739">
        <v>7</v>
      </c>
      <c r="K1291" s="312" t="s">
        <v>3245</v>
      </c>
      <c r="L1291" s="743" t="s">
        <v>4585</v>
      </c>
      <c r="M1291" s="415">
        <v>1</v>
      </c>
      <c r="N1291" s="628">
        <v>0</v>
      </c>
      <c r="O1291" s="628">
        <v>0</v>
      </c>
      <c r="P1291" s="628">
        <v>0</v>
      </c>
      <c r="Q1291" s="628">
        <v>0</v>
      </c>
      <c r="R1291" s="260">
        <f t="shared" si="53"/>
        <v>1</v>
      </c>
      <c r="S1291" s="743"/>
      <c r="T1291" s="743"/>
      <c r="U1291" s="743"/>
      <c r="V1291" s="743"/>
      <c r="W1291" s="743"/>
      <c r="X1291" s="743"/>
    </row>
    <row r="1292" spans="2:24" ht="14.15" customHeight="1">
      <c r="B1292" s="738" t="s">
        <v>4597</v>
      </c>
      <c r="D1292" s="737" t="s">
        <v>4380</v>
      </c>
      <c r="E1292" s="737"/>
      <c r="F1292" s="739" t="s">
        <v>256</v>
      </c>
      <c r="G1292" s="739"/>
      <c r="H1292" s="739"/>
      <c r="I1292" s="309" t="s">
        <v>3273</v>
      </c>
      <c r="J1292" s="739">
        <v>1</v>
      </c>
      <c r="K1292" s="312" t="s">
        <v>3245</v>
      </c>
      <c r="L1292" s="743" t="s">
        <v>4585</v>
      </c>
      <c r="M1292" s="415">
        <v>1</v>
      </c>
      <c r="N1292" s="628">
        <v>0</v>
      </c>
      <c r="O1292" s="628">
        <v>0</v>
      </c>
      <c r="P1292" s="415">
        <v>1</v>
      </c>
      <c r="Q1292" s="628">
        <v>0</v>
      </c>
      <c r="R1292" s="260">
        <f t="shared" si="53"/>
        <v>2</v>
      </c>
      <c r="S1292" s="743"/>
      <c r="T1292" s="743"/>
      <c r="U1292" s="743"/>
      <c r="V1292" s="743"/>
      <c r="W1292" s="743"/>
      <c r="X1292" s="743"/>
    </row>
    <row r="1293" spans="2:24" ht="14.15" hidden="1" customHeight="1">
      <c r="B1293" s="738" t="s">
        <v>4628</v>
      </c>
      <c r="D1293" s="737" t="s">
        <v>4381</v>
      </c>
      <c r="E1293" s="737"/>
      <c r="F1293" s="739" t="s">
        <v>275</v>
      </c>
      <c r="G1293" s="739">
        <v>3</v>
      </c>
      <c r="H1293" s="739">
        <v>2</v>
      </c>
      <c r="I1293" s="309" t="s">
        <v>3273</v>
      </c>
      <c r="J1293" s="739">
        <v>2</v>
      </c>
      <c r="K1293" s="312" t="s">
        <v>3255</v>
      </c>
      <c r="L1293" s="743" t="s">
        <v>5136</v>
      </c>
      <c r="M1293" s="415">
        <v>0</v>
      </c>
      <c r="N1293" s="415">
        <v>0</v>
      </c>
      <c r="O1293" s="415">
        <v>0</v>
      </c>
      <c r="P1293" s="628">
        <v>0</v>
      </c>
      <c r="Q1293" s="415">
        <v>0</v>
      </c>
      <c r="R1293" s="260">
        <f t="shared" si="53"/>
        <v>0</v>
      </c>
      <c r="S1293" s="743"/>
      <c r="T1293" s="743"/>
      <c r="U1293" s="743"/>
      <c r="V1293" s="743"/>
      <c r="W1293" s="743"/>
      <c r="X1293" s="743"/>
    </row>
    <row r="1294" spans="2:24" ht="14.15" hidden="1" customHeight="1">
      <c r="B1294" s="738" t="s">
        <v>4382</v>
      </c>
      <c r="D1294" s="737" t="s">
        <v>4383</v>
      </c>
      <c r="E1294" s="737"/>
      <c r="F1294" s="739" t="s">
        <v>256</v>
      </c>
      <c r="G1294" s="739"/>
      <c r="H1294" s="739"/>
      <c r="I1294" s="309" t="s">
        <v>3273</v>
      </c>
      <c r="J1294" s="739">
        <v>2</v>
      </c>
      <c r="K1294" s="744" t="s">
        <v>460</v>
      </c>
      <c r="L1294" s="743" t="s">
        <v>4602</v>
      </c>
      <c r="M1294" s="628">
        <v>0</v>
      </c>
      <c r="N1294" s="628">
        <v>0</v>
      </c>
      <c r="O1294" s="628">
        <v>0</v>
      </c>
      <c r="P1294" s="628">
        <v>0</v>
      </c>
      <c r="Q1294" s="628">
        <v>0</v>
      </c>
      <c r="R1294" s="260">
        <f t="shared" si="53"/>
        <v>0</v>
      </c>
      <c r="S1294" s="743"/>
      <c r="T1294" s="743"/>
      <c r="U1294" s="743"/>
      <c r="V1294" s="743"/>
      <c r="W1294" s="743"/>
      <c r="X1294" s="743"/>
    </row>
    <row r="1295" spans="2:24" ht="14.15" hidden="1" customHeight="1">
      <c r="B1295" s="738" t="s">
        <v>4384</v>
      </c>
      <c r="D1295" s="737" t="s">
        <v>4385</v>
      </c>
      <c r="E1295" s="737"/>
      <c r="F1295" s="739" t="s">
        <v>275</v>
      </c>
      <c r="G1295" s="739">
        <v>3</v>
      </c>
      <c r="H1295" s="739">
        <v>3</v>
      </c>
      <c r="I1295" s="309" t="s">
        <v>3273</v>
      </c>
      <c r="J1295" s="739">
        <v>3</v>
      </c>
      <c r="K1295" s="312" t="s">
        <v>3255</v>
      </c>
      <c r="L1295" s="743" t="s">
        <v>4674</v>
      </c>
      <c r="M1295" s="628">
        <v>0</v>
      </c>
      <c r="N1295" s="415">
        <v>0</v>
      </c>
      <c r="O1295" s="415">
        <v>0</v>
      </c>
      <c r="P1295" s="415">
        <v>0</v>
      </c>
      <c r="Q1295" s="415">
        <v>0</v>
      </c>
      <c r="R1295" s="260">
        <f t="shared" si="53"/>
        <v>0</v>
      </c>
      <c r="S1295" s="743"/>
      <c r="T1295" s="743"/>
      <c r="U1295" s="743"/>
      <c r="V1295" s="743"/>
      <c r="W1295" s="743"/>
      <c r="X1295" s="743"/>
    </row>
    <row r="1296" spans="2:24" ht="14.15" hidden="1" customHeight="1">
      <c r="B1296" s="738" t="s">
        <v>4386</v>
      </c>
      <c r="D1296" s="737" t="s">
        <v>4387</v>
      </c>
      <c r="E1296" s="737"/>
      <c r="F1296" s="739" t="s">
        <v>256</v>
      </c>
      <c r="G1296" s="739"/>
      <c r="H1296" s="739"/>
      <c r="I1296" s="309" t="s">
        <v>3273</v>
      </c>
      <c r="J1296" s="739">
        <v>3</v>
      </c>
      <c r="K1296" s="744" t="s">
        <v>460</v>
      </c>
      <c r="L1296" s="743" t="s">
        <v>4602</v>
      </c>
      <c r="M1296" s="628">
        <v>0</v>
      </c>
      <c r="N1296" s="628">
        <v>0</v>
      </c>
      <c r="O1296" s="628">
        <v>0</v>
      </c>
      <c r="P1296" s="628">
        <v>0</v>
      </c>
      <c r="Q1296" s="415">
        <v>0</v>
      </c>
      <c r="R1296" s="260">
        <f t="shared" si="53"/>
        <v>0</v>
      </c>
      <c r="S1296" s="743"/>
      <c r="T1296" s="743"/>
      <c r="U1296" s="743"/>
      <c r="V1296" s="743"/>
      <c r="W1296" s="743"/>
      <c r="X1296" s="743"/>
    </row>
    <row r="1297" spans="2:24" ht="14.15" hidden="1" customHeight="1">
      <c r="B1297" s="738" t="s">
        <v>4388</v>
      </c>
      <c r="D1297" s="737" t="s">
        <v>4389</v>
      </c>
      <c r="E1297" s="737"/>
      <c r="F1297" s="739" t="s">
        <v>275</v>
      </c>
      <c r="G1297" s="739">
        <v>4</v>
      </c>
      <c r="H1297" s="739">
        <v>4</v>
      </c>
      <c r="I1297" s="309" t="s">
        <v>3273</v>
      </c>
      <c r="J1297" s="739">
        <v>5</v>
      </c>
      <c r="K1297" s="744" t="s">
        <v>460</v>
      </c>
      <c r="L1297" s="743" t="s">
        <v>4607</v>
      </c>
      <c r="M1297" s="628">
        <v>0</v>
      </c>
      <c r="N1297" s="628">
        <v>0</v>
      </c>
      <c r="O1297" s="628">
        <v>0</v>
      </c>
      <c r="P1297" s="628">
        <v>0</v>
      </c>
      <c r="Q1297" s="628">
        <v>0</v>
      </c>
      <c r="R1297" s="260">
        <f t="shared" si="53"/>
        <v>0</v>
      </c>
      <c r="S1297" s="743"/>
      <c r="T1297" s="743"/>
      <c r="U1297" s="743"/>
      <c r="V1297" s="743"/>
      <c r="W1297" s="743"/>
      <c r="X1297" s="743"/>
    </row>
    <row r="1298" spans="2:24" ht="14.15" hidden="1" customHeight="1">
      <c r="B1298" s="738" t="s">
        <v>4390</v>
      </c>
      <c r="D1298" s="737" t="s">
        <v>4391</v>
      </c>
      <c r="E1298" s="737"/>
      <c r="F1298" s="739" t="s">
        <v>275</v>
      </c>
      <c r="G1298" s="739">
        <v>5</v>
      </c>
      <c r="H1298" s="739">
        <v>5</v>
      </c>
      <c r="I1298" s="309" t="s">
        <v>3273</v>
      </c>
      <c r="J1298" s="739">
        <v>5</v>
      </c>
      <c r="K1298" s="312" t="s">
        <v>3255</v>
      </c>
      <c r="L1298" s="743" t="s">
        <v>4602</v>
      </c>
      <c r="M1298" s="415">
        <v>0</v>
      </c>
      <c r="N1298" s="415">
        <v>0</v>
      </c>
      <c r="O1298" s="415">
        <v>0</v>
      </c>
      <c r="P1298" s="415">
        <v>0</v>
      </c>
      <c r="Q1298" s="415">
        <v>0</v>
      </c>
      <c r="R1298" s="260">
        <f t="shared" si="53"/>
        <v>0</v>
      </c>
      <c r="S1298" s="743"/>
      <c r="T1298" s="743"/>
      <c r="U1298" s="743"/>
      <c r="V1298" s="743"/>
      <c r="W1298" s="743"/>
      <c r="X1298" s="743"/>
    </row>
    <row r="1299" spans="2:24" ht="14.15" customHeight="1">
      <c r="B1299" s="738" t="s">
        <v>4592</v>
      </c>
      <c r="D1299" s="737" t="s">
        <v>4392</v>
      </c>
      <c r="E1299" s="737"/>
      <c r="F1299" s="739" t="s">
        <v>275</v>
      </c>
      <c r="G1299" s="739">
        <v>4</v>
      </c>
      <c r="H1299" s="739">
        <v>6</v>
      </c>
      <c r="I1299" s="309" t="s">
        <v>3273</v>
      </c>
      <c r="J1299" s="739">
        <v>6</v>
      </c>
      <c r="K1299" s="312" t="s">
        <v>3245</v>
      </c>
      <c r="L1299" s="743" t="s">
        <v>4585</v>
      </c>
      <c r="M1299" s="415">
        <v>1</v>
      </c>
      <c r="N1299" s="415">
        <v>1</v>
      </c>
      <c r="O1299" s="628">
        <v>0</v>
      </c>
      <c r="P1299" s="415">
        <v>1</v>
      </c>
      <c r="Q1299" s="628">
        <v>0</v>
      </c>
      <c r="R1299" s="260">
        <f t="shared" si="53"/>
        <v>3</v>
      </c>
      <c r="S1299" s="743"/>
      <c r="T1299" s="743"/>
      <c r="U1299" s="743"/>
      <c r="V1299" s="743"/>
      <c r="W1299" s="743"/>
      <c r="X1299" s="743"/>
    </row>
    <row r="1300" spans="2:24" ht="14.15" customHeight="1">
      <c r="B1300" s="738" t="s">
        <v>4393</v>
      </c>
      <c r="D1300" s="737" t="s">
        <v>4394</v>
      </c>
      <c r="E1300" s="737"/>
      <c r="F1300" s="739" t="s">
        <v>275</v>
      </c>
      <c r="G1300" s="739">
        <v>5</v>
      </c>
      <c r="H1300" s="739">
        <v>5</v>
      </c>
      <c r="I1300" s="309" t="s">
        <v>3273</v>
      </c>
      <c r="J1300" s="739">
        <v>8</v>
      </c>
      <c r="K1300" s="312" t="s">
        <v>3262</v>
      </c>
      <c r="L1300" s="743" t="s">
        <v>4585</v>
      </c>
      <c r="M1300" s="415">
        <v>2</v>
      </c>
      <c r="N1300" s="415">
        <v>2</v>
      </c>
      <c r="O1300" s="415">
        <v>0</v>
      </c>
      <c r="P1300" s="415">
        <v>2</v>
      </c>
      <c r="Q1300" s="415">
        <v>0</v>
      </c>
      <c r="R1300" s="260">
        <f t="shared" si="53"/>
        <v>6</v>
      </c>
      <c r="S1300" s="743"/>
      <c r="T1300" s="743"/>
      <c r="U1300" s="743"/>
      <c r="V1300" s="743"/>
      <c r="W1300" s="743"/>
      <c r="X1300" s="743"/>
    </row>
    <row r="1301" spans="2:24" ht="14.15" customHeight="1">
      <c r="B1301" s="738" t="s">
        <v>4395</v>
      </c>
      <c r="D1301" s="737" t="s">
        <v>4396</v>
      </c>
      <c r="E1301" s="737"/>
      <c r="F1301" s="739" t="s">
        <v>256</v>
      </c>
      <c r="G1301" s="739"/>
      <c r="H1301" s="739"/>
      <c r="I1301" s="309" t="s">
        <v>3273</v>
      </c>
      <c r="J1301" s="739">
        <v>10</v>
      </c>
      <c r="K1301" s="312" t="s">
        <v>3262</v>
      </c>
      <c r="L1301" s="743" t="s">
        <v>4585</v>
      </c>
      <c r="M1301" s="415">
        <v>2</v>
      </c>
      <c r="N1301" s="415">
        <v>1</v>
      </c>
      <c r="O1301" s="415">
        <v>2</v>
      </c>
      <c r="P1301" s="415">
        <v>1</v>
      </c>
      <c r="Q1301" s="415">
        <v>1</v>
      </c>
      <c r="R1301" s="260">
        <f t="shared" si="53"/>
        <v>7</v>
      </c>
      <c r="S1301" s="743"/>
      <c r="T1301" s="743"/>
      <c r="U1301" s="743"/>
      <c r="V1301" s="743"/>
      <c r="W1301" s="743"/>
      <c r="X1301" s="743"/>
    </row>
    <row r="1302" spans="2:24" ht="14.15" customHeight="1">
      <c r="B1302" s="738" t="s">
        <v>4637</v>
      </c>
      <c r="D1302" s="737" t="s">
        <v>4463</v>
      </c>
      <c r="E1302" s="737"/>
      <c r="F1302" s="739" t="s">
        <v>256</v>
      </c>
      <c r="G1302" s="739"/>
      <c r="H1302" s="739"/>
      <c r="I1302" s="586" t="s">
        <v>3345</v>
      </c>
      <c r="J1302" s="739">
        <v>1</v>
      </c>
      <c r="K1302" s="312" t="s">
        <v>3245</v>
      </c>
      <c r="L1302" s="743" t="s">
        <v>4585</v>
      </c>
      <c r="M1302" s="628">
        <v>0</v>
      </c>
      <c r="N1302" s="415">
        <v>1</v>
      </c>
      <c r="O1302" s="415">
        <v>0</v>
      </c>
      <c r="P1302" s="628">
        <v>0</v>
      </c>
      <c r="Q1302" s="415">
        <v>1</v>
      </c>
      <c r="R1302" s="260">
        <f t="shared" si="53"/>
        <v>2</v>
      </c>
      <c r="S1302" s="743"/>
      <c r="T1302" s="743"/>
      <c r="U1302" s="743"/>
      <c r="V1302" s="743"/>
      <c r="W1302" s="743"/>
      <c r="X1302" s="743"/>
    </row>
    <row r="1303" spans="2:24" ht="14.15" hidden="1" customHeight="1">
      <c r="B1303" s="738" t="s">
        <v>4461</v>
      </c>
      <c r="D1303" s="737" t="s">
        <v>4462</v>
      </c>
      <c r="E1303" s="737"/>
      <c r="F1303" s="739" t="s">
        <v>275</v>
      </c>
      <c r="G1303" s="739">
        <v>2</v>
      </c>
      <c r="H1303" s="739">
        <v>1</v>
      </c>
      <c r="I1303" s="586" t="s">
        <v>3345</v>
      </c>
      <c r="J1303" s="739">
        <v>1</v>
      </c>
      <c r="K1303" s="312" t="s">
        <v>3255</v>
      </c>
      <c r="L1303" s="743" t="s">
        <v>4912</v>
      </c>
      <c r="M1303" s="415">
        <v>0</v>
      </c>
      <c r="N1303" s="415">
        <v>0</v>
      </c>
      <c r="O1303" s="415">
        <v>0</v>
      </c>
      <c r="P1303" s="415">
        <v>0</v>
      </c>
      <c r="Q1303" s="415">
        <v>0</v>
      </c>
      <c r="R1303" s="260">
        <f t="shared" si="53"/>
        <v>0</v>
      </c>
      <c r="S1303" s="743"/>
      <c r="T1303" s="743"/>
      <c r="U1303" s="743"/>
      <c r="V1303" s="743"/>
      <c r="W1303" s="743"/>
      <c r="X1303" s="743"/>
    </row>
    <row r="1304" spans="2:24" ht="14.15" hidden="1" customHeight="1">
      <c r="B1304" s="738" t="s">
        <v>4467</v>
      </c>
      <c r="D1304" s="737" t="s">
        <v>4468</v>
      </c>
      <c r="E1304" s="737"/>
      <c r="F1304" s="739" t="s">
        <v>256</v>
      </c>
      <c r="G1304" s="739"/>
      <c r="H1304" s="739"/>
      <c r="I1304" s="586" t="s">
        <v>3345</v>
      </c>
      <c r="J1304" s="739">
        <v>2</v>
      </c>
      <c r="K1304" s="744" t="s">
        <v>460</v>
      </c>
      <c r="L1304" s="743" t="s">
        <v>4631</v>
      </c>
      <c r="M1304" s="628">
        <v>0</v>
      </c>
      <c r="N1304" s="415">
        <v>0</v>
      </c>
      <c r="O1304" s="415">
        <v>0</v>
      </c>
      <c r="P1304" s="415">
        <v>0</v>
      </c>
      <c r="Q1304" s="415">
        <v>0</v>
      </c>
      <c r="R1304" s="260">
        <f t="shared" si="53"/>
        <v>0</v>
      </c>
      <c r="S1304" s="743"/>
      <c r="T1304" s="743"/>
      <c r="U1304" s="743"/>
      <c r="V1304" s="743"/>
      <c r="W1304" s="743"/>
      <c r="X1304" s="743"/>
    </row>
    <row r="1305" spans="2:24" ht="14.15" customHeight="1">
      <c r="B1305" s="738" t="s">
        <v>4866</v>
      </c>
      <c r="D1305" s="737" t="s">
        <v>4464</v>
      </c>
      <c r="E1305" s="737"/>
      <c r="F1305" s="739" t="s">
        <v>275</v>
      </c>
      <c r="G1305" s="739">
        <v>1</v>
      </c>
      <c r="H1305" s="739">
        <v>2</v>
      </c>
      <c r="I1305" s="586" t="s">
        <v>3345</v>
      </c>
      <c r="J1305" s="739">
        <v>2</v>
      </c>
      <c r="K1305" s="312" t="s">
        <v>3262</v>
      </c>
      <c r="L1305" s="743" t="s">
        <v>4912</v>
      </c>
      <c r="M1305" s="628">
        <v>0</v>
      </c>
      <c r="N1305" s="628">
        <v>0</v>
      </c>
      <c r="O1305" s="628">
        <v>0</v>
      </c>
      <c r="P1305" s="628">
        <v>0</v>
      </c>
      <c r="Q1305" s="628">
        <v>0</v>
      </c>
      <c r="R1305" s="260">
        <f t="shared" si="53"/>
        <v>0</v>
      </c>
      <c r="S1305" s="743"/>
      <c r="T1305" s="743"/>
      <c r="U1305" s="743"/>
      <c r="V1305" s="743"/>
      <c r="W1305" s="743"/>
      <c r="X1305" s="743"/>
    </row>
    <row r="1306" spans="2:24" ht="14.15" customHeight="1">
      <c r="B1306" s="738" t="s">
        <v>4596</v>
      </c>
      <c r="D1306" s="737" t="s">
        <v>4613</v>
      </c>
      <c r="E1306" s="737"/>
      <c r="F1306" s="739" t="s">
        <v>275</v>
      </c>
      <c r="G1306" s="739">
        <v>2</v>
      </c>
      <c r="H1306" s="739">
        <v>3</v>
      </c>
      <c r="I1306" s="586" t="s">
        <v>3345</v>
      </c>
      <c r="J1306" s="739">
        <v>2</v>
      </c>
      <c r="K1306" s="312" t="s">
        <v>3245</v>
      </c>
      <c r="L1306" s="743" t="s">
        <v>4913</v>
      </c>
      <c r="M1306" s="628">
        <v>0</v>
      </c>
      <c r="N1306" s="628">
        <v>0</v>
      </c>
      <c r="O1306" s="415">
        <v>1</v>
      </c>
      <c r="P1306" s="415">
        <v>1</v>
      </c>
      <c r="Q1306" s="415">
        <v>1</v>
      </c>
      <c r="R1306" s="260">
        <f t="shared" si="53"/>
        <v>3</v>
      </c>
      <c r="S1306" s="743"/>
      <c r="T1306" s="743"/>
      <c r="U1306" s="743"/>
      <c r="V1306" s="743"/>
      <c r="W1306" s="743"/>
      <c r="X1306" s="743"/>
    </row>
    <row r="1307" spans="2:24" ht="14.15" hidden="1" customHeight="1">
      <c r="B1307" s="738" t="s">
        <v>4465</v>
      </c>
      <c r="D1307" s="737" t="s">
        <v>4466</v>
      </c>
      <c r="E1307" s="737"/>
      <c r="F1307" s="739" t="s">
        <v>275</v>
      </c>
      <c r="G1307" s="739">
        <v>3</v>
      </c>
      <c r="H1307" s="739">
        <v>1</v>
      </c>
      <c r="I1307" s="586" t="s">
        <v>3345</v>
      </c>
      <c r="J1307" s="739">
        <v>2</v>
      </c>
      <c r="K1307" s="744" t="s">
        <v>460</v>
      </c>
      <c r="L1307" s="743" t="s">
        <v>4616</v>
      </c>
      <c r="M1307" s="415">
        <v>0</v>
      </c>
      <c r="N1307" s="415">
        <v>0</v>
      </c>
      <c r="O1307" s="415">
        <v>0</v>
      </c>
      <c r="P1307" s="415">
        <v>0</v>
      </c>
      <c r="Q1307" s="415">
        <v>0</v>
      </c>
      <c r="R1307" s="260">
        <f t="shared" si="53"/>
        <v>0</v>
      </c>
      <c r="S1307" s="743"/>
      <c r="T1307" s="743"/>
      <c r="U1307" s="743"/>
      <c r="V1307" s="743"/>
      <c r="W1307" s="743"/>
      <c r="X1307" s="743"/>
    </row>
    <row r="1308" spans="2:24" ht="14.15" hidden="1" customHeight="1">
      <c r="B1308" s="738" t="s">
        <v>4469</v>
      </c>
      <c r="D1308" s="737" t="s">
        <v>4470</v>
      </c>
      <c r="E1308" s="737"/>
      <c r="F1308" s="739" t="s">
        <v>275</v>
      </c>
      <c r="G1308" s="739">
        <v>3</v>
      </c>
      <c r="H1308" s="739">
        <v>1</v>
      </c>
      <c r="I1308" s="586" t="s">
        <v>3345</v>
      </c>
      <c r="J1308" s="739">
        <v>3</v>
      </c>
      <c r="K1308" s="312" t="s">
        <v>3255</v>
      </c>
      <c r="L1308" s="743" t="s">
        <v>4585</v>
      </c>
      <c r="M1308" s="415">
        <v>0</v>
      </c>
      <c r="N1308" s="415">
        <v>0</v>
      </c>
      <c r="O1308" s="415">
        <v>2</v>
      </c>
      <c r="P1308" s="415">
        <v>0</v>
      </c>
      <c r="Q1308" s="415">
        <v>0</v>
      </c>
      <c r="R1308" s="260">
        <f t="shared" si="53"/>
        <v>0</v>
      </c>
      <c r="S1308" s="743"/>
      <c r="T1308" s="743"/>
      <c r="U1308" s="743"/>
      <c r="V1308" s="743"/>
      <c r="W1308" s="743"/>
      <c r="X1308" s="743"/>
    </row>
    <row r="1309" spans="2:24" ht="14.15" hidden="1" customHeight="1">
      <c r="B1309" s="738" t="s">
        <v>4471</v>
      </c>
      <c r="D1309" s="737" t="s">
        <v>4472</v>
      </c>
      <c r="E1309" s="737"/>
      <c r="F1309" s="739" t="s">
        <v>275</v>
      </c>
      <c r="G1309" s="739">
        <v>4</v>
      </c>
      <c r="H1309" s="739">
        <v>2</v>
      </c>
      <c r="I1309" s="586" t="s">
        <v>3345</v>
      </c>
      <c r="J1309" s="739">
        <v>4</v>
      </c>
      <c r="K1309" s="744" t="s">
        <v>460</v>
      </c>
      <c r="L1309" s="743" t="s">
        <v>4602</v>
      </c>
      <c r="M1309" s="628">
        <v>0</v>
      </c>
      <c r="N1309" s="628">
        <v>0</v>
      </c>
      <c r="O1309" s="628">
        <v>0</v>
      </c>
      <c r="P1309" s="628">
        <v>0</v>
      </c>
      <c r="Q1309" s="628">
        <v>0</v>
      </c>
      <c r="R1309" s="260">
        <f t="shared" si="53"/>
        <v>0</v>
      </c>
      <c r="S1309" s="743"/>
      <c r="T1309" s="743"/>
      <c r="U1309" s="743"/>
      <c r="V1309" s="743"/>
      <c r="W1309" s="743"/>
      <c r="X1309" s="743"/>
    </row>
    <row r="1310" spans="2:24" ht="14.15" hidden="1" customHeight="1">
      <c r="B1310" s="738" t="s">
        <v>4473</v>
      </c>
      <c r="D1310" s="737" t="s">
        <v>4474</v>
      </c>
      <c r="E1310" s="737"/>
      <c r="F1310" s="739" t="s">
        <v>256</v>
      </c>
      <c r="G1310" s="739"/>
      <c r="H1310" s="739"/>
      <c r="I1310" s="586" t="s">
        <v>3345</v>
      </c>
      <c r="J1310" s="739">
        <v>6</v>
      </c>
      <c r="K1310" s="312" t="s">
        <v>3255</v>
      </c>
      <c r="L1310" s="743" t="s">
        <v>4585</v>
      </c>
      <c r="M1310" s="415">
        <v>0</v>
      </c>
      <c r="N1310" s="415">
        <v>1</v>
      </c>
      <c r="O1310" s="415">
        <v>0</v>
      </c>
      <c r="P1310" s="415">
        <v>0</v>
      </c>
      <c r="Q1310" s="415">
        <v>0</v>
      </c>
      <c r="R1310" s="260">
        <f t="shared" si="53"/>
        <v>0</v>
      </c>
      <c r="S1310" s="743"/>
      <c r="T1310" s="743"/>
      <c r="U1310" s="743"/>
      <c r="V1310" s="743"/>
      <c r="W1310" s="743"/>
      <c r="X1310" s="743"/>
    </row>
    <row r="1311" spans="2:24" ht="14.15" customHeight="1">
      <c r="B1311" s="745" t="s">
        <v>4612</v>
      </c>
      <c r="D1311" s="737" t="s">
        <v>4475</v>
      </c>
      <c r="E1311" s="737"/>
      <c r="F1311" s="739" t="s">
        <v>256</v>
      </c>
      <c r="G1311" s="739"/>
      <c r="H1311" s="739"/>
      <c r="I1311" s="586" t="s">
        <v>3345</v>
      </c>
      <c r="J1311" s="739">
        <v>8</v>
      </c>
      <c r="K1311" s="312" t="s">
        <v>3262</v>
      </c>
      <c r="L1311" s="743" t="s">
        <v>4585</v>
      </c>
      <c r="M1311" s="415">
        <v>0</v>
      </c>
      <c r="N1311" s="415">
        <v>0</v>
      </c>
      <c r="O1311" s="415">
        <v>0</v>
      </c>
      <c r="P1311" s="415">
        <v>1</v>
      </c>
      <c r="Q1311" s="415">
        <v>1</v>
      </c>
      <c r="R1311" s="260">
        <f t="shared" si="53"/>
        <v>2</v>
      </c>
      <c r="S1311" s="743"/>
      <c r="T1311" s="743"/>
      <c r="U1311" s="743"/>
      <c r="V1311" s="743"/>
      <c r="W1311" s="743"/>
      <c r="X1311" s="743"/>
    </row>
    <row r="1312" spans="2:24" ht="14.15" customHeight="1">
      <c r="B1312" s="738" t="s">
        <v>4599</v>
      </c>
      <c r="D1312" s="737" t="s">
        <v>4414</v>
      </c>
      <c r="E1312" s="737"/>
      <c r="F1312" s="739" t="s">
        <v>256</v>
      </c>
      <c r="G1312" s="739"/>
      <c r="H1312" s="739"/>
      <c r="I1312" s="309" t="s">
        <v>3300</v>
      </c>
      <c r="J1312" s="739">
        <v>1</v>
      </c>
      <c r="K1312" s="312" t="s">
        <v>3245</v>
      </c>
      <c r="L1312" s="743" t="s">
        <v>4585</v>
      </c>
      <c r="M1312" s="415">
        <v>1</v>
      </c>
      <c r="N1312" s="415">
        <v>1</v>
      </c>
      <c r="O1312" s="415">
        <v>1</v>
      </c>
      <c r="P1312" s="415">
        <v>1</v>
      </c>
      <c r="Q1312" s="628">
        <v>0</v>
      </c>
      <c r="R1312" s="260">
        <f t="shared" si="53"/>
        <v>4</v>
      </c>
      <c r="S1312" s="743"/>
      <c r="T1312" s="743"/>
      <c r="U1312" s="743"/>
      <c r="V1312" s="743"/>
      <c r="W1312" s="743"/>
      <c r="X1312" s="743"/>
    </row>
    <row r="1313" spans="2:24" ht="14.15" hidden="1" customHeight="1">
      <c r="B1313" s="738" t="s">
        <v>4415</v>
      </c>
      <c r="D1313" s="737" t="s">
        <v>4416</v>
      </c>
      <c r="E1313" s="737"/>
      <c r="F1313" s="739" t="s">
        <v>256</v>
      </c>
      <c r="G1313" s="739"/>
      <c r="H1313" s="739"/>
      <c r="I1313" s="309" t="s">
        <v>3300</v>
      </c>
      <c r="J1313" s="739">
        <v>1</v>
      </c>
      <c r="K1313" s="744" t="s">
        <v>460</v>
      </c>
      <c r="L1313" s="743" t="s">
        <v>5139</v>
      </c>
      <c r="M1313" s="628">
        <v>0</v>
      </c>
      <c r="N1313" s="628">
        <v>0</v>
      </c>
      <c r="O1313" s="628">
        <v>0</v>
      </c>
      <c r="P1313" s="628">
        <v>0</v>
      </c>
      <c r="Q1313" s="628">
        <v>0</v>
      </c>
      <c r="R1313" s="260">
        <f t="shared" si="53"/>
        <v>0</v>
      </c>
      <c r="S1313" s="743"/>
      <c r="T1313" s="743"/>
      <c r="U1313" s="743"/>
      <c r="V1313" s="743"/>
      <c r="W1313" s="743"/>
      <c r="X1313" s="743"/>
    </row>
    <row r="1314" spans="2:24" ht="14.15" hidden="1" customHeight="1">
      <c r="B1314" s="738" t="s">
        <v>4417</v>
      </c>
      <c r="D1314" s="737" t="s">
        <v>4418</v>
      </c>
      <c r="E1314" s="737"/>
      <c r="F1314" s="739" t="s">
        <v>275</v>
      </c>
      <c r="G1314" s="739">
        <v>1</v>
      </c>
      <c r="H1314" s="739">
        <v>2</v>
      </c>
      <c r="I1314" s="309" t="s">
        <v>3300</v>
      </c>
      <c r="J1314" s="739">
        <v>2</v>
      </c>
      <c r="K1314" s="312" t="s">
        <v>3255</v>
      </c>
      <c r="L1314" s="743" t="s">
        <v>4602</v>
      </c>
      <c r="M1314" s="628">
        <v>0</v>
      </c>
      <c r="N1314" s="415">
        <v>0</v>
      </c>
      <c r="O1314" s="415">
        <v>0</v>
      </c>
      <c r="P1314" s="628">
        <v>0</v>
      </c>
      <c r="Q1314" s="415">
        <v>0</v>
      </c>
      <c r="R1314" s="260">
        <f t="shared" si="53"/>
        <v>0</v>
      </c>
      <c r="S1314" s="743"/>
      <c r="T1314" s="743"/>
      <c r="U1314" s="743"/>
      <c r="V1314" s="743"/>
      <c r="W1314" s="743"/>
      <c r="X1314" s="743"/>
    </row>
    <row r="1315" spans="2:24" ht="14.15" hidden="1" customHeight="1">
      <c r="B1315" s="738" t="s">
        <v>4421</v>
      </c>
      <c r="D1315" s="737" t="s">
        <v>4422</v>
      </c>
      <c r="E1315" s="737"/>
      <c r="F1315" s="739" t="s">
        <v>256</v>
      </c>
      <c r="G1315" s="739"/>
      <c r="H1315" s="739"/>
      <c r="I1315" s="309" t="s">
        <v>3300</v>
      </c>
      <c r="J1315" s="739">
        <v>2</v>
      </c>
      <c r="K1315" s="312" t="s">
        <v>3255</v>
      </c>
      <c r="L1315" s="743" t="s">
        <v>5139</v>
      </c>
      <c r="M1315" s="628">
        <v>0</v>
      </c>
      <c r="N1315" s="415">
        <v>0</v>
      </c>
      <c r="O1315" s="415">
        <v>0</v>
      </c>
      <c r="P1315" s="415">
        <v>0</v>
      </c>
      <c r="Q1315" s="415">
        <v>0</v>
      </c>
      <c r="R1315" s="260">
        <f t="shared" si="53"/>
        <v>0</v>
      </c>
      <c r="S1315" s="743"/>
      <c r="T1315" s="743"/>
      <c r="U1315" s="743"/>
      <c r="V1315" s="743"/>
      <c r="W1315" s="743"/>
      <c r="X1315" s="743"/>
    </row>
    <row r="1316" spans="2:24" ht="14.15" hidden="1" customHeight="1">
      <c r="B1316" s="738" t="s">
        <v>4419</v>
      </c>
      <c r="D1316" s="737" t="s">
        <v>4420</v>
      </c>
      <c r="E1316" s="737"/>
      <c r="F1316" s="739" t="s">
        <v>256</v>
      </c>
      <c r="G1316" s="739"/>
      <c r="H1316" s="739"/>
      <c r="I1316" s="309" t="s">
        <v>3300</v>
      </c>
      <c r="J1316" s="739">
        <v>2</v>
      </c>
      <c r="K1316" s="744" t="s">
        <v>460</v>
      </c>
      <c r="L1316" s="743" t="s">
        <v>4638</v>
      </c>
      <c r="M1316" s="628">
        <v>0</v>
      </c>
      <c r="N1316" s="628">
        <v>0</v>
      </c>
      <c r="O1316" s="628">
        <v>0</v>
      </c>
      <c r="P1316" s="415">
        <v>0</v>
      </c>
      <c r="Q1316" s="628">
        <v>0</v>
      </c>
      <c r="R1316" s="260">
        <f t="shared" si="53"/>
        <v>0</v>
      </c>
      <c r="S1316" s="743"/>
      <c r="T1316" s="743"/>
      <c r="U1316" s="743"/>
      <c r="V1316" s="743"/>
      <c r="W1316" s="743"/>
      <c r="X1316" s="743"/>
    </row>
    <row r="1317" spans="2:24" ht="14.15" hidden="1" customHeight="1">
      <c r="B1317" s="738" t="s">
        <v>4423</v>
      </c>
      <c r="D1317" s="737" t="s">
        <v>4424</v>
      </c>
      <c r="E1317" s="737"/>
      <c r="F1317" s="739" t="s">
        <v>275</v>
      </c>
      <c r="G1317" s="739">
        <v>3</v>
      </c>
      <c r="H1317" s="739">
        <v>3</v>
      </c>
      <c r="I1317" s="309" t="s">
        <v>3300</v>
      </c>
      <c r="J1317" s="739">
        <v>3</v>
      </c>
      <c r="K1317" s="312" t="s">
        <v>3255</v>
      </c>
      <c r="L1317" s="743" t="s">
        <v>5129</v>
      </c>
      <c r="M1317" s="415">
        <v>0</v>
      </c>
      <c r="N1317" s="415">
        <v>0</v>
      </c>
      <c r="O1317" s="415">
        <v>0</v>
      </c>
      <c r="P1317" s="415">
        <v>0</v>
      </c>
      <c r="Q1317" s="415">
        <v>0</v>
      </c>
      <c r="R1317" s="260">
        <f t="shared" si="53"/>
        <v>0</v>
      </c>
      <c r="S1317" s="743"/>
      <c r="T1317" s="743"/>
      <c r="U1317" s="743"/>
      <c r="V1317" s="743"/>
      <c r="W1317" s="743"/>
      <c r="X1317" s="743"/>
    </row>
    <row r="1318" spans="2:24" ht="14.15" customHeight="1">
      <c r="B1318" s="745" t="s">
        <v>4640</v>
      </c>
      <c r="D1318" s="737" t="s">
        <v>4426</v>
      </c>
      <c r="E1318" s="737"/>
      <c r="F1318" s="739" t="s">
        <v>275</v>
      </c>
      <c r="G1318" s="739">
        <v>3</v>
      </c>
      <c r="H1318" s="739">
        <v>1</v>
      </c>
      <c r="I1318" s="309" t="s">
        <v>3300</v>
      </c>
      <c r="J1318" s="739">
        <v>4</v>
      </c>
      <c r="K1318" s="312" t="s">
        <v>3262</v>
      </c>
      <c r="L1318" s="743" t="s">
        <v>4585</v>
      </c>
      <c r="M1318" s="415">
        <v>2</v>
      </c>
      <c r="N1318" s="415">
        <v>0</v>
      </c>
      <c r="O1318" s="628">
        <v>0</v>
      </c>
      <c r="P1318" s="628">
        <v>0</v>
      </c>
      <c r="Q1318" s="628">
        <v>0</v>
      </c>
      <c r="R1318" s="260">
        <f t="shared" si="53"/>
        <v>2</v>
      </c>
      <c r="S1318" s="743"/>
      <c r="T1318" s="743"/>
      <c r="U1318" s="743"/>
      <c r="V1318" s="743"/>
      <c r="W1318" s="743"/>
      <c r="X1318" s="743"/>
    </row>
    <row r="1319" spans="2:24" ht="14.15" customHeight="1">
      <c r="B1319" s="738" t="s">
        <v>4639</v>
      </c>
      <c r="D1319" s="737" t="s">
        <v>4425</v>
      </c>
      <c r="E1319" s="737"/>
      <c r="F1319" s="739" t="s">
        <v>275</v>
      </c>
      <c r="G1319" s="739">
        <v>2</v>
      </c>
      <c r="H1319" s="739">
        <v>7</v>
      </c>
      <c r="I1319" s="309" t="s">
        <v>3300</v>
      </c>
      <c r="J1319" s="739">
        <v>4</v>
      </c>
      <c r="K1319" s="312" t="s">
        <v>3245</v>
      </c>
      <c r="L1319" s="743" t="s">
        <v>4585</v>
      </c>
      <c r="M1319" s="415">
        <v>1</v>
      </c>
      <c r="N1319" s="415">
        <v>1</v>
      </c>
      <c r="O1319" s="415">
        <v>1</v>
      </c>
      <c r="P1319" s="628">
        <v>0</v>
      </c>
      <c r="Q1319" s="415">
        <v>1</v>
      </c>
      <c r="R1319" s="260">
        <f t="shared" si="53"/>
        <v>4</v>
      </c>
      <c r="S1319" s="743"/>
      <c r="T1319" s="743"/>
      <c r="U1319" s="743"/>
      <c r="V1319" s="743"/>
      <c r="W1319" s="743"/>
      <c r="X1319" s="743"/>
    </row>
    <row r="1320" spans="2:24" ht="14.15" hidden="1" customHeight="1">
      <c r="B1320" s="738" t="s">
        <v>4427</v>
      </c>
      <c r="D1320" s="737" t="s">
        <v>4428</v>
      </c>
      <c r="E1320" s="737"/>
      <c r="F1320" s="739" t="s">
        <v>275</v>
      </c>
      <c r="G1320" s="739">
        <v>5</v>
      </c>
      <c r="H1320" s="739">
        <v>5</v>
      </c>
      <c r="I1320" s="309" t="s">
        <v>3300</v>
      </c>
      <c r="J1320" s="739">
        <v>5</v>
      </c>
      <c r="K1320" s="744" t="s">
        <v>460</v>
      </c>
      <c r="L1320" s="743" t="s">
        <v>5099</v>
      </c>
      <c r="M1320" s="628">
        <v>0</v>
      </c>
      <c r="N1320" s="415">
        <v>0</v>
      </c>
      <c r="O1320" s="415">
        <v>0</v>
      </c>
      <c r="P1320" s="415">
        <v>0</v>
      </c>
      <c r="Q1320" s="415">
        <v>0</v>
      </c>
      <c r="R1320" s="260">
        <f t="shared" si="53"/>
        <v>0</v>
      </c>
      <c r="S1320" s="743"/>
      <c r="T1320" s="743"/>
      <c r="U1320" s="743"/>
      <c r="V1320" s="743"/>
      <c r="W1320" s="743"/>
      <c r="X1320" s="743"/>
    </row>
    <row r="1321" spans="2:24" ht="14.15" customHeight="1">
      <c r="B1321" s="738" t="s">
        <v>4429</v>
      </c>
      <c r="D1321" s="737" t="s">
        <v>4430</v>
      </c>
      <c r="E1321" s="737"/>
      <c r="F1321" s="739" t="s">
        <v>256</v>
      </c>
      <c r="G1321" s="739"/>
      <c r="H1321" s="739"/>
      <c r="I1321" s="309" t="s">
        <v>3300</v>
      </c>
      <c r="J1321" s="739">
        <v>9</v>
      </c>
      <c r="K1321" s="312" t="s">
        <v>3262</v>
      </c>
      <c r="L1321" s="743" t="s">
        <v>4585</v>
      </c>
      <c r="M1321" s="415">
        <v>1</v>
      </c>
      <c r="N1321" s="415">
        <v>2</v>
      </c>
      <c r="O1321" s="415">
        <v>2</v>
      </c>
      <c r="P1321" s="415">
        <v>1</v>
      </c>
      <c r="Q1321" s="415">
        <v>2</v>
      </c>
      <c r="R1321" s="260">
        <f t="shared" si="53"/>
        <v>8</v>
      </c>
      <c r="S1321" s="743"/>
      <c r="T1321" s="743"/>
      <c r="U1321" s="743"/>
      <c r="V1321" s="743"/>
      <c r="W1321" s="743"/>
      <c r="X1321" s="743"/>
    </row>
    <row r="1322" spans="2:24" ht="14.15" customHeight="1">
      <c r="B1322" s="738" t="s">
        <v>4831</v>
      </c>
      <c r="D1322" s="737" t="s">
        <v>4433</v>
      </c>
      <c r="E1322" s="737"/>
      <c r="F1322" s="739" t="s">
        <v>256</v>
      </c>
      <c r="G1322" s="739"/>
      <c r="H1322" s="739"/>
      <c r="I1322" s="309" t="s">
        <v>3312</v>
      </c>
      <c r="J1322" s="739">
        <v>1</v>
      </c>
      <c r="K1322" s="312" t="s">
        <v>3245</v>
      </c>
      <c r="L1322" s="743" t="s">
        <v>4585</v>
      </c>
      <c r="M1322" s="415">
        <v>1</v>
      </c>
      <c r="N1322" s="415">
        <v>1</v>
      </c>
      <c r="O1322" s="628">
        <v>0</v>
      </c>
      <c r="P1322" s="415">
        <v>1</v>
      </c>
      <c r="Q1322" s="415">
        <v>1</v>
      </c>
      <c r="R1322" s="260">
        <f t="shared" si="53"/>
        <v>4</v>
      </c>
      <c r="S1322" s="743"/>
      <c r="T1322" s="743"/>
      <c r="U1322" s="743"/>
      <c r="V1322" s="743"/>
      <c r="W1322" s="743"/>
      <c r="X1322" s="743"/>
    </row>
    <row r="1323" spans="2:24" ht="14.15" hidden="1" customHeight="1">
      <c r="B1323" s="738" t="s">
        <v>4431</v>
      </c>
      <c r="D1323" s="737" t="s">
        <v>4432</v>
      </c>
      <c r="E1323" s="737"/>
      <c r="F1323" s="739" t="s">
        <v>275</v>
      </c>
      <c r="G1323" s="739">
        <v>1</v>
      </c>
      <c r="H1323" s="739">
        <v>2</v>
      </c>
      <c r="I1323" s="309" t="s">
        <v>3312</v>
      </c>
      <c r="J1323" s="739">
        <v>1</v>
      </c>
      <c r="K1323" s="744" t="s">
        <v>460</v>
      </c>
      <c r="L1323" s="743" t="s">
        <v>4618</v>
      </c>
      <c r="M1323" s="628">
        <v>0</v>
      </c>
      <c r="N1323" s="628">
        <v>0</v>
      </c>
      <c r="O1323" s="628">
        <v>0</v>
      </c>
      <c r="P1323" s="415">
        <v>0</v>
      </c>
      <c r="Q1323" s="628">
        <v>0</v>
      </c>
      <c r="R1323" s="260">
        <f t="shared" si="53"/>
        <v>0</v>
      </c>
      <c r="S1323" s="743"/>
      <c r="T1323" s="743"/>
      <c r="U1323" s="743"/>
      <c r="V1323" s="743"/>
      <c r="W1323" s="743"/>
      <c r="X1323" s="743"/>
    </row>
    <row r="1324" spans="2:24" ht="14.15" hidden="1" customHeight="1">
      <c r="B1324" s="738" t="s">
        <v>4434</v>
      </c>
      <c r="D1324" s="737" t="s">
        <v>4435</v>
      </c>
      <c r="E1324" s="737"/>
      <c r="F1324" s="739" t="s">
        <v>256</v>
      </c>
      <c r="G1324" s="739"/>
      <c r="H1324" s="739"/>
      <c r="I1324" s="309" t="s">
        <v>3312</v>
      </c>
      <c r="J1324" s="739">
        <v>1</v>
      </c>
      <c r="K1324" s="312" t="s">
        <v>3255</v>
      </c>
      <c r="L1324" s="743" t="s">
        <v>4663</v>
      </c>
      <c r="M1324" s="415">
        <v>0</v>
      </c>
      <c r="N1324" s="415">
        <v>0</v>
      </c>
      <c r="O1324" s="415">
        <v>0</v>
      </c>
      <c r="P1324" s="415">
        <v>0</v>
      </c>
      <c r="Q1324" s="415">
        <v>0</v>
      </c>
      <c r="R1324" s="260">
        <f t="shared" si="53"/>
        <v>0</v>
      </c>
      <c r="S1324" s="743"/>
      <c r="T1324" s="743"/>
      <c r="U1324" s="743"/>
      <c r="V1324" s="743"/>
      <c r="W1324" s="743"/>
      <c r="X1324" s="743"/>
    </row>
    <row r="1325" spans="2:24" ht="14.15" hidden="1" customHeight="1">
      <c r="B1325" s="738" t="s">
        <v>4437</v>
      </c>
      <c r="D1325" s="737" t="s">
        <v>4438</v>
      </c>
      <c r="E1325" s="737"/>
      <c r="F1325" s="739" t="s">
        <v>256</v>
      </c>
      <c r="G1325" s="739"/>
      <c r="H1325" s="739"/>
      <c r="I1325" s="309" t="s">
        <v>3312</v>
      </c>
      <c r="J1325" s="739">
        <v>2</v>
      </c>
      <c r="K1325" s="744" t="s">
        <v>460</v>
      </c>
      <c r="L1325" s="743" t="s">
        <v>4620</v>
      </c>
      <c r="M1325" s="628">
        <v>0</v>
      </c>
      <c r="N1325" s="415">
        <v>0</v>
      </c>
      <c r="O1325" s="415">
        <v>0</v>
      </c>
      <c r="P1325" s="415">
        <v>0</v>
      </c>
      <c r="Q1325" s="415">
        <v>0</v>
      </c>
      <c r="R1325" s="260">
        <f t="shared" si="53"/>
        <v>0</v>
      </c>
      <c r="S1325" s="743"/>
      <c r="T1325" s="743"/>
      <c r="U1325" s="743"/>
      <c r="V1325" s="743"/>
      <c r="W1325" s="743"/>
      <c r="X1325" s="743"/>
    </row>
    <row r="1326" spans="2:24" ht="14.15" customHeight="1">
      <c r="B1326" s="738" t="s">
        <v>6185</v>
      </c>
      <c r="D1326" s="737" t="s">
        <v>4436</v>
      </c>
      <c r="E1326" s="737"/>
      <c r="F1326" s="739" t="s">
        <v>275</v>
      </c>
      <c r="G1326" s="739">
        <v>1</v>
      </c>
      <c r="H1326" s="739">
        <v>2</v>
      </c>
      <c r="I1326" s="309" t="s">
        <v>3312</v>
      </c>
      <c r="J1326" s="739">
        <v>2</v>
      </c>
      <c r="K1326" s="312" t="s">
        <v>3262</v>
      </c>
      <c r="L1326" s="743" t="s">
        <v>4585</v>
      </c>
      <c r="M1326" s="628">
        <v>0</v>
      </c>
      <c r="N1326" s="415">
        <v>1</v>
      </c>
      <c r="O1326" s="628">
        <v>0</v>
      </c>
      <c r="P1326" s="415">
        <v>1</v>
      </c>
      <c r="Q1326" s="415">
        <v>2</v>
      </c>
      <c r="R1326" s="260">
        <f t="shared" si="53"/>
        <v>4</v>
      </c>
      <c r="S1326" s="743"/>
      <c r="T1326" s="743"/>
      <c r="U1326" s="743"/>
      <c r="V1326" s="743"/>
      <c r="W1326" s="743"/>
      <c r="X1326" s="743"/>
    </row>
    <row r="1327" spans="2:24" ht="14.15" hidden="1" customHeight="1">
      <c r="B1327" s="738" t="s">
        <v>4439</v>
      </c>
      <c r="D1327" s="737" t="s">
        <v>4440</v>
      </c>
      <c r="E1327" s="737"/>
      <c r="F1327" s="739" t="s">
        <v>542</v>
      </c>
      <c r="G1327" s="739">
        <v>2</v>
      </c>
      <c r="H1327" s="739">
        <v>2</v>
      </c>
      <c r="I1327" s="309" t="s">
        <v>3312</v>
      </c>
      <c r="J1327" s="739">
        <v>3</v>
      </c>
      <c r="K1327" s="744" t="s">
        <v>460</v>
      </c>
      <c r="L1327" s="743" t="s">
        <v>4610</v>
      </c>
      <c r="M1327" s="628">
        <v>0</v>
      </c>
      <c r="N1327" s="628">
        <v>0</v>
      </c>
      <c r="O1327" s="628">
        <v>0</v>
      </c>
      <c r="P1327" s="628">
        <v>0</v>
      </c>
      <c r="Q1327" s="415">
        <v>0</v>
      </c>
      <c r="R1327" s="260">
        <f t="shared" si="53"/>
        <v>0</v>
      </c>
      <c r="S1327" s="743"/>
      <c r="T1327" s="743"/>
      <c r="U1327" s="743"/>
      <c r="V1327" s="743"/>
      <c r="W1327" s="743"/>
      <c r="X1327" s="743"/>
    </row>
    <row r="1328" spans="2:24" ht="14.15" customHeight="1">
      <c r="B1328" s="738" t="s">
        <v>4443</v>
      </c>
      <c r="D1328" s="737" t="s">
        <v>4444</v>
      </c>
      <c r="E1328" s="737"/>
      <c r="F1328" s="739" t="s">
        <v>256</v>
      </c>
      <c r="G1328" s="739"/>
      <c r="H1328" s="739"/>
      <c r="I1328" s="309" t="s">
        <v>3312</v>
      </c>
      <c r="J1328" s="739">
        <v>4</v>
      </c>
      <c r="K1328" s="312" t="s">
        <v>3262</v>
      </c>
      <c r="L1328" s="743" t="s">
        <v>4585</v>
      </c>
      <c r="M1328" s="415">
        <v>2</v>
      </c>
      <c r="N1328" s="415">
        <v>1</v>
      </c>
      <c r="O1328" s="415">
        <v>1</v>
      </c>
      <c r="P1328" s="415">
        <v>0</v>
      </c>
      <c r="Q1328" s="415">
        <v>2</v>
      </c>
      <c r="R1328" s="260">
        <f t="shared" si="53"/>
        <v>6</v>
      </c>
      <c r="S1328" s="743"/>
      <c r="T1328" s="743"/>
      <c r="U1328" s="743"/>
      <c r="V1328" s="743"/>
      <c r="W1328" s="743"/>
      <c r="X1328" s="743"/>
    </row>
    <row r="1329" spans="2:24" ht="14.15" hidden="1" customHeight="1">
      <c r="B1329" s="738" t="s">
        <v>4441</v>
      </c>
      <c r="D1329" s="737" t="s">
        <v>4442</v>
      </c>
      <c r="E1329" s="737"/>
      <c r="F1329" s="739" t="s">
        <v>275</v>
      </c>
      <c r="G1329" s="739">
        <v>4</v>
      </c>
      <c r="H1329" s="739">
        <v>4</v>
      </c>
      <c r="I1329" s="309" t="s">
        <v>3312</v>
      </c>
      <c r="J1329" s="739">
        <v>4</v>
      </c>
      <c r="K1329" s="312" t="s">
        <v>3255</v>
      </c>
      <c r="L1329" s="743" t="s">
        <v>5139</v>
      </c>
      <c r="M1329" s="415">
        <v>0</v>
      </c>
      <c r="N1329" s="415">
        <v>0</v>
      </c>
      <c r="O1329" s="415">
        <v>0</v>
      </c>
      <c r="P1329" s="415">
        <v>0</v>
      </c>
      <c r="Q1329" s="415">
        <v>0</v>
      </c>
      <c r="R1329" s="260">
        <f t="shared" si="53"/>
        <v>0</v>
      </c>
      <c r="S1329" s="743"/>
      <c r="T1329" s="743"/>
      <c r="U1329" s="743"/>
      <c r="V1329" s="743"/>
      <c r="W1329" s="743"/>
      <c r="X1329" s="743"/>
    </row>
    <row r="1330" spans="2:24" ht="14.15" customHeight="1">
      <c r="B1330" s="738" t="s">
        <v>4598</v>
      </c>
      <c r="D1330" s="737" t="s">
        <v>4446</v>
      </c>
      <c r="E1330" s="737"/>
      <c r="F1330" s="739" t="s">
        <v>275</v>
      </c>
      <c r="G1330" s="739">
        <v>5</v>
      </c>
      <c r="H1330" s="739">
        <v>5</v>
      </c>
      <c r="I1330" s="309" t="s">
        <v>3312</v>
      </c>
      <c r="J1330" s="739">
        <v>5</v>
      </c>
      <c r="K1330" s="312" t="s">
        <v>3245</v>
      </c>
      <c r="L1330" s="743" t="s">
        <v>4585</v>
      </c>
      <c r="M1330" s="415">
        <v>1</v>
      </c>
      <c r="N1330" s="415">
        <v>1</v>
      </c>
      <c r="O1330" s="415">
        <v>1</v>
      </c>
      <c r="P1330" s="628">
        <v>0</v>
      </c>
      <c r="Q1330" s="415">
        <v>1</v>
      </c>
      <c r="R1330" s="260">
        <f t="shared" si="53"/>
        <v>4</v>
      </c>
      <c r="S1330" s="743"/>
      <c r="T1330" s="743"/>
      <c r="U1330" s="743"/>
      <c r="V1330" s="743"/>
      <c r="W1330" s="743"/>
      <c r="X1330" s="743"/>
    </row>
    <row r="1331" spans="2:24" ht="14.15" hidden="1" customHeight="1">
      <c r="B1331" s="738" t="s">
        <v>4600</v>
      </c>
      <c r="D1331" s="737" t="s">
        <v>4445</v>
      </c>
      <c r="E1331" s="737"/>
      <c r="F1331" s="739" t="s">
        <v>275</v>
      </c>
      <c r="G1331" s="739">
        <v>3</v>
      </c>
      <c r="H1331" s="739">
        <v>5</v>
      </c>
      <c r="I1331" s="309" t="s">
        <v>3312</v>
      </c>
      <c r="J1331" s="739">
        <v>5</v>
      </c>
      <c r="K1331" s="312" t="s">
        <v>3255</v>
      </c>
      <c r="L1331" s="743" t="s">
        <v>4602</v>
      </c>
      <c r="M1331" s="415">
        <v>0</v>
      </c>
      <c r="N1331" s="415">
        <v>0</v>
      </c>
      <c r="O1331" s="415">
        <v>0</v>
      </c>
      <c r="P1331" s="415">
        <v>0</v>
      </c>
      <c r="Q1331" s="415">
        <v>0</v>
      </c>
      <c r="R1331" s="260">
        <f t="shared" si="53"/>
        <v>0</v>
      </c>
      <c r="S1331" s="743"/>
      <c r="T1331" s="743"/>
      <c r="U1331" s="743"/>
      <c r="V1331" s="743"/>
      <c r="W1331" s="743"/>
      <c r="X1331" s="743"/>
    </row>
    <row r="1332" spans="2:24" ht="14.15" hidden="1" customHeight="1">
      <c r="B1332" s="738" t="s">
        <v>4447</v>
      </c>
      <c r="D1332" s="737" t="s">
        <v>4448</v>
      </c>
      <c r="E1332" s="737"/>
      <c r="F1332" s="739" t="s">
        <v>256</v>
      </c>
      <c r="G1332" s="739"/>
      <c r="H1332" s="739"/>
      <c r="I1332" s="309" t="s">
        <v>3330</v>
      </c>
      <c r="J1332" s="739">
        <v>0</v>
      </c>
      <c r="K1332" s="744" t="s">
        <v>460</v>
      </c>
      <c r="L1332" s="743" t="s">
        <v>4607</v>
      </c>
      <c r="M1332" s="628">
        <v>0</v>
      </c>
      <c r="N1332" s="628">
        <v>0</v>
      </c>
      <c r="O1332" s="628">
        <v>0</v>
      </c>
      <c r="P1332" s="628">
        <v>0</v>
      </c>
      <c r="Q1332" s="628">
        <v>0</v>
      </c>
      <c r="R1332" s="260">
        <f t="shared" si="53"/>
        <v>0</v>
      </c>
      <c r="S1332" s="743"/>
      <c r="T1332" s="743"/>
      <c r="U1332" s="743"/>
      <c r="V1332" s="743"/>
      <c r="W1332" s="743"/>
      <c r="X1332" s="743"/>
    </row>
    <row r="1333" spans="2:24" ht="14.15" customHeight="1">
      <c r="B1333" s="745" t="s">
        <v>4590</v>
      </c>
      <c r="D1333" s="737" t="s">
        <v>4449</v>
      </c>
      <c r="E1333" s="737"/>
      <c r="F1333" s="739" t="s">
        <v>256</v>
      </c>
      <c r="G1333" s="739"/>
      <c r="H1333" s="739"/>
      <c r="I1333" s="309" t="s">
        <v>3330</v>
      </c>
      <c r="J1333" s="739">
        <v>1</v>
      </c>
      <c r="K1333" s="312" t="s">
        <v>3245</v>
      </c>
      <c r="L1333" s="743" t="s">
        <v>4586</v>
      </c>
      <c r="M1333" s="628">
        <v>0</v>
      </c>
      <c r="N1333" s="628">
        <v>0</v>
      </c>
      <c r="O1333" s="628">
        <v>0</v>
      </c>
      <c r="P1333" s="628">
        <v>0</v>
      </c>
      <c r="Q1333" s="628">
        <v>0</v>
      </c>
      <c r="R1333" s="260">
        <f t="shared" si="53"/>
        <v>0</v>
      </c>
      <c r="S1333" s="743"/>
      <c r="T1333" s="743"/>
      <c r="U1333" s="743"/>
      <c r="V1333" s="743"/>
      <c r="W1333" s="743"/>
      <c r="X1333" s="743"/>
    </row>
    <row r="1334" spans="2:24" ht="14.15" hidden="1" customHeight="1">
      <c r="B1334" s="745" t="s">
        <v>4633</v>
      </c>
      <c r="D1334" s="737" t="s">
        <v>4450</v>
      </c>
      <c r="E1334" s="737"/>
      <c r="F1334" s="739" t="s">
        <v>275</v>
      </c>
      <c r="G1334" s="739">
        <v>0</v>
      </c>
      <c r="H1334" s="739">
        <v>2</v>
      </c>
      <c r="I1334" s="309" t="s">
        <v>3330</v>
      </c>
      <c r="J1334" s="739">
        <v>2</v>
      </c>
      <c r="K1334" s="744" t="s">
        <v>460</v>
      </c>
      <c r="L1334" s="743" t="s">
        <v>4635</v>
      </c>
      <c r="M1334" s="628">
        <v>0</v>
      </c>
      <c r="N1334" s="628">
        <v>0</v>
      </c>
      <c r="O1334" s="628">
        <v>0</v>
      </c>
      <c r="P1334" s="415">
        <v>0</v>
      </c>
      <c r="Q1334" s="415">
        <v>0</v>
      </c>
      <c r="R1334" s="260">
        <f t="shared" si="53"/>
        <v>0</v>
      </c>
      <c r="S1334" s="743"/>
      <c r="T1334" s="743"/>
      <c r="U1334" s="743"/>
      <c r="V1334" s="743"/>
      <c r="W1334" s="743"/>
      <c r="X1334" s="743"/>
    </row>
    <row r="1335" spans="2:24" ht="14.15" hidden="1" customHeight="1">
      <c r="B1335" s="738" t="s">
        <v>4451</v>
      </c>
      <c r="D1335" s="737" t="s">
        <v>4452</v>
      </c>
      <c r="E1335" s="737"/>
      <c r="F1335" s="739" t="s">
        <v>275</v>
      </c>
      <c r="G1335" s="739">
        <v>2</v>
      </c>
      <c r="H1335" s="739">
        <v>2</v>
      </c>
      <c r="I1335" s="309" t="s">
        <v>3330</v>
      </c>
      <c r="J1335" s="739">
        <v>2</v>
      </c>
      <c r="K1335" s="744" t="s">
        <v>460</v>
      </c>
      <c r="L1335" s="743" t="s">
        <v>4621</v>
      </c>
      <c r="M1335" s="628">
        <v>0</v>
      </c>
      <c r="N1335" s="628">
        <v>0</v>
      </c>
      <c r="O1335" s="415">
        <v>0</v>
      </c>
      <c r="P1335" s="628">
        <v>0</v>
      </c>
      <c r="Q1335" s="628">
        <v>0</v>
      </c>
      <c r="R1335" s="260">
        <f t="shared" si="53"/>
        <v>0</v>
      </c>
      <c r="S1335" s="743"/>
      <c r="T1335" s="743"/>
      <c r="U1335" s="743"/>
      <c r="V1335" s="743"/>
      <c r="W1335" s="743"/>
      <c r="X1335" s="743"/>
    </row>
    <row r="1336" spans="2:24" ht="14.15" hidden="1" customHeight="1">
      <c r="B1336" s="738" t="s">
        <v>4636</v>
      </c>
      <c r="D1336" s="737" t="s">
        <v>4453</v>
      </c>
      <c r="E1336" s="737"/>
      <c r="F1336" s="739" t="s">
        <v>275</v>
      </c>
      <c r="G1336" s="739">
        <v>3</v>
      </c>
      <c r="H1336" s="739">
        <v>3</v>
      </c>
      <c r="I1336" s="309" t="s">
        <v>3330</v>
      </c>
      <c r="J1336" s="739">
        <v>3</v>
      </c>
      <c r="K1336" s="312" t="s">
        <v>3255</v>
      </c>
      <c r="L1336" s="743" t="s">
        <v>4638</v>
      </c>
      <c r="M1336" s="415">
        <v>0</v>
      </c>
      <c r="N1336" s="628">
        <v>0</v>
      </c>
      <c r="O1336" s="415">
        <v>0</v>
      </c>
      <c r="P1336" s="415">
        <v>0</v>
      </c>
      <c r="Q1336" s="415">
        <v>0</v>
      </c>
      <c r="R1336" s="260">
        <f t="shared" si="53"/>
        <v>0</v>
      </c>
      <c r="S1336" s="743"/>
      <c r="T1336" s="743"/>
      <c r="U1336" s="743"/>
      <c r="V1336" s="743"/>
      <c r="W1336" s="743"/>
      <c r="X1336" s="743"/>
    </row>
    <row r="1337" spans="2:24" ht="14.15" customHeight="1">
      <c r="B1337" s="738" t="s">
        <v>4454</v>
      </c>
      <c r="D1337" s="737" t="s">
        <v>4455</v>
      </c>
      <c r="E1337" s="737"/>
      <c r="F1337" s="739" t="s">
        <v>256</v>
      </c>
      <c r="G1337" s="739"/>
      <c r="H1337" s="739"/>
      <c r="I1337" s="309" t="s">
        <v>3330</v>
      </c>
      <c r="J1337" s="739">
        <v>3</v>
      </c>
      <c r="K1337" s="312" t="s">
        <v>3262</v>
      </c>
      <c r="L1337" s="743" t="s">
        <v>4585</v>
      </c>
      <c r="M1337" s="415">
        <v>0</v>
      </c>
      <c r="N1337" s="415">
        <v>2</v>
      </c>
      <c r="O1337" s="415">
        <v>2</v>
      </c>
      <c r="P1337" s="415">
        <v>2</v>
      </c>
      <c r="Q1337" s="415">
        <v>2</v>
      </c>
      <c r="R1337" s="260">
        <f t="shared" ref="R1337:R1400" si="54">SUBTOTAL(9,M1337:Q1337)</f>
        <v>8</v>
      </c>
      <c r="S1337" s="743"/>
      <c r="T1337" s="743"/>
      <c r="U1337" s="743"/>
      <c r="V1337" s="743"/>
      <c r="W1337" s="743"/>
      <c r="X1337" s="743"/>
    </row>
    <row r="1338" spans="2:24" ht="14.15" customHeight="1">
      <c r="B1338" s="738" t="s">
        <v>5568</v>
      </c>
      <c r="D1338" s="737" t="s">
        <v>4457</v>
      </c>
      <c r="E1338" s="737"/>
      <c r="F1338" s="739" t="s">
        <v>542</v>
      </c>
      <c r="G1338" s="739">
        <v>3</v>
      </c>
      <c r="H1338" s="739">
        <v>2</v>
      </c>
      <c r="I1338" s="309" t="s">
        <v>3330</v>
      </c>
      <c r="J1338" s="739">
        <v>4</v>
      </c>
      <c r="K1338" s="312" t="s">
        <v>3262</v>
      </c>
      <c r="L1338" s="743" t="s">
        <v>4585</v>
      </c>
      <c r="M1338" s="415">
        <v>2</v>
      </c>
      <c r="N1338" s="415">
        <v>2</v>
      </c>
      <c r="O1338" s="415">
        <v>0</v>
      </c>
      <c r="P1338" s="415">
        <v>1</v>
      </c>
      <c r="Q1338" s="415">
        <v>1</v>
      </c>
      <c r="R1338" s="260">
        <f t="shared" si="54"/>
        <v>6</v>
      </c>
      <c r="S1338" s="743"/>
      <c r="T1338" s="743"/>
      <c r="U1338" s="743"/>
      <c r="V1338" s="743"/>
      <c r="W1338" s="743"/>
      <c r="X1338" s="743"/>
    </row>
    <row r="1339" spans="2:24" ht="14.15" customHeight="1">
      <c r="B1339" s="738" t="s">
        <v>4619</v>
      </c>
      <c r="D1339" s="737" t="s">
        <v>4456</v>
      </c>
      <c r="E1339" s="737"/>
      <c r="F1339" s="739" t="s">
        <v>275</v>
      </c>
      <c r="G1339" s="739">
        <v>2</v>
      </c>
      <c r="H1339" s="739">
        <v>6</v>
      </c>
      <c r="I1339" s="309" t="s">
        <v>3330</v>
      </c>
      <c r="J1339" s="739">
        <v>4</v>
      </c>
      <c r="K1339" s="312" t="s">
        <v>3245</v>
      </c>
      <c r="L1339" s="743" t="s">
        <v>4585</v>
      </c>
      <c r="M1339" s="415">
        <v>1</v>
      </c>
      <c r="N1339" s="628">
        <v>0</v>
      </c>
      <c r="O1339" s="415">
        <v>1</v>
      </c>
      <c r="P1339" s="628">
        <v>0</v>
      </c>
      <c r="Q1339" s="415">
        <v>1</v>
      </c>
      <c r="R1339" s="260">
        <f t="shared" si="54"/>
        <v>3</v>
      </c>
      <c r="S1339" s="743"/>
      <c r="T1339" s="743"/>
      <c r="U1339" s="743"/>
      <c r="V1339" s="743"/>
      <c r="W1339" s="743"/>
      <c r="X1339" s="743"/>
    </row>
    <row r="1340" spans="2:24" ht="14.15" hidden="1" customHeight="1">
      <c r="B1340" s="738" t="s">
        <v>4459</v>
      </c>
      <c r="D1340" s="737" t="s">
        <v>4460</v>
      </c>
      <c r="E1340" s="737"/>
      <c r="F1340" s="739" t="s">
        <v>256</v>
      </c>
      <c r="G1340" s="739"/>
      <c r="H1340" s="739"/>
      <c r="I1340" s="309" t="s">
        <v>3330</v>
      </c>
      <c r="J1340" s="739">
        <v>7</v>
      </c>
      <c r="K1340" s="312" t="s">
        <v>3255</v>
      </c>
      <c r="L1340" s="743" t="s">
        <v>5136</v>
      </c>
      <c r="M1340" s="415">
        <v>0</v>
      </c>
      <c r="N1340" s="415">
        <v>0</v>
      </c>
      <c r="O1340" s="415">
        <v>0</v>
      </c>
      <c r="P1340" s="415">
        <v>0</v>
      </c>
      <c r="Q1340" s="415">
        <v>0</v>
      </c>
      <c r="R1340" s="260">
        <f t="shared" si="54"/>
        <v>0</v>
      </c>
      <c r="S1340" s="743"/>
      <c r="T1340" s="743"/>
      <c r="U1340" s="743"/>
      <c r="V1340" s="743"/>
      <c r="W1340" s="743"/>
      <c r="X1340" s="743"/>
    </row>
    <row r="1341" spans="2:24" ht="14.15" hidden="1" customHeight="1">
      <c r="B1341" s="745" t="s">
        <v>4632</v>
      </c>
      <c r="D1341" s="737" t="s">
        <v>4458</v>
      </c>
      <c r="E1341" s="737"/>
      <c r="F1341" s="739" t="s">
        <v>275</v>
      </c>
      <c r="G1341" s="739">
        <v>3</v>
      </c>
      <c r="H1341" s="739">
        <v>4</v>
      </c>
      <c r="I1341" s="309" t="s">
        <v>3330</v>
      </c>
      <c r="J1341" s="739">
        <v>7</v>
      </c>
      <c r="K1341" s="312" t="s">
        <v>3255</v>
      </c>
      <c r="L1341" s="743" t="s">
        <v>5099</v>
      </c>
      <c r="M1341" s="628">
        <v>0</v>
      </c>
      <c r="N1341" s="628">
        <v>0</v>
      </c>
      <c r="O1341" s="628">
        <v>0</v>
      </c>
      <c r="P1341" s="628">
        <v>0</v>
      </c>
      <c r="Q1341" s="415">
        <v>0</v>
      </c>
      <c r="R1341" s="260">
        <f t="shared" si="54"/>
        <v>0</v>
      </c>
      <c r="S1341" s="743"/>
      <c r="T1341" s="743"/>
      <c r="U1341" s="743"/>
      <c r="V1341" s="743"/>
      <c r="W1341" s="743"/>
      <c r="X1341" s="743"/>
    </row>
    <row r="1342" spans="2:24" ht="14.15" customHeight="1">
      <c r="B1342" s="738" t="s">
        <v>4476</v>
      </c>
      <c r="D1342" s="737" t="s">
        <v>4477</v>
      </c>
      <c r="E1342" s="737"/>
      <c r="F1342" s="739" t="s">
        <v>256</v>
      </c>
      <c r="G1342" s="739"/>
      <c r="H1342" s="739"/>
      <c r="I1342" s="309" t="s">
        <v>3362</v>
      </c>
      <c r="J1342" s="739">
        <v>1</v>
      </c>
      <c r="K1342" s="312" t="s">
        <v>3245</v>
      </c>
      <c r="L1342" s="743" t="s">
        <v>4585</v>
      </c>
      <c r="M1342" s="415">
        <v>1</v>
      </c>
      <c r="N1342" s="415">
        <v>1</v>
      </c>
      <c r="O1342" s="415">
        <v>1</v>
      </c>
      <c r="P1342" s="415">
        <v>1</v>
      </c>
      <c r="Q1342" s="415">
        <v>1</v>
      </c>
      <c r="R1342" s="260">
        <f t="shared" si="54"/>
        <v>5</v>
      </c>
      <c r="S1342" s="743"/>
      <c r="T1342" s="743"/>
      <c r="U1342" s="743"/>
      <c r="V1342" s="743"/>
      <c r="W1342" s="743"/>
      <c r="X1342" s="743"/>
    </row>
    <row r="1343" spans="2:24" ht="14.15" hidden="1" customHeight="1">
      <c r="B1343" s="738" t="s">
        <v>4479</v>
      </c>
      <c r="D1343" s="737" t="s">
        <v>4480</v>
      </c>
      <c r="E1343" s="737"/>
      <c r="F1343" s="739" t="s">
        <v>256</v>
      </c>
      <c r="G1343" s="739"/>
      <c r="H1343" s="739"/>
      <c r="I1343" s="309" t="s">
        <v>3362</v>
      </c>
      <c r="J1343" s="739">
        <v>1</v>
      </c>
      <c r="K1343" s="312" t="s">
        <v>3255</v>
      </c>
      <c r="L1343" s="743" t="s">
        <v>5139</v>
      </c>
      <c r="M1343" s="415">
        <v>0</v>
      </c>
      <c r="N1343" s="415">
        <v>0</v>
      </c>
      <c r="O1343" s="415">
        <v>0</v>
      </c>
      <c r="P1343" s="415">
        <v>0</v>
      </c>
      <c r="Q1343" s="415">
        <v>0</v>
      </c>
      <c r="R1343" s="260">
        <f t="shared" si="54"/>
        <v>0</v>
      </c>
      <c r="S1343" s="743"/>
      <c r="T1343" s="743"/>
      <c r="U1343" s="743"/>
      <c r="V1343" s="743"/>
      <c r="W1343" s="743"/>
      <c r="X1343" s="743"/>
    </row>
    <row r="1344" spans="2:24" ht="14.15" hidden="1" customHeight="1">
      <c r="B1344" s="738" t="s">
        <v>4617</v>
      </c>
      <c r="D1344" s="737" t="s">
        <v>4478</v>
      </c>
      <c r="E1344" s="737"/>
      <c r="F1344" s="739" t="s">
        <v>256</v>
      </c>
      <c r="G1344" s="739"/>
      <c r="H1344" s="739"/>
      <c r="I1344" s="309" t="s">
        <v>3362</v>
      </c>
      <c r="J1344" s="739">
        <v>1</v>
      </c>
      <c r="K1344" s="744" t="s">
        <v>460</v>
      </c>
      <c r="L1344" s="743" t="s">
        <v>5099</v>
      </c>
      <c r="M1344" s="628">
        <v>0</v>
      </c>
      <c r="N1344" s="415">
        <v>0</v>
      </c>
      <c r="O1344" s="415">
        <v>0</v>
      </c>
      <c r="P1344" s="415">
        <v>0</v>
      </c>
      <c r="Q1344" s="415">
        <v>0</v>
      </c>
      <c r="R1344" s="260">
        <f t="shared" si="54"/>
        <v>0</v>
      </c>
      <c r="S1344" s="743"/>
      <c r="T1344" s="743"/>
      <c r="U1344" s="743"/>
      <c r="V1344" s="743"/>
      <c r="W1344" s="743"/>
      <c r="X1344" s="743"/>
    </row>
    <row r="1345" spans="2:24" ht="14.15" hidden="1" customHeight="1">
      <c r="B1345" s="738" t="s">
        <v>4481</v>
      </c>
      <c r="D1345" s="737" t="s">
        <v>4482</v>
      </c>
      <c r="E1345" s="737"/>
      <c r="F1345" s="739" t="s">
        <v>275</v>
      </c>
      <c r="G1345" s="739">
        <v>2</v>
      </c>
      <c r="H1345" s="739">
        <v>1</v>
      </c>
      <c r="I1345" s="309" t="s">
        <v>3362</v>
      </c>
      <c r="J1345" s="739">
        <v>2</v>
      </c>
      <c r="K1345" s="312" t="s">
        <v>3255</v>
      </c>
      <c r="L1345" s="743" t="s">
        <v>4894</v>
      </c>
      <c r="M1345" s="415">
        <v>0</v>
      </c>
      <c r="N1345" s="415">
        <v>0</v>
      </c>
      <c r="O1345" s="415">
        <v>0</v>
      </c>
      <c r="P1345" s="415">
        <v>0</v>
      </c>
      <c r="Q1345" s="415">
        <v>0</v>
      </c>
      <c r="R1345" s="260">
        <f t="shared" si="54"/>
        <v>0</v>
      </c>
      <c r="S1345" s="743"/>
      <c r="T1345" s="743"/>
      <c r="U1345" s="743"/>
      <c r="V1345" s="743"/>
      <c r="W1345" s="743"/>
      <c r="X1345" s="743"/>
    </row>
    <row r="1346" spans="2:24" ht="14.15" hidden="1" customHeight="1">
      <c r="B1346" s="745" t="s">
        <v>4485</v>
      </c>
      <c r="D1346" s="737" t="s">
        <v>4486</v>
      </c>
      <c r="E1346" s="737"/>
      <c r="F1346" s="739" t="s">
        <v>275</v>
      </c>
      <c r="G1346" s="739">
        <v>4</v>
      </c>
      <c r="H1346" s="739">
        <v>5</v>
      </c>
      <c r="I1346" s="309" t="s">
        <v>3362</v>
      </c>
      <c r="J1346" s="739">
        <v>3</v>
      </c>
      <c r="K1346" s="744" t="s">
        <v>460</v>
      </c>
      <c r="L1346" s="743" t="s">
        <v>4634</v>
      </c>
      <c r="M1346" s="415">
        <v>0</v>
      </c>
      <c r="N1346" s="415">
        <v>0</v>
      </c>
      <c r="O1346" s="415">
        <v>0</v>
      </c>
      <c r="P1346" s="415">
        <v>0</v>
      </c>
      <c r="Q1346" s="415">
        <v>0</v>
      </c>
      <c r="R1346" s="260">
        <f t="shared" si="54"/>
        <v>0</v>
      </c>
      <c r="S1346" s="743"/>
      <c r="T1346" s="743"/>
      <c r="U1346" s="743"/>
      <c r="V1346" s="743"/>
      <c r="W1346" s="743"/>
      <c r="X1346" s="743"/>
    </row>
    <row r="1347" spans="2:24" ht="14.15" hidden="1" customHeight="1">
      <c r="B1347" s="738" t="s">
        <v>4483</v>
      </c>
      <c r="D1347" s="737" t="s">
        <v>4484</v>
      </c>
      <c r="E1347" s="737"/>
      <c r="F1347" s="739" t="s">
        <v>275</v>
      </c>
      <c r="G1347" s="739">
        <v>3</v>
      </c>
      <c r="H1347" s="739">
        <v>3</v>
      </c>
      <c r="I1347" s="309" t="s">
        <v>3362</v>
      </c>
      <c r="J1347" s="739">
        <v>3</v>
      </c>
      <c r="K1347" s="744" t="s">
        <v>460</v>
      </c>
      <c r="L1347" s="743" t="s">
        <v>4602</v>
      </c>
      <c r="M1347" s="628">
        <v>0</v>
      </c>
      <c r="N1347" s="628">
        <v>0</v>
      </c>
      <c r="O1347" s="628">
        <v>0</v>
      </c>
      <c r="P1347" s="628">
        <v>0</v>
      </c>
      <c r="Q1347" s="628">
        <v>0</v>
      </c>
      <c r="R1347" s="260">
        <f t="shared" si="54"/>
        <v>0</v>
      </c>
      <c r="S1347" s="743"/>
      <c r="T1347" s="743"/>
      <c r="U1347" s="743"/>
      <c r="V1347" s="743"/>
      <c r="W1347" s="743"/>
      <c r="X1347" s="743"/>
    </row>
    <row r="1348" spans="2:24" ht="14.15" hidden="1" customHeight="1">
      <c r="B1348" s="738" t="s">
        <v>4488</v>
      </c>
      <c r="D1348" s="737" t="s">
        <v>4489</v>
      </c>
      <c r="E1348" s="737"/>
      <c r="F1348" s="739" t="s">
        <v>256</v>
      </c>
      <c r="G1348" s="739"/>
      <c r="H1348" s="739"/>
      <c r="I1348" s="309" t="s">
        <v>3362</v>
      </c>
      <c r="J1348" s="739">
        <v>4</v>
      </c>
      <c r="K1348" s="312" t="s">
        <v>3255</v>
      </c>
      <c r="L1348" s="743" t="s">
        <v>4602</v>
      </c>
      <c r="M1348" s="415">
        <v>0</v>
      </c>
      <c r="N1348" s="415">
        <v>0</v>
      </c>
      <c r="O1348" s="415">
        <v>0</v>
      </c>
      <c r="P1348" s="415">
        <v>0</v>
      </c>
      <c r="Q1348" s="415">
        <v>0</v>
      </c>
      <c r="R1348" s="260">
        <f t="shared" si="54"/>
        <v>0</v>
      </c>
      <c r="S1348" s="743"/>
      <c r="T1348" s="743"/>
      <c r="U1348" s="743"/>
      <c r="V1348" s="743"/>
      <c r="W1348" s="743"/>
      <c r="X1348" s="743"/>
    </row>
    <row r="1349" spans="2:24" ht="14.15" customHeight="1">
      <c r="B1349" s="745" t="s">
        <v>4627</v>
      </c>
      <c r="D1349" s="737" t="s">
        <v>4487</v>
      </c>
      <c r="E1349" s="737"/>
      <c r="F1349" s="739" t="s">
        <v>275</v>
      </c>
      <c r="G1349" s="739">
        <v>3</v>
      </c>
      <c r="H1349" s="739">
        <v>5</v>
      </c>
      <c r="I1349" s="309" t="s">
        <v>3362</v>
      </c>
      <c r="J1349" s="739">
        <v>4</v>
      </c>
      <c r="K1349" s="312" t="s">
        <v>3262</v>
      </c>
      <c r="L1349" s="743" t="s">
        <v>4585</v>
      </c>
      <c r="M1349" s="415">
        <v>1</v>
      </c>
      <c r="N1349" s="415">
        <v>2</v>
      </c>
      <c r="O1349" s="415">
        <v>2</v>
      </c>
      <c r="P1349" s="415">
        <v>0</v>
      </c>
      <c r="Q1349" s="415">
        <v>0</v>
      </c>
      <c r="R1349" s="260">
        <f t="shared" si="54"/>
        <v>5</v>
      </c>
      <c r="S1349" s="743"/>
      <c r="T1349" s="743"/>
      <c r="U1349" s="743"/>
      <c r="V1349" s="743"/>
      <c r="W1349" s="743"/>
      <c r="X1349" s="743"/>
    </row>
    <row r="1350" spans="2:24" ht="14.15" customHeight="1">
      <c r="B1350" s="738" t="s">
        <v>4671</v>
      </c>
      <c r="D1350" s="737" t="s">
        <v>4490</v>
      </c>
      <c r="E1350" s="737"/>
      <c r="F1350" s="739" t="s">
        <v>275</v>
      </c>
      <c r="G1350" s="739">
        <v>4</v>
      </c>
      <c r="H1350" s="739">
        <v>4</v>
      </c>
      <c r="I1350" s="309" t="s">
        <v>3362</v>
      </c>
      <c r="J1350" s="739">
        <v>5</v>
      </c>
      <c r="K1350" s="312" t="s">
        <v>3245</v>
      </c>
      <c r="L1350" s="743" t="s">
        <v>4585</v>
      </c>
      <c r="M1350" s="415">
        <v>1</v>
      </c>
      <c r="N1350" s="415">
        <v>1</v>
      </c>
      <c r="O1350" s="415">
        <v>1</v>
      </c>
      <c r="P1350" s="415">
        <v>1</v>
      </c>
      <c r="Q1350" s="628">
        <v>0</v>
      </c>
      <c r="R1350" s="260">
        <f t="shared" si="54"/>
        <v>4</v>
      </c>
      <c r="S1350" s="743"/>
      <c r="T1350" s="743"/>
      <c r="U1350" s="743"/>
      <c r="V1350" s="743"/>
      <c r="W1350" s="743"/>
      <c r="X1350" s="743"/>
    </row>
    <row r="1351" spans="2:24" ht="14.15" customHeight="1">
      <c r="B1351" s="738" t="s">
        <v>4491</v>
      </c>
      <c r="D1351" s="737" t="s">
        <v>4492</v>
      </c>
      <c r="E1351" s="737"/>
      <c r="F1351" s="739" t="s">
        <v>275</v>
      </c>
      <c r="G1351" s="739">
        <v>7</v>
      </c>
      <c r="H1351" s="739">
        <v>5</v>
      </c>
      <c r="I1351" s="309" t="s">
        <v>3362</v>
      </c>
      <c r="J1351" s="739">
        <v>6</v>
      </c>
      <c r="K1351" s="312" t="s">
        <v>3262</v>
      </c>
      <c r="L1351" s="743" t="s">
        <v>4585</v>
      </c>
      <c r="M1351" s="415">
        <v>2</v>
      </c>
      <c r="N1351" s="415">
        <v>2</v>
      </c>
      <c r="O1351" s="415">
        <v>2</v>
      </c>
      <c r="P1351" s="415">
        <v>2</v>
      </c>
      <c r="Q1351" s="415">
        <v>2</v>
      </c>
      <c r="R1351" s="260">
        <f t="shared" si="54"/>
        <v>10</v>
      </c>
      <c r="S1351" s="743"/>
      <c r="T1351" s="743"/>
      <c r="U1351" s="743"/>
      <c r="V1351" s="743"/>
      <c r="W1351" s="743"/>
      <c r="X1351" s="743"/>
    </row>
    <row r="1352" spans="2:24" ht="14.15" customHeight="1">
      <c r="B1352" s="738" t="s">
        <v>4493</v>
      </c>
      <c r="D1352" s="737" t="s">
        <v>4494</v>
      </c>
      <c r="E1352" s="737"/>
      <c r="F1352" s="739" t="s">
        <v>256</v>
      </c>
      <c r="G1352" s="739"/>
      <c r="H1352" s="739"/>
      <c r="I1352" s="309" t="s">
        <v>3376</v>
      </c>
      <c r="J1352" s="739">
        <v>1</v>
      </c>
      <c r="K1352" s="312" t="s">
        <v>3245</v>
      </c>
      <c r="L1352" s="743" t="s">
        <v>4585</v>
      </c>
      <c r="M1352" s="415">
        <v>1</v>
      </c>
      <c r="N1352" s="415">
        <v>1</v>
      </c>
      <c r="O1352" s="415">
        <v>1</v>
      </c>
      <c r="P1352" s="415">
        <v>1</v>
      </c>
      <c r="Q1352" s="415">
        <v>1</v>
      </c>
      <c r="R1352" s="260">
        <f t="shared" si="54"/>
        <v>5</v>
      </c>
      <c r="S1352" s="743"/>
      <c r="T1352" s="743"/>
      <c r="U1352" s="743"/>
      <c r="V1352" s="743"/>
      <c r="W1352" s="743"/>
      <c r="X1352" s="743"/>
    </row>
    <row r="1353" spans="2:24" ht="14.15" hidden="1" customHeight="1">
      <c r="B1353" s="738" t="s">
        <v>4495</v>
      </c>
      <c r="D1353" s="737" t="s">
        <v>4496</v>
      </c>
      <c r="E1353" s="737"/>
      <c r="F1353" s="739" t="s">
        <v>256</v>
      </c>
      <c r="G1353" s="739"/>
      <c r="H1353" s="739"/>
      <c r="I1353" s="309" t="s">
        <v>3376</v>
      </c>
      <c r="J1353" s="739">
        <v>1</v>
      </c>
      <c r="K1353" s="312" t="s">
        <v>3255</v>
      </c>
      <c r="L1353" s="743" t="s">
        <v>4602</v>
      </c>
      <c r="M1353" s="628">
        <v>0</v>
      </c>
      <c r="N1353" s="628">
        <v>0</v>
      </c>
      <c r="O1353" s="628">
        <v>0</v>
      </c>
      <c r="P1353" s="628">
        <v>0</v>
      </c>
      <c r="Q1353" s="628">
        <v>0</v>
      </c>
      <c r="R1353" s="260">
        <f t="shared" si="54"/>
        <v>0</v>
      </c>
      <c r="S1353" s="743"/>
      <c r="T1353" s="743"/>
      <c r="U1353" s="743"/>
      <c r="V1353" s="743"/>
      <c r="W1353" s="743"/>
      <c r="X1353" s="743"/>
    </row>
    <row r="1354" spans="2:24" ht="14.15" hidden="1" customHeight="1">
      <c r="B1354" s="738" t="s">
        <v>4497</v>
      </c>
      <c r="D1354" s="737" t="s">
        <v>1058</v>
      </c>
      <c r="E1354" s="737"/>
      <c r="F1354" s="739" t="s">
        <v>275</v>
      </c>
      <c r="G1354" s="739">
        <v>2</v>
      </c>
      <c r="H1354" s="739">
        <v>2</v>
      </c>
      <c r="I1354" s="309" t="s">
        <v>3376</v>
      </c>
      <c r="J1354" s="739">
        <v>2</v>
      </c>
      <c r="K1354" s="744" t="s">
        <v>460</v>
      </c>
      <c r="L1354" s="743" t="s">
        <v>5093</v>
      </c>
      <c r="M1354" s="628">
        <v>0</v>
      </c>
      <c r="N1354" s="415">
        <v>0</v>
      </c>
      <c r="O1354" s="415">
        <v>0</v>
      </c>
      <c r="P1354" s="415">
        <v>0</v>
      </c>
      <c r="Q1354" s="415">
        <v>0</v>
      </c>
      <c r="R1354" s="260">
        <f t="shared" si="54"/>
        <v>0</v>
      </c>
      <c r="S1354" s="743"/>
      <c r="T1354" s="743"/>
      <c r="U1354" s="743"/>
      <c r="V1354" s="743"/>
      <c r="W1354" s="743"/>
      <c r="X1354" s="743"/>
    </row>
    <row r="1355" spans="2:24" ht="14.15" customHeight="1">
      <c r="B1355" s="745" t="s">
        <v>4868</v>
      </c>
      <c r="D1355" s="737" t="s">
        <v>4498</v>
      </c>
      <c r="E1355" s="737"/>
      <c r="F1355" s="739" t="s">
        <v>542</v>
      </c>
      <c r="G1355" s="739">
        <v>2</v>
      </c>
      <c r="H1355" s="739">
        <v>2</v>
      </c>
      <c r="I1355" s="309" t="s">
        <v>3376</v>
      </c>
      <c r="J1355" s="739">
        <v>3</v>
      </c>
      <c r="K1355" s="312" t="s">
        <v>3262</v>
      </c>
      <c r="L1355" s="743" t="s">
        <v>4585</v>
      </c>
      <c r="M1355" s="628">
        <v>0</v>
      </c>
      <c r="N1355" s="628">
        <v>0</v>
      </c>
      <c r="O1355" s="628">
        <v>0</v>
      </c>
      <c r="P1355" s="628">
        <v>0</v>
      </c>
      <c r="Q1355" s="628">
        <v>0</v>
      </c>
      <c r="R1355" s="260">
        <f t="shared" si="54"/>
        <v>0</v>
      </c>
      <c r="S1355" s="743"/>
      <c r="T1355" s="743"/>
      <c r="U1355" s="743"/>
      <c r="V1355" s="743"/>
      <c r="W1355" s="743"/>
      <c r="X1355" s="743"/>
    </row>
    <row r="1356" spans="2:24" ht="14.15" customHeight="1">
      <c r="B1356" s="738" t="s">
        <v>4499</v>
      </c>
      <c r="D1356" s="737" t="s">
        <v>4500</v>
      </c>
      <c r="E1356" s="737"/>
      <c r="F1356" s="739" t="s">
        <v>275</v>
      </c>
      <c r="G1356" s="739">
        <v>3</v>
      </c>
      <c r="H1356" s="739">
        <v>3</v>
      </c>
      <c r="I1356" s="309" t="s">
        <v>3376</v>
      </c>
      <c r="J1356" s="739">
        <v>3</v>
      </c>
      <c r="K1356" s="312" t="s">
        <v>3262</v>
      </c>
      <c r="L1356" s="743" t="s">
        <v>4585</v>
      </c>
      <c r="M1356" s="415">
        <v>0</v>
      </c>
      <c r="N1356" s="415">
        <v>1</v>
      </c>
      <c r="O1356" s="415">
        <v>0</v>
      </c>
      <c r="P1356" s="415">
        <v>1</v>
      </c>
      <c r="Q1356" s="415">
        <v>1</v>
      </c>
      <c r="R1356" s="260">
        <f t="shared" si="54"/>
        <v>3</v>
      </c>
      <c r="S1356" s="743"/>
      <c r="T1356" s="743"/>
      <c r="U1356" s="743"/>
      <c r="V1356" s="743"/>
      <c r="W1356" s="743"/>
      <c r="X1356" s="743"/>
    </row>
    <row r="1357" spans="2:24" ht="14.15" hidden="1" customHeight="1">
      <c r="B1357" s="738" t="s">
        <v>4501</v>
      </c>
      <c r="D1357" s="737" t="s">
        <v>4502</v>
      </c>
      <c r="E1357" s="737"/>
      <c r="F1357" s="739" t="s">
        <v>275</v>
      </c>
      <c r="G1357" s="739">
        <v>3</v>
      </c>
      <c r="H1357" s="739">
        <v>2</v>
      </c>
      <c r="I1357" s="309" t="s">
        <v>3376</v>
      </c>
      <c r="J1357" s="739">
        <v>4</v>
      </c>
      <c r="K1357" s="744" t="s">
        <v>460</v>
      </c>
      <c r="L1357" s="743" t="s">
        <v>4605</v>
      </c>
      <c r="M1357" s="628">
        <v>0</v>
      </c>
      <c r="N1357" s="628">
        <v>0</v>
      </c>
      <c r="O1357" s="628">
        <v>0</v>
      </c>
      <c r="P1357" s="628">
        <v>0</v>
      </c>
      <c r="Q1357" s="628">
        <v>0</v>
      </c>
      <c r="R1357" s="260">
        <f t="shared" si="54"/>
        <v>0</v>
      </c>
      <c r="S1357" s="743"/>
      <c r="T1357" s="743"/>
      <c r="U1357" s="743"/>
      <c r="V1357" s="743"/>
      <c r="W1357" s="743"/>
      <c r="X1357" s="743"/>
    </row>
    <row r="1358" spans="2:24" ht="14.15" hidden="1" customHeight="1">
      <c r="B1358" s="738" t="s">
        <v>4503</v>
      </c>
      <c r="D1358" s="737" t="s">
        <v>4504</v>
      </c>
      <c r="E1358" s="737"/>
      <c r="F1358" s="739" t="s">
        <v>256</v>
      </c>
      <c r="G1358" s="739"/>
      <c r="H1358" s="739"/>
      <c r="I1358" s="309" t="s">
        <v>3376</v>
      </c>
      <c r="J1358" s="739">
        <v>5</v>
      </c>
      <c r="K1358" s="312" t="s">
        <v>3255</v>
      </c>
      <c r="L1358" s="743" t="s">
        <v>4585</v>
      </c>
      <c r="M1358" s="415">
        <v>1</v>
      </c>
      <c r="N1358" s="415">
        <v>0</v>
      </c>
      <c r="O1358" s="415">
        <v>1</v>
      </c>
      <c r="P1358" s="415">
        <v>0</v>
      </c>
      <c r="Q1358" s="415">
        <v>0</v>
      </c>
      <c r="R1358" s="260">
        <f t="shared" si="54"/>
        <v>0</v>
      </c>
      <c r="S1358" s="743"/>
      <c r="T1358" s="743"/>
      <c r="U1358" s="743"/>
      <c r="V1358" s="743"/>
      <c r="W1358" s="743"/>
      <c r="X1358" s="743"/>
    </row>
    <row r="1359" spans="2:24" ht="14.15" customHeight="1">
      <c r="B1359" s="738" t="s">
        <v>4676</v>
      </c>
      <c r="D1359" s="737" t="s">
        <v>4505</v>
      </c>
      <c r="E1359" s="737"/>
      <c r="F1359" s="739" t="s">
        <v>275</v>
      </c>
      <c r="G1359" s="739">
        <v>4</v>
      </c>
      <c r="H1359" s="739">
        <v>7</v>
      </c>
      <c r="I1359" s="309" t="s">
        <v>3376</v>
      </c>
      <c r="J1359" s="739">
        <v>6</v>
      </c>
      <c r="K1359" s="312" t="s">
        <v>3245</v>
      </c>
      <c r="L1359" s="743" t="s">
        <v>4585</v>
      </c>
      <c r="M1359" s="415">
        <v>1</v>
      </c>
      <c r="N1359" s="415">
        <v>1</v>
      </c>
      <c r="O1359" s="415">
        <v>1</v>
      </c>
      <c r="P1359" s="628">
        <v>0</v>
      </c>
      <c r="Q1359" s="415">
        <v>1</v>
      </c>
      <c r="R1359" s="260">
        <f t="shared" si="54"/>
        <v>4</v>
      </c>
      <c r="S1359" s="743"/>
      <c r="T1359" s="743"/>
      <c r="U1359" s="743"/>
      <c r="V1359" s="743"/>
      <c r="W1359" s="743"/>
      <c r="X1359" s="743"/>
    </row>
    <row r="1360" spans="2:24" ht="14.15" hidden="1" customHeight="1">
      <c r="B1360" s="738" t="s">
        <v>4506</v>
      </c>
      <c r="D1360" s="737" t="s">
        <v>4507</v>
      </c>
      <c r="E1360" s="737"/>
      <c r="F1360" s="739" t="s">
        <v>275</v>
      </c>
      <c r="G1360" s="739">
        <v>6</v>
      </c>
      <c r="H1360" s="739">
        <v>7</v>
      </c>
      <c r="I1360" s="309" t="s">
        <v>3376</v>
      </c>
      <c r="J1360" s="739">
        <v>6</v>
      </c>
      <c r="K1360" s="744" t="s">
        <v>460</v>
      </c>
      <c r="L1360" s="743" t="s">
        <v>4625</v>
      </c>
      <c r="M1360" s="415">
        <v>0</v>
      </c>
      <c r="N1360" s="415">
        <v>0</v>
      </c>
      <c r="O1360" s="415">
        <v>0</v>
      </c>
      <c r="P1360" s="415">
        <v>0</v>
      </c>
      <c r="Q1360" s="415">
        <v>0</v>
      </c>
      <c r="R1360" s="260">
        <f t="shared" si="54"/>
        <v>0</v>
      </c>
      <c r="S1360" s="743"/>
      <c r="T1360" s="743"/>
      <c r="U1360" s="743"/>
      <c r="V1360" s="743"/>
      <c r="W1360" s="743"/>
      <c r="X1360" s="743"/>
    </row>
    <row r="1361" spans="2:24" ht="14.15" hidden="1" customHeight="1">
      <c r="B1361" s="738" t="s">
        <v>4508</v>
      </c>
      <c r="D1361" s="737" t="s">
        <v>1310</v>
      </c>
      <c r="E1361" s="737"/>
      <c r="F1361" s="739" t="s">
        <v>275</v>
      </c>
      <c r="G1361" s="739">
        <v>3</v>
      </c>
      <c r="H1361" s="739">
        <v>6</v>
      </c>
      <c r="I1361" s="309" t="s">
        <v>3376</v>
      </c>
      <c r="J1361" s="739">
        <v>8</v>
      </c>
      <c r="K1361" s="312" t="s">
        <v>3255</v>
      </c>
      <c r="L1361" s="743" t="s">
        <v>4585</v>
      </c>
      <c r="M1361" s="415">
        <v>0</v>
      </c>
      <c r="N1361" s="415">
        <v>0</v>
      </c>
      <c r="O1361" s="415">
        <v>1</v>
      </c>
      <c r="P1361" s="415">
        <v>0</v>
      </c>
      <c r="Q1361" s="415">
        <v>0</v>
      </c>
      <c r="R1361" s="260">
        <f t="shared" si="54"/>
        <v>0</v>
      </c>
      <c r="S1361" s="743"/>
      <c r="T1361" s="743"/>
      <c r="U1361" s="743"/>
      <c r="V1361" s="743"/>
      <c r="W1361" s="743"/>
      <c r="X1361" s="743"/>
    </row>
    <row r="1362" spans="2:24" ht="14.15" hidden="1" customHeight="1">
      <c r="B1362" s="738" t="s">
        <v>4513</v>
      </c>
      <c r="D1362" s="737" t="s">
        <v>4514</v>
      </c>
      <c r="E1362" s="737"/>
      <c r="F1362" s="739" t="s">
        <v>275</v>
      </c>
      <c r="G1362" s="739">
        <v>1</v>
      </c>
      <c r="H1362" s="739">
        <v>2</v>
      </c>
      <c r="I1362" s="739" t="s">
        <v>413</v>
      </c>
      <c r="J1362" s="739">
        <v>1</v>
      </c>
      <c r="K1362" s="744" t="s">
        <v>460</v>
      </c>
      <c r="L1362" s="743" t="s">
        <v>4620</v>
      </c>
      <c r="M1362" s="415">
        <v>0</v>
      </c>
      <c r="N1362" s="415">
        <v>0</v>
      </c>
      <c r="O1362" s="415">
        <v>0</v>
      </c>
      <c r="P1362" s="415">
        <v>0</v>
      </c>
      <c r="Q1362" s="415">
        <v>0</v>
      </c>
      <c r="R1362" s="260">
        <f t="shared" si="54"/>
        <v>0</v>
      </c>
      <c r="S1362" s="743"/>
      <c r="T1362" s="743"/>
      <c r="U1362" s="743"/>
      <c r="V1362" s="743"/>
      <c r="W1362" s="743"/>
      <c r="X1362" s="743"/>
    </row>
    <row r="1363" spans="2:24" ht="14.15" hidden="1" customHeight="1">
      <c r="B1363" s="738" t="s">
        <v>4509</v>
      </c>
      <c r="D1363" s="737" t="s">
        <v>4510</v>
      </c>
      <c r="E1363" s="737"/>
      <c r="F1363" s="739" t="s">
        <v>275</v>
      </c>
      <c r="G1363" s="739">
        <v>1</v>
      </c>
      <c r="H1363" s="739">
        <v>1</v>
      </c>
      <c r="I1363" s="739" t="s">
        <v>413</v>
      </c>
      <c r="J1363" s="739">
        <v>1</v>
      </c>
      <c r="K1363" s="744" t="s">
        <v>460</v>
      </c>
      <c r="L1363" s="743" t="s">
        <v>4638</v>
      </c>
      <c r="M1363" s="628">
        <v>0</v>
      </c>
      <c r="N1363" s="415">
        <v>0</v>
      </c>
      <c r="O1363" s="415">
        <v>0</v>
      </c>
      <c r="P1363" s="415">
        <v>0</v>
      </c>
      <c r="Q1363" s="415">
        <v>0</v>
      </c>
      <c r="R1363" s="260">
        <f t="shared" si="54"/>
        <v>0</v>
      </c>
      <c r="S1363" s="743"/>
      <c r="T1363" s="743"/>
      <c r="U1363" s="743"/>
      <c r="V1363" s="743"/>
      <c r="W1363" s="743"/>
      <c r="X1363" s="743"/>
    </row>
    <row r="1364" spans="2:24" ht="14.15" customHeight="1">
      <c r="B1364" s="738" t="s">
        <v>4512</v>
      </c>
      <c r="D1364" s="737" t="s">
        <v>4606</v>
      </c>
      <c r="E1364" s="737"/>
      <c r="F1364" s="739" t="s">
        <v>275</v>
      </c>
      <c r="G1364" s="739">
        <v>1</v>
      </c>
      <c r="H1364" s="739">
        <v>1</v>
      </c>
      <c r="I1364" s="739" t="s">
        <v>413</v>
      </c>
      <c r="J1364" s="739">
        <v>1</v>
      </c>
      <c r="K1364" s="312" t="s">
        <v>3262</v>
      </c>
      <c r="L1364" s="743" t="s">
        <v>4585</v>
      </c>
      <c r="M1364" s="415">
        <v>2</v>
      </c>
      <c r="N1364" s="628">
        <v>0</v>
      </c>
      <c r="O1364" s="415">
        <v>1</v>
      </c>
      <c r="P1364" s="415">
        <v>2</v>
      </c>
      <c r="Q1364" s="415">
        <v>2</v>
      </c>
      <c r="R1364" s="260">
        <f t="shared" si="54"/>
        <v>7</v>
      </c>
      <c r="S1364" s="743"/>
      <c r="T1364" s="743"/>
      <c r="U1364" s="743"/>
      <c r="V1364" s="743"/>
      <c r="W1364" s="743"/>
      <c r="X1364" s="743"/>
    </row>
    <row r="1365" spans="2:24" ht="14.15" hidden="1" customHeight="1">
      <c r="B1365" s="738" t="s">
        <v>4611</v>
      </c>
      <c r="D1365" s="737" t="s">
        <v>4511</v>
      </c>
      <c r="E1365" s="737"/>
      <c r="F1365" s="739" t="s">
        <v>275</v>
      </c>
      <c r="G1365" s="739">
        <v>1</v>
      </c>
      <c r="H1365" s="739">
        <v>1</v>
      </c>
      <c r="I1365" s="739" t="s">
        <v>413</v>
      </c>
      <c r="J1365" s="739">
        <v>1</v>
      </c>
      <c r="K1365" s="744" t="s">
        <v>460</v>
      </c>
      <c r="L1365" s="743" t="s">
        <v>4614</v>
      </c>
      <c r="M1365" s="415">
        <v>0</v>
      </c>
      <c r="N1365" s="415">
        <v>0</v>
      </c>
      <c r="O1365" s="415">
        <v>0</v>
      </c>
      <c r="P1365" s="415">
        <v>0</v>
      </c>
      <c r="Q1365" s="415">
        <v>0</v>
      </c>
      <c r="R1365" s="260">
        <f t="shared" si="54"/>
        <v>0</v>
      </c>
      <c r="S1365" s="743"/>
      <c r="T1365" s="743"/>
      <c r="U1365" s="743"/>
      <c r="V1365" s="743"/>
      <c r="W1365" s="743"/>
      <c r="X1365" s="743"/>
    </row>
    <row r="1366" spans="2:24" ht="14.15" hidden="1" customHeight="1">
      <c r="B1366" s="738" t="s">
        <v>4528</v>
      </c>
      <c r="D1366" s="737" t="s">
        <v>4529</v>
      </c>
      <c r="E1366" s="737"/>
      <c r="F1366" s="739" t="s">
        <v>275</v>
      </c>
      <c r="G1366" s="739">
        <v>2</v>
      </c>
      <c r="H1366" s="739">
        <v>4</v>
      </c>
      <c r="I1366" s="739" t="s">
        <v>413</v>
      </c>
      <c r="J1366" s="739">
        <v>2</v>
      </c>
      <c r="K1366" s="744" t="s">
        <v>460</v>
      </c>
      <c r="L1366" s="743" t="s">
        <v>4602</v>
      </c>
      <c r="M1366" s="628">
        <v>0</v>
      </c>
      <c r="N1366" s="628">
        <v>0</v>
      </c>
      <c r="O1366" s="628">
        <v>0</v>
      </c>
      <c r="P1366" s="628">
        <v>0</v>
      </c>
      <c r="Q1366" s="628">
        <v>0</v>
      </c>
      <c r="R1366" s="260">
        <f t="shared" si="54"/>
        <v>0</v>
      </c>
      <c r="S1366" s="743"/>
      <c r="T1366" s="743"/>
      <c r="U1366" s="743"/>
      <c r="V1366" s="743"/>
      <c r="W1366" s="743"/>
      <c r="X1366" s="743"/>
    </row>
    <row r="1367" spans="2:24" ht="14.15" customHeight="1">
      <c r="B1367" s="745" t="s">
        <v>4622</v>
      </c>
      <c r="D1367" s="737" t="s">
        <v>4531</v>
      </c>
      <c r="E1367" s="737"/>
      <c r="F1367" s="739" t="s">
        <v>275</v>
      </c>
      <c r="G1367" s="739">
        <v>3</v>
      </c>
      <c r="H1367" s="739">
        <v>2</v>
      </c>
      <c r="I1367" s="739" t="s">
        <v>413</v>
      </c>
      <c r="J1367" s="739">
        <v>2</v>
      </c>
      <c r="K1367" s="312" t="s">
        <v>3245</v>
      </c>
      <c r="L1367" s="743" t="s">
        <v>4585</v>
      </c>
      <c r="M1367" s="628">
        <v>0</v>
      </c>
      <c r="N1367" s="628">
        <v>0</v>
      </c>
      <c r="O1367" s="628">
        <v>0</v>
      </c>
      <c r="P1367" s="628">
        <v>0</v>
      </c>
      <c r="Q1367" s="628">
        <v>0</v>
      </c>
      <c r="R1367" s="260">
        <f t="shared" si="54"/>
        <v>0</v>
      </c>
      <c r="S1367" s="743"/>
      <c r="T1367" s="743"/>
      <c r="U1367" s="743"/>
      <c r="V1367" s="743"/>
      <c r="W1367" s="743"/>
      <c r="X1367" s="743"/>
    </row>
    <row r="1368" spans="2:24" ht="14.15" hidden="1" customHeight="1">
      <c r="B1368" s="745" t="s">
        <v>4666</v>
      </c>
      <c r="D1368" s="737" t="s">
        <v>4530</v>
      </c>
      <c r="E1368" s="737"/>
      <c r="F1368" s="739" t="s">
        <v>275</v>
      </c>
      <c r="G1368" s="739">
        <v>2</v>
      </c>
      <c r="H1368" s="739">
        <v>6</v>
      </c>
      <c r="I1368" s="739" t="s">
        <v>413</v>
      </c>
      <c r="J1368" s="739">
        <v>2</v>
      </c>
      <c r="K1368" s="744" t="s">
        <v>460</v>
      </c>
      <c r="L1368" s="743" t="s">
        <v>4665</v>
      </c>
      <c r="M1368" s="415">
        <v>0</v>
      </c>
      <c r="N1368" s="415">
        <v>0</v>
      </c>
      <c r="O1368" s="628">
        <v>0</v>
      </c>
      <c r="P1368" s="415">
        <v>0</v>
      </c>
      <c r="Q1368" s="415">
        <v>0</v>
      </c>
      <c r="R1368" s="260">
        <f t="shared" si="54"/>
        <v>0</v>
      </c>
      <c r="S1368" s="743"/>
      <c r="T1368" s="743"/>
      <c r="U1368" s="743"/>
      <c r="V1368" s="743"/>
      <c r="W1368" s="743"/>
      <c r="X1368" s="743"/>
    </row>
    <row r="1369" spans="2:24" ht="14.15" hidden="1" customHeight="1">
      <c r="B1369" s="745" t="s">
        <v>4630</v>
      </c>
      <c r="D1369" s="737" t="s">
        <v>4526</v>
      </c>
      <c r="E1369" s="737"/>
      <c r="F1369" s="739" t="s">
        <v>275</v>
      </c>
      <c r="G1369" s="739">
        <v>2</v>
      </c>
      <c r="H1369" s="739">
        <v>3</v>
      </c>
      <c r="I1369" s="739" t="s">
        <v>413</v>
      </c>
      <c r="J1369" s="739">
        <v>2</v>
      </c>
      <c r="K1369" s="312" t="s">
        <v>3255</v>
      </c>
      <c r="L1369" s="743" t="s">
        <v>4585</v>
      </c>
      <c r="M1369" s="628">
        <v>0</v>
      </c>
      <c r="N1369" s="628">
        <v>0</v>
      </c>
      <c r="O1369" s="628">
        <v>0</v>
      </c>
      <c r="P1369" s="415">
        <v>1</v>
      </c>
      <c r="Q1369" s="415">
        <v>0</v>
      </c>
      <c r="R1369" s="260">
        <f t="shared" si="54"/>
        <v>0</v>
      </c>
      <c r="S1369" s="743"/>
      <c r="T1369" s="743"/>
      <c r="U1369" s="743"/>
      <c r="V1369" s="743"/>
      <c r="W1369" s="743"/>
      <c r="X1369" s="743"/>
    </row>
    <row r="1370" spans="2:24" ht="14.15" hidden="1" customHeight="1">
      <c r="B1370" s="738" t="s">
        <v>4667</v>
      </c>
      <c r="D1370" s="737" t="s">
        <v>4527</v>
      </c>
      <c r="E1370" s="737"/>
      <c r="F1370" s="739" t="s">
        <v>275</v>
      </c>
      <c r="G1370" s="739">
        <v>2</v>
      </c>
      <c r="H1370" s="739">
        <v>3</v>
      </c>
      <c r="I1370" s="739" t="s">
        <v>413</v>
      </c>
      <c r="J1370" s="739">
        <v>2</v>
      </c>
      <c r="K1370" s="312" t="s">
        <v>3255</v>
      </c>
      <c r="L1370" s="743" t="s">
        <v>4672</v>
      </c>
      <c r="M1370" s="628">
        <v>0</v>
      </c>
      <c r="N1370" s="415">
        <v>0</v>
      </c>
      <c r="O1370" s="628">
        <v>0</v>
      </c>
      <c r="P1370" s="415">
        <v>0</v>
      </c>
      <c r="Q1370" s="415">
        <v>0</v>
      </c>
      <c r="R1370" s="260">
        <f t="shared" si="54"/>
        <v>0</v>
      </c>
      <c r="S1370" s="743"/>
      <c r="T1370" s="743"/>
      <c r="U1370" s="743"/>
      <c r="V1370" s="743"/>
      <c r="W1370" s="743"/>
      <c r="X1370" s="743"/>
    </row>
    <row r="1371" spans="2:24" ht="14.15" hidden="1" customHeight="1">
      <c r="B1371" s="738" t="s">
        <v>4519</v>
      </c>
      <c r="D1371" s="737" t="s">
        <v>4520</v>
      </c>
      <c r="E1371" s="737"/>
      <c r="F1371" s="739" t="s">
        <v>275</v>
      </c>
      <c r="G1371" s="739">
        <v>2</v>
      </c>
      <c r="H1371" s="739">
        <v>1</v>
      </c>
      <c r="I1371" s="739" t="s">
        <v>413</v>
      </c>
      <c r="J1371" s="739">
        <v>2</v>
      </c>
      <c r="K1371" s="744" t="s">
        <v>460</v>
      </c>
      <c r="L1371" s="743" t="s">
        <v>5099</v>
      </c>
      <c r="M1371" s="628">
        <v>0</v>
      </c>
      <c r="N1371" s="415">
        <v>0</v>
      </c>
      <c r="O1371" s="415">
        <v>0</v>
      </c>
      <c r="P1371" s="415">
        <v>0</v>
      </c>
      <c r="Q1371" s="415">
        <v>0</v>
      </c>
      <c r="R1371" s="260">
        <f t="shared" si="54"/>
        <v>0</v>
      </c>
      <c r="S1371" s="743"/>
      <c r="T1371" s="743"/>
      <c r="U1371" s="743"/>
      <c r="V1371" s="743"/>
      <c r="W1371" s="743"/>
      <c r="X1371" s="743"/>
    </row>
    <row r="1372" spans="2:24" ht="14.15" hidden="1" customHeight="1">
      <c r="B1372" s="738" t="s">
        <v>4533</v>
      </c>
      <c r="D1372" s="737" t="s">
        <v>4534</v>
      </c>
      <c r="E1372" s="737"/>
      <c r="F1372" s="739" t="s">
        <v>275</v>
      </c>
      <c r="G1372" s="739">
        <v>3</v>
      </c>
      <c r="H1372" s="739">
        <v>2</v>
      </c>
      <c r="I1372" s="739" t="s">
        <v>413</v>
      </c>
      <c r="J1372" s="739">
        <v>2</v>
      </c>
      <c r="K1372" s="312" t="s">
        <v>3255</v>
      </c>
      <c r="L1372" s="743" t="s">
        <v>5125</v>
      </c>
      <c r="M1372" s="628">
        <v>0</v>
      </c>
      <c r="N1372" s="415">
        <v>0</v>
      </c>
      <c r="O1372" s="415">
        <v>0</v>
      </c>
      <c r="P1372" s="415">
        <v>0</v>
      </c>
      <c r="Q1372" s="415">
        <v>0</v>
      </c>
      <c r="R1372" s="260">
        <f t="shared" si="54"/>
        <v>0</v>
      </c>
      <c r="S1372" s="743"/>
      <c r="T1372" s="743"/>
      <c r="U1372" s="743"/>
      <c r="V1372" s="743"/>
      <c r="W1372" s="743"/>
      <c r="X1372" s="743"/>
    </row>
    <row r="1373" spans="2:24" ht="14.15" hidden="1" customHeight="1">
      <c r="B1373" s="738" t="s">
        <v>4515</v>
      </c>
      <c r="D1373" s="737" t="s">
        <v>4516</v>
      </c>
      <c r="E1373" s="737"/>
      <c r="F1373" s="739" t="s">
        <v>275</v>
      </c>
      <c r="G1373" s="739">
        <v>0</v>
      </c>
      <c r="H1373" s="739">
        <v>3</v>
      </c>
      <c r="I1373" s="739" t="s">
        <v>413</v>
      </c>
      <c r="J1373" s="739">
        <v>2</v>
      </c>
      <c r="K1373" s="744" t="s">
        <v>460</v>
      </c>
      <c r="L1373" s="743" t="s">
        <v>4602</v>
      </c>
      <c r="M1373" s="628">
        <v>0</v>
      </c>
      <c r="N1373" s="628">
        <v>0</v>
      </c>
      <c r="O1373" s="628">
        <v>0</v>
      </c>
      <c r="P1373" s="628">
        <v>0</v>
      </c>
      <c r="Q1373" s="628">
        <v>0</v>
      </c>
      <c r="R1373" s="260">
        <f t="shared" si="54"/>
        <v>0</v>
      </c>
      <c r="S1373" s="743"/>
      <c r="T1373" s="743"/>
      <c r="U1373" s="743"/>
      <c r="V1373" s="743"/>
      <c r="W1373" s="743"/>
      <c r="X1373" s="743"/>
    </row>
    <row r="1374" spans="2:24" ht="14.15" hidden="1" customHeight="1">
      <c r="B1374" s="738" t="s">
        <v>4521</v>
      </c>
      <c r="D1374" s="737" t="s">
        <v>4522</v>
      </c>
      <c r="E1374" s="737"/>
      <c r="F1374" s="739" t="s">
        <v>275</v>
      </c>
      <c r="G1374" s="739">
        <v>2</v>
      </c>
      <c r="H1374" s="739">
        <v>1</v>
      </c>
      <c r="I1374" s="739" t="s">
        <v>413</v>
      </c>
      <c r="J1374" s="739">
        <v>2</v>
      </c>
      <c r="K1374" s="744" t="s">
        <v>460</v>
      </c>
      <c r="L1374" s="743" t="s">
        <v>4618</v>
      </c>
      <c r="M1374" s="628">
        <v>0</v>
      </c>
      <c r="N1374" s="415">
        <v>0</v>
      </c>
      <c r="O1374" s="415">
        <v>0</v>
      </c>
      <c r="P1374" s="415">
        <v>0</v>
      </c>
      <c r="Q1374" s="415">
        <v>0</v>
      </c>
      <c r="R1374" s="260">
        <f t="shared" si="54"/>
        <v>0</v>
      </c>
      <c r="S1374" s="743"/>
      <c r="T1374" s="743"/>
      <c r="U1374" s="743"/>
      <c r="V1374" s="743"/>
      <c r="W1374" s="743"/>
      <c r="X1374" s="743"/>
    </row>
    <row r="1375" spans="2:24" ht="14.15" customHeight="1">
      <c r="B1375" s="738" t="s">
        <v>4524</v>
      </c>
      <c r="D1375" s="740" t="s">
        <v>4525</v>
      </c>
      <c r="E1375" s="740"/>
      <c r="F1375" s="739" t="s">
        <v>275</v>
      </c>
      <c r="G1375" s="739">
        <v>2</v>
      </c>
      <c r="H1375" s="739">
        <v>3</v>
      </c>
      <c r="I1375" s="739" t="s">
        <v>413</v>
      </c>
      <c r="J1375" s="739">
        <v>2</v>
      </c>
      <c r="K1375" s="312" t="s">
        <v>3262</v>
      </c>
      <c r="L1375" s="743" t="s">
        <v>4585</v>
      </c>
      <c r="M1375" s="415">
        <v>1</v>
      </c>
      <c r="N1375" s="415">
        <v>1</v>
      </c>
      <c r="O1375" s="415">
        <v>1</v>
      </c>
      <c r="P1375" s="415">
        <v>2</v>
      </c>
      <c r="Q1375" s="415">
        <v>2</v>
      </c>
      <c r="R1375" s="260">
        <f t="shared" si="54"/>
        <v>7</v>
      </c>
      <c r="S1375" s="743"/>
      <c r="T1375" s="743"/>
      <c r="U1375" s="743"/>
      <c r="V1375" s="743"/>
      <c r="W1375" s="743"/>
      <c r="X1375" s="743"/>
    </row>
    <row r="1376" spans="2:24" ht="14.15" hidden="1" customHeight="1">
      <c r="B1376" s="738" t="s">
        <v>4517</v>
      </c>
      <c r="D1376" s="737" t="s">
        <v>4518</v>
      </c>
      <c r="E1376" s="737"/>
      <c r="F1376" s="739" t="s">
        <v>275</v>
      </c>
      <c r="G1376" s="739">
        <v>1</v>
      </c>
      <c r="H1376" s="739">
        <v>2</v>
      </c>
      <c r="I1376" s="739" t="s">
        <v>413</v>
      </c>
      <c r="J1376" s="739">
        <v>2</v>
      </c>
      <c r="K1376" s="744" t="s">
        <v>460</v>
      </c>
      <c r="L1376" s="743" t="s">
        <v>4635</v>
      </c>
      <c r="M1376" s="628">
        <v>0</v>
      </c>
      <c r="N1376" s="415">
        <v>0</v>
      </c>
      <c r="O1376" s="628">
        <v>0</v>
      </c>
      <c r="P1376" s="628">
        <v>0</v>
      </c>
      <c r="Q1376" s="628">
        <v>0</v>
      </c>
      <c r="R1376" s="260">
        <f t="shared" si="54"/>
        <v>0</v>
      </c>
      <c r="S1376" s="743"/>
      <c r="T1376" s="743"/>
      <c r="U1376" s="743"/>
      <c r="V1376" s="743"/>
      <c r="W1376" s="743"/>
      <c r="X1376" s="743"/>
    </row>
    <row r="1377" spans="2:24" ht="14.15" hidden="1" customHeight="1">
      <c r="B1377" s="738" t="s">
        <v>4523</v>
      </c>
      <c r="D1377" s="737" t="s">
        <v>1180</v>
      </c>
      <c r="E1377" s="737"/>
      <c r="F1377" s="739" t="s">
        <v>275</v>
      </c>
      <c r="G1377" s="739">
        <v>2</v>
      </c>
      <c r="H1377" s="739">
        <v>2</v>
      </c>
      <c r="I1377" s="739" t="s">
        <v>413</v>
      </c>
      <c r="J1377" s="739">
        <v>2</v>
      </c>
      <c r="K1377" s="744" t="s">
        <v>460</v>
      </c>
      <c r="L1377" s="743" t="s">
        <v>4607</v>
      </c>
      <c r="M1377" s="628">
        <v>0</v>
      </c>
      <c r="N1377" s="628">
        <v>0</v>
      </c>
      <c r="O1377" s="628">
        <v>0</v>
      </c>
      <c r="P1377" s="628">
        <v>0</v>
      </c>
      <c r="Q1377" s="628">
        <v>0</v>
      </c>
      <c r="R1377" s="260">
        <f t="shared" si="54"/>
        <v>0</v>
      </c>
      <c r="S1377" s="743"/>
      <c r="T1377" s="743"/>
      <c r="U1377" s="743"/>
      <c r="V1377" s="743"/>
      <c r="W1377" s="743"/>
      <c r="X1377" s="743"/>
    </row>
    <row r="1378" spans="2:24" ht="14.15" hidden="1" customHeight="1">
      <c r="B1378" s="745" t="s">
        <v>4623</v>
      </c>
      <c r="D1378" s="737" t="s">
        <v>4532</v>
      </c>
      <c r="E1378" s="737"/>
      <c r="F1378" s="739" t="s">
        <v>275</v>
      </c>
      <c r="G1378" s="739">
        <v>3</v>
      </c>
      <c r="H1378" s="739">
        <v>2</v>
      </c>
      <c r="I1378" s="739" t="s">
        <v>413</v>
      </c>
      <c r="J1378" s="739">
        <v>2</v>
      </c>
      <c r="K1378" s="744" t="s">
        <v>460</v>
      </c>
      <c r="L1378" s="743" t="s">
        <v>4621</v>
      </c>
      <c r="M1378" s="628">
        <v>0</v>
      </c>
      <c r="N1378" s="415">
        <v>0</v>
      </c>
      <c r="O1378" s="628">
        <v>0</v>
      </c>
      <c r="P1378" s="415">
        <v>0</v>
      </c>
      <c r="Q1378" s="415">
        <v>0</v>
      </c>
      <c r="R1378" s="260">
        <f t="shared" si="54"/>
        <v>0</v>
      </c>
      <c r="S1378" s="743"/>
      <c r="T1378" s="743"/>
      <c r="U1378" s="743"/>
      <c r="V1378" s="743"/>
      <c r="W1378" s="743"/>
      <c r="X1378" s="743"/>
    </row>
    <row r="1379" spans="2:24" ht="14.15" customHeight="1">
      <c r="B1379" s="738" t="s">
        <v>4546</v>
      </c>
      <c r="D1379" s="740" t="s">
        <v>4547</v>
      </c>
      <c r="E1379" s="740"/>
      <c r="F1379" s="739" t="s">
        <v>275</v>
      </c>
      <c r="G1379" s="739">
        <v>3</v>
      </c>
      <c r="H1379" s="739">
        <v>4</v>
      </c>
      <c r="I1379" s="739" t="s">
        <v>413</v>
      </c>
      <c r="J1379" s="739">
        <v>3</v>
      </c>
      <c r="K1379" s="312" t="s">
        <v>3262</v>
      </c>
      <c r="L1379" s="743" t="s">
        <v>4585</v>
      </c>
      <c r="M1379" s="415">
        <v>1</v>
      </c>
      <c r="N1379" s="415">
        <v>2</v>
      </c>
      <c r="O1379" s="415">
        <v>1</v>
      </c>
      <c r="P1379" s="415">
        <v>2</v>
      </c>
      <c r="Q1379" s="415">
        <v>1</v>
      </c>
      <c r="R1379" s="260">
        <f t="shared" si="54"/>
        <v>7</v>
      </c>
      <c r="S1379" s="743"/>
      <c r="T1379" s="743"/>
      <c r="U1379" s="743"/>
      <c r="V1379" s="743"/>
      <c r="W1379" s="743"/>
      <c r="X1379" s="743"/>
    </row>
    <row r="1380" spans="2:24" ht="14.15" hidden="1" customHeight="1">
      <c r="B1380" s="738" t="s">
        <v>4543</v>
      </c>
      <c r="D1380" s="737" t="s">
        <v>4511</v>
      </c>
      <c r="E1380" s="737"/>
      <c r="F1380" s="739" t="s">
        <v>275</v>
      </c>
      <c r="G1380" s="739">
        <v>3</v>
      </c>
      <c r="H1380" s="739">
        <v>2</v>
      </c>
      <c r="I1380" s="739" t="s">
        <v>413</v>
      </c>
      <c r="J1380" s="739">
        <v>3</v>
      </c>
      <c r="K1380" s="744" t="s">
        <v>460</v>
      </c>
      <c r="L1380" s="743" t="s">
        <v>4610</v>
      </c>
      <c r="M1380" s="628">
        <v>0</v>
      </c>
      <c r="N1380" s="628">
        <v>0</v>
      </c>
      <c r="O1380" s="415">
        <v>0</v>
      </c>
      <c r="P1380" s="415">
        <v>0</v>
      </c>
      <c r="Q1380" s="415">
        <v>0</v>
      </c>
      <c r="R1380" s="260">
        <f t="shared" si="54"/>
        <v>0</v>
      </c>
      <c r="S1380" s="743"/>
      <c r="T1380" s="743"/>
      <c r="U1380" s="743"/>
      <c r="V1380" s="743"/>
      <c r="W1380" s="743"/>
      <c r="X1380" s="743"/>
    </row>
    <row r="1381" spans="2:24" ht="14.15" hidden="1" customHeight="1">
      <c r="B1381" s="738" t="s">
        <v>4548</v>
      </c>
      <c r="D1381" s="737" t="s">
        <v>4549</v>
      </c>
      <c r="E1381" s="737"/>
      <c r="F1381" s="739" t="s">
        <v>275</v>
      </c>
      <c r="G1381" s="739">
        <v>5</v>
      </c>
      <c r="H1381" s="739">
        <v>4</v>
      </c>
      <c r="I1381" s="739" t="s">
        <v>413</v>
      </c>
      <c r="J1381" s="739">
        <v>3</v>
      </c>
      <c r="K1381" s="312" t="s">
        <v>3255</v>
      </c>
      <c r="L1381" s="743" t="s">
        <v>4912</v>
      </c>
      <c r="M1381" s="628">
        <v>0</v>
      </c>
      <c r="N1381" s="628">
        <v>0</v>
      </c>
      <c r="O1381" s="415">
        <v>0</v>
      </c>
      <c r="P1381" s="415">
        <v>0</v>
      </c>
      <c r="Q1381" s="415">
        <v>0</v>
      </c>
      <c r="R1381" s="260">
        <f t="shared" si="54"/>
        <v>0</v>
      </c>
      <c r="S1381" s="743"/>
      <c r="T1381" s="743"/>
      <c r="U1381" s="743"/>
      <c r="V1381" s="743"/>
      <c r="W1381" s="743"/>
      <c r="X1381" s="743"/>
    </row>
    <row r="1382" spans="2:24" ht="14.15" hidden="1" customHeight="1">
      <c r="B1382" s="738" t="s">
        <v>4541</v>
      </c>
      <c r="D1382" s="737" t="s">
        <v>4542</v>
      </c>
      <c r="E1382" s="737"/>
      <c r="F1382" s="739" t="s">
        <v>275</v>
      </c>
      <c r="G1382" s="739">
        <v>2</v>
      </c>
      <c r="H1382" s="739">
        <v>3</v>
      </c>
      <c r="I1382" s="739" t="s">
        <v>413</v>
      </c>
      <c r="J1382" s="739">
        <v>3</v>
      </c>
      <c r="K1382" s="312" t="s">
        <v>3255</v>
      </c>
      <c r="L1382" s="743" t="s">
        <v>5133</v>
      </c>
      <c r="M1382" s="415">
        <v>0</v>
      </c>
      <c r="N1382" s="415">
        <v>0</v>
      </c>
      <c r="O1382" s="415">
        <v>0</v>
      </c>
      <c r="P1382" s="415">
        <v>0</v>
      </c>
      <c r="Q1382" s="415">
        <v>0</v>
      </c>
      <c r="R1382" s="260">
        <f t="shared" si="54"/>
        <v>0</v>
      </c>
      <c r="S1382" s="743"/>
      <c r="T1382" s="743"/>
      <c r="U1382" s="743"/>
      <c r="V1382" s="743"/>
      <c r="W1382" s="743"/>
      <c r="X1382" s="743"/>
    </row>
    <row r="1383" spans="2:24" ht="14.15" customHeight="1">
      <c r="B1383" s="738" t="s">
        <v>4544</v>
      </c>
      <c r="D1383" s="740" t="s">
        <v>4545</v>
      </c>
      <c r="E1383" s="740"/>
      <c r="F1383" s="739" t="s">
        <v>275</v>
      </c>
      <c r="G1383" s="739">
        <v>3</v>
      </c>
      <c r="H1383" s="739">
        <v>3</v>
      </c>
      <c r="I1383" s="739" t="s">
        <v>413</v>
      </c>
      <c r="J1383" s="739">
        <v>3</v>
      </c>
      <c r="K1383" s="312" t="s">
        <v>3262</v>
      </c>
      <c r="L1383" s="743" t="s">
        <v>4585</v>
      </c>
      <c r="M1383" s="415">
        <v>1</v>
      </c>
      <c r="N1383" s="415">
        <v>2</v>
      </c>
      <c r="O1383" s="415">
        <v>2</v>
      </c>
      <c r="P1383" s="415">
        <v>2</v>
      </c>
      <c r="Q1383" s="415">
        <v>0</v>
      </c>
      <c r="R1383" s="260">
        <f t="shared" si="54"/>
        <v>7</v>
      </c>
      <c r="S1383" s="743"/>
      <c r="T1383" s="743"/>
      <c r="U1383" s="743"/>
      <c r="V1383" s="743"/>
      <c r="W1383" s="743"/>
      <c r="X1383" s="743"/>
    </row>
    <row r="1384" spans="2:24" ht="14.15" hidden="1" customHeight="1">
      <c r="B1384" s="738" t="s">
        <v>4535</v>
      </c>
      <c r="D1384" s="737" t="s">
        <v>4536</v>
      </c>
      <c r="E1384" s="737"/>
      <c r="F1384" s="739" t="s">
        <v>275</v>
      </c>
      <c r="G1384" s="739">
        <v>1</v>
      </c>
      <c r="H1384" s="739">
        <v>1</v>
      </c>
      <c r="I1384" s="739" t="s">
        <v>413</v>
      </c>
      <c r="J1384" s="739">
        <v>3</v>
      </c>
      <c r="K1384" s="744" t="s">
        <v>460</v>
      </c>
      <c r="L1384" s="743" t="s">
        <v>4673</v>
      </c>
      <c r="M1384" s="628">
        <v>0</v>
      </c>
      <c r="N1384" s="628">
        <v>0</v>
      </c>
      <c r="O1384" s="628">
        <v>0</v>
      </c>
      <c r="P1384" s="628">
        <v>0</v>
      </c>
      <c r="Q1384" s="415">
        <v>0</v>
      </c>
      <c r="R1384" s="260">
        <f t="shared" si="54"/>
        <v>0</v>
      </c>
      <c r="S1384" s="743"/>
      <c r="T1384" s="743"/>
      <c r="U1384" s="743"/>
      <c r="V1384" s="743"/>
      <c r="W1384" s="743"/>
      <c r="X1384" s="743"/>
    </row>
    <row r="1385" spans="2:24" ht="14.15" customHeight="1">
      <c r="B1385" s="738" t="s">
        <v>4539</v>
      </c>
      <c r="D1385" s="740" t="s">
        <v>4540</v>
      </c>
      <c r="E1385" s="740"/>
      <c r="F1385" s="739" t="s">
        <v>275</v>
      </c>
      <c r="G1385" s="739">
        <v>2</v>
      </c>
      <c r="H1385" s="739">
        <v>3</v>
      </c>
      <c r="I1385" s="739" t="s">
        <v>413</v>
      </c>
      <c r="J1385" s="739">
        <v>3</v>
      </c>
      <c r="K1385" s="312" t="s">
        <v>3262</v>
      </c>
      <c r="L1385" s="743" t="s">
        <v>4585</v>
      </c>
      <c r="M1385" s="415">
        <v>2</v>
      </c>
      <c r="N1385" s="628">
        <v>0</v>
      </c>
      <c r="O1385" s="415">
        <v>2</v>
      </c>
      <c r="P1385" s="415">
        <v>2</v>
      </c>
      <c r="Q1385" s="415">
        <v>1</v>
      </c>
      <c r="R1385" s="260">
        <f t="shared" si="54"/>
        <v>7</v>
      </c>
      <c r="S1385" s="743"/>
      <c r="T1385" s="743"/>
      <c r="U1385" s="743"/>
      <c r="V1385" s="743"/>
      <c r="W1385" s="743"/>
      <c r="X1385" s="743"/>
    </row>
    <row r="1386" spans="2:24" ht="14.15" hidden="1" customHeight="1">
      <c r="B1386" s="738" t="s">
        <v>4537</v>
      </c>
      <c r="D1386" s="737" t="s">
        <v>4538</v>
      </c>
      <c r="E1386" s="737"/>
      <c r="F1386" s="739" t="s">
        <v>275</v>
      </c>
      <c r="G1386" s="739">
        <v>2</v>
      </c>
      <c r="H1386" s="739">
        <v>2</v>
      </c>
      <c r="I1386" s="739" t="s">
        <v>413</v>
      </c>
      <c r="J1386" s="739">
        <v>3</v>
      </c>
      <c r="K1386" s="744" t="s">
        <v>460</v>
      </c>
      <c r="L1386" s="743" t="s">
        <v>4602</v>
      </c>
      <c r="M1386" s="628">
        <v>0</v>
      </c>
      <c r="N1386" s="628">
        <v>0</v>
      </c>
      <c r="O1386" s="628">
        <v>0</v>
      </c>
      <c r="P1386" s="628">
        <v>0</v>
      </c>
      <c r="Q1386" s="628">
        <v>0</v>
      </c>
      <c r="R1386" s="260">
        <f t="shared" si="54"/>
        <v>0</v>
      </c>
      <c r="S1386" s="743"/>
      <c r="T1386" s="743"/>
      <c r="U1386" s="743"/>
      <c r="V1386" s="743"/>
      <c r="W1386" s="743"/>
      <c r="X1386" s="743"/>
    </row>
    <row r="1387" spans="2:24" ht="14.15" hidden="1" customHeight="1">
      <c r="B1387" s="738" t="s">
        <v>4556</v>
      </c>
      <c r="D1387" s="737" t="s">
        <v>4557</v>
      </c>
      <c r="E1387" s="737"/>
      <c r="F1387" s="739" t="s">
        <v>275</v>
      </c>
      <c r="G1387" s="739">
        <v>6</v>
      </c>
      <c r="H1387" s="739">
        <v>5</v>
      </c>
      <c r="I1387" s="739" t="s">
        <v>413</v>
      </c>
      <c r="J1387" s="739">
        <v>4</v>
      </c>
      <c r="K1387" s="312" t="s">
        <v>3255</v>
      </c>
      <c r="L1387" s="743" t="s">
        <v>5108</v>
      </c>
      <c r="M1387" s="628">
        <v>0</v>
      </c>
      <c r="N1387" s="415">
        <v>0</v>
      </c>
      <c r="O1387" s="415">
        <v>0</v>
      </c>
      <c r="P1387" s="415">
        <v>0</v>
      </c>
      <c r="Q1387" s="415">
        <v>0</v>
      </c>
      <c r="R1387" s="260">
        <f t="shared" si="54"/>
        <v>0</v>
      </c>
      <c r="S1387" s="743"/>
      <c r="T1387" s="743"/>
      <c r="U1387" s="743"/>
      <c r="V1387" s="743"/>
      <c r="W1387" s="743"/>
      <c r="X1387" s="743"/>
    </row>
    <row r="1388" spans="2:24" ht="14.15" hidden="1" customHeight="1">
      <c r="B1388" s="738" t="s">
        <v>4550</v>
      </c>
      <c r="D1388" s="737" t="s">
        <v>4551</v>
      </c>
      <c r="E1388" s="737"/>
      <c r="F1388" s="739" t="s">
        <v>275</v>
      </c>
      <c r="G1388" s="739">
        <v>2</v>
      </c>
      <c r="H1388" s="739">
        <v>5</v>
      </c>
      <c r="I1388" s="739" t="s">
        <v>413</v>
      </c>
      <c r="J1388" s="739">
        <v>4</v>
      </c>
      <c r="K1388" s="744" t="s">
        <v>460</v>
      </c>
      <c r="L1388" s="743" t="s">
        <v>4620</v>
      </c>
      <c r="M1388" s="415">
        <v>0</v>
      </c>
      <c r="N1388" s="415">
        <v>0</v>
      </c>
      <c r="O1388" s="415">
        <v>0</v>
      </c>
      <c r="P1388" s="415">
        <v>0</v>
      </c>
      <c r="Q1388" s="415">
        <v>0</v>
      </c>
      <c r="R1388" s="260">
        <f t="shared" si="54"/>
        <v>0</v>
      </c>
      <c r="S1388" s="743"/>
      <c r="T1388" s="743"/>
      <c r="U1388" s="743"/>
      <c r="V1388" s="743"/>
      <c r="W1388" s="743"/>
      <c r="X1388" s="743"/>
    </row>
    <row r="1389" spans="2:24" ht="14.15" customHeight="1">
      <c r="B1389" s="738" t="s">
        <v>4554</v>
      </c>
      <c r="D1389" s="740" t="s">
        <v>4555</v>
      </c>
      <c r="E1389" s="740"/>
      <c r="F1389" s="739" t="s">
        <v>275</v>
      </c>
      <c r="G1389" s="739">
        <v>4</v>
      </c>
      <c r="H1389" s="739">
        <v>4</v>
      </c>
      <c r="I1389" s="739" t="s">
        <v>413</v>
      </c>
      <c r="J1389" s="739">
        <v>4</v>
      </c>
      <c r="K1389" s="312" t="s">
        <v>3262</v>
      </c>
      <c r="L1389" s="743" t="s">
        <v>4585</v>
      </c>
      <c r="M1389" s="415">
        <v>1</v>
      </c>
      <c r="N1389" s="415">
        <v>0</v>
      </c>
      <c r="O1389" s="415">
        <v>2</v>
      </c>
      <c r="P1389" s="415">
        <v>0</v>
      </c>
      <c r="Q1389" s="415">
        <v>2</v>
      </c>
      <c r="R1389" s="260">
        <f t="shared" si="54"/>
        <v>5</v>
      </c>
      <c r="S1389" s="743"/>
      <c r="T1389" s="743"/>
      <c r="U1389" s="743"/>
      <c r="V1389" s="743"/>
      <c r="W1389" s="743"/>
      <c r="X1389" s="743"/>
    </row>
    <row r="1390" spans="2:24" ht="14.15" hidden="1" customHeight="1">
      <c r="B1390" s="738" t="s">
        <v>4552</v>
      </c>
      <c r="D1390" s="737" t="s">
        <v>4553</v>
      </c>
      <c r="E1390" s="737"/>
      <c r="F1390" s="739" t="s">
        <v>275</v>
      </c>
      <c r="G1390" s="739">
        <v>3</v>
      </c>
      <c r="H1390" s="739">
        <v>10</v>
      </c>
      <c r="I1390" s="739" t="s">
        <v>413</v>
      </c>
      <c r="J1390" s="739">
        <v>4</v>
      </c>
      <c r="K1390" s="312" t="s">
        <v>3255</v>
      </c>
      <c r="L1390" s="743" t="s">
        <v>5133</v>
      </c>
      <c r="M1390" s="628">
        <v>0</v>
      </c>
      <c r="N1390" s="415">
        <v>0</v>
      </c>
      <c r="O1390" s="415">
        <v>0</v>
      </c>
      <c r="P1390" s="415">
        <v>0</v>
      </c>
      <c r="Q1390" s="415">
        <v>0</v>
      </c>
      <c r="R1390" s="260">
        <f t="shared" si="54"/>
        <v>0</v>
      </c>
      <c r="S1390" s="743"/>
      <c r="T1390" s="743"/>
      <c r="U1390" s="743"/>
      <c r="V1390" s="743"/>
      <c r="W1390" s="743"/>
      <c r="X1390" s="743"/>
    </row>
    <row r="1391" spans="2:24" ht="14.15" hidden="1" customHeight="1">
      <c r="B1391" s="738" t="s">
        <v>4561</v>
      </c>
      <c r="D1391" s="737" t="s">
        <v>4562</v>
      </c>
      <c r="E1391" s="737"/>
      <c r="F1391" s="739" t="s">
        <v>275</v>
      </c>
      <c r="G1391" s="739">
        <v>4</v>
      </c>
      <c r="H1391" s="739">
        <v>2</v>
      </c>
      <c r="I1391" s="739" t="s">
        <v>413</v>
      </c>
      <c r="J1391" s="739">
        <v>5</v>
      </c>
      <c r="K1391" s="744" t="s">
        <v>460</v>
      </c>
      <c r="L1391" s="743" t="s">
        <v>4585</v>
      </c>
      <c r="M1391" s="628">
        <v>0</v>
      </c>
      <c r="N1391" s="628">
        <v>0</v>
      </c>
      <c r="O1391" s="415">
        <v>1</v>
      </c>
      <c r="P1391" s="415">
        <v>0</v>
      </c>
      <c r="Q1391" s="415">
        <v>0</v>
      </c>
      <c r="R1391" s="260">
        <f t="shared" si="54"/>
        <v>0</v>
      </c>
      <c r="S1391" s="743"/>
      <c r="T1391" s="743"/>
      <c r="U1391" s="743"/>
      <c r="V1391" s="743"/>
      <c r="W1391" s="743"/>
      <c r="X1391" s="743"/>
    </row>
    <row r="1392" spans="2:24" ht="14.15" hidden="1" customHeight="1">
      <c r="B1392" s="738" t="s">
        <v>4563</v>
      </c>
      <c r="D1392" s="737" t="s">
        <v>4564</v>
      </c>
      <c r="E1392" s="737"/>
      <c r="F1392" s="739" t="s">
        <v>275</v>
      </c>
      <c r="G1392" s="739">
        <v>4</v>
      </c>
      <c r="H1392" s="739">
        <v>5</v>
      </c>
      <c r="I1392" s="739" t="s">
        <v>413</v>
      </c>
      <c r="J1392" s="739">
        <v>5</v>
      </c>
      <c r="K1392" s="744" t="s">
        <v>460</v>
      </c>
      <c r="L1392" s="743" t="s">
        <v>4602</v>
      </c>
      <c r="M1392" s="628">
        <v>0</v>
      </c>
      <c r="N1392" s="628">
        <v>0</v>
      </c>
      <c r="O1392" s="628">
        <v>0</v>
      </c>
      <c r="P1392" s="628">
        <v>0</v>
      </c>
      <c r="Q1392" s="628">
        <v>0</v>
      </c>
      <c r="R1392" s="260">
        <f t="shared" si="54"/>
        <v>0</v>
      </c>
      <c r="S1392" s="743"/>
      <c r="T1392" s="743"/>
      <c r="U1392" s="743"/>
      <c r="V1392" s="743"/>
      <c r="W1392" s="743"/>
      <c r="X1392" s="743"/>
    </row>
    <row r="1393" spans="2:24" ht="14.15" hidden="1" customHeight="1">
      <c r="B1393" s="738" t="s">
        <v>4559</v>
      </c>
      <c r="D1393" s="737" t="s">
        <v>4560</v>
      </c>
      <c r="E1393" s="737"/>
      <c r="F1393" s="739" t="s">
        <v>275</v>
      </c>
      <c r="G1393" s="739">
        <v>3</v>
      </c>
      <c r="H1393" s="739">
        <v>3</v>
      </c>
      <c r="I1393" s="739" t="s">
        <v>413</v>
      </c>
      <c r="J1393" s="739">
        <v>5</v>
      </c>
      <c r="K1393" s="744" t="s">
        <v>460</v>
      </c>
      <c r="L1393" s="743" t="s">
        <v>4894</v>
      </c>
      <c r="M1393" s="628">
        <v>0</v>
      </c>
      <c r="N1393" s="628">
        <v>0</v>
      </c>
      <c r="O1393" s="415">
        <v>0</v>
      </c>
      <c r="P1393" s="415">
        <v>0</v>
      </c>
      <c r="Q1393" s="415">
        <v>0</v>
      </c>
      <c r="R1393" s="260">
        <f t="shared" si="54"/>
        <v>0</v>
      </c>
      <c r="S1393" s="743"/>
      <c r="T1393" s="743"/>
      <c r="U1393" s="743"/>
      <c r="V1393" s="743"/>
      <c r="W1393" s="743"/>
      <c r="X1393" s="743"/>
    </row>
    <row r="1394" spans="2:24" ht="14.15" customHeight="1">
      <c r="B1394" s="738" t="s">
        <v>4565</v>
      </c>
      <c r="D1394" s="740" t="s">
        <v>4566</v>
      </c>
      <c r="E1394" s="740"/>
      <c r="F1394" s="739" t="s">
        <v>275</v>
      </c>
      <c r="G1394" s="739">
        <v>8</v>
      </c>
      <c r="H1394" s="739">
        <v>8</v>
      </c>
      <c r="I1394" s="739" t="s">
        <v>413</v>
      </c>
      <c r="J1394" s="739">
        <v>5</v>
      </c>
      <c r="K1394" s="312" t="s">
        <v>3262</v>
      </c>
      <c r="L1394" s="743" t="s">
        <v>4585</v>
      </c>
      <c r="M1394" s="415">
        <v>1</v>
      </c>
      <c r="N1394" s="415">
        <v>2</v>
      </c>
      <c r="O1394" s="415">
        <v>2</v>
      </c>
      <c r="P1394" s="415">
        <v>1</v>
      </c>
      <c r="Q1394" s="415">
        <v>1</v>
      </c>
      <c r="R1394" s="260">
        <f t="shared" si="54"/>
        <v>7</v>
      </c>
      <c r="S1394" s="743"/>
      <c r="T1394" s="743"/>
      <c r="U1394" s="743"/>
      <c r="V1394" s="743"/>
      <c r="W1394" s="743"/>
      <c r="X1394" s="743"/>
    </row>
    <row r="1395" spans="2:24" ht="14.15" customHeight="1">
      <c r="B1395" s="738" t="s">
        <v>4558</v>
      </c>
      <c r="D1395" s="737" t="s">
        <v>4609</v>
      </c>
      <c r="E1395" s="737"/>
      <c r="F1395" s="739" t="s">
        <v>275</v>
      </c>
      <c r="G1395" s="739">
        <v>0</v>
      </c>
      <c r="H1395" s="739">
        <v>5</v>
      </c>
      <c r="I1395" s="739" t="s">
        <v>413</v>
      </c>
      <c r="J1395" s="739">
        <v>5</v>
      </c>
      <c r="K1395" s="312" t="s">
        <v>3262</v>
      </c>
      <c r="L1395" s="743" t="s">
        <v>4585</v>
      </c>
      <c r="M1395" s="415">
        <v>2</v>
      </c>
      <c r="N1395" s="415">
        <v>2</v>
      </c>
      <c r="O1395" s="415">
        <v>2</v>
      </c>
      <c r="P1395" s="415">
        <v>1</v>
      </c>
      <c r="Q1395" s="415">
        <v>2</v>
      </c>
      <c r="R1395" s="260">
        <f t="shared" si="54"/>
        <v>9</v>
      </c>
      <c r="S1395" s="743"/>
      <c r="T1395" s="743"/>
      <c r="U1395" s="743"/>
      <c r="V1395" s="743"/>
      <c r="W1395" s="743"/>
      <c r="X1395" s="743"/>
    </row>
    <row r="1396" spans="2:24" ht="14.15" hidden="1" customHeight="1">
      <c r="B1396" s="738" t="s">
        <v>4567</v>
      </c>
      <c r="D1396" s="737" t="s">
        <v>4568</v>
      </c>
      <c r="E1396" s="737"/>
      <c r="F1396" s="739" t="s">
        <v>275</v>
      </c>
      <c r="G1396" s="739">
        <v>3</v>
      </c>
      <c r="H1396" s="739">
        <v>4</v>
      </c>
      <c r="I1396" s="739" t="s">
        <v>413</v>
      </c>
      <c r="J1396" s="739">
        <v>6</v>
      </c>
      <c r="K1396" s="312" t="s">
        <v>3255</v>
      </c>
      <c r="L1396" s="743" t="s">
        <v>4602</v>
      </c>
      <c r="M1396" s="415">
        <v>0</v>
      </c>
      <c r="N1396" s="415">
        <v>0</v>
      </c>
      <c r="O1396" s="415">
        <v>0</v>
      </c>
      <c r="P1396" s="415">
        <v>0</v>
      </c>
      <c r="Q1396" s="415">
        <v>0</v>
      </c>
      <c r="R1396" s="260">
        <f t="shared" si="54"/>
        <v>0</v>
      </c>
      <c r="S1396" s="743"/>
      <c r="T1396" s="743"/>
      <c r="U1396" s="743"/>
      <c r="V1396" s="743"/>
      <c r="W1396" s="743"/>
      <c r="X1396" s="743"/>
    </row>
    <row r="1397" spans="2:24" ht="14.15" customHeight="1">
      <c r="B1397" s="738" t="s">
        <v>4569</v>
      </c>
      <c r="D1397" s="740" t="s">
        <v>4570</v>
      </c>
      <c r="E1397" s="740"/>
      <c r="F1397" s="739" t="s">
        <v>275</v>
      </c>
      <c r="G1397" s="739">
        <v>5</v>
      </c>
      <c r="H1397" s="739">
        <v>5</v>
      </c>
      <c r="I1397" s="739" t="s">
        <v>413</v>
      </c>
      <c r="J1397" s="739">
        <v>6</v>
      </c>
      <c r="K1397" s="312" t="s">
        <v>3262</v>
      </c>
      <c r="L1397" s="743" t="s">
        <v>4585</v>
      </c>
      <c r="M1397" s="628">
        <v>0</v>
      </c>
      <c r="N1397" s="415">
        <v>2</v>
      </c>
      <c r="O1397" s="415">
        <v>2</v>
      </c>
      <c r="P1397" s="415">
        <v>2</v>
      </c>
      <c r="Q1397" s="415">
        <v>2</v>
      </c>
      <c r="R1397" s="260">
        <f t="shared" si="54"/>
        <v>8</v>
      </c>
      <c r="S1397" s="743"/>
      <c r="T1397" s="743"/>
      <c r="U1397" s="743"/>
      <c r="V1397" s="743"/>
      <c r="W1397" s="743"/>
      <c r="X1397" s="743"/>
    </row>
    <row r="1398" spans="2:24" ht="14.15" customHeight="1">
      <c r="B1398" s="745" t="s">
        <v>4641</v>
      </c>
      <c r="D1398" s="737" t="s">
        <v>4572</v>
      </c>
      <c r="E1398" s="737"/>
      <c r="F1398" s="739" t="s">
        <v>275</v>
      </c>
      <c r="G1398" s="739">
        <v>6</v>
      </c>
      <c r="H1398" s="739">
        <v>6</v>
      </c>
      <c r="I1398" s="739" t="s">
        <v>413</v>
      </c>
      <c r="J1398" s="739">
        <v>7</v>
      </c>
      <c r="K1398" s="312" t="s">
        <v>3245</v>
      </c>
      <c r="L1398" s="743" t="s">
        <v>4585</v>
      </c>
      <c r="M1398" s="628">
        <v>0</v>
      </c>
      <c r="N1398" s="628">
        <v>0</v>
      </c>
      <c r="O1398" s="628">
        <v>0</v>
      </c>
      <c r="P1398" s="628">
        <v>0</v>
      </c>
      <c r="Q1398" s="628">
        <v>0</v>
      </c>
      <c r="R1398" s="260">
        <f t="shared" si="54"/>
        <v>0</v>
      </c>
      <c r="S1398" s="743"/>
      <c r="T1398" s="743"/>
      <c r="U1398" s="743"/>
      <c r="V1398" s="743"/>
      <c r="W1398" s="743"/>
      <c r="X1398" s="743"/>
    </row>
    <row r="1399" spans="2:24" ht="14.15" hidden="1" customHeight="1">
      <c r="B1399" s="738" t="s">
        <v>4571</v>
      </c>
      <c r="D1399" s="737" t="s">
        <v>1320</v>
      </c>
      <c r="E1399" s="737"/>
      <c r="F1399" s="739" t="s">
        <v>275</v>
      </c>
      <c r="G1399" s="739">
        <v>3</v>
      </c>
      <c r="H1399" s="739">
        <v>9</v>
      </c>
      <c r="I1399" s="739" t="s">
        <v>413</v>
      </c>
      <c r="J1399" s="739">
        <v>7</v>
      </c>
      <c r="K1399" s="744" t="s">
        <v>460</v>
      </c>
      <c r="L1399" s="743" t="s">
        <v>4585</v>
      </c>
      <c r="M1399" s="415">
        <v>0</v>
      </c>
      <c r="N1399" s="415">
        <v>0</v>
      </c>
      <c r="O1399" s="415">
        <v>0</v>
      </c>
      <c r="P1399" s="415">
        <v>1</v>
      </c>
      <c r="Q1399" s="415">
        <v>0</v>
      </c>
      <c r="R1399" s="260">
        <f t="shared" si="54"/>
        <v>0</v>
      </c>
      <c r="S1399" s="743"/>
      <c r="T1399" s="743"/>
      <c r="U1399" s="743"/>
      <c r="V1399" s="743"/>
      <c r="W1399" s="743"/>
      <c r="X1399" s="743"/>
    </row>
    <row r="1400" spans="2:24" ht="14.15" hidden="1" customHeight="1">
      <c r="B1400" s="738" t="s">
        <v>4573</v>
      </c>
      <c r="D1400" s="737" t="s">
        <v>4574</v>
      </c>
      <c r="E1400" s="737"/>
      <c r="F1400" s="739" t="s">
        <v>275</v>
      </c>
      <c r="G1400" s="739">
        <v>7</v>
      </c>
      <c r="H1400" s="739">
        <v>5</v>
      </c>
      <c r="I1400" s="739" t="s">
        <v>413</v>
      </c>
      <c r="J1400" s="739">
        <v>7</v>
      </c>
      <c r="K1400" s="312" t="s">
        <v>3255</v>
      </c>
      <c r="L1400" s="743" t="s">
        <v>4602</v>
      </c>
      <c r="M1400" s="628">
        <v>0</v>
      </c>
      <c r="N1400" s="415">
        <v>0</v>
      </c>
      <c r="O1400" s="415">
        <v>0</v>
      </c>
      <c r="P1400" s="415">
        <v>0</v>
      </c>
      <c r="Q1400" s="415">
        <v>0</v>
      </c>
      <c r="R1400" s="260">
        <f t="shared" si="54"/>
        <v>0</v>
      </c>
      <c r="S1400" s="743"/>
      <c r="T1400" s="743"/>
      <c r="U1400" s="743"/>
      <c r="V1400" s="743"/>
      <c r="W1400" s="743"/>
      <c r="X1400" s="743"/>
    </row>
    <row r="1401" spans="2:24" ht="14.15" customHeight="1">
      <c r="B1401" s="738" t="s">
        <v>4589</v>
      </c>
      <c r="D1401" s="737" t="s">
        <v>4577</v>
      </c>
      <c r="E1401" s="737"/>
      <c r="F1401" s="739" t="s">
        <v>275</v>
      </c>
      <c r="G1401" s="739">
        <v>8</v>
      </c>
      <c r="H1401" s="739">
        <v>8</v>
      </c>
      <c r="I1401" s="739" t="s">
        <v>413</v>
      </c>
      <c r="J1401" s="739">
        <v>8</v>
      </c>
      <c r="K1401" s="312" t="s">
        <v>3245</v>
      </c>
      <c r="L1401" s="743" t="s">
        <v>4585</v>
      </c>
      <c r="M1401" s="628">
        <v>0</v>
      </c>
      <c r="N1401" s="415">
        <v>1</v>
      </c>
      <c r="O1401" s="415">
        <v>1</v>
      </c>
      <c r="P1401" s="415">
        <v>1</v>
      </c>
      <c r="Q1401" s="415">
        <v>1</v>
      </c>
      <c r="R1401" s="260">
        <f t="shared" ref="R1401:R1406" si="55">SUBTOTAL(9,M1401:Q1401)</f>
        <v>4</v>
      </c>
      <c r="S1401" s="743"/>
      <c r="T1401" s="743"/>
      <c r="U1401" s="743"/>
      <c r="V1401" s="743"/>
      <c r="W1401" s="743"/>
      <c r="X1401" s="743"/>
    </row>
    <row r="1402" spans="2:24" ht="14.15" hidden="1" customHeight="1">
      <c r="B1402" s="738" t="s">
        <v>4575</v>
      </c>
      <c r="D1402" s="737" t="s">
        <v>4576</v>
      </c>
      <c r="E1402" s="737"/>
      <c r="F1402" s="739" t="s">
        <v>275</v>
      </c>
      <c r="G1402" s="739">
        <v>5</v>
      </c>
      <c r="H1402" s="739">
        <v>6</v>
      </c>
      <c r="I1402" s="739" t="s">
        <v>413</v>
      </c>
      <c r="J1402" s="739">
        <v>8</v>
      </c>
      <c r="K1402" s="744" t="s">
        <v>460</v>
      </c>
      <c r="L1402" s="743" t="s">
        <v>5103</v>
      </c>
      <c r="M1402" s="628">
        <v>0</v>
      </c>
      <c r="N1402" s="415">
        <v>0</v>
      </c>
      <c r="O1402" s="415">
        <v>0</v>
      </c>
      <c r="P1402" s="415">
        <v>0</v>
      </c>
      <c r="Q1402" s="415">
        <v>0</v>
      </c>
      <c r="R1402" s="260">
        <f t="shared" si="55"/>
        <v>0</v>
      </c>
      <c r="S1402" s="743"/>
      <c r="T1402" s="743"/>
      <c r="U1402" s="743"/>
      <c r="V1402" s="743"/>
      <c r="W1402" s="743"/>
      <c r="X1402" s="743"/>
    </row>
    <row r="1403" spans="2:24" ht="14.15" hidden="1" customHeight="1">
      <c r="B1403" s="738" t="s">
        <v>4578</v>
      </c>
      <c r="D1403" s="737" t="s">
        <v>4579</v>
      </c>
      <c r="E1403" s="737"/>
      <c r="F1403" s="739" t="s">
        <v>275</v>
      </c>
      <c r="G1403" s="739">
        <v>9</v>
      </c>
      <c r="H1403" s="739">
        <v>6</v>
      </c>
      <c r="I1403" s="739" t="s">
        <v>413</v>
      </c>
      <c r="J1403" s="739">
        <v>9</v>
      </c>
      <c r="K1403" s="744" t="s">
        <v>460</v>
      </c>
      <c r="L1403" s="743" t="s">
        <v>4675</v>
      </c>
      <c r="M1403" s="628">
        <v>0</v>
      </c>
      <c r="N1403" s="628">
        <v>0</v>
      </c>
      <c r="O1403" s="628">
        <v>0</v>
      </c>
      <c r="P1403" s="628">
        <v>0</v>
      </c>
      <c r="Q1403" s="628">
        <v>0</v>
      </c>
      <c r="R1403" s="260">
        <f t="shared" si="55"/>
        <v>0</v>
      </c>
      <c r="S1403" s="743"/>
      <c r="T1403" s="743"/>
      <c r="U1403" s="743"/>
      <c r="V1403" s="743"/>
      <c r="W1403" s="743"/>
      <c r="X1403" s="743"/>
    </row>
    <row r="1404" spans="2:24" ht="14.15" customHeight="1">
      <c r="B1404" s="738" t="s">
        <v>4581</v>
      </c>
      <c r="D1404" s="737" t="s">
        <v>4582</v>
      </c>
      <c r="E1404" s="737"/>
      <c r="F1404" s="739" t="s">
        <v>275</v>
      </c>
      <c r="G1404" s="739">
        <v>10</v>
      </c>
      <c r="H1404" s="739">
        <v>10</v>
      </c>
      <c r="I1404" s="739" t="s">
        <v>413</v>
      </c>
      <c r="J1404" s="739">
        <v>10</v>
      </c>
      <c r="K1404" s="312" t="s">
        <v>3245</v>
      </c>
      <c r="L1404" s="743" t="s">
        <v>4585</v>
      </c>
      <c r="M1404" s="415">
        <v>1</v>
      </c>
      <c r="N1404" s="415">
        <v>1</v>
      </c>
      <c r="O1404" s="415">
        <v>1</v>
      </c>
      <c r="P1404" s="415">
        <v>1</v>
      </c>
      <c r="Q1404" s="415">
        <v>1</v>
      </c>
      <c r="R1404" s="260">
        <f t="shared" si="55"/>
        <v>5</v>
      </c>
      <c r="S1404" s="743"/>
      <c r="T1404" s="743"/>
      <c r="U1404" s="743"/>
      <c r="V1404" s="743"/>
      <c r="W1404" s="743"/>
      <c r="X1404" s="743"/>
    </row>
    <row r="1405" spans="2:24" ht="14.15" customHeight="1">
      <c r="B1405" s="738" t="s">
        <v>5760</v>
      </c>
      <c r="D1405" s="737" t="s">
        <v>4580</v>
      </c>
      <c r="E1405" s="737"/>
      <c r="F1405" s="739" t="s">
        <v>275</v>
      </c>
      <c r="G1405" s="739">
        <v>5</v>
      </c>
      <c r="H1405" s="739">
        <v>5</v>
      </c>
      <c r="I1405" s="739" t="s">
        <v>413</v>
      </c>
      <c r="J1405" s="739">
        <v>10</v>
      </c>
      <c r="K1405" s="312" t="s">
        <v>3245</v>
      </c>
      <c r="L1405" s="743" t="s">
        <v>4585</v>
      </c>
      <c r="M1405" s="415">
        <v>1</v>
      </c>
      <c r="N1405" s="415">
        <v>1</v>
      </c>
      <c r="O1405" s="628">
        <v>0</v>
      </c>
      <c r="P1405" s="415">
        <v>1</v>
      </c>
      <c r="Q1405" s="415">
        <v>1</v>
      </c>
      <c r="R1405" s="260">
        <f t="shared" si="55"/>
        <v>4</v>
      </c>
      <c r="S1405" s="743"/>
      <c r="T1405" s="743"/>
      <c r="U1405" s="743"/>
      <c r="V1405" s="743"/>
      <c r="W1405" s="743"/>
      <c r="X1405" s="743"/>
    </row>
    <row r="1406" spans="2:24" ht="14.15" hidden="1" customHeight="1">
      <c r="B1406" s="738" t="s">
        <v>4583</v>
      </c>
      <c r="D1406" s="737" t="s">
        <v>274</v>
      </c>
      <c r="E1406" s="737"/>
      <c r="F1406" s="739" t="s">
        <v>275</v>
      </c>
      <c r="G1406" s="739">
        <v>10</v>
      </c>
      <c r="H1406" s="739">
        <v>10</v>
      </c>
      <c r="I1406" s="739" t="s">
        <v>413</v>
      </c>
      <c r="J1406" s="739">
        <v>10</v>
      </c>
      <c r="K1406" s="744" t="s">
        <v>460</v>
      </c>
      <c r="L1406" s="743" t="s">
        <v>4610</v>
      </c>
      <c r="M1406" s="628">
        <v>0</v>
      </c>
      <c r="N1406" s="415">
        <v>0</v>
      </c>
      <c r="O1406" s="415">
        <v>0</v>
      </c>
      <c r="P1406" s="415">
        <v>0</v>
      </c>
      <c r="Q1406" s="415">
        <v>0</v>
      </c>
      <c r="R1406" s="260">
        <f t="shared" si="55"/>
        <v>0</v>
      </c>
      <c r="S1406" s="743"/>
      <c r="T1406" s="743"/>
      <c r="U1406" s="743"/>
      <c r="V1406" s="743"/>
      <c r="W1406" s="743"/>
      <c r="X1406" s="743"/>
    </row>
    <row r="1407" spans="2:24" ht="16.5" customHeight="1">
      <c r="B1407" s="741" t="s">
        <v>4584</v>
      </c>
    </row>
    <row r="1408" spans="2:24" ht="16.5" customHeight="1">
      <c r="B1408" s="741" t="s">
        <v>4584</v>
      </c>
    </row>
    <row r="1409" spans="2:2" ht="16.5" customHeight="1">
      <c r="B1409" s="741" t="s">
        <v>4584</v>
      </c>
    </row>
  </sheetData>
  <autoFilter ref="A1:BT1410">
    <filterColumn colId="10">
      <filters blank="1">
        <filter val="传说"/>
        <filter val="史诗"/>
      </filters>
    </filterColumn>
    <filterColumn colId="11"/>
  </autoFilter>
  <sortState ref="A1276:BT1410">
    <sortCondition ref="I1276:I1410"/>
    <sortCondition ref="J1276:J1410"/>
  </sortState>
  <phoneticPr fontId="174" type="noConversion"/>
  <conditionalFormatting sqref="S1272:X1274 S734:X734 AD2:AD4 L1272:L1274 L734 L2:R8 X2:AC8 S3:W8">
    <cfRule type="cellIs" dxfId="22" priority="2784" operator="equal">
      <formula>"Z.修改"</formula>
    </cfRule>
  </conditionalFormatting>
  <conditionalFormatting sqref="E1272:E1274 E579:E734 E459 E2:E8">
    <cfRule type="cellIs" dxfId="21" priority="2776" operator="equal">
      <formula>"龙"</formula>
    </cfRule>
    <cfRule type="cellIs" dxfId="20" priority="2777" operator="equal">
      <formula>"元素"</formula>
    </cfRule>
    <cfRule type="cellIs" dxfId="19" priority="2778" operator="equal">
      <formula>"机械"</formula>
    </cfRule>
    <cfRule type="cellIs" dxfId="18" priority="2779" operator="equal">
      <formula>"鱼人"</formula>
    </cfRule>
    <cfRule type="cellIs" dxfId="17" priority="2780" operator="equal">
      <formula>"海盗"</formula>
    </cfRule>
    <cfRule type="cellIs" dxfId="16" priority="2781" operator="equal">
      <formula>"野兽"</formula>
    </cfRule>
    <cfRule type="cellIs" dxfId="15" priority="2782" operator="equal">
      <formula>"恶魔"</formula>
    </cfRule>
    <cfRule type="cellIs" dxfId="14" priority="2783" operator="equal">
      <formula>"图腾"</formula>
    </cfRule>
  </conditionalFormatting>
  <conditionalFormatting sqref="D1275 I1272:I1361 I579:I824 I459:I548 I346:I383 I876:I1162 I298:I311 I199:I248 I144:I153 I2:I18 I59:I108">
    <cfRule type="cellIs" dxfId="13" priority="2767" operator="equal">
      <formula>"德鲁伊"</formula>
    </cfRule>
    <cfRule type="cellIs" dxfId="12" priority="2768" operator="equal">
      <formula>"法师"</formula>
    </cfRule>
    <cfRule type="cellIs" dxfId="11" priority="2769" operator="equal">
      <formula>"猎人"</formula>
    </cfRule>
    <cfRule type="cellIs" dxfId="10" priority="2770" operator="equal">
      <formula>"牧师"</formula>
    </cfRule>
    <cfRule type="cellIs" dxfId="9" priority="2771" operator="equal">
      <formula>"潜行者"</formula>
    </cfRule>
    <cfRule type="cellIs" dxfId="8" priority="2772" operator="equal">
      <formula>"萨满"</formula>
    </cfRule>
    <cfRule type="cellIs" dxfId="7" priority="2773" operator="equal">
      <formula>"圣骑士"</formula>
    </cfRule>
    <cfRule type="cellIs" dxfId="6" priority="2774" operator="equal">
      <formula>"战士"</formula>
    </cfRule>
    <cfRule type="cellIs" dxfId="5" priority="2775" operator="equal">
      <formula>"术士"</formula>
    </cfRule>
  </conditionalFormatting>
  <conditionalFormatting sqref="K1404:K1405 K1400:K1401 K1389:K1390 K1381:K1383 K1387 K1385 K1379 K1369:K1370 K1375 K1372 K1367 K1361 K1364 K1355:K1356 K1358:K1359 K1336:K1343 K1348:K1353 K1345 K1333 K1321:K1322 K1326 K1324 K1328:K1331 K1317:K1319 K1305:K1306 K1310:K1312 K1308 K1314:K1315 K1287:K1293 K1295 K1284 F1275 K1276:K1277 K1279:K1282 K1272:K1274 K1394:K1398 K1298:K1303 K837 K831 K853 K840:K841 K857:K858 K866:K868 K870 K844:K846 K849:K851 K855 K860:K864 K748:K749 K778:K779 K792:K794 K811:K814 K737:K740 K742:K745 K751:K754 K756:K758 K761:K765 K768:K769 K771:K776 K782:K784 K786:K787 K789:K790 K796:K797 K799:K803 K806 K808:K809 K817:K820 K822:K824 K835 K421 K424 K427 K442 K450 K436 K452:K454 K433:K434 K444:K447 K464 K466:K468 K472:K480 K482 K484 K486:K489 K491:K492 K494:K495 K497:K498 K500 K502:K503 K505:K509 K511:K514 K516:K517 K522:K528 K530:K533 K535:K536 K538 K541:K542 K559 K566:K567 K573 K561 K544:K549 K555 K564 K570:K571 K456:K461 K438:K440 K2:K6 K578:K734 K202 K271 K267 K157:K158 K231 K254 K273:K412 K148:K154 K165:K168 K171:K174 K176:K178 K182:K188 K191:K194 K196:K199 K204:K208 K211:K215 K217:K219 K221:K222 K224:K225 K227:K229 K233:K235 K237:K239 K241:K242 K244:K245 K247:K249 K260 K8 K48 K23 K45:K46 K72:K73 K86:K89 K107:K108 K132:K135 K10:K13 K16:K19 K21 K25:K30 K33:K34 K36:K38 K40:K43 K50:K52 K54:K57 K59:K60 K64:K68 K70 K75:K78 K81:K84 K91 K94:K99 K101:K102 K104:K105 K110 K125:K128 K137:K138 K140:K144">
    <cfRule type="cellIs" dxfId="4" priority="2763" operator="equal">
      <formula>"稀有"</formula>
    </cfRule>
    <cfRule type="cellIs" dxfId="3" priority="2764" operator="equal">
      <formula>"衍生物"</formula>
    </cfRule>
    <cfRule type="cellIs" dxfId="2" priority="2765" operator="equal">
      <formula>"史诗"</formula>
    </cfRule>
    <cfRule type="cellIs" dxfId="1" priority="2766" operator="equal">
      <formula>"传说"</formula>
    </cfRule>
  </conditionalFormatting>
  <conditionalFormatting sqref="E1272:E1274 E579:E734 E459 E2:E8">
    <cfRule type="cellIs" dxfId="0" priority="2762" operator="equal">
      <formula>"全部"</formula>
    </cfRule>
  </conditionalFormatting>
  <hyperlinks>
    <hyperlink ref="B1058" r:id="rId1" display="忏悔"/>
    <hyperlink ref="B1124" r:id="rId2" display="救赎"/>
    <hyperlink ref="B1057" r:id="rId3" display="崇高牺牲"/>
    <hyperlink ref="B1054" r:id="rId4" display="以眼还眼"/>
    <hyperlink ref="B1125" r:id="rId5" display="智慧祝福"/>
    <hyperlink ref="B1127" r:id="rId6" display="银色保卫者"/>
    <hyperlink ref="B1132" r:id="rId7" display="神圣愤怒"/>
    <hyperlink ref="B1126" r:id="rId8" display="生而平等"/>
    <hyperlink ref="B1130" r:id="rId9" display="神恩术"/>
    <hyperlink ref="B1131" r:id="rId10" display="受祝福的勇士"/>
    <hyperlink ref="B1128" r:id="rId11" display="公正之剑"/>
    <hyperlink ref="B1134" r:id="rId12" display="圣疗术"/>
    <hyperlink ref="B1025" r:id="rId13" display="刺骨"/>
    <hyperlink ref="B1028" r:id="rId14" display="毒刃"/>
    <hyperlink ref="B1031" r:id="rId15" display="迪菲亚头目"/>
    <hyperlink ref="B1023" r:id="rId16" display="隐藏"/>
    <hyperlink ref="B1030" r:id="rId17" display="背叛"/>
    <hyperlink ref="B1112" r:id="rId18" display="毁灭之刃"/>
    <hyperlink ref="B1115" r:id="rId19" display="伪装大师"/>
    <hyperlink ref="B1114" r:id="rId20" display="裂颅之击"/>
    <hyperlink ref="B1026" r:id="rId21" display="剑刃乱舞"/>
    <hyperlink ref="B1029" r:id="rId22" display="耐心的刺客"/>
    <hyperlink ref="B1116" r:id="rId23" display="劫持者"/>
    <hyperlink ref="B1123" r:id="rId24" display="无羁元素"/>
    <hyperlink ref="B1122" r:id="rId25" display="雷铸战斧"/>
    <hyperlink ref="B1120" r:id="rId26" display="闪电箭"/>
    <hyperlink ref="B1117" r:id="rId27" display="叉状闪电"/>
    <hyperlink ref="B1118" r:id="rId28" display="大地震击"/>
    <hyperlink ref="B1119" r:id="rId29" display="尘魔"/>
    <hyperlink ref="B1043" r:id="rId30" display="法力之潮图腾"/>
    <hyperlink ref="B1049" r:id="rId31" display="闪电风暴"/>
    <hyperlink ref="B1044" r:id="rId32" display="熔岩爆裂"/>
    <hyperlink ref="B1047" r:id="rId33" display="野性狼魂"/>
    <hyperlink ref="B1121" r:id="rId34" display="先祖之魂"/>
    <hyperlink ref="B1045" r:id="rId35" display="视界术"/>
    <hyperlink ref="B1051" r:id="rId36" display="土元素"/>
    <hyperlink ref="B1052" r:id="rId37" display="毁灭之锤"/>
    <hyperlink ref="B1144" r:id="rId38" display="召唤传送门"/>
    <hyperlink ref="B1142" r:id="rId39" display="感知恶魔"/>
    <hyperlink ref="B1136" r:id="rId40" display="力量的代价"/>
    <hyperlink ref="B1137" r:id="rId41" display="烈焰小鬼"/>
    <hyperlink ref="B1140" r:id="rId42" display="恶魔之火"/>
    <hyperlink ref="B1139" r:id="rId43" display="鲜血小鬼"/>
    <hyperlink ref="B1143" r:id="rId44" display="虚空恐魔"/>
    <hyperlink ref="B1149" r:id="rId45" display="灵魂虹吸"/>
    <hyperlink ref="B1145" r:id="rId46" display="暗影烈焰"/>
    <hyperlink ref="B1141" r:id="rId47" display="恶魔卫士"/>
    <hyperlink ref="B1147" r:id="rId48" display="末日守卫"/>
    <hyperlink ref="B1150" r:id="rId49" display="扭曲虚空"/>
    <hyperlink ref="B1146" r:id="rId50" display="深渊领主"/>
    <hyperlink ref="B1148" r:id="rId51" display="末日灾祸"/>
    <hyperlink ref="B1155" r:id="rId52" display="猛击"/>
    <hyperlink ref="B1156" r:id="rId53" display="狂暴"/>
    <hyperlink ref="B1152" r:id="rId54" display="怒火中烧"/>
    <hyperlink ref="B1158" r:id="rId55" display="战斗怒火"/>
    <hyperlink ref="B1162" r:id="rId56" display="阿拉希武器匠"/>
    <hyperlink ref="B1163" r:id="rId57" display="致死打击"/>
    <hyperlink ref="B1161" r:id="rId58" display="暴乱狂战士"/>
    <hyperlink ref="B1159" r:id="rId59" display="命令怒吼"/>
    <hyperlink ref="B1160" r:id="rId60" display="铸甲师"/>
    <hyperlink ref="B1154" r:id="rId61" display="盾牌猛击"/>
    <hyperlink ref="B1165" r:id="rId62" display="血吼"/>
    <hyperlink ref="B1164" r:id="rId63" display="绝命乱斗"/>
    <hyperlink ref="B1235" r:id="rId64" display="破法者"/>
    <hyperlink ref="B1185" r:id="rId65" display="年轻的酒仙"/>
    <hyperlink ref="B1173" r:id="rId66" display="幼龙鹰"/>
    <hyperlink ref="B1176" r:id="rId67" display="狼人渗透者"/>
    <hyperlink ref="B1167" r:id="rId68" display="小精灵"/>
    <hyperlink ref="B1263" r:id="rId69" display="风怒鹰身人"/>
    <hyperlink ref="B1252" r:id="rId70" display="风险投资公司雇佣兵"/>
    <hyperlink ref="B1224" r:id="rId71" display="萨尔玛先知"/>
    <hyperlink ref="B1218" r:id="rId72" display="牛头人战士"/>
    <hyperlink ref="B1251" r:id="rId73" display="荆棘谷猛虎"/>
    <hyperlink ref="B1243" r:id="rId74" display="恶毒铁匠"/>
    <hyperlink ref="B1168" r:id="rId75" display="南海船工"/>
    <hyperlink ref="B1238" r:id="rId76" display="银月城卫兵"/>
    <hyperlink ref="B1175" r:id="rId77" display="持盾卫士"/>
    <hyperlink ref="B1232" r:id="rId78" display="年迈的酒仙"/>
    <hyperlink ref="B1202" r:id="rId79" display="阿曼尼狂战士"/>
    <hyperlink ref="B1223" r:id="rId80" display="苦痛侍僧"/>
    <hyperlink ref="B1225" r:id="rId81" display="血色十字军战士"/>
    <hyperlink ref="B1217" r:id="rId82" display="暴怒的狼人"/>
    <hyperlink ref="B1260" r:id="rId83" display="艾露恩的女祭司"/>
    <hyperlink ref="B1240" r:id="rId84" display="魔古山守望者"/>
    <hyperlink ref="B1193" r:id="rId85" display="疯狂投弹者"/>
    <hyperlink ref="B1187" r:id="rId86" display="战利品贮藏者"/>
    <hyperlink ref="B1181" r:id="rId87" display="麻疯侏儒"/>
    <hyperlink ref="B1206" r:id="rId88" display="丛林猎豹"/>
    <hyperlink ref="B1229" r:id="rId89" display="麦田傀儡"/>
    <hyperlink ref="B1254" r:id="rId90" display="冰霜元素"/>
    <hyperlink ref="B1246" r:id="rId91" display="沼泽爬行者"/>
    <hyperlink ref="B1196" r:id="rId92" display="精灵龙"/>
    <hyperlink ref="B1209" r:id="rId93" display="大地之环先知"/>
    <hyperlink ref="B1233" r:id="rId94" display="恐怖海盗"/>
    <hyperlink ref="B1186" r:id="rId95" display="恐狼前锋"/>
    <hyperlink ref="B1241" r:id="rId96" display="黑铁矮人"/>
    <hyperlink ref="B1198" r:id="rId97" display="血帆袭击者"/>
    <hyperlink ref="B1178" r:id="rId98" display="银色侍从"/>
    <hyperlink ref="B1169" r:id="rId99" display="叫嚣的中士"/>
    <hyperlink ref="B1222" r:id="rId100" display="腐肉食尸鬼"/>
    <hyperlink ref="B1210" r:id="rId101" display="奥术傀儡"/>
    <hyperlink ref="B1207" r:id="rId102" display="任务达人"/>
    <hyperlink ref="B1172" r:id="rId103" display="年轻的女祭司"/>
    <hyperlink ref="B1236" r:id="rId104" display="紫罗兰教师"/>
    <hyperlink ref="B1234" r:id="rId105" display="暮光幼龙"/>
    <hyperlink ref="B1259" r:id="rId106" display="烈日行者"/>
    <hyperlink ref="B1188" r:id="rId107" display="日怒保卫者"/>
    <hyperlink ref="B1248" r:id="rId108" display="狂奔科多兽"/>
    <hyperlink ref="B1265" r:id="rId109" display="拉文霍德刺客"/>
    <hyperlink ref="B1184" r:id="rId110" display="小个子召唤师"/>
    <hyperlink ref="B1179" r:id="rId111" display="鱼人招潮者"/>
    <hyperlink ref="B1221" r:id="rId112" display="精神控制技师"/>
    <hyperlink ref="B1201" r:id="rId113" display="铸剑师"/>
    <hyperlink ref="B1190" r:id="rId114" display="法力怨魂"/>
    <hyperlink ref="B1204" r:id="rId115" display="魔瘾者"/>
    <hyperlink ref="B1203" r:id="rId116" display="飞刀杂耍者"/>
    <hyperlink ref="B1212" r:id="rId117" display="小鬼召唤师"/>
    <hyperlink ref="B1214" r:id="rId118" display="帝王眼镜蛇"/>
    <hyperlink ref="B1215" r:id="rId119" display="攻城车"/>
    <hyperlink ref="B1239" r:id="rId120" display="阿古斯防御者"/>
    <hyperlink ref="B1211" r:id="rId121" display="寒光先知"/>
    <hyperlink ref="B1249" r:id="rId122" display="碧蓝幼龙"/>
    <hyperlink ref="B1261" r:id="rId123" display="银色指挥官"/>
    <hyperlink ref="B1174" r:id="rId124" display="愤怒的小鸡"/>
    <hyperlink ref="B1183" r:id="rId125" display="上古看守者"/>
    <hyperlink ref="B1231" r:id="rId126" display="年迈的法师"/>
    <hyperlink ref="B1216" r:id="rId127" display="报警机器人"/>
    <hyperlink ref="B1244" r:id="rId128" display="憎恶"/>
    <hyperlink ref="B1180" r:id="rId129" display="鱼人杀手蟹"/>
    <hyperlink ref="B1245" r:id="rId130" display="无面操纵者"/>
    <hyperlink ref="B1182" r:id="rId131" display="船长的鹦鹉"/>
    <hyperlink ref="B1219" r:id="rId132" display="王牌猎人"/>
    <hyperlink ref="B1257" r:id="rId133" display="希尔瓦娜斯·风行者"/>
    <hyperlink ref="B1268" r:id="rId134" display="炎魔之王拉格纳罗斯"/>
    <hyperlink ref="B1230" r:id="rId135" display="老瞎眼"/>
    <hyperlink ref="B1197" r:id="rId136" display="纳特·帕格"/>
    <hyperlink ref="B1195" r:id="rId137" display="米尔豪斯·法力风暴"/>
    <hyperlink ref="B1253" r:id="rId138" display="伊利丹·怒风"/>
    <hyperlink ref="B1157" r:id="rId139" display="严酷的监工"/>
    <hyperlink ref="B944" r:id="rId140" display="圣光术"/>
    <hyperlink ref="B942" r:id="rId141" display="圣光的正义"/>
    <hyperlink ref="B946" r:id="rId142" display="愤怒之锤"/>
    <hyperlink ref="B941" r:id="rId143" display="力量祝福"/>
    <hyperlink ref="B948" r:id="rId144" display="真银圣剑"/>
    <hyperlink ref="B943" r:id="rId145" display="谦逊"/>
    <hyperlink ref="B949" r:id="rId146" display="列王守卫"/>
    <hyperlink ref="B945" r:id="rId147" display="奉献"/>
    <hyperlink ref="B947" r:id="rId148" display="王者祝福"/>
    <hyperlink ref="B922" r:id="rId149" display="影袭"/>
    <hyperlink ref="B924" r:id="rId150" display="闷棍"/>
    <hyperlink ref="B923" r:id="rId151" display="致命药膏"/>
    <hyperlink ref="B921" r:id="rId152" display="背刺"/>
    <hyperlink ref="B927" r:id="rId153" display="刺杀"/>
    <hyperlink ref="B928" r:id="rId154" display="消失"/>
    <hyperlink ref="B929" r:id="rId155" display="疾跑"/>
    <hyperlink ref="B926" r:id="rId156" display="刺客之刃"/>
    <hyperlink ref="B925" r:id="rId157" display="刀扇"/>
    <hyperlink ref="B935" r:id="rId158" display="风怒"/>
    <hyperlink ref="B933" r:id="rId159" display="石化武器"/>
    <hyperlink ref="B936" r:id="rId160" display="妖术"/>
    <hyperlink ref="B932" r:id="rId161" display="冰霜震击"/>
    <hyperlink ref="B930" r:id="rId162" display="先祖治疗"/>
    <hyperlink ref="B937" r:id="rId163" display="风语者"/>
    <hyperlink ref="B934" r:id="rId164" display="火舌图腾"/>
    <hyperlink ref="B939" r:id="rId165" display="火元素"/>
    <hyperlink ref="B938" r:id="rId166" display="嗜血"/>
    <hyperlink ref="B954" r:id="rId167" display="虚空行者"/>
    <hyperlink ref="B955" r:id="rId168" display="魅魔"/>
    <hyperlink ref="B957" r:id="rId169" display="暗影箭"/>
    <hyperlink ref="B958" r:id="rId170" display="地狱烈焰"/>
    <hyperlink ref="B956" r:id="rId171" display="吸取生命"/>
    <hyperlink ref="B951" r:id="rId172" display="灵魂之火"/>
    <hyperlink ref="B950" r:id="rId173" display="牺牲契约"/>
    <hyperlink ref="B952" r:id="rId174" display="死亡缠绕"/>
    <hyperlink ref="B959" r:id="rId175" display="恐惧地狱火"/>
    <hyperlink ref="B953" r:id="rId176" display="腐蚀术"/>
    <hyperlink ref="B965" r:id="rId177" display="战歌指挥官"/>
    <hyperlink ref="B962" r:id="rId178" display="英勇打击"/>
    <hyperlink ref="B963" r:id="rId179" display="炽炎战斧"/>
    <hyperlink ref="B960" r:id="rId180" display="斩杀"/>
    <hyperlink ref="B966" r:id="rId181" display="冲锋"/>
    <hyperlink ref="B961" r:id="rId182" display="旋风斩"/>
    <hyperlink ref="B967" r:id="rId183" display="盾牌格挡"/>
    <hyperlink ref="B964" r:id="rId184" display="顺劈斩"/>
    <hyperlink ref="B969" r:id="rId185" display="奥金斧"/>
    <hyperlink ref="B987" r:id="rId186" display="狼骑兵"/>
    <hyperlink ref="B970" r:id="rId187" display="巫医"/>
    <hyperlink ref="B972" r:id="rId188" display="石牙野猪"/>
    <hyperlink ref="B997" r:id="rId189" display="森金持盾卫士"/>
    <hyperlink ref="B977" r:id="rId190" display="淡水鳄"/>
    <hyperlink ref="B1010" r:id="rId191" display="鲁莽火箭兵"/>
    <hyperlink ref="B985" r:id="rId192" display="团队领袖"/>
    <hyperlink ref="B998" r:id="rId193" display="绿洲钳嘴龟"/>
    <hyperlink ref="B976" r:id="rId194" display="工程师学徒"/>
    <hyperlink ref="B1001" r:id="rId195" display="夜刃刺客"/>
    <hyperlink ref="B975" r:id="rId196" display="鱼人袭击者"/>
    <hyperlink ref="B986" r:id="rId197" display="岩浆暴怒者"/>
    <hyperlink ref="B1008" r:id="rId198" display="石拳食人魔"/>
    <hyperlink ref="B980" r:id="rId199" display="血沼迅猛龙"/>
    <hyperlink ref="B995" r:id="rId200" display="暴风城骑士"/>
    <hyperlink ref="B1033" r:id="rId201" display="暴风城勇士"/>
    <hyperlink ref="B992" r:id="rId202" display="银背族长"/>
    <hyperlink ref="B988" r:id="rId203" display="破碎残阳祭司"/>
    <hyperlink ref="B984" r:id="rId204" display="剃刀猎手"/>
    <hyperlink ref="B999" r:id="rId205" display="食人魔法师"/>
    <hyperlink ref="B1009" r:id="rId206" display="竞技场主宰"/>
    <hyperlink ref="B978" r:id="rId207" display="狗头人地卜师"/>
    <hyperlink ref="B991" r:id="rId208" display="铁鬃灰熊"/>
    <hyperlink ref="B990" r:id="rId209" display="铁炉堡火枪手"/>
    <hyperlink ref="B1000" r:id="rId210" display="古拉巴什狂暴者"/>
    <hyperlink ref="B971" r:id="rId211" display="暗鳞先知"/>
    <hyperlink ref="B974" r:id="rId212" display="闪金镇步兵"/>
    <hyperlink ref="B982" r:id="rId213" display="霜狼步兵"/>
    <hyperlink ref="B973" r:id="rId214" display="精灵弓箭手"/>
    <hyperlink ref="B996" r:id="rId215" display="机械幼龙技工"/>
    <hyperlink ref="B1002" r:id="rId216" display="暗鳞治愈者"/>
    <hyperlink ref="B989" r:id="rId217" display="达拉然法师"/>
    <hyperlink ref="B1034" r:id="rId218" display="熔火恶犬"/>
    <hyperlink ref="B994" r:id="rId219" display="冰风雪人"/>
    <hyperlink ref="B981" r:id="rId220" display="酸性沼泽软泥怪"/>
    <hyperlink ref="B1003" r:id="rId221" display="白银之手骑士"/>
    <hyperlink ref="B1005" r:id="rId222" display="雷矛特种兵"/>
    <hyperlink ref="B1006" r:id="rId223" display="霜狼督军"/>
    <hyperlink ref="B1004" r:id="rId224" display="藏宝海湾保镖"/>
    <hyperlink ref="B1007" r:id="rId225" display="大法师"/>
  </hyperlinks>
  <pageMargins left="0.69930555555555596" right="0.69930555555555596" top="0.75" bottom="0.75" header="0.3" footer="0.3"/>
  <pageSetup paperSize="9" orientation="portrait" r:id="rId226"/>
  <ignoredErrors>
    <ignoredError sqref="BR8 Y6" formula="1"/>
    <ignoredError sqref="BX6 AN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1573</v>
      </c>
      <c r="AE2" s="409" t="s">
        <v>1574</v>
      </c>
      <c r="AF2" s="192"/>
      <c r="AG2" s="192"/>
      <c r="AH2" s="192"/>
      <c r="AI2" s="192"/>
      <c r="AJ2" s="18"/>
      <c r="AK2" s="18"/>
      <c r="AL2" s="18"/>
      <c r="AM2" s="18"/>
      <c r="AN2" s="18"/>
      <c r="AO2" s="18"/>
    </row>
    <row r="3" spans="1:41">
      <c r="X3" s="18">
        <v>103</v>
      </c>
      <c r="Y3" s="18">
        <v>72</v>
      </c>
      <c r="Z3" s="18">
        <v>83</v>
      </c>
      <c r="AA3" s="18">
        <v>124</v>
      </c>
      <c r="AB3" s="18">
        <v>71</v>
      </c>
      <c r="AC3" s="553" t="s">
        <v>3194</v>
      </c>
      <c r="AD3" s="18">
        <v>97</v>
      </c>
      <c r="AE3" s="18">
        <v>60</v>
      </c>
      <c r="AF3" s="18">
        <v>72</v>
      </c>
      <c r="AG3" s="18">
        <v>73</v>
      </c>
      <c r="AH3" s="18">
        <v>68</v>
      </c>
      <c r="AI3" s="553" t="s">
        <v>3195</v>
      </c>
      <c r="AJ3" s="18">
        <v>131</v>
      </c>
      <c r="AK3" s="18">
        <v>110</v>
      </c>
      <c r="AL3" s="18">
        <v>106</v>
      </c>
      <c r="AM3" s="18">
        <v>100</v>
      </c>
      <c r="AN3" s="18">
        <v>108</v>
      </c>
      <c r="AO3" s="553" t="s">
        <v>3200</v>
      </c>
    </row>
    <row r="4" spans="1:41">
      <c r="X4" s="192">
        <f>SUMIFS(标准!M$1:M$1142,标准!K$1:K$1142,"传说",标准!L$1:L$1142,"M.狗头人与地下世界")</f>
        <v>0</v>
      </c>
      <c r="Y4" s="192">
        <f>SUMIFS(标准!N$1:N$1142,标准!K$1:K$1142,"传说",标准!L$1:L$1142,"M.狗头人与地下世界")</f>
        <v>0</v>
      </c>
      <c r="Z4" s="192">
        <f>SUMIFS(标准!O$1:O$1142,标准!K$1:K$1142,"传说",标准!L$1:L$1142,"M.狗头人与地下世界")</f>
        <v>0</v>
      </c>
      <c r="AA4" s="192">
        <f>SUMIFS(标准!P$1:P$1142,标准!K$1:K$1142,"传说",标准!L$1:L$1142,"M.狗头人与地下世界")</f>
        <v>0</v>
      </c>
      <c r="AB4" s="192">
        <f>SUMIFS(标准!Q$1:Q$1142,标准!K$1:K$1142,"传说",标准!L$1:L$1142,"M.狗头人与地下世界")</f>
        <v>0</v>
      </c>
      <c r="AC4" s="192"/>
      <c r="AD4" s="192">
        <f>SUMIFS(标准!M$1:M$1142,标准!K$1:K$1142,"传说",标准!L$1:L$1142,"K.JUG")</f>
        <v>0</v>
      </c>
      <c r="AE4" s="192">
        <f>SUMIFS(标准!N$1:N$1142,标准!K$1:K$1142,"传说",标准!L$1:L$1142,"K.JUG")</f>
        <v>0</v>
      </c>
      <c r="AF4" s="192">
        <f>SUMIFS(标准!O$1:O$1142,标准!K$1:K$1142,"传说",标准!L$1:L$1142,"K.JUG")</f>
        <v>0</v>
      </c>
      <c r="AG4" s="192">
        <f>SUMIFS(标准!P$1:P$1142,标准!K$1:K$1142,"传说",标准!L$1:L$1142,"K.JUG")</f>
        <v>0</v>
      </c>
      <c r="AH4" s="192">
        <f>SUMIFS(标准!Q$1:Q$1142,标准!K$1:K$1142,"传说",标准!L$1:L$1142,"K.JUG")</f>
        <v>0</v>
      </c>
      <c r="AI4" s="192">
        <f>SUBTOTAL(9,AD4:AH4)</f>
        <v>0</v>
      </c>
      <c r="AJ4" s="192">
        <f>SUMIFS(标准!M$1:M$1142,标准!K$1:K$1142,"传说",标准!L$1:L$1142,"L.冰封王座的骑士")</f>
        <v>0</v>
      </c>
      <c r="AK4" s="192">
        <f>SUMIFS(标准!N$1:N$1142,标准!K$1:K$1142,"传说",标准!L$1:L$1142,"L.冰封王座的骑士")</f>
        <v>0</v>
      </c>
      <c r="AL4" s="192">
        <f>SUMIFS(标准!O$1:O$1142,标准!K$1:K$1142,"传说",标准!L$1:L$1142,"L.冰封王座的骑士")</f>
        <v>0</v>
      </c>
      <c r="AM4" s="192">
        <f>SUMIFS(标准!P$1:P$1142,标准!K$1:K$1142,"传说",标准!L$1:L$1142,"L.冰封王座的骑士")</f>
        <v>0</v>
      </c>
      <c r="AN4" s="192">
        <f>SUMIFS(标准!Q$1:Q$1142,标准!K$1:K$1142,"传说",标准!L$1:L$1142,"L.冰封王座的骑士")</f>
        <v>0</v>
      </c>
      <c r="AO4" s="192">
        <f>SUBTOTAL(9,AJ4:AN4)</f>
        <v>0</v>
      </c>
    </row>
    <row r="5" spans="1:41">
      <c r="X5" s="192">
        <f>SUMIFS(标准!M$1:M$1142,标准!K$1:K$1142,"史诗",标准!L$1:L$1142,"M.狗头人与地下世界")</f>
        <v>0</v>
      </c>
      <c r="Y5" s="192">
        <f>SUMIFS(标准!N$1:N$1142,标准!K$1:K$1142,"史诗",标准!L$1:L$1142,"M.狗头人与地下世界")</f>
        <v>0</v>
      </c>
      <c r="Z5" s="192">
        <f>SUMIFS(标准!O$1:O$1142,标准!K$1:K$1142,"史诗",标准!L$1:L$1142,"M.狗头人与地下世界")</f>
        <v>0</v>
      </c>
      <c r="AA5" s="192">
        <f>SUMIFS(标准!P$1:P$1142,标准!K$1:K$1142,"史诗",标准!L$1:L$1142,"M.狗头人与地下世界")</f>
        <v>0</v>
      </c>
      <c r="AB5" s="192">
        <f>SUMIFS(标准!Q$1:Q$1142,标准!K$1:K$1142,"史诗",标准!L$1:L$1142,"M.狗头人与地下世界")</f>
        <v>0</v>
      </c>
      <c r="AC5" s="192"/>
      <c r="AD5" s="192">
        <f>SUMIFS(标准!M$1:M$1142,标准!K$1:K$1142,"史诗",标准!L$1:L$1142,"K.JUG")</f>
        <v>0</v>
      </c>
      <c r="AE5" s="192">
        <f>SUMIFS(标准!N$1:N$1142,标准!K$1:K$1142,"史诗",标准!L$1:L$1142,"K.JUG")</f>
        <v>0</v>
      </c>
      <c r="AF5" s="192">
        <f>SUMIFS(标准!O$1:O$1142,标准!K$1:K$1142,"史诗",标准!L$1:L$1142,"K.JUG")</f>
        <v>0</v>
      </c>
      <c r="AG5" s="192">
        <f>SUMIFS(标准!P$1:P$1142,标准!K$1:K$1142,"史诗",标准!L$1:L$1142,"K.JUG")</f>
        <v>0</v>
      </c>
      <c r="AH5" s="192">
        <f>SUMIFS(标准!Q$1:Q$1142,标准!K$1:K$1142,"史诗",标准!L$1:L$1142,"K.JUG")</f>
        <v>0</v>
      </c>
      <c r="AI5" s="192">
        <f>SUBTOTAL(9,AD5:AH5)</f>
        <v>0</v>
      </c>
      <c r="AJ5" s="192">
        <f>SUMIFS(标准!M$1:M$1142,标准!K$1:K$1142,"史诗",标准!L$1:L$1142,"L.冰封王座的骑士")</f>
        <v>0</v>
      </c>
      <c r="AK5" s="192">
        <f>SUMIFS(标准!N$1:N$1142,标准!K$1:K$1142,"史诗",标准!L$1:L$1142,"L.冰封王座的骑士")</f>
        <v>0</v>
      </c>
      <c r="AL5" s="192">
        <f>SUMIFS(标准!O$1:O$1142,标准!K$1:K$1142,"史诗",标准!L$1:L$1142,"L.冰封王座的骑士")</f>
        <v>0</v>
      </c>
      <c r="AM5" s="192">
        <f>SUMIFS(标准!P$1:P$1142,标准!K$1:K$1142,"史诗",标准!L$1:L$1142,"L.冰封王座的骑士")</f>
        <v>0</v>
      </c>
      <c r="AN5" s="192">
        <f>SUMIFS(标准!Q$1:Q$1142,标准!K$1:K$1142,"史诗",标准!L$1:L$1142,"L.冰封王座的骑士")</f>
        <v>0</v>
      </c>
      <c r="AO5" s="192">
        <f>SUBTOTAL(9,AJ5:AN5)</f>
        <v>0</v>
      </c>
    </row>
    <row r="6" spans="1:41">
      <c r="X6" s="192">
        <f>SUMIFS(标准!M$1:M$1142,标准!K$1:K$1142,"稀有",标准!L$1:L$1142,"M.狗头人与地下世界")</f>
        <v>0</v>
      </c>
      <c r="Y6" s="192">
        <f>SUMIFS(标准!N$1:N$1142,标准!K$1:K$1142,"稀有",标准!L$1:L$1142,"M.狗头人与地下世界")</f>
        <v>0</v>
      </c>
      <c r="Z6" s="192">
        <f>SUMIFS(标准!O$1:O$1142,标准!K$1:K$1142,"稀有",标准!L$1:L$1142,"M.狗头人与地下世界")</f>
        <v>0</v>
      </c>
      <c r="AA6" s="192">
        <f>SUMIFS(标准!P$1:P$1142,标准!K$1:K$1142,"稀有",标准!L$1:L$1142,"M.狗头人与地下世界")</f>
        <v>0</v>
      </c>
      <c r="AB6" s="192">
        <f>SUMIFS(标准!Q$1:Q$1142,标准!K$1:K$1142,"稀有",标准!L$1:L$1142,"M.狗头人与地下世界")</f>
        <v>0</v>
      </c>
      <c r="AC6" s="192"/>
      <c r="AD6" s="192">
        <f>SUMIFS(标准!M$1:M$1142,标准!K$1:K$1142,"稀有",标准!L$1:L$1142,"K.JUG")</f>
        <v>0</v>
      </c>
      <c r="AE6" s="192">
        <f>SUMIFS(标准!N$1:N$1142,标准!K$1:K$1142,"稀有",标准!L$1:L$1142,"K.JUG")</f>
        <v>0</v>
      </c>
      <c r="AF6" s="192">
        <f>SUMIFS(标准!O$1:O$1142,标准!K$1:K$1142,"稀有",标准!L$1:L$1142,"K.JUG")</f>
        <v>0</v>
      </c>
      <c r="AG6" s="192">
        <f>SUMIFS(标准!P$1:P$1142,标准!K$1:K$1142,"稀有",标准!L$1:L$1142,"K.JUG")</f>
        <v>0</v>
      </c>
      <c r="AH6" s="192">
        <f>SUMIFS(标准!Q$1:Q$1142,标准!K$1:K$1142,"稀有",标准!L$1:L$1142,"K.JUG")</f>
        <v>0</v>
      </c>
      <c r="AI6" s="192">
        <f>SUBTOTAL(9,AD6:AH6)</f>
        <v>0</v>
      </c>
      <c r="AJ6" s="192">
        <f>SUMIFS(标准!M$1:M$1142,标准!K$1:K$1142,"稀有",标准!L$1:L$1142,"L.冰封王座的骑士")</f>
        <v>0</v>
      </c>
      <c r="AK6" s="192">
        <f>SUMIFS(标准!N$1:N$1142,标准!K$1:K$1142,"稀有",标准!L$1:L$1142,"L.冰封王座的骑士")</f>
        <v>0</v>
      </c>
      <c r="AL6" s="192">
        <f>SUMIFS(标准!O$1:O$1142,标准!K$1:K$1142,"稀有",标准!L$1:L$1142,"L.冰封王座的骑士")</f>
        <v>0</v>
      </c>
      <c r="AM6" s="192">
        <f>SUMIFS(标准!P$1:P$1142,标准!K$1:K$1142,"稀有",标准!L$1:L$1142,"L.冰封王座的骑士")</f>
        <v>0</v>
      </c>
      <c r="AN6" s="192">
        <f>SUMIFS(标准!Q$1:Q$1142,标准!K$1:K$1142,"稀有",标准!L$1:L$1142,"L.冰封王座的骑士")</f>
        <v>0</v>
      </c>
      <c r="AO6" s="192">
        <f>SUBTOTAL(9,AJ6:AN6)</f>
        <v>0</v>
      </c>
    </row>
    <row r="7" spans="1:41">
      <c r="X7" s="192">
        <f>SUMIFS(标准!M$1:M$1142,标准!K$1:K$1142,"普通",标准!L$1:L$1142,"M.狗头人与地下世界")</f>
        <v>0</v>
      </c>
      <c r="Y7" s="192">
        <f>SUMIFS(标准!N$1:N$1142,标准!K$1:K$1142,"普通",标准!L$1:L$1142,"M.狗头人与地下世界")</f>
        <v>0</v>
      </c>
      <c r="Z7" s="192">
        <f>SUMIFS(标准!O$1:O$1142,标准!K$1:K$1142,"普通",标准!L$1:L$1142,"M.狗头人与地下世界")</f>
        <v>0</v>
      </c>
      <c r="AA7" s="192">
        <f>SUMIFS(标准!P$1:P$1142,标准!K$1:K$1142,"普通",标准!L$1:L$1142,"M.狗头人与地下世界")</f>
        <v>0</v>
      </c>
      <c r="AB7" s="192">
        <f>SUMIFS(标准!Q$1:Q$1142,标准!K$1:K$1142,"普通",标准!L$1:L$1142,"M.狗头人与地下世界")</f>
        <v>0</v>
      </c>
      <c r="AC7" s="192"/>
      <c r="AD7" s="192">
        <f>SUMIFS(标准!M$1:M$1142,标准!K$1:K$1142,"普通",标准!L$1:L$1142,"K.JUG")</f>
        <v>0</v>
      </c>
      <c r="AE7" s="192">
        <f>SUMIFS(标准!N$1:N$1142,标准!K$1:K$1142,"普通",标准!L$1:L$1142,"K.JUG")</f>
        <v>0</v>
      </c>
      <c r="AF7" s="192">
        <f>SUMIFS(标准!O$1:O$1142,标准!K$1:K$1142,"普通",标准!L$1:L$1142,"K.JUG")</f>
        <v>0</v>
      </c>
      <c r="AG7" s="192">
        <f>SUMIFS(标准!P$1:P$1142,标准!K$1:K$1142,"普通",标准!L$1:L$1142,"K.JUG")</f>
        <v>0</v>
      </c>
      <c r="AH7" s="192">
        <f>SUMIFS(标准!Q$1:Q$1142,标准!K$1:K$1142,"普通",标准!L$1:L$1142,"K.JUG")</f>
        <v>0</v>
      </c>
      <c r="AI7" s="192">
        <f>SUBTOTAL(9,AD7:AH7)</f>
        <v>0</v>
      </c>
      <c r="AJ7" s="192">
        <f>SUMIFS(标准!M$1:M$1142,标准!K$1:K$1142,"普通",标准!L$1:L$1142,"L.冰封王座的骑士")</f>
        <v>0</v>
      </c>
      <c r="AK7" s="192">
        <f>SUMIFS(标准!N$1:N$1142,标准!K$1:K$1142,"普通",标准!L$1:L$1142,"L.冰封王座的骑士")</f>
        <v>0</v>
      </c>
      <c r="AL7" s="192">
        <f>SUMIFS(标准!O$1:O$1142,标准!K$1:K$1142,"普通",标准!L$1:L$1142,"L.冰封王座的骑士")</f>
        <v>0</v>
      </c>
      <c r="AM7" s="192">
        <f>SUMIFS(标准!P$1:P$1142,标准!K$1:K$1142,"普通",标准!L$1:L$1142,"L.冰封王座的骑士")</f>
        <v>0</v>
      </c>
      <c r="AN7" s="192">
        <f>SUMIFS(标准!Q$1:Q$1142,标准!K$1:K$1142,"普通",标准!L$1:L$1142,"L.冰封王座的骑士")</f>
        <v>0</v>
      </c>
      <c r="AO7" s="192">
        <f>SUBTOTAL(9,AJ7:AN7)</f>
        <v>0</v>
      </c>
    </row>
    <row r="13" spans="1:41" s="18" customFormat="1" ht="15" customHeight="1">
      <c r="A13" s="21">
        <v>1614</v>
      </c>
      <c r="B13" s="22" t="s">
        <v>1575</v>
      </c>
      <c r="H13" s="23" t="s">
        <v>1571</v>
      </c>
      <c r="I13" s="46">
        <v>2</v>
      </c>
      <c r="J13" s="47" t="s">
        <v>460</v>
      </c>
      <c r="K13" s="18" t="s">
        <v>1576</v>
      </c>
      <c r="L13" s="25">
        <v>0</v>
      </c>
      <c r="M13" s="25">
        <v>0</v>
      </c>
      <c r="N13" s="25">
        <v>0</v>
      </c>
      <c r="O13" s="25">
        <v>0</v>
      </c>
      <c r="P13" s="25">
        <v>0</v>
      </c>
      <c r="Q13" s="78">
        <v>0</v>
      </c>
      <c r="R13" s="23" t="s">
        <v>1577</v>
      </c>
      <c r="S13" s="46"/>
      <c r="T13" s="23" t="s">
        <v>1578</v>
      </c>
      <c r="U13" s="46">
        <v>3</v>
      </c>
      <c r="V13" s="46">
        <v>2</v>
      </c>
    </row>
    <row r="14" spans="1:41" s="18" customFormat="1" ht="15" customHeight="1">
      <c r="A14" s="21">
        <v>1618</v>
      </c>
      <c r="B14" s="22" t="s">
        <v>1579</v>
      </c>
      <c r="H14" s="23" t="s">
        <v>1571</v>
      </c>
      <c r="I14" s="46">
        <v>2</v>
      </c>
      <c r="J14" s="48" t="s">
        <v>479</v>
      </c>
      <c r="K14" s="18" t="s">
        <v>1576</v>
      </c>
      <c r="L14" s="25">
        <v>0</v>
      </c>
      <c r="M14" s="25">
        <v>0</v>
      </c>
      <c r="N14" s="25">
        <v>0</v>
      </c>
      <c r="O14" s="25">
        <v>0</v>
      </c>
      <c r="P14" s="30">
        <v>1</v>
      </c>
      <c r="Q14" s="78">
        <v>1</v>
      </c>
      <c r="R14" s="23" t="s">
        <v>1580</v>
      </c>
      <c r="S14" s="46"/>
      <c r="T14" s="23" t="s">
        <v>1578</v>
      </c>
      <c r="U14" s="46">
        <v>4</v>
      </c>
      <c r="V14" s="46">
        <v>1</v>
      </c>
    </row>
    <row r="15" spans="1:41" s="18" customFormat="1" ht="15" customHeight="1">
      <c r="A15" s="21">
        <v>1634</v>
      </c>
      <c r="B15" s="22" t="s">
        <v>1581</v>
      </c>
      <c r="H15" s="23" t="s">
        <v>1571</v>
      </c>
      <c r="I15" s="49">
        <v>3</v>
      </c>
      <c r="J15" s="48" t="s">
        <v>479</v>
      </c>
      <c r="K15" s="18" t="s">
        <v>1576</v>
      </c>
      <c r="L15" s="25">
        <v>0</v>
      </c>
      <c r="M15" s="25">
        <v>0</v>
      </c>
      <c r="N15" s="30">
        <v>1</v>
      </c>
      <c r="O15" s="30">
        <v>1</v>
      </c>
      <c r="P15" s="25">
        <v>0</v>
      </c>
      <c r="Q15" s="78">
        <v>2</v>
      </c>
      <c r="R15" s="24" t="s">
        <v>1582</v>
      </c>
      <c r="S15" s="46"/>
      <c r="T15" s="24" t="s">
        <v>1578</v>
      </c>
      <c r="U15" s="49">
        <v>2</v>
      </c>
      <c r="V15" s="49">
        <v>2</v>
      </c>
    </row>
    <row r="16" spans="1:41" s="18" customFormat="1" ht="15" customHeight="1">
      <c r="A16" s="21">
        <v>1635</v>
      </c>
      <c r="B16" s="22" t="s">
        <v>1583</v>
      </c>
      <c r="H16" s="23" t="s">
        <v>1571</v>
      </c>
      <c r="I16" s="46">
        <v>3</v>
      </c>
      <c r="J16" s="50" t="s">
        <v>496</v>
      </c>
      <c r="K16" s="18" t="s">
        <v>1576</v>
      </c>
      <c r="L16" s="30">
        <v>1</v>
      </c>
      <c r="M16" s="30">
        <v>1</v>
      </c>
      <c r="N16" s="30">
        <v>0</v>
      </c>
      <c r="O16" s="30">
        <v>1</v>
      </c>
      <c r="P16" s="30">
        <v>0</v>
      </c>
      <c r="Q16" s="78">
        <v>3</v>
      </c>
      <c r="R16" s="23" t="s">
        <v>1584</v>
      </c>
      <c r="S16" s="46"/>
      <c r="T16" s="23" t="s">
        <v>338</v>
      </c>
      <c r="U16" s="46">
        <v>1</v>
      </c>
      <c r="V16" s="46">
        <v>3</v>
      </c>
    </row>
    <row r="17" spans="1:22" s="18" customFormat="1" ht="15" customHeight="1">
      <c r="A17" s="21">
        <v>1639</v>
      </c>
      <c r="B17" s="22" t="s">
        <v>1585</v>
      </c>
      <c r="H17" s="23" t="s">
        <v>1571</v>
      </c>
      <c r="I17" s="49">
        <v>4</v>
      </c>
      <c r="J17" s="47" t="s">
        <v>460</v>
      </c>
      <c r="K17" s="18" t="s">
        <v>1576</v>
      </c>
      <c r="L17" s="25">
        <v>0</v>
      </c>
      <c r="M17" s="25">
        <v>0</v>
      </c>
      <c r="N17" s="25">
        <v>0</v>
      </c>
      <c r="O17" s="51">
        <v>0</v>
      </c>
      <c r="P17" s="30">
        <v>1</v>
      </c>
      <c r="Q17" s="78">
        <v>1</v>
      </c>
      <c r="R17" s="23" t="s">
        <v>1586</v>
      </c>
      <c r="S17" s="46"/>
      <c r="T17" s="24" t="s">
        <v>256</v>
      </c>
      <c r="U17" s="49">
        <v>0</v>
      </c>
      <c r="V17" s="49">
        <v>0</v>
      </c>
    </row>
    <row r="18" spans="1:22" s="18" customFormat="1" ht="15" customHeight="1">
      <c r="A18" s="21">
        <v>1640</v>
      </c>
      <c r="B18" s="22" t="s">
        <v>1587</v>
      </c>
      <c r="H18" s="23" t="s">
        <v>1571</v>
      </c>
      <c r="I18" s="49">
        <v>4</v>
      </c>
      <c r="J18" s="50" t="s">
        <v>496</v>
      </c>
      <c r="K18" s="18" t="s">
        <v>1576</v>
      </c>
      <c r="L18" s="30">
        <v>2</v>
      </c>
      <c r="M18" s="30">
        <v>2</v>
      </c>
      <c r="N18" s="30">
        <v>2</v>
      </c>
      <c r="O18" s="30">
        <v>2</v>
      </c>
      <c r="P18" s="30">
        <v>2</v>
      </c>
      <c r="Q18" s="78">
        <v>10</v>
      </c>
      <c r="R18" s="24" t="s">
        <v>1588</v>
      </c>
      <c r="S18" s="46"/>
      <c r="T18" s="24" t="s">
        <v>256</v>
      </c>
      <c r="U18" s="49">
        <v>0</v>
      </c>
      <c r="V18" s="49">
        <v>0</v>
      </c>
    </row>
    <row r="19" spans="1:22" s="18" customFormat="1" ht="15" customHeight="1">
      <c r="A19" s="21">
        <v>1649</v>
      </c>
      <c r="B19" s="22" t="s">
        <v>1589</v>
      </c>
      <c r="H19" s="23" t="s">
        <v>1571</v>
      </c>
      <c r="I19" s="49">
        <v>5</v>
      </c>
      <c r="J19" s="48" t="s">
        <v>479</v>
      </c>
      <c r="K19" s="18" t="s">
        <v>1576</v>
      </c>
      <c r="L19" s="25">
        <v>0</v>
      </c>
      <c r="M19" s="25">
        <v>0</v>
      </c>
      <c r="N19" s="25">
        <v>0</v>
      </c>
      <c r="O19" s="30">
        <v>1</v>
      </c>
      <c r="P19" s="30">
        <v>1</v>
      </c>
      <c r="Q19" s="78">
        <v>2</v>
      </c>
      <c r="R19" s="23" t="s">
        <v>1590</v>
      </c>
      <c r="S19" s="46"/>
      <c r="T19" s="24" t="s">
        <v>1578</v>
      </c>
      <c r="U19" s="49">
        <v>6</v>
      </c>
      <c r="V19" s="49">
        <v>6</v>
      </c>
    </row>
    <row r="20" spans="1:22" s="18" customFormat="1" ht="15" customHeight="1">
      <c r="A20" s="21">
        <v>1653</v>
      </c>
      <c r="B20" s="22" t="s">
        <v>1591</v>
      </c>
      <c r="H20" s="24" t="s">
        <v>1571</v>
      </c>
      <c r="I20" s="46">
        <v>6</v>
      </c>
      <c r="J20" s="52" t="s">
        <v>502</v>
      </c>
      <c r="K20" s="18" t="s">
        <v>1576</v>
      </c>
      <c r="L20" s="30">
        <v>1</v>
      </c>
      <c r="M20" s="30">
        <v>1</v>
      </c>
      <c r="N20" s="30">
        <v>1</v>
      </c>
      <c r="O20" s="30">
        <v>1</v>
      </c>
      <c r="P20" s="30">
        <v>1</v>
      </c>
      <c r="Q20" s="78">
        <v>5</v>
      </c>
      <c r="R20" s="24" t="s">
        <v>1592</v>
      </c>
      <c r="S20" s="49"/>
      <c r="T20" s="24" t="s">
        <v>1578</v>
      </c>
      <c r="U20" s="49">
        <v>5</v>
      </c>
      <c r="V20" s="49">
        <v>8</v>
      </c>
    </row>
    <row r="21" spans="1:22" s="18" customFormat="1" ht="15" customHeight="1">
      <c r="A21" s="25">
        <v>1113</v>
      </c>
      <c r="B21" s="26" t="s">
        <v>1593</v>
      </c>
      <c r="H21" s="27" t="s">
        <v>257</v>
      </c>
      <c r="I21" s="53">
        <v>2</v>
      </c>
      <c r="J21" s="47" t="s">
        <v>460</v>
      </c>
      <c r="K21" s="54" t="s">
        <v>1576</v>
      </c>
      <c r="L21" s="25">
        <v>2</v>
      </c>
      <c r="M21" s="25">
        <v>2</v>
      </c>
      <c r="N21" s="30">
        <v>1</v>
      </c>
      <c r="O21" s="25">
        <v>2</v>
      </c>
      <c r="P21" s="30">
        <v>1</v>
      </c>
      <c r="Q21" s="78">
        <v>8</v>
      </c>
      <c r="R21" s="23" t="s">
        <v>1594</v>
      </c>
      <c r="S21" s="53"/>
      <c r="T21" s="27" t="s">
        <v>1578</v>
      </c>
      <c r="U21" s="53">
        <v>2</v>
      </c>
      <c r="V21" s="53">
        <v>2</v>
      </c>
    </row>
    <row r="22" spans="1:22" s="18" customFormat="1" ht="15" customHeight="1">
      <c r="A22" s="25">
        <v>1118</v>
      </c>
      <c r="B22" s="26" t="s">
        <v>1595</v>
      </c>
      <c r="H22" s="28" t="s">
        <v>257</v>
      </c>
      <c r="I22" s="55">
        <v>3</v>
      </c>
      <c r="J22" s="48" t="s">
        <v>479</v>
      </c>
      <c r="K22" s="54" t="s">
        <v>1576</v>
      </c>
      <c r="L22" s="25">
        <v>2</v>
      </c>
      <c r="M22" s="25">
        <v>2</v>
      </c>
      <c r="N22" s="25">
        <v>2</v>
      </c>
      <c r="O22" s="25">
        <v>2</v>
      </c>
      <c r="P22" s="56">
        <v>2</v>
      </c>
      <c r="Q22" s="78">
        <v>10</v>
      </c>
      <c r="R22" s="23" t="s">
        <v>1596</v>
      </c>
      <c r="S22" s="53"/>
      <c r="T22" s="27" t="s">
        <v>1578</v>
      </c>
      <c r="U22" s="53">
        <v>2</v>
      </c>
      <c r="V22" s="53">
        <v>4</v>
      </c>
    </row>
    <row r="23" spans="1:22" s="18" customFormat="1" ht="15" customHeight="1">
      <c r="A23" s="25">
        <v>1140</v>
      </c>
      <c r="B23" s="26" t="s">
        <v>1597</v>
      </c>
      <c r="H23" s="27" t="s">
        <v>257</v>
      </c>
      <c r="I23" s="53">
        <v>5</v>
      </c>
      <c r="J23" s="47" t="s">
        <v>460</v>
      </c>
      <c r="K23" s="54" t="s">
        <v>1576</v>
      </c>
      <c r="L23" s="25">
        <v>2</v>
      </c>
      <c r="M23" s="25">
        <v>2</v>
      </c>
      <c r="N23" s="25">
        <v>2</v>
      </c>
      <c r="O23" s="25">
        <v>2</v>
      </c>
      <c r="P23" s="25">
        <v>1</v>
      </c>
      <c r="Q23" s="78">
        <v>9</v>
      </c>
      <c r="R23" s="23" t="s">
        <v>1598</v>
      </c>
      <c r="S23" s="53"/>
      <c r="T23" s="27" t="s">
        <v>1578</v>
      </c>
      <c r="U23" s="53">
        <v>4</v>
      </c>
      <c r="V23" s="53">
        <v>4</v>
      </c>
    </row>
    <row r="24" spans="1:22" s="18" customFormat="1" ht="15" customHeight="1">
      <c r="A24" s="25">
        <v>1144</v>
      </c>
      <c r="B24" s="29" t="s">
        <v>1599</v>
      </c>
      <c r="H24" s="27" t="s">
        <v>257</v>
      </c>
      <c r="I24" s="57">
        <v>6</v>
      </c>
      <c r="J24" s="48" t="s">
        <v>479</v>
      </c>
      <c r="K24" s="54" t="s">
        <v>1576</v>
      </c>
      <c r="L24" s="25">
        <v>2</v>
      </c>
      <c r="M24" s="25">
        <v>2</v>
      </c>
      <c r="N24" s="25">
        <v>2</v>
      </c>
      <c r="O24" s="25">
        <v>2</v>
      </c>
      <c r="P24" s="56">
        <v>1</v>
      </c>
      <c r="Q24" s="78">
        <v>9</v>
      </c>
      <c r="R24" s="24" t="s">
        <v>1600</v>
      </c>
      <c r="S24" s="53"/>
      <c r="T24" s="33" t="s">
        <v>256</v>
      </c>
      <c r="U24" s="57"/>
      <c r="V24" s="57"/>
    </row>
    <row r="25" spans="1:22" s="18" customFormat="1" ht="15" customHeight="1">
      <c r="A25" s="25">
        <v>1146</v>
      </c>
      <c r="B25" s="26" t="s">
        <v>1601</v>
      </c>
      <c r="H25" s="27" t="s">
        <v>257</v>
      </c>
      <c r="I25" s="57">
        <v>6</v>
      </c>
      <c r="J25" s="48" t="s">
        <v>479</v>
      </c>
      <c r="K25" s="54" t="s">
        <v>1576</v>
      </c>
      <c r="L25" s="25">
        <v>0</v>
      </c>
      <c r="M25" s="25">
        <v>1</v>
      </c>
      <c r="N25" s="25">
        <v>1</v>
      </c>
      <c r="O25" s="25">
        <v>0</v>
      </c>
      <c r="P25" s="25">
        <v>2</v>
      </c>
      <c r="Q25" s="78">
        <v>4</v>
      </c>
      <c r="R25" s="23" t="s">
        <v>1602</v>
      </c>
      <c r="S25" s="53"/>
      <c r="T25" s="33" t="s">
        <v>1578</v>
      </c>
      <c r="U25" s="57">
        <v>7</v>
      </c>
      <c r="V25" s="57">
        <v>6</v>
      </c>
    </row>
    <row r="26" spans="1:22" s="18" customFormat="1" ht="15" customHeight="1">
      <c r="A26" s="25">
        <v>1147</v>
      </c>
      <c r="B26" s="26" t="s">
        <v>1603</v>
      </c>
      <c r="H26" s="27" t="s">
        <v>257</v>
      </c>
      <c r="I26" s="53">
        <v>6</v>
      </c>
      <c r="J26" s="50" t="s">
        <v>496</v>
      </c>
      <c r="K26" s="54" t="s">
        <v>1576</v>
      </c>
      <c r="L26" s="25">
        <v>1</v>
      </c>
      <c r="M26" s="25">
        <v>0</v>
      </c>
      <c r="N26" s="25">
        <v>1</v>
      </c>
      <c r="O26" s="25">
        <v>2</v>
      </c>
      <c r="P26" s="56">
        <v>1</v>
      </c>
      <c r="Q26" s="78">
        <v>5</v>
      </c>
      <c r="R26" s="23" t="s">
        <v>1604</v>
      </c>
      <c r="S26" s="53"/>
      <c r="T26" s="27" t="s">
        <v>256</v>
      </c>
      <c r="U26" s="53"/>
      <c r="V26" s="53"/>
    </row>
    <row r="27" spans="1:22" s="18" customFormat="1" ht="15" customHeight="1">
      <c r="A27" s="25">
        <v>1153</v>
      </c>
      <c r="B27" s="26" t="s">
        <v>1605</v>
      </c>
      <c r="H27" s="27" t="s">
        <v>257</v>
      </c>
      <c r="I27" s="57">
        <v>7</v>
      </c>
      <c r="J27" s="58" t="s">
        <v>502</v>
      </c>
      <c r="K27" s="54" t="s">
        <v>1576</v>
      </c>
      <c r="L27" s="59">
        <v>1</v>
      </c>
      <c r="M27" s="59">
        <v>1</v>
      </c>
      <c r="N27" s="59">
        <v>1</v>
      </c>
      <c r="O27" s="59">
        <v>1</v>
      </c>
      <c r="P27" s="59">
        <v>1</v>
      </c>
      <c r="Q27" s="78">
        <v>5</v>
      </c>
      <c r="R27" s="24" t="s">
        <v>1606</v>
      </c>
      <c r="S27" s="53"/>
      <c r="T27" s="33" t="s">
        <v>1578</v>
      </c>
      <c r="U27" s="57">
        <v>9</v>
      </c>
      <c r="V27" s="57">
        <v>7</v>
      </c>
    </row>
    <row r="28" spans="1:22" s="18" customFormat="1" ht="15" customHeight="1">
      <c r="A28" s="25">
        <v>1159</v>
      </c>
      <c r="B28" s="29" t="s">
        <v>1607</v>
      </c>
      <c r="H28" s="27" t="s">
        <v>257</v>
      </c>
      <c r="I28" s="57">
        <v>9</v>
      </c>
      <c r="J28" s="50" t="s">
        <v>496</v>
      </c>
      <c r="K28" s="54" t="s">
        <v>1576</v>
      </c>
      <c r="L28" s="60">
        <v>1</v>
      </c>
      <c r="M28" s="30">
        <v>2</v>
      </c>
      <c r="N28" s="30">
        <v>1</v>
      </c>
      <c r="O28" s="25">
        <v>2</v>
      </c>
      <c r="P28" s="25">
        <v>2</v>
      </c>
      <c r="Q28" s="78">
        <v>8</v>
      </c>
      <c r="R28" s="23" t="s">
        <v>1608</v>
      </c>
      <c r="S28" s="57"/>
      <c r="T28" s="33" t="s">
        <v>256</v>
      </c>
      <c r="U28" s="57"/>
      <c r="V28" s="57"/>
    </row>
    <row r="29" spans="1:22" s="18" customFormat="1" ht="15" customHeight="1">
      <c r="A29" s="30">
        <v>1308</v>
      </c>
      <c r="B29" s="26" t="s">
        <v>1609</v>
      </c>
      <c r="H29" s="27" t="s">
        <v>278</v>
      </c>
      <c r="I29" s="53">
        <v>2</v>
      </c>
      <c r="J29" s="48" t="s">
        <v>479</v>
      </c>
      <c r="K29" s="54" t="s">
        <v>1576</v>
      </c>
      <c r="L29" s="25">
        <v>0</v>
      </c>
      <c r="M29" s="25">
        <v>0</v>
      </c>
      <c r="N29" s="30">
        <v>2</v>
      </c>
      <c r="O29" s="25">
        <v>0</v>
      </c>
      <c r="P29" s="30">
        <v>2</v>
      </c>
      <c r="Q29" s="78">
        <v>4</v>
      </c>
      <c r="R29" s="23" t="s">
        <v>1610</v>
      </c>
      <c r="S29" s="53"/>
      <c r="T29" s="27" t="s">
        <v>256</v>
      </c>
      <c r="U29" s="53"/>
      <c r="V29" s="53"/>
    </row>
    <row r="30" spans="1:22" s="18" customFormat="1" ht="15" customHeight="1">
      <c r="A30" s="30">
        <v>1311</v>
      </c>
      <c r="B30" s="26" t="s">
        <v>1611</v>
      </c>
      <c r="H30" s="27" t="s">
        <v>278</v>
      </c>
      <c r="I30" s="53">
        <v>2</v>
      </c>
      <c r="J30" s="47" t="s">
        <v>460</v>
      </c>
      <c r="K30" s="54" t="s">
        <v>1576</v>
      </c>
      <c r="L30" s="25">
        <v>2</v>
      </c>
      <c r="M30" s="25">
        <v>42402</v>
      </c>
      <c r="N30" s="51">
        <v>42402</v>
      </c>
      <c r="O30" s="25">
        <v>2</v>
      </c>
      <c r="P30" s="25">
        <v>42402</v>
      </c>
      <c r="Q30" s="78">
        <v>127210</v>
      </c>
      <c r="R30" s="23" t="s">
        <v>1612</v>
      </c>
      <c r="S30" s="53"/>
      <c r="T30" s="27" t="s">
        <v>256</v>
      </c>
      <c r="U30" s="53"/>
      <c r="V30" s="53"/>
    </row>
    <row r="31" spans="1:22" s="18" customFormat="1" ht="15" customHeight="1">
      <c r="A31" s="30">
        <v>1312</v>
      </c>
      <c r="B31" s="26" t="s">
        <v>1613</v>
      </c>
      <c r="H31" s="27" t="s">
        <v>278</v>
      </c>
      <c r="I31" s="53">
        <v>2</v>
      </c>
      <c r="J31" s="47" t="s">
        <v>460</v>
      </c>
      <c r="K31" s="54" t="s">
        <v>1576</v>
      </c>
      <c r="L31" s="25">
        <v>0</v>
      </c>
      <c r="M31" s="25">
        <v>0</v>
      </c>
      <c r="N31" s="25">
        <v>0</v>
      </c>
      <c r="O31" s="51">
        <v>0</v>
      </c>
      <c r="P31" s="25">
        <v>0</v>
      </c>
      <c r="Q31" s="78">
        <v>0</v>
      </c>
      <c r="R31" s="23" t="s">
        <v>1614</v>
      </c>
      <c r="S31" s="53"/>
      <c r="T31" s="27" t="s">
        <v>1578</v>
      </c>
      <c r="U31" s="53">
        <v>2</v>
      </c>
      <c r="V31" s="53">
        <v>3</v>
      </c>
    </row>
    <row r="32" spans="1:22" s="18" customFormat="1" ht="15" customHeight="1">
      <c r="A32" s="30">
        <v>1327</v>
      </c>
      <c r="B32" s="26" t="s">
        <v>1615</v>
      </c>
      <c r="H32" s="27" t="s">
        <v>278</v>
      </c>
      <c r="I32" s="53">
        <v>3</v>
      </c>
      <c r="J32" s="48" t="s">
        <v>479</v>
      </c>
      <c r="K32" s="54" t="s">
        <v>1576</v>
      </c>
      <c r="L32" s="25">
        <v>0</v>
      </c>
      <c r="M32" s="25">
        <v>0</v>
      </c>
      <c r="N32" s="25">
        <v>0</v>
      </c>
      <c r="O32" s="51">
        <v>0</v>
      </c>
      <c r="P32" s="30">
        <v>2</v>
      </c>
      <c r="Q32" s="78">
        <v>2</v>
      </c>
      <c r="R32" s="23" t="s">
        <v>426</v>
      </c>
      <c r="S32" s="53"/>
      <c r="T32" s="27" t="s">
        <v>1578</v>
      </c>
      <c r="U32" s="53">
        <v>3</v>
      </c>
      <c r="V32" s="53">
        <v>3</v>
      </c>
    </row>
    <row r="33" spans="1:22" s="18" customFormat="1" ht="15" customHeight="1">
      <c r="A33" s="30">
        <v>1337</v>
      </c>
      <c r="B33" s="26" t="s">
        <v>1616</v>
      </c>
      <c r="H33" s="27" t="s">
        <v>278</v>
      </c>
      <c r="I33" s="57">
        <v>4</v>
      </c>
      <c r="J33" s="48" t="s">
        <v>479</v>
      </c>
      <c r="K33" s="54" t="s">
        <v>1576</v>
      </c>
      <c r="L33" s="25">
        <v>0</v>
      </c>
      <c r="M33" s="25">
        <v>0</v>
      </c>
      <c r="N33" s="25">
        <v>0</v>
      </c>
      <c r="O33" s="51">
        <v>0</v>
      </c>
      <c r="P33" s="30">
        <v>2</v>
      </c>
      <c r="Q33" s="78">
        <v>2</v>
      </c>
      <c r="R33" s="23" t="s">
        <v>1617</v>
      </c>
      <c r="S33" s="53"/>
      <c r="T33" s="33" t="s">
        <v>1578</v>
      </c>
      <c r="U33" s="57">
        <v>5</v>
      </c>
      <c r="V33" s="57">
        <v>4</v>
      </c>
    </row>
    <row r="34" spans="1:22" s="18" customFormat="1" ht="15" customHeight="1">
      <c r="A34" s="30">
        <v>1339</v>
      </c>
      <c r="B34" s="26" t="s">
        <v>1618</v>
      </c>
      <c r="H34" s="27" t="s">
        <v>278</v>
      </c>
      <c r="I34" s="53">
        <v>4</v>
      </c>
      <c r="J34" s="50" t="s">
        <v>496</v>
      </c>
      <c r="K34" s="54" t="s">
        <v>1576</v>
      </c>
      <c r="L34" s="25">
        <v>0</v>
      </c>
      <c r="M34" s="30">
        <v>2</v>
      </c>
      <c r="N34" s="30">
        <v>2</v>
      </c>
      <c r="O34" s="30">
        <v>2</v>
      </c>
      <c r="P34" s="30">
        <v>2</v>
      </c>
      <c r="Q34" s="78">
        <v>8</v>
      </c>
      <c r="R34" s="23" t="s">
        <v>1619</v>
      </c>
      <c r="S34" s="53"/>
      <c r="T34" s="27" t="s">
        <v>1578</v>
      </c>
      <c r="U34" s="53">
        <v>2</v>
      </c>
      <c r="V34" s="53">
        <v>5</v>
      </c>
    </row>
    <row r="35" spans="1:22" s="18" customFormat="1" ht="15" customHeight="1">
      <c r="A35" s="30">
        <v>1344</v>
      </c>
      <c r="B35" s="26" t="s">
        <v>1620</v>
      </c>
      <c r="H35" s="27" t="s">
        <v>278</v>
      </c>
      <c r="I35" s="53">
        <v>4</v>
      </c>
      <c r="J35" s="50" t="s">
        <v>496</v>
      </c>
      <c r="K35" s="54" t="s">
        <v>1576</v>
      </c>
      <c r="L35" s="30">
        <v>2</v>
      </c>
      <c r="M35" s="30">
        <v>1</v>
      </c>
      <c r="N35" s="30">
        <v>2</v>
      </c>
      <c r="O35" s="30">
        <v>2</v>
      </c>
      <c r="P35" s="30">
        <v>2</v>
      </c>
      <c r="Q35" s="78">
        <v>9</v>
      </c>
      <c r="R35" s="24" t="s">
        <v>1621</v>
      </c>
      <c r="S35" s="53"/>
      <c r="T35" s="27" t="s">
        <v>256</v>
      </c>
      <c r="U35" s="53"/>
      <c r="V35" s="53"/>
    </row>
    <row r="36" spans="1:22" s="18" customFormat="1" ht="15" customHeight="1">
      <c r="A36" s="30">
        <v>1355</v>
      </c>
      <c r="B36" s="31" t="s">
        <v>1622</v>
      </c>
      <c r="H36" s="32" t="s">
        <v>278</v>
      </c>
      <c r="I36" s="53">
        <v>7</v>
      </c>
      <c r="J36" s="61" t="s">
        <v>502</v>
      </c>
      <c r="K36" s="62" t="s">
        <v>1576</v>
      </c>
      <c r="L36" s="30">
        <v>1</v>
      </c>
      <c r="M36" s="30">
        <v>1</v>
      </c>
      <c r="N36" s="30">
        <v>1</v>
      </c>
      <c r="O36" s="25">
        <v>0</v>
      </c>
      <c r="P36" s="30">
        <v>1</v>
      </c>
      <c r="Q36" s="78">
        <v>4</v>
      </c>
      <c r="R36" s="79" t="s">
        <v>1623</v>
      </c>
      <c r="S36" s="53"/>
      <c r="T36" s="32" t="s">
        <v>1578</v>
      </c>
      <c r="U36" s="53">
        <v>7</v>
      </c>
      <c r="V36" s="53">
        <v>7</v>
      </c>
    </row>
    <row r="37" spans="1:22" s="18" customFormat="1" ht="15" customHeight="1">
      <c r="A37" s="25">
        <v>1210</v>
      </c>
      <c r="B37" s="22" t="s">
        <v>1624</v>
      </c>
      <c r="H37" s="27" t="s">
        <v>299</v>
      </c>
      <c r="I37" s="57">
        <v>2</v>
      </c>
      <c r="J37" s="47" t="s">
        <v>460</v>
      </c>
      <c r="K37" s="54" t="s">
        <v>1576</v>
      </c>
      <c r="L37" s="25">
        <v>0</v>
      </c>
      <c r="M37" s="25">
        <v>0</v>
      </c>
      <c r="N37" s="63">
        <v>1</v>
      </c>
      <c r="O37" s="25">
        <v>0</v>
      </c>
      <c r="P37" s="25">
        <v>0</v>
      </c>
      <c r="Q37" s="78">
        <v>1</v>
      </c>
      <c r="R37" s="24" t="s">
        <v>1625</v>
      </c>
      <c r="S37" s="57"/>
      <c r="T37" s="33" t="s">
        <v>542</v>
      </c>
      <c r="U37" s="57">
        <v>2</v>
      </c>
      <c r="V37" s="57"/>
    </row>
    <row r="38" spans="1:22" s="18" customFormat="1" ht="15" customHeight="1">
      <c r="A38" s="25">
        <v>1211</v>
      </c>
      <c r="B38" s="22" t="s">
        <v>1626</v>
      </c>
      <c r="H38" s="27" t="s">
        <v>299</v>
      </c>
      <c r="I38" s="53">
        <v>2</v>
      </c>
      <c r="J38" s="50" t="s">
        <v>496</v>
      </c>
      <c r="K38" s="54" t="s">
        <v>1576</v>
      </c>
      <c r="L38" s="63">
        <v>1</v>
      </c>
      <c r="M38" s="63">
        <v>1</v>
      </c>
      <c r="N38" s="63">
        <v>1</v>
      </c>
      <c r="O38" s="63">
        <v>1</v>
      </c>
      <c r="P38" s="63">
        <v>2</v>
      </c>
      <c r="Q38" s="78">
        <v>6</v>
      </c>
      <c r="R38" s="23" t="s">
        <v>1627</v>
      </c>
      <c r="S38" s="57"/>
      <c r="T38" s="33" t="s">
        <v>256</v>
      </c>
      <c r="U38" s="57"/>
      <c r="V38" s="57"/>
    </row>
    <row r="39" spans="1:22" s="18" customFormat="1" ht="15" customHeight="1">
      <c r="A39" s="25">
        <v>1213</v>
      </c>
      <c r="B39" s="22" t="s">
        <v>1628</v>
      </c>
      <c r="H39" s="27" t="s">
        <v>299</v>
      </c>
      <c r="I39" s="57">
        <v>2</v>
      </c>
      <c r="J39" s="48" t="s">
        <v>479</v>
      </c>
      <c r="K39" s="54" t="s">
        <v>1576</v>
      </c>
      <c r="L39" s="25">
        <v>0</v>
      </c>
      <c r="M39" s="25">
        <v>0</v>
      </c>
      <c r="N39" s="51">
        <v>0</v>
      </c>
      <c r="O39" s="25">
        <v>0</v>
      </c>
      <c r="P39" s="63">
        <v>2</v>
      </c>
      <c r="Q39" s="78">
        <v>2</v>
      </c>
      <c r="R39" s="23" t="s">
        <v>1629</v>
      </c>
      <c r="S39" s="53"/>
      <c r="T39" s="27" t="s">
        <v>256</v>
      </c>
      <c r="U39" s="57"/>
      <c r="V39" s="57"/>
    </row>
    <row r="40" spans="1:22" s="18" customFormat="1" ht="15" customHeight="1">
      <c r="A40" s="25">
        <v>1224</v>
      </c>
      <c r="B40" s="22" t="s">
        <v>1630</v>
      </c>
      <c r="H40" s="28" t="s">
        <v>299</v>
      </c>
      <c r="I40" s="64">
        <v>2</v>
      </c>
      <c r="J40" s="50" t="s">
        <v>496</v>
      </c>
      <c r="K40" s="54" t="s">
        <v>1576</v>
      </c>
      <c r="L40" s="63">
        <v>2</v>
      </c>
      <c r="M40" s="63">
        <v>2</v>
      </c>
      <c r="N40" s="63">
        <v>1</v>
      </c>
      <c r="O40" s="63">
        <v>2</v>
      </c>
      <c r="P40" s="21"/>
      <c r="Q40" s="78">
        <v>7</v>
      </c>
      <c r="R40" s="36" t="s">
        <v>1631</v>
      </c>
      <c r="S40" s="53"/>
      <c r="T40" s="28" t="s">
        <v>1578</v>
      </c>
      <c r="U40" s="64">
        <v>2</v>
      </c>
      <c r="V40" s="64">
        <v>3</v>
      </c>
    </row>
    <row r="41" spans="1:22" s="18" customFormat="1" ht="15" customHeight="1">
      <c r="A41" s="25">
        <v>1238</v>
      </c>
      <c r="B41" s="22" t="s">
        <v>1632</v>
      </c>
      <c r="H41" s="33" t="s">
        <v>299</v>
      </c>
      <c r="I41" s="53">
        <v>3</v>
      </c>
      <c r="J41" s="48" t="s">
        <v>479</v>
      </c>
      <c r="K41" s="54" t="s">
        <v>1576</v>
      </c>
      <c r="L41" s="25">
        <v>0</v>
      </c>
      <c r="M41" s="25">
        <v>0</v>
      </c>
      <c r="N41" s="63">
        <v>2</v>
      </c>
      <c r="O41" s="25">
        <v>0</v>
      </c>
      <c r="P41" s="63">
        <v>2</v>
      </c>
      <c r="Q41" s="78">
        <v>4</v>
      </c>
      <c r="R41" s="24" t="s">
        <v>1633</v>
      </c>
      <c r="S41" s="53"/>
      <c r="T41" s="27" t="s">
        <v>1578</v>
      </c>
      <c r="U41" s="53">
        <v>3</v>
      </c>
      <c r="V41" s="53">
        <v>3</v>
      </c>
    </row>
    <row r="42" spans="1:22" s="18" customFormat="1" ht="15" customHeight="1">
      <c r="A42" s="25">
        <v>1248</v>
      </c>
      <c r="B42" s="22" t="s">
        <v>1634</v>
      </c>
      <c r="H42" s="27" t="s">
        <v>299</v>
      </c>
      <c r="I42" s="57">
        <v>5</v>
      </c>
      <c r="J42" s="47" t="s">
        <v>460</v>
      </c>
      <c r="K42" s="54" t="s">
        <v>1576</v>
      </c>
      <c r="L42" s="25">
        <v>0</v>
      </c>
      <c r="M42" s="25">
        <v>0</v>
      </c>
      <c r="N42" s="51">
        <v>0</v>
      </c>
      <c r="O42" s="25">
        <v>0</v>
      </c>
      <c r="P42" s="63">
        <v>1</v>
      </c>
      <c r="Q42" s="78">
        <v>1</v>
      </c>
      <c r="R42" s="24" t="s">
        <v>1635</v>
      </c>
      <c r="S42" s="53"/>
      <c r="T42" s="33" t="s">
        <v>256</v>
      </c>
      <c r="U42" s="57"/>
      <c r="V42" s="57"/>
    </row>
    <row r="43" spans="1:22" s="18" customFormat="1" ht="15" customHeight="1">
      <c r="A43" s="25">
        <v>1250</v>
      </c>
      <c r="B43" s="22" t="s">
        <v>1636</v>
      </c>
      <c r="H43" s="28" t="s">
        <v>299</v>
      </c>
      <c r="I43" s="55">
        <v>5</v>
      </c>
      <c r="J43" s="48" t="s">
        <v>479</v>
      </c>
      <c r="K43" s="54" t="s">
        <v>1576</v>
      </c>
      <c r="L43" s="25">
        <v>0</v>
      </c>
      <c r="M43" s="63">
        <v>2</v>
      </c>
      <c r="N43" s="25">
        <v>0</v>
      </c>
      <c r="O43" s="25">
        <v>0</v>
      </c>
      <c r="P43" s="63">
        <v>2</v>
      </c>
      <c r="Q43" s="78">
        <v>4</v>
      </c>
      <c r="R43" s="36" t="s">
        <v>1637</v>
      </c>
      <c r="S43" s="53"/>
      <c r="T43" s="27" t="s">
        <v>1578</v>
      </c>
      <c r="U43" s="57">
        <v>2</v>
      </c>
      <c r="V43" s="57">
        <v>6</v>
      </c>
    </row>
    <row r="44" spans="1:22" s="18" customFormat="1" ht="15" customHeight="1">
      <c r="A44" s="25">
        <v>1257</v>
      </c>
      <c r="B44" s="22" t="s">
        <v>1638</v>
      </c>
      <c r="H44" s="27" t="s">
        <v>299</v>
      </c>
      <c r="I44" s="53">
        <v>7</v>
      </c>
      <c r="J44" s="58" t="s">
        <v>502</v>
      </c>
      <c r="K44" s="54" t="s">
        <v>1576</v>
      </c>
      <c r="L44" s="63">
        <v>1</v>
      </c>
      <c r="M44" s="25">
        <v>0</v>
      </c>
      <c r="N44" s="63">
        <v>1</v>
      </c>
      <c r="O44" s="25">
        <v>0</v>
      </c>
      <c r="P44" s="63">
        <v>1</v>
      </c>
      <c r="Q44" s="78">
        <v>3</v>
      </c>
      <c r="R44" s="24" t="s">
        <v>1639</v>
      </c>
      <c r="S44" s="53"/>
      <c r="T44" s="27" t="s">
        <v>1578</v>
      </c>
      <c r="U44" s="53">
        <v>6</v>
      </c>
      <c r="V44" s="53">
        <v>9</v>
      </c>
    </row>
    <row r="45" spans="1:22" s="18" customFormat="1" ht="15" customHeight="1">
      <c r="A45" s="25">
        <v>1508</v>
      </c>
      <c r="B45" s="34" t="s">
        <v>1640</v>
      </c>
      <c r="H45" s="28" t="s">
        <v>314</v>
      </c>
      <c r="I45" s="64">
        <v>1</v>
      </c>
      <c r="J45" s="50" t="s">
        <v>496</v>
      </c>
      <c r="K45" s="54" t="s">
        <v>1576</v>
      </c>
      <c r="L45" s="30">
        <v>1</v>
      </c>
      <c r="M45" s="30">
        <v>1</v>
      </c>
      <c r="N45" s="30">
        <v>0</v>
      </c>
      <c r="O45" s="30">
        <v>1</v>
      </c>
      <c r="P45" s="30">
        <v>0</v>
      </c>
      <c r="Q45" s="78">
        <v>3</v>
      </c>
      <c r="R45" s="36" t="s">
        <v>1641</v>
      </c>
      <c r="S45" s="53"/>
      <c r="T45" s="28" t="s">
        <v>1578</v>
      </c>
      <c r="U45" s="64">
        <v>2</v>
      </c>
      <c r="V45" s="64">
        <v>1</v>
      </c>
    </row>
    <row r="46" spans="1:22" s="18" customFormat="1" ht="15" customHeight="1">
      <c r="A46" s="25">
        <v>1513</v>
      </c>
      <c r="B46" s="34" t="s">
        <v>1642</v>
      </c>
      <c r="H46" s="28" t="s">
        <v>314</v>
      </c>
      <c r="I46" s="64">
        <v>1</v>
      </c>
      <c r="J46" s="48" t="s">
        <v>479</v>
      </c>
      <c r="K46" s="54" t="s">
        <v>1576</v>
      </c>
      <c r="L46" s="25">
        <v>0</v>
      </c>
      <c r="M46" s="25">
        <v>0</v>
      </c>
      <c r="N46" s="30">
        <v>1</v>
      </c>
      <c r="O46" s="30">
        <v>1</v>
      </c>
      <c r="P46" s="30">
        <v>0</v>
      </c>
      <c r="Q46" s="78">
        <v>2</v>
      </c>
      <c r="R46" s="36" t="s">
        <v>1643</v>
      </c>
      <c r="S46" s="53"/>
      <c r="T46" s="28" t="s">
        <v>256</v>
      </c>
      <c r="U46" s="64"/>
      <c r="V46" s="64"/>
    </row>
    <row r="47" spans="1:22" s="18" customFormat="1" ht="15" customHeight="1">
      <c r="A47" s="25">
        <v>1519</v>
      </c>
      <c r="B47" s="34" t="s">
        <v>1644</v>
      </c>
      <c r="H47" s="28" t="s">
        <v>314</v>
      </c>
      <c r="I47" s="55">
        <v>2</v>
      </c>
      <c r="J47" s="48" t="s">
        <v>479</v>
      </c>
      <c r="K47" s="54" t="s">
        <v>1576</v>
      </c>
      <c r="L47" s="63">
        <v>2</v>
      </c>
      <c r="M47" s="63">
        <v>2</v>
      </c>
      <c r="N47" s="63">
        <v>2</v>
      </c>
      <c r="O47" s="63">
        <v>2</v>
      </c>
      <c r="P47" s="63">
        <v>2</v>
      </c>
      <c r="Q47" s="78">
        <v>2</v>
      </c>
      <c r="R47" s="24" t="s">
        <v>1645</v>
      </c>
      <c r="S47" s="53"/>
      <c r="T47" s="27" t="s">
        <v>1578</v>
      </c>
      <c r="U47" s="53">
        <v>2</v>
      </c>
      <c r="V47" s="53">
        <v>3</v>
      </c>
    </row>
    <row r="48" spans="1:22" s="18" customFormat="1" ht="15" customHeight="1">
      <c r="A48" s="25">
        <v>1523</v>
      </c>
      <c r="B48" s="34" t="s">
        <v>1646</v>
      </c>
      <c r="H48" s="28" t="s">
        <v>314</v>
      </c>
      <c r="I48" s="64">
        <v>2</v>
      </c>
      <c r="J48" s="47" t="s">
        <v>460</v>
      </c>
      <c r="K48" s="54" t="s">
        <v>1576</v>
      </c>
      <c r="L48" s="25">
        <v>0</v>
      </c>
      <c r="M48" s="25">
        <v>0</v>
      </c>
      <c r="N48" s="51">
        <v>0</v>
      </c>
      <c r="O48" s="25">
        <v>0</v>
      </c>
      <c r="P48" s="25">
        <v>0</v>
      </c>
      <c r="Q48" s="78">
        <v>0</v>
      </c>
      <c r="R48" s="36" t="s">
        <v>1647</v>
      </c>
      <c r="S48" s="53"/>
      <c r="T48" s="28" t="s">
        <v>1578</v>
      </c>
      <c r="U48" s="64">
        <v>3</v>
      </c>
      <c r="V48" s="64">
        <v>2</v>
      </c>
    </row>
    <row r="49" spans="1:22" s="18" customFormat="1" ht="15" customHeight="1">
      <c r="A49" s="25">
        <v>1532</v>
      </c>
      <c r="B49" s="34" t="s">
        <v>1648</v>
      </c>
      <c r="H49" s="28" t="s">
        <v>314</v>
      </c>
      <c r="I49" s="55">
        <v>3</v>
      </c>
      <c r="J49" s="65" t="s">
        <v>460</v>
      </c>
      <c r="K49" s="54" t="s">
        <v>1576</v>
      </c>
      <c r="L49" s="25">
        <v>0</v>
      </c>
      <c r="M49" s="25">
        <v>0</v>
      </c>
      <c r="N49" s="25">
        <v>0</v>
      </c>
      <c r="O49" s="25">
        <v>0</v>
      </c>
      <c r="P49" s="30">
        <v>1</v>
      </c>
      <c r="Q49" s="78">
        <v>1</v>
      </c>
      <c r="R49" s="24" t="s">
        <v>1649</v>
      </c>
      <c r="S49" s="53"/>
      <c r="T49" s="27" t="s">
        <v>256</v>
      </c>
      <c r="U49" s="53"/>
      <c r="V49" s="53"/>
    </row>
    <row r="50" spans="1:22" s="18" customFormat="1" ht="15" customHeight="1">
      <c r="A50" s="25">
        <v>1546</v>
      </c>
      <c r="B50" s="34" t="s">
        <v>1650</v>
      </c>
      <c r="H50" s="28" t="s">
        <v>314</v>
      </c>
      <c r="I50" s="64">
        <v>5</v>
      </c>
      <c r="J50" s="52" t="s">
        <v>502</v>
      </c>
      <c r="K50" s="54" t="s">
        <v>1576</v>
      </c>
      <c r="L50" s="30">
        <v>1</v>
      </c>
      <c r="M50" s="30">
        <v>1</v>
      </c>
      <c r="N50" s="30">
        <v>1</v>
      </c>
      <c r="O50" s="30">
        <v>1</v>
      </c>
      <c r="P50" s="30">
        <v>1</v>
      </c>
      <c r="Q50" s="78">
        <v>5</v>
      </c>
      <c r="R50" s="36" t="s">
        <v>1651</v>
      </c>
      <c r="S50" s="53"/>
      <c r="T50" s="28" t="s">
        <v>1578</v>
      </c>
      <c r="U50" s="64">
        <v>6</v>
      </c>
      <c r="V50" s="64">
        <v>2</v>
      </c>
    </row>
    <row r="51" spans="1:22" s="18" customFormat="1" ht="15" customHeight="1">
      <c r="A51" s="25">
        <v>1548</v>
      </c>
      <c r="B51" s="34" t="s">
        <v>1652</v>
      </c>
      <c r="H51" s="33" t="s">
        <v>314</v>
      </c>
      <c r="I51" s="53">
        <v>5</v>
      </c>
      <c r="J51" s="48" t="s">
        <v>479</v>
      </c>
      <c r="K51" s="54" t="s">
        <v>1576</v>
      </c>
      <c r="L51" s="25">
        <v>0</v>
      </c>
      <c r="M51" s="25">
        <v>0</v>
      </c>
      <c r="N51" s="30">
        <v>1</v>
      </c>
      <c r="O51" s="25">
        <v>0</v>
      </c>
      <c r="P51" s="30">
        <v>1</v>
      </c>
      <c r="Q51" s="78">
        <v>2</v>
      </c>
      <c r="R51" s="23" t="s">
        <v>1653</v>
      </c>
      <c r="S51" s="53"/>
      <c r="T51" s="33" t="s">
        <v>1578</v>
      </c>
      <c r="U51" s="53">
        <v>5</v>
      </c>
      <c r="V51" s="53">
        <v>5</v>
      </c>
    </row>
    <row r="52" spans="1:22" s="18" customFormat="1" ht="15" customHeight="1">
      <c r="A52" s="25">
        <v>1553</v>
      </c>
      <c r="B52" s="34" t="s">
        <v>1654</v>
      </c>
      <c r="H52" s="28" t="s">
        <v>314</v>
      </c>
      <c r="I52" s="64">
        <v>6</v>
      </c>
      <c r="J52" s="50" t="s">
        <v>496</v>
      </c>
      <c r="K52" s="54" t="s">
        <v>1576</v>
      </c>
      <c r="L52" s="30">
        <v>1</v>
      </c>
      <c r="M52" s="25">
        <v>0</v>
      </c>
      <c r="N52" s="30">
        <v>0</v>
      </c>
      <c r="O52" s="30">
        <v>1</v>
      </c>
      <c r="P52" s="30">
        <v>0</v>
      </c>
      <c r="Q52" s="78">
        <v>2</v>
      </c>
      <c r="R52" s="36" t="s">
        <v>1655</v>
      </c>
      <c r="S52" s="53"/>
      <c r="T52" s="28" t="s">
        <v>256</v>
      </c>
      <c r="U52" s="64"/>
      <c r="V52" s="64"/>
    </row>
    <row r="53" spans="1:22" s="18" customFormat="1" ht="15" customHeight="1">
      <c r="A53" s="35">
        <v>1716</v>
      </c>
      <c r="B53" s="22" t="s">
        <v>1656</v>
      </c>
      <c r="H53" s="23" t="s">
        <v>347</v>
      </c>
      <c r="I53" s="46">
        <v>2</v>
      </c>
      <c r="J53" s="48" t="s">
        <v>479</v>
      </c>
      <c r="K53" s="18" t="s">
        <v>1576</v>
      </c>
      <c r="L53" s="35">
        <v>0</v>
      </c>
      <c r="M53" s="35">
        <v>0</v>
      </c>
      <c r="N53" s="21">
        <v>2</v>
      </c>
      <c r="O53" s="35">
        <v>0</v>
      </c>
      <c r="P53" s="21">
        <v>1</v>
      </c>
      <c r="Q53" s="78">
        <v>3</v>
      </c>
      <c r="R53" s="23" t="s">
        <v>1657</v>
      </c>
      <c r="S53" s="46"/>
      <c r="T53" s="23" t="s">
        <v>1578</v>
      </c>
      <c r="U53" s="49">
        <v>0</v>
      </c>
      <c r="V53" s="49">
        <v>3</v>
      </c>
    </row>
    <row r="54" spans="1:22" s="18" customFormat="1" ht="15" customHeight="1">
      <c r="A54" s="35">
        <v>1719</v>
      </c>
      <c r="B54" s="22" t="s">
        <v>1658</v>
      </c>
      <c r="H54" s="23" t="s">
        <v>347</v>
      </c>
      <c r="I54" s="49">
        <v>2</v>
      </c>
      <c r="J54" s="47" t="s">
        <v>460</v>
      </c>
      <c r="K54" s="18" t="s">
        <v>1576</v>
      </c>
      <c r="L54" s="35">
        <v>0</v>
      </c>
      <c r="M54" s="35">
        <v>0</v>
      </c>
      <c r="N54" s="51">
        <v>0</v>
      </c>
      <c r="O54" s="35">
        <v>0</v>
      </c>
      <c r="P54" s="21">
        <v>2</v>
      </c>
      <c r="Q54" s="78">
        <v>2</v>
      </c>
      <c r="R54" s="24" t="s">
        <v>355</v>
      </c>
      <c r="S54" s="46"/>
      <c r="T54" s="24" t="s">
        <v>1578</v>
      </c>
      <c r="U54" s="49">
        <v>3</v>
      </c>
      <c r="V54" s="49">
        <v>2</v>
      </c>
    </row>
    <row r="55" spans="1:22" s="18" customFormat="1" ht="15" customHeight="1">
      <c r="A55" s="35">
        <v>1721</v>
      </c>
      <c r="B55" s="22" t="s">
        <v>1659</v>
      </c>
      <c r="H55" s="36" t="s">
        <v>347</v>
      </c>
      <c r="I55" s="66">
        <v>2</v>
      </c>
      <c r="J55" s="47" t="s">
        <v>460</v>
      </c>
      <c r="K55" s="18" t="s">
        <v>1576</v>
      </c>
      <c r="L55" s="35">
        <v>0</v>
      </c>
      <c r="M55" s="35">
        <v>0</v>
      </c>
      <c r="N55" s="51">
        <v>0</v>
      </c>
      <c r="O55" s="35">
        <v>0</v>
      </c>
      <c r="P55" s="35">
        <v>0</v>
      </c>
      <c r="Q55" s="78">
        <v>0</v>
      </c>
      <c r="R55" s="36" t="s">
        <v>1660</v>
      </c>
      <c r="S55" s="46"/>
      <c r="T55" s="36" t="s">
        <v>256</v>
      </c>
      <c r="U55" s="66">
        <v>0</v>
      </c>
      <c r="V55" s="66">
        <v>0</v>
      </c>
    </row>
    <row r="56" spans="1:22" s="18" customFormat="1" ht="15" customHeight="1">
      <c r="A56" s="35">
        <v>1728</v>
      </c>
      <c r="B56" s="22" t="s">
        <v>1661</v>
      </c>
      <c r="H56" s="36" t="s">
        <v>347</v>
      </c>
      <c r="I56" s="66">
        <v>3</v>
      </c>
      <c r="J56" s="48" t="s">
        <v>479</v>
      </c>
      <c r="K56" s="18" t="s">
        <v>1576</v>
      </c>
      <c r="L56" s="35">
        <v>0</v>
      </c>
      <c r="M56" s="35">
        <v>0</v>
      </c>
      <c r="N56" s="21">
        <v>1</v>
      </c>
      <c r="O56" s="35">
        <v>0</v>
      </c>
      <c r="P56" s="21">
        <v>1</v>
      </c>
      <c r="Q56" s="78">
        <v>2</v>
      </c>
      <c r="R56" s="36" t="s">
        <v>1662</v>
      </c>
      <c r="S56" s="46"/>
      <c r="T56" s="36" t="s">
        <v>338</v>
      </c>
      <c r="U56" s="66">
        <v>3</v>
      </c>
      <c r="V56" s="66">
        <v>2</v>
      </c>
    </row>
    <row r="57" spans="1:22" s="18" customFormat="1" ht="15" customHeight="1">
      <c r="A57" s="35">
        <v>1738</v>
      </c>
      <c r="B57" s="22" t="s">
        <v>1663</v>
      </c>
      <c r="H57" s="36" t="s">
        <v>347</v>
      </c>
      <c r="I57" s="66">
        <v>4</v>
      </c>
      <c r="J57" s="50" t="s">
        <v>496</v>
      </c>
      <c r="K57" s="18" t="s">
        <v>1576</v>
      </c>
      <c r="L57" s="21">
        <v>2</v>
      </c>
      <c r="M57" s="35">
        <v>0</v>
      </c>
      <c r="N57" s="21">
        <v>2</v>
      </c>
      <c r="O57" s="21">
        <v>2</v>
      </c>
      <c r="P57" s="21">
        <v>1</v>
      </c>
      <c r="Q57" s="78">
        <v>7</v>
      </c>
      <c r="R57" s="36" t="s">
        <v>1664</v>
      </c>
      <c r="S57" s="46"/>
      <c r="T57" s="36" t="s">
        <v>256</v>
      </c>
      <c r="U57" s="66">
        <v>0</v>
      </c>
      <c r="V57" s="66">
        <v>0</v>
      </c>
    </row>
    <row r="58" spans="1:22" s="18" customFormat="1" ht="15" customHeight="1">
      <c r="A58" s="35">
        <v>1740</v>
      </c>
      <c r="B58" s="22" t="s">
        <v>1665</v>
      </c>
      <c r="H58" s="36" t="s">
        <v>347</v>
      </c>
      <c r="I58" s="66">
        <v>4</v>
      </c>
      <c r="J58" s="50" t="s">
        <v>496</v>
      </c>
      <c r="K58" s="18" t="s">
        <v>1576</v>
      </c>
      <c r="L58" s="21">
        <v>0</v>
      </c>
      <c r="M58" s="21">
        <v>1</v>
      </c>
      <c r="N58" s="21">
        <v>2</v>
      </c>
      <c r="O58" s="35">
        <v>0</v>
      </c>
      <c r="P58" s="21">
        <v>1</v>
      </c>
      <c r="Q58" s="78">
        <v>4</v>
      </c>
      <c r="R58" s="36" t="s">
        <v>1666</v>
      </c>
      <c r="S58" s="46"/>
      <c r="T58" s="36" t="s">
        <v>1578</v>
      </c>
      <c r="U58" s="66">
        <v>2</v>
      </c>
      <c r="V58" s="66">
        <v>5</v>
      </c>
    </row>
    <row r="59" spans="1:22" s="18" customFormat="1" ht="15" customHeight="1">
      <c r="A59" s="35">
        <v>1743</v>
      </c>
      <c r="B59" s="37" t="s">
        <v>1667</v>
      </c>
      <c r="H59" s="36" t="s">
        <v>347</v>
      </c>
      <c r="I59" s="66">
        <v>4</v>
      </c>
      <c r="J59" s="48" t="s">
        <v>479</v>
      </c>
      <c r="K59" s="18" t="s">
        <v>1576</v>
      </c>
      <c r="L59" s="21">
        <v>1</v>
      </c>
      <c r="M59" s="35">
        <v>0</v>
      </c>
      <c r="N59" s="35">
        <v>0</v>
      </c>
      <c r="O59" s="21">
        <v>1</v>
      </c>
      <c r="P59" s="21">
        <v>2</v>
      </c>
      <c r="Q59" s="78">
        <v>4</v>
      </c>
      <c r="R59" s="36" t="s">
        <v>1668</v>
      </c>
      <c r="S59" s="46"/>
      <c r="T59" s="36" t="s">
        <v>1578</v>
      </c>
      <c r="U59" s="66">
        <v>5</v>
      </c>
      <c r="V59" s="66">
        <v>4</v>
      </c>
    </row>
    <row r="60" spans="1:22" s="18" customFormat="1" ht="15" customHeight="1">
      <c r="A60" s="35">
        <v>1758</v>
      </c>
      <c r="B60" s="22" t="s">
        <v>1669</v>
      </c>
      <c r="H60" s="36" t="s">
        <v>347</v>
      </c>
      <c r="I60" s="67">
        <v>7</v>
      </c>
      <c r="J60" s="52" t="s">
        <v>502</v>
      </c>
      <c r="K60" s="18" t="s">
        <v>1576</v>
      </c>
      <c r="L60" s="21">
        <v>1</v>
      </c>
      <c r="M60" s="21">
        <v>1</v>
      </c>
      <c r="N60" s="21">
        <v>1</v>
      </c>
      <c r="O60" s="35">
        <v>0</v>
      </c>
      <c r="P60" s="21">
        <v>1</v>
      </c>
      <c r="Q60" s="78">
        <v>4</v>
      </c>
      <c r="R60" s="36" t="s">
        <v>1670</v>
      </c>
      <c r="S60" s="46"/>
      <c r="T60" s="23" t="s">
        <v>1578</v>
      </c>
      <c r="U60" s="46">
        <v>7</v>
      </c>
      <c r="V60" s="46">
        <v>7</v>
      </c>
    </row>
    <row r="61" spans="1:22" s="18" customFormat="1" ht="15" customHeight="1">
      <c r="A61" s="38">
        <v>1418</v>
      </c>
      <c r="B61" s="39" t="s">
        <v>1671</v>
      </c>
      <c r="H61" s="40" t="s">
        <v>366</v>
      </c>
      <c r="I61" s="67">
        <v>2</v>
      </c>
      <c r="J61" s="68" t="s">
        <v>460</v>
      </c>
      <c r="K61" s="69" t="s">
        <v>1576</v>
      </c>
      <c r="L61" s="25">
        <v>0</v>
      </c>
      <c r="M61" s="25">
        <v>0</v>
      </c>
      <c r="N61" s="25">
        <v>0</v>
      </c>
      <c r="O61" s="25">
        <v>0</v>
      </c>
      <c r="P61" s="21">
        <v>2</v>
      </c>
      <c r="Q61" s="78">
        <v>2</v>
      </c>
      <c r="R61" s="80" t="s">
        <v>1672</v>
      </c>
      <c r="S61" s="46"/>
      <c r="T61" s="80" t="s">
        <v>256</v>
      </c>
      <c r="U61" s="49">
        <v>0</v>
      </c>
      <c r="V61" s="49">
        <v>0</v>
      </c>
    </row>
    <row r="62" spans="1:22" s="18" customFormat="1" ht="15" customHeight="1">
      <c r="A62" s="38">
        <v>1420</v>
      </c>
      <c r="B62" s="39" t="s">
        <v>1673</v>
      </c>
      <c r="H62" s="40" t="s">
        <v>366</v>
      </c>
      <c r="I62" s="66">
        <v>2</v>
      </c>
      <c r="J62" s="68" t="s">
        <v>460</v>
      </c>
      <c r="K62" s="70" t="s">
        <v>1576</v>
      </c>
      <c r="L62" s="35">
        <v>0</v>
      </c>
      <c r="M62" s="35">
        <v>0</v>
      </c>
      <c r="N62" s="35">
        <v>0</v>
      </c>
      <c r="O62" s="25">
        <v>0</v>
      </c>
      <c r="P62" s="25">
        <v>0</v>
      </c>
      <c r="Q62" s="78">
        <v>0</v>
      </c>
      <c r="R62" s="40" t="s">
        <v>721</v>
      </c>
      <c r="S62" s="46"/>
      <c r="T62" s="40" t="s">
        <v>1578</v>
      </c>
      <c r="U62" s="66">
        <v>2</v>
      </c>
      <c r="V62" s="66">
        <v>2</v>
      </c>
    </row>
    <row r="63" spans="1:22" s="18" customFormat="1" ht="15" customHeight="1">
      <c r="A63" s="38">
        <v>1425</v>
      </c>
      <c r="B63" s="39" t="s">
        <v>1674</v>
      </c>
      <c r="H63" s="40" t="s">
        <v>366</v>
      </c>
      <c r="I63" s="66">
        <v>3</v>
      </c>
      <c r="J63" s="71" t="s">
        <v>479</v>
      </c>
      <c r="K63" s="69" t="s">
        <v>1576</v>
      </c>
      <c r="L63" s="35">
        <v>0</v>
      </c>
      <c r="M63" s="35">
        <v>0</v>
      </c>
      <c r="N63" s="35">
        <v>0</v>
      </c>
      <c r="O63" s="35">
        <v>0</v>
      </c>
      <c r="P63" s="21">
        <v>1</v>
      </c>
      <c r="Q63" s="78">
        <v>1</v>
      </c>
      <c r="R63" s="40" t="s">
        <v>1675</v>
      </c>
      <c r="S63" s="66"/>
      <c r="T63" s="40" t="s">
        <v>256</v>
      </c>
      <c r="U63" s="66">
        <v>0</v>
      </c>
      <c r="V63" s="66">
        <v>0</v>
      </c>
    </row>
    <row r="64" spans="1:22" s="18" customFormat="1" ht="15" customHeight="1">
      <c r="A64" s="38">
        <v>1431</v>
      </c>
      <c r="B64" s="39" t="s">
        <v>1676</v>
      </c>
      <c r="H64" s="40" t="s">
        <v>366</v>
      </c>
      <c r="I64" s="66">
        <v>3</v>
      </c>
      <c r="J64" s="72" t="s">
        <v>479</v>
      </c>
      <c r="K64" s="69" t="s">
        <v>1576</v>
      </c>
      <c r="L64" s="25">
        <v>0</v>
      </c>
      <c r="M64" s="25">
        <v>0</v>
      </c>
      <c r="N64" s="21">
        <v>1</v>
      </c>
      <c r="O64" s="21">
        <v>1</v>
      </c>
      <c r="P64" s="30">
        <v>1</v>
      </c>
      <c r="Q64" s="78">
        <v>3</v>
      </c>
      <c r="R64" s="40" t="s">
        <v>1677</v>
      </c>
      <c r="S64" s="46"/>
      <c r="T64" s="40" t="s">
        <v>1578</v>
      </c>
      <c r="U64" s="66">
        <v>4</v>
      </c>
      <c r="V64" s="66">
        <v>3</v>
      </c>
    </row>
    <row r="65" spans="1:22" s="18" customFormat="1" ht="15" customHeight="1">
      <c r="A65" s="38">
        <v>1432</v>
      </c>
      <c r="B65" s="39" t="s">
        <v>1678</v>
      </c>
      <c r="H65" s="40" t="s">
        <v>366</v>
      </c>
      <c r="I65" s="66">
        <v>3</v>
      </c>
      <c r="J65" s="73" t="s">
        <v>496</v>
      </c>
      <c r="K65" s="69" t="s">
        <v>1576</v>
      </c>
      <c r="L65" s="21">
        <v>1</v>
      </c>
      <c r="M65" s="25">
        <v>0</v>
      </c>
      <c r="N65" s="21">
        <v>1</v>
      </c>
      <c r="O65" s="21">
        <v>2</v>
      </c>
      <c r="P65" s="21">
        <v>2</v>
      </c>
      <c r="Q65" s="78">
        <v>6</v>
      </c>
      <c r="R65" s="40" t="s">
        <v>1679</v>
      </c>
      <c r="S65" s="46"/>
      <c r="T65" s="40" t="s">
        <v>338</v>
      </c>
      <c r="U65" s="66">
        <v>2</v>
      </c>
      <c r="V65" s="66">
        <v>3</v>
      </c>
    </row>
    <row r="66" spans="1:22" s="18" customFormat="1" ht="15" customHeight="1">
      <c r="A66" s="38">
        <v>1444</v>
      </c>
      <c r="B66" s="39" t="s">
        <v>1680</v>
      </c>
      <c r="H66" s="40" t="s">
        <v>366</v>
      </c>
      <c r="I66" s="66">
        <v>5</v>
      </c>
      <c r="J66" s="61" t="s">
        <v>502</v>
      </c>
      <c r="K66" s="69" t="s">
        <v>1576</v>
      </c>
      <c r="L66" s="21">
        <v>1</v>
      </c>
      <c r="M66" s="21">
        <v>1</v>
      </c>
      <c r="N66" s="21">
        <v>1</v>
      </c>
      <c r="O66" s="21">
        <v>1</v>
      </c>
      <c r="P66" s="21">
        <v>1</v>
      </c>
      <c r="Q66" s="78">
        <v>5</v>
      </c>
      <c r="R66" s="40" t="s">
        <v>1681</v>
      </c>
      <c r="S66" s="46"/>
      <c r="T66" s="40" t="s">
        <v>1578</v>
      </c>
      <c r="U66" s="66">
        <v>1</v>
      </c>
      <c r="V66" s="66">
        <v>7</v>
      </c>
    </row>
    <row r="67" spans="1:22" s="18" customFormat="1" ht="15" customHeight="1">
      <c r="A67" s="38">
        <v>1445</v>
      </c>
      <c r="B67" s="39" t="s">
        <v>1682</v>
      </c>
      <c r="H67" s="40" t="s">
        <v>366</v>
      </c>
      <c r="I67" s="66">
        <v>5</v>
      </c>
      <c r="J67" s="74" t="s">
        <v>496</v>
      </c>
      <c r="K67" s="69" t="s">
        <v>1576</v>
      </c>
      <c r="L67" s="21">
        <v>2</v>
      </c>
      <c r="M67" s="21">
        <v>2</v>
      </c>
      <c r="N67" s="21">
        <v>2</v>
      </c>
      <c r="O67" s="21">
        <v>1</v>
      </c>
      <c r="P67" s="21">
        <v>2</v>
      </c>
      <c r="Q67" s="78">
        <v>9</v>
      </c>
      <c r="R67" s="40" t="s">
        <v>1683</v>
      </c>
      <c r="S67" s="66"/>
      <c r="T67" s="40" t="s">
        <v>1578</v>
      </c>
      <c r="U67" s="66">
        <v>2</v>
      </c>
      <c r="V67" s="66">
        <v>5</v>
      </c>
    </row>
    <row r="68" spans="1:22" s="18" customFormat="1" ht="15" customHeight="1">
      <c r="A68" s="38">
        <v>1449</v>
      </c>
      <c r="B68" s="39" t="s">
        <v>1684</v>
      </c>
      <c r="H68" s="40" t="s">
        <v>366</v>
      </c>
      <c r="I68" s="66">
        <v>5</v>
      </c>
      <c r="J68" s="72" t="s">
        <v>479</v>
      </c>
      <c r="K68" s="69" t="s">
        <v>1576</v>
      </c>
      <c r="L68" s="21">
        <v>1</v>
      </c>
      <c r="M68" s="25">
        <v>0</v>
      </c>
      <c r="N68" s="35">
        <v>0</v>
      </c>
      <c r="O68" s="25">
        <v>0</v>
      </c>
      <c r="P68" s="25">
        <v>0</v>
      </c>
      <c r="Q68" s="78">
        <v>1</v>
      </c>
      <c r="R68" s="40" t="s">
        <v>1685</v>
      </c>
      <c r="S68" s="46"/>
      <c r="T68" s="40" t="s">
        <v>1578</v>
      </c>
      <c r="U68" s="66">
        <v>6</v>
      </c>
      <c r="V68" s="66">
        <v>3</v>
      </c>
    </row>
    <row r="69" spans="1:22" s="18" customFormat="1" ht="15" customHeight="1">
      <c r="A69" s="35">
        <v>1817</v>
      </c>
      <c r="B69" s="22" t="s">
        <v>1686</v>
      </c>
      <c r="H69" s="36" t="s">
        <v>384</v>
      </c>
      <c r="I69" s="66">
        <v>2</v>
      </c>
      <c r="J69" s="47" t="s">
        <v>460</v>
      </c>
      <c r="K69" s="18" t="s">
        <v>1576</v>
      </c>
      <c r="L69" s="35">
        <v>0</v>
      </c>
      <c r="M69" s="35">
        <v>0</v>
      </c>
      <c r="N69" s="35">
        <v>0</v>
      </c>
      <c r="O69" s="35">
        <v>0</v>
      </c>
      <c r="P69" s="30">
        <v>1</v>
      </c>
      <c r="Q69" s="78">
        <v>1</v>
      </c>
      <c r="R69" s="36" t="s">
        <v>1687</v>
      </c>
      <c r="S69" s="46"/>
      <c r="T69" s="36" t="s">
        <v>256</v>
      </c>
      <c r="U69" s="66">
        <v>0</v>
      </c>
      <c r="V69" s="66">
        <v>0</v>
      </c>
    </row>
    <row r="70" spans="1:22" s="18" customFormat="1" ht="15" customHeight="1">
      <c r="A70" s="35">
        <v>1818</v>
      </c>
      <c r="B70" s="41" t="s">
        <v>1688</v>
      </c>
      <c r="H70" s="42" t="s">
        <v>384</v>
      </c>
      <c r="I70" s="75">
        <v>2</v>
      </c>
      <c r="J70" s="76" t="s">
        <v>479</v>
      </c>
      <c r="K70" s="19" t="s">
        <v>1576</v>
      </c>
      <c r="L70" s="35">
        <v>0</v>
      </c>
      <c r="M70" s="35">
        <v>0</v>
      </c>
      <c r="N70" s="35">
        <v>0</v>
      </c>
      <c r="O70" s="35">
        <v>0</v>
      </c>
      <c r="P70" s="35">
        <v>0</v>
      </c>
      <c r="Q70" s="78">
        <v>0</v>
      </c>
      <c r="R70" s="42" t="s">
        <v>1689</v>
      </c>
      <c r="S70" s="75"/>
      <c r="T70" s="42" t="s">
        <v>1578</v>
      </c>
      <c r="U70" s="75">
        <v>1</v>
      </c>
      <c r="V70" s="75">
        <v>4</v>
      </c>
    </row>
    <row r="71" spans="1:22" s="18" customFormat="1" ht="15" customHeight="1">
      <c r="A71" s="35">
        <v>1836</v>
      </c>
      <c r="B71" s="22" t="s">
        <v>1690</v>
      </c>
      <c r="H71" s="36" t="s">
        <v>384</v>
      </c>
      <c r="I71" s="46">
        <v>4</v>
      </c>
      <c r="J71" s="48" t="s">
        <v>479</v>
      </c>
      <c r="K71" s="18" t="s">
        <v>1576</v>
      </c>
      <c r="L71" s="35">
        <v>0</v>
      </c>
      <c r="M71" s="35">
        <v>0</v>
      </c>
      <c r="N71" s="35">
        <v>0</v>
      </c>
      <c r="O71" s="35">
        <v>0</v>
      </c>
      <c r="P71" s="30">
        <v>2</v>
      </c>
      <c r="Q71" s="78">
        <v>2</v>
      </c>
      <c r="R71" s="24" t="s">
        <v>1691</v>
      </c>
      <c r="S71" s="46"/>
      <c r="T71" s="23" t="s">
        <v>256</v>
      </c>
      <c r="U71" s="46">
        <v>0</v>
      </c>
      <c r="V71" s="46">
        <v>0</v>
      </c>
    </row>
    <row r="72" spans="1:22" s="18" customFormat="1" ht="15" customHeight="1">
      <c r="A72" s="35">
        <v>1840</v>
      </c>
      <c r="B72" s="41" t="s">
        <v>1692</v>
      </c>
      <c r="H72" s="42" t="s">
        <v>384</v>
      </c>
      <c r="I72" s="77">
        <v>4</v>
      </c>
      <c r="J72" s="47" t="s">
        <v>460</v>
      </c>
      <c r="K72" s="19" t="s">
        <v>1576</v>
      </c>
      <c r="L72" s="35">
        <v>0</v>
      </c>
      <c r="M72" s="35">
        <v>0</v>
      </c>
      <c r="N72" s="35">
        <v>0</v>
      </c>
      <c r="O72" s="35">
        <v>0</v>
      </c>
      <c r="P72" s="35">
        <v>0</v>
      </c>
      <c r="Q72" s="78">
        <v>0</v>
      </c>
      <c r="R72" s="45" t="s">
        <v>1693</v>
      </c>
      <c r="S72" s="77"/>
      <c r="T72" s="45" t="s">
        <v>1578</v>
      </c>
      <c r="U72" s="77">
        <v>3</v>
      </c>
      <c r="V72" s="77">
        <v>4</v>
      </c>
    </row>
    <row r="73" spans="1:22" s="18" customFormat="1" ht="15" customHeight="1">
      <c r="A73" s="35">
        <v>1841</v>
      </c>
      <c r="B73" s="22" t="s">
        <v>1694</v>
      </c>
      <c r="H73" s="36" t="s">
        <v>384</v>
      </c>
      <c r="I73" s="46">
        <v>4</v>
      </c>
      <c r="J73" s="48" t="s">
        <v>479</v>
      </c>
      <c r="K73" s="18" t="s">
        <v>1576</v>
      </c>
      <c r="L73" s="35">
        <v>0</v>
      </c>
      <c r="M73" s="35">
        <v>0</v>
      </c>
      <c r="N73" s="30">
        <v>1</v>
      </c>
      <c r="O73" s="35">
        <v>0</v>
      </c>
      <c r="P73" s="30">
        <v>1</v>
      </c>
      <c r="Q73" s="78">
        <v>2</v>
      </c>
      <c r="R73" s="23" t="s">
        <v>1695</v>
      </c>
      <c r="S73" s="46"/>
      <c r="T73" s="23" t="s">
        <v>1578</v>
      </c>
      <c r="U73" s="46">
        <v>3</v>
      </c>
      <c r="V73" s="46">
        <v>5</v>
      </c>
    </row>
    <row r="74" spans="1:22" s="18" customFormat="1" ht="15" customHeight="1">
      <c r="A74" s="35">
        <v>1842</v>
      </c>
      <c r="B74" s="43" t="s">
        <v>1696</v>
      </c>
      <c r="H74" s="24" t="s">
        <v>384</v>
      </c>
      <c r="I74" s="49">
        <v>5</v>
      </c>
      <c r="J74" s="50" t="s">
        <v>496</v>
      </c>
      <c r="K74" s="18" t="s">
        <v>1576</v>
      </c>
      <c r="L74" s="30">
        <v>2</v>
      </c>
      <c r="M74" s="30">
        <v>2</v>
      </c>
      <c r="N74" s="30">
        <v>1</v>
      </c>
      <c r="O74" s="30">
        <v>2</v>
      </c>
      <c r="P74" s="30">
        <v>1</v>
      </c>
      <c r="Q74" s="78">
        <v>8</v>
      </c>
      <c r="R74" s="24" t="s">
        <v>1697</v>
      </c>
      <c r="S74" s="46"/>
      <c r="T74" s="24" t="s">
        <v>256</v>
      </c>
      <c r="U74" s="49">
        <v>0</v>
      </c>
      <c r="V74" s="49">
        <v>0</v>
      </c>
    </row>
    <row r="75" spans="1:22" s="18" customFormat="1" ht="15" customHeight="1">
      <c r="A75" s="35">
        <v>1845</v>
      </c>
      <c r="B75" s="44" t="s">
        <v>1698</v>
      </c>
      <c r="H75" s="45" t="s">
        <v>384</v>
      </c>
      <c r="I75" s="77">
        <v>5</v>
      </c>
      <c r="J75" s="47" t="s">
        <v>460</v>
      </c>
      <c r="K75" s="19" t="s">
        <v>1576</v>
      </c>
      <c r="L75" s="35">
        <v>0</v>
      </c>
      <c r="M75" s="35">
        <v>0</v>
      </c>
      <c r="N75" s="35">
        <v>0</v>
      </c>
      <c r="O75" s="35">
        <v>0</v>
      </c>
      <c r="P75" s="35">
        <v>0</v>
      </c>
      <c r="Q75" s="78">
        <v>0</v>
      </c>
      <c r="R75" s="45" t="s">
        <v>1699</v>
      </c>
      <c r="S75" s="77"/>
      <c r="T75" s="45" t="s">
        <v>1578</v>
      </c>
      <c r="U75" s="77">
        <v>4</v>
      </c>
      <c r="V75" s="77">
        <v>4</v>
      </c>
    </row>
    <row r="76" spans="1:22" s="18" customFormat="1" ht="15" customHeight="1">
      <c r="A76" s="35">
        <v>1849</v>
      </c>
      <c r="B76" s="43" t="s">
        <v>1700</v>
      </c>
      <c r="H76" s="24" t="s">
        <v>384</v>
      </c>
      <c r="I76" s="49">
        <v>6</v>
      </c>
      <c r="J76" s="50" t="s">
        <v>496</v>
      </c>
      <c r="K76" s="18" t="s">
        <v>1576</v>
      </c>
      <c r="L76" s="30">
        <v>2</v>
      </c>
      <c r="M76" s="35">
        <v>0</v>
      </c>
      <c r="N76" s="30">
        <v>1</v>
      </c>
      <c r="O76" s="30">
        <v>1</v>
      </c>
      <c r="P76" s="30">
        <v>2</v>
      </c>
      <c r="Q76" s="78">
        <v>6</v>
      </c>
      <c r="R76" s="24" t="s">
        <v>1701</v>
      </c>
      <c r="S76" s="46"/>
      <c r="T76" s="23" t="s">
        <v>1578</v>
      </c>
      <c r="U76" s="49">
        <v>9</v>
      </c>
      <c r="V76" s="49">
        <v>9</v>
      </c>
    </row>
    <row r="77" spans="1:22" s="18" customFormat="1" ht="15" customHeight="1">
      <c r="A77" s="35">
        <v>1858</v>
      </c>
      <c r="B77" s="43" t="s">
        <v>1702</v>
      </c>
      <c r="H77" s="23" t="s">
        <v>384</v>
      </c>
      <c r="I77" s="49">
        <v>9</v>
      </c>
      <c r="J77" s="52" t="s">
        <v>502</v>
      </c>
      <c r="K77" s="18" t="s">
        <v>1576</v>
      </c>
      <c r="L77" s="35">
        <v>0</v>
      </c>
      <c r="M77" s="35">
        <v>0</v>
      </c>
      <c r="N77" s="30">
        <v>1</v>
      </c>
      <c r="O77" s="35">
        <v>0</v>
      </c>
      <c r="P77" s="30">
        <v>1</v>
      </c>
      <c r="Q77" s="78">
        <v>2</v>
      </c>
      <c r="R77" s="24" t="s">
        <v>1703</v>
      </c>
      <c r="S77" s="49"/>
      <c r="T77" s="24" t="s">
        <v>1578</v>
      </c>
      <c r="U77" s="49">
        <v>9</v>
      </c>
      <c r="V77" s="49">
        <v>7</v>
      </c>
    </row>
    <row r="78" spans="1:22" s="18" customFormat="1" ht="15" customHeight="1">
      <c r="A78" s="21">
        <v>1906</v>
      </c>
      <c r="B78" s="43" t="s">
        <v>1704</v>
      </c>
      <c r="H78" s="23" t="s">
        <v>401</v>
      </c>
      <c r="I78" s="49">
        <v>1</v>
      </c>
      <c r="J78" s="47" t="s">
        <v>460</v>
      </c>
      <c r="K78" s="18" t="s">
        <v>1576</v>
      </c>
      <c r="L78" s="25">
        <v>0</v>
      </c>
      <c r="M78" s="25">
        <v>0</v>
      </c>
      <c r="N78" s="25">
        <v>0</v>
      </c>
      <c r="O78" s="25">
        <v>0</v>
      </c>
      <c r="P78" s="25">
        <v>0</v>
      </c>
      <c r="Q78" s="78">
        <v>0</v>
      </c>
      <c r="R78" s="23" t="s">
        <v>1705</v>
      </c>
      <c r="S78" s="46"/>
      <c r="T78" s="24" t="s">
        <v>1578</v>
      </c>
      <c r="U78" s="49">
        <v>1</v>
      </c>
      <c r="V78" s="49">
        <v>3</v>
      </c>
    </row>
    <row r="79" spans="1:22" s="18" customFormat="1" ht="15" customHeight="1">
      <c r="A79" s="21">
        <v>1930</v>
      </c>
      <c r="B79" s="43" t="s">
        <v>1706</v>
      </c>
      <c r="H79" s="23" t="s">
        <v>401</v>
      </c>
      <c r="I79" s="49">
        <v>3</v>
      </c>
      <c r="J79" s="47" t="s">
        <v>460</v>
      </c>
      <c r="K79" s="18" t="s">
        <v>1576</v>
      </c>
      <c r="L79" s="25">
        <v>0</v>
      </c>
      <c r="M79" s="25">
        <v>0</v>
      </c>
      <c r="N79" s="25">
        <v>0</v>
      </c>
      <c r="O79" s="25">
        <v>0</v>
      </c>
      <c r="P79" s="21">
        <v>1</v>
      </c>
      <c r="Q79" s="78">
        <v>1</v>
      </c>
      <c r="R79" s="24" t="s">
        <v>1707</v>
      </c>
      <c r="S79" s="46"/>
      <c r="T79" s="24" t="s">
        <v>338</v>
      </c>
      <c r="U79" s="49">
        <v>4</v>
      </c>
      <c r="V79" s="49">
        <v>2</v>
      </c>
    </row>
    <row r="80" spans="1:22" s="18" customFormat="1" ht="15" customHeight="1">
      <c r="A80" s="21">
        <v>1933</v>
      </c>
      <c r="B80" s="43" t="s">
        <v>1708</v>
      </c>
      <c r="H80" s="23" t="s">
        <v>401</v>
      </c>
      <c r="I80" s="46">
        <v>3</v>
      </c>
      <c r="J80" s="50" t="s">
        <v>496</v>
      </c>
      <c r="K80" s="18" t="s">
        <v>1576</v>
      </c>
      <c r="L80" s="21">
        <v>2</v>
      </c>
      <c r="M80" s="21">
        <v>1</v>
      </c>
      <c r="N80" s="21">
        <v>2</v>
      </c>
      <c r="O80" s="25">
        <v>0</v>
      </c>
      <c r="P80" s="21">
        <v>2</v>
      </c>
      <c r="Q80" s="78">
        <v>7</v>
      </c>
      <c r="R80" s="23" t="s">
        <v>1709</v>
      </c>
      <c r="S80" s="46"/>
      <c r="T80" s="23" t="s">
        <v>256</v>
      </c>
      <c r="U80" s="46">
        <v>0</v>
      </c>
      <c r="V80" s="46">
        <v>0</v>
      </c>
    </row>
    <row r="81" spans="1:22" s="18" customFormat="1" ht="15" customHeight="1">
      <c r="A81" s="21">
        <v>1942</v>
      </c>
      <c r="B81" s="43" t="s">
        <v>1710</v>
      </c>
      <c r="H81" s="24" t="s">
        <v>401</v>
      </c>
      <c r="I81" s="46">
        <v>4</v>
      </c>
      <c r="J81" s="48" t="s">
        <v>479</v>
      </c>
      <c r="K81" s="18" t="s">
        <v>1576</v>
      </c>
      <c r="L81" s="25">
        <v>0</v>
      </c>
      <c r="M81" s="25">
        <v>0</v>
      </c>
      <c r="N81" s="21">
        <v>2</v>
      </c>
      <c r="O81" s="25">
        <v>0</v>
      </c>
      <c r="P81" s="21">
        <v>1</v>
      </c>
      <c r="Q81" s="78">
        <v>3</v>
      </c>
      <c r="R81" s="24" t="s">
        <v>1711</v>
      </c>
      <c r="S81" s="46"/>
      <c r="T81" s="23" t="s">
        <v>1578</v>
      </c>
      <c r="U81" s="46">
        <v>2</v>
      </c>
      <c r="V81" s="46">
        <v>5</v>
      </c>
    </row>
    <row r="82" spans="1:22" s="18" customFormat="1" ht="15" customHeight="1">
      <c r="A82" s="21">
        <v>1947</v>
      </c>
      <c r="B82" s="43" t="s">
        <v>1712</v>
      </c>
      <c r="H82" s="24" t="s">
        <v>401</v>
      </c>
      <c r="I82" s="49">
        <v>5</v>
      </c>
      <c r="J82" s="48" t="s">
        <v>479</v>
      </c>
      <c r="K82" s="18" t="s">
        <v>1576</v>
      </c>
      <c r="L82" s="21">
        <v>1</v>
      </c>
      <c r="M82" s="25">
        <v>0</v>
      </c>
      <c r="N82" s="25">
        <v>0</v>
      </c>
      <c r="O82" s="25">
        <v>0</v>
      </c>
      <c r="P82" s="21">
        <v>1</v>
      </c>
      <c r="Q82" s="78">
        <v>2</v>
      </c>
      <c r="R82" s="36" t="s">
        <v>1713</v>
      </c>
      <c r="S82" s="46"/>
      <c r="T82" s="24" t="s">
        <v>1578</v>
      </c>
      <c r="U82" s="49">
        <v>5</v>
      </c>
      <c r="V82" s="49">
        <v>5</v>
      </c>
    </row>
    <row r="83" spans="1:22" s="18" customFormat="1" ht="15" customHeight="1">
      <c r="A83" s="21">
        <v>1952</v>
      </c>
      <c r="B83" s="43" t="s">
        <v>1714</v>
      </c>
      <c r="H83" s="23" t="s">
        <v>401</v>
      </c>
      <c r="I83" s="49">
        <v>6</v>
      </c>
      <c r="J83" s="48" t="s">
        <v>479</v>
      </c>
      <c r="K83" s="18" t="s">
        <v>1576</v>
      </c>
      <c r="L83" s="25">
        <v>0</v>
      </c>
      <c r="M83" s="25">
        <v>0</v>
      </c>
      <c r="N83" s="25">
        <v>0</v>
      </c>
      <c r="O83" s="25">
        <v>0</v>
      </c>
      <c r="P83" s="21">
        <v>2</v>
      </c>
      <c r="Q83" s="78">
        <v>2</v>
      </c>
      <c r="R83" s="24" t="s">
        <v>1715</v>
      </c>
      <c r="S83" s="49"/>
      <c r="T83" s="24" t="s">
        <v>1578</v>
      </c>
      <c r="U83" s="49">
        <v>5</v>
      </c>
      <c r="V83" s="49">
        <v>5</v>
      </c>
    </row>
    <row r="84" spans="1:22" s="18" customFormat="1" ht="15" customHeight="1">
      <c r="A84" s="21">
        <v>1954</v>
      </c>
      <c r="B84" s="43" t="s">
        <v>1716</v>
      </c>
      <c r="H84" s="23" t="s">
        <v>401</v>
      </c>
      <c r="I84" s="49">
        <v>6</v>
      </c>
      <c r="J84" s="52" t="s">
        <v>502</v>
      </c>
      <c r="K84" s="18" t="s">
        <v>1576</v>
      </c>
      <c r="L84" s="21">
        <v>1</v>
      </c>
      <c r="M84" s="21">
        <v>1</v>
      </c>
      <c r="N84" s="21">
        <v>1</v>
      </c>
      <c r="O84" s="21">
        <v>1</v>
      </c>
      <c r="P84" s="21">
        <v>1</v>
      </c>
      <c r="Q84" s="78">
        <v>5</v>
      </c>
      <c r="R84" s="24" t="s">
        <v>1717</v>
      </c>
      <c r="S84" s="49"/>
      <c r="T84" s="24" t="s">
        <v>1578</v>
      </c>
      <c r="U84" s="49">
        <v>6</v>
      </c>
      <c r="V84" s="49">
        <v>5</v>
      </c>
    </row>
    <row r="85" spans="1:22" s="18" customFormat="1" ht="15" customHeight="1">
      <c r="A85" s="21">
        <v>1956</v>
      </c>
      <c r="B85" s="43" t="s">
        <v>1718</v>
      </c>
      <c r="H85" s="23" t="s">
        <v>401</v>
      </c>
      <c r="I85" s="49">
        <v>7</v>
      </c>
      <c r="J85" s="50" t="s">
        <v>496</v>
      </c>
      <c r="K85" s="18" t="s">
        <v>1576</v>
      </c>
      <c r="L85" s="21">
        <v>2</v>
      </c>
      <c r="M85" s="21">
        <v>1</v>
      </c>
      <c r="N85" s="84">
        <v>2</v>
      </c>
      <c r="O85" s="84">
        <v>1</v>
      </c>
      <c r="P85" s="21">
        <v>2</v>
      </c>
      <c r="Q85" s="78">
        <v>8</v>
      </c>
      <c r="R85" s="24" t="s">
        <v>1719</v>
      </c>
      <c r="S85" s="49"/>
      <c r="T85" s="24" t="s">
        <v>256</v>
      </c>
      <c r="U85" s="66">
        <v>0</v>
      </c>
      <c r="V85" s="66">
        <v>0</v>
      </c>
    </row>
    <row r="86" spans="1:22" s="18" customFormat="1" ht="15" customHeight="1">
      <c r="A86" s="21"/>
      <c r="B86" s="22" t="s">
        <v>1720</v>
      </c>
      <c r="H86" s="23" t="s">
        <v>413</v>
      </c>
      <c r="I86" s="46">
        <v>0</v>
      </c>
      <c r="J86" s="48" t="s">
        <v>479</v>
      </c>
      <c r="K86" s="54" t="s">
        <v>1576</v>
      </c>
      <c r="L86" s="85">
        <v>2</v>
      </c>
      <c r="M86" s="86">
        <v>0</v>
      </c>
      <c r="N86" s="86">
        <v>0</v>
      </c>
      <c r="O86" s="86">
        <v>0</v>
      </c>
      <c r="P86" s="21">
        <v>1</v>
      </c>
      <c r="Q86" s="78">
        <v>3</v>
      </c>
      <c r="R86" s="79" t="s">
        <v>274</v>
      </c>
      <c r="S86" s="46"/>
      <c r="T86" s="23" t="s">
        <v>1578</v>
      </c>
      <c r="U86" s="46">
        <v>0</v>
      </c>
      <c r="V86" s="46">
        <v>2</v>
      </c>
    </row>
    <row r="87" spans="1:22" s="18" customFormat="1" ht="15" customHeight="1">
      <c r="A87" s="21"/>
      <c r="B87" s="43" t="s">
        <v>1721</v>
      </c>
      <c r="H87" s="23" t="s">
        <v>413</v>
      </c>
      <c r="I87" s="49">
        <v>1</v>
      </c>
      <c r="J87" s="47" t="s">
        <v>460</v>
      </c>
      <c r="K87" s="54" t="s">
        <v>1576</v>
      </c>
      <c r="L87" s="86">
        <v>0</v>
      </c>
      <c r="M87" s="86">
        <v>0</v>
      </c>
      <c r="N87" s="86">
        <v>0</v>
      </c>
      <c r="O87" s="86">
        <v>0</v>
      </c>
      <c r="P87" s="21">
        <v>2</v>
      </c>
      <c r="Q87" s="78">
        <v>2</v>
      </c>
      <c r="R87" s="40" t="s">
        <v>1722</v>
      </c>
      <c r="S87" s="46"/>
      <c r="T87" s="24" t="s">
        <v>1578</v>
      </c>
      <c r="U87" s="49">
        <v>2</v>
      </c>
      <c r="V87" s="49">
        <v>1</v>
      </c>
    </row>
    <row r="88" spans="1:22" s="18" customFormat="1" ht="15" customHeight="1">
      <c r="A88" s="21"/>
      <c r="B88" s="43" t="s">
        <v>1723</v>
      </c>
      <c r="H88" s="36" t="s">
        <v>413</v>
      </c>
      <c r="I88" s="66">
        <v>1</v>
      </c>
      <c r="J88" s="47" t="s">
        <v>460</v>
      </c>
      <c r="K88" s="54" t="s">
        <v>1576</v>
      </c>
      <c r="L88" s="86">
        <v>0</v>
      </c>
      <c r="M88" s="86">
        <v>0</v>
      </c>
      <c r="N88" s="86">
        <v>0</v>
      </c>
      <c r="O88" s="21">
        <v>1</v>
      </c>
      <c r="P88" s="86">
        <v>0</v>
      </c>
      <c r="Q88" s="78">
        <v>1</v>
      </c>
      <c r="R88" s="40" t="s">
        <v>1724</v>
      </c>
      <c r="S88" s="46"/>
      <c r="T88" s="24" t="s">
        <v>1578</v>
      </c>
      <c r="U88" s="66">
        <v>1</v>
      </c>
      <c r="V88" s="66">
        <v>2</v>
      </c>
    </row>
    <row r="89" spans="1:22" s="18" customFormat="1" ht="15" customHeight="1">
      <c r="A89" s="21"/>
      <c r="B89" s="43" t="s">
        <v>1725</v>
      </c>
      <c r="H89" s="23" t="s">
        <v>413</v>
      </c>
      <c r="I89" s="46">
        <v>2</v>
      </c>
      <c r="J89" s="50" t="s">
        <v>496</v>
      </c>
      <c r="K89" s="54" t="s">
        <v>1576</v>
      </c>
      <c r="L89" s="21">
        <v>1</v>
      </c>
      <c r="M89" s="21">
        <v>2</v>
      </c>
      <c r="N89" s="21">
        <v>2</v>
      </c>
      <c r="O89" s="21">
        <v>2</v>
      </c>
      <c r="P89" s="21">
        <v>2</v>
      </c>
      <c r="Q89" s="78">
        <v>9</v>
      </c>
      <c r="R89" s="79" t="s">
        <v>1726</v>
      </c>
      <c r="S89" s="46"/>
      <c r="T89" s="23" t="s">
        <v>1578</v>
      </c>
      <c r="U89" s="46">
        <v>3</v>
      </c>
      <c r="V89" s="46">
        <v>2</v>
      </c>
    </row>
    <row r="90" spans="1:22" s="18" customFormat="1" ht="15" customHeight="1">
      <c r="B90" s="43" t="s">
        <v>1727</v>
      </c>
      <c r="H90" s="36" t="s">
        <v>413</v>
      </c>
      <c r="I90" s="66">
        <v>2</v>
      </c>
      <c r="J90" s="47" t="s">
        <v>460</v>
      </c>
      <c r="K90" s="54" t="s">
        <v>1576</v>
      </c>
      <c r="L90" s="86">
        <v>0</v>
      </c>
      <c r="M90" s="86">
        <v>0</v>
      </c>
      <c r="N90" s="86">
        <v>0</v>
      </c>
      <c r="O90" s="86">
        <v>0</v>
      </c>
      <c r="P90" s="86">
        <v>0</v>
      </c>
      <c r="Q90" s="78">
        <v>0</v>
      </c>
      <c r="R90" s="40" t="s">
        <v>1158</v>
      </c>
      <c r="S90" s="92"/>
      <c r="T90" s="23" t="s">
        <v>1578</v>
      </c>
      <c r="U90" s="66">
        <v>1</v>
      </c>
      <c r="V90" s="93">
        <v>2</v>
      </c>
    </row>
    <row r="91" spans="1:22" s="18" customFormat="1" ht="15" customHeight="1">
      <c r="A91" s="21"/>
      <c r="B91" s="43" t="s">
        <v>1728</v>
      </c>
      <c r="H91" s="23" t="s">
        <v>413</v>
      </c>
      <c r="I91" s="46">
        <v>2</v>
      </c>
      <c r="J91" s="47" t="s">
        <v>460</v>
      </c>
      <c r="K91" s="54" t="s">
        <v>1576</v>
      </c>
      <c r="L91" s="86">
        <v>0</v>
      </c>
      <c r="M91" s="86">
        <v>0</v>
      </c>
      <c r="N91" s="86">
        <v>0</v>
      </c>
      <c r="O91" s="86">
        <v>0</v>
      </c>
      <c r="P91" s="21">
        <v>2</v>
      </c>
      <c r="Q91" s="78">
        <v>2</v>
      </c>
      <c r="R91" s="79" t="s">
        <v>1729</v>
      </c>
      <c r="S91" s="46"/>
      <c r="T91" s="23" t="s">
        <v>1578</v>
      </c>
      <c r="U91" s="46">
        <v>1</v>
      </c>
      <c r="V91" s="46">
        <v>2</v>
      </c>
    </row>
    <row r="92" spans="1:22" s="18" customFormat="1" ht="15" customHeight="1">
      <c r="B92" s="43" t="s">
        <v>1730</v>
      </c>
      <c r="H92" s="23" t="s">
        <v>413</v>
      </c>
      <c r="I92" s="46">
        <v>2</v>
      </c>
      <c r="J92" s="47" t="s">
        <v>460</v>
      </c>
      <c r="K92" s="54" t="s">
        <v>1576</v>
      </c>
      <c r="L92" s="86">
        <v>0</v>
      </c>
      <c r="M92" s="86">
        <v>0</v>
      </c>
      <c r="N92" s="86">
        <v>0</v>
      </c>
      <c r="O92" s="86">
        <v>0</v>
      </c>
      <c r="P92" s="21">
        <v>1</v>
      </c>
      <c r="Q92" s="78">
        <v>1</v>
      </c>
      <c r="R92" s="79" t="s">
        <v>1731</v>
      </c>
      <c r="S92" s="46"/>
      <c r="T92" s="23" t="s">
        <v>1578</v>
      </c>
      <c r="U92" s="46">
        <v>2</v>
      </c>
      <c r="V92" s="46">
        <v>3</v>
      </c>
    </row>
    <row r="93" spans="1:22" s="18" customFormat="1" ht="15" customHeight="1">
      <c r="A93" s="21"/>
      <c r="B93" s="43" t="s">
        <v>1732</v>
      </c>
      <c r="H93" s="23" t="s">
        <v>413</v>
      </c>
      <c r="I93" s="46">
        <v>2</v>
      </c>
      <c r="J93" s="47" t="s">
        <v>460</v>
      </c>
      <c r="K93" s="54" t="s">
        <v>1576</v>
      </c>
      <c r="L93" s="86">
        <v>0</v>
      </c>
      <c r="M93" s="86">
        <v>0</v>
      </c>
      <c r="N93" s="86">
        <v>0</v>
      </c>
      <c r="O93" s="86">
        <v>0</v>
      </c>
      <c r="P93" s="86">
        <v>0</v>
      </c>
      <c r="Q93" s="78">
        <v>0</v>
      </c>
      <c r="R93" s="79" t="s">
        <v>719</v>
      </c>
      <c r="S93" s="46"/>
      <c r="T93" s="23" t="s">
        <v>1578</v>
      </c>
      <c r="U93" s="46">
        <v>2</v>
      </c>
      <c r="V93" s="46">
        <v>3</v>
      </c>
    </row>
    <row r="94" spans="1:22" s="18" customFormat="1" ht="15" customHeight="1">
      <c r="B94" s="43" t="s">
        <v>1733</v>
      </c>
      <c r="H94" s="23" t="s">
        <v>413</v>
      </c>
      <c r="I94" s="46">
        <v>2</v>
      </c>
      <c r="J94" s="47" t="s">
        <v>460</v>
      </c>
      <c r="K94" s="54" t="s">
        <v>1576</v>
      </c>
      <c r="L94" s="86">
        <v>0</v>
      </c>
      <c r="M94" s="86">
        <v>0</v>
      </c>
      <c r="N94" s="86">
        <v>0</v>
      </c>
      <c r="O94" s="86">
        <v>0</v>
      </c>
      <c r="P94" s="21">
        <v>1</v>
      </c>
      <c r="Q94" s="78">
        <v>1</v>
      </c>
      <c r="R94" s="80"/>
      <c r="S94" s="46"/>
      <c r="T94" s="23" t="s">
        <v>1578</v>
      </c>
      <c r="U94" s="46">
        <v>3</v>
      </c>
      <c r="V94" s="46">
        <v>2</v>
      </c>
    </row>
    <row r="95" spans="1:22" s="18" customFormat="1" ht="15" customHeight="1">
      <c r="B95" s="43" t="s">
        <v>1734</v>
      </c>
      <c r="H95" s="24" t="s">
        <v>413</v>
      </c>
      <c r="I95" s="46">
        <v>2</v>
      </c>
      <c r="J95" s="47" t="s">
        <v>460</v>
      </c>
      <c r="K95" s="54" t="s">
        <v>1576</v>
      </c>
      <c r="L95" s="86">
        <v>0</v>
      </c>
      <c r="M95" s="86">
        <v>0</v>
      </c>
      <c r="N95" s="86">
        <v>0</v>
      </c>
      <c r="O95" s="86">
        <v>0</v>
      </c>
      <c r="P95" s="21">
        <v>1</v>
      </c>
      <c r="Q95" s="78">
        <v>1</v>
      </c>
      <c r="R95" s="79" t="s">
        <v>1735</v>
      </c>
      <c r="S95" s="46"/>
      <c r="T95" s="23" t="s">
        <v>1578</v>
      </c>
      <c r="U95" s="46">
        <v>2</v>
      </c>
      <c r="V95" s="46">
        <v>3</v>
      </c>
    </row>
    <row r="96" spans="1:22" s="18" customFormat="1" ht="15" customHeight="1">
      <c r="A96" s="21"/>
      <c r="B96" s="43" t="s">
        <v>1736</v>
      </c>
      <c r="H96" s="23" t="s">
        <v>413</v>
      </c>
      <c r="I96" s="46">
        <v>2</v>
      </c>
      <c r="J96" s="47" t="s">
        <v>460</v>
      </c>
      <c r="K96" s="54" t="s">
        <v>1576</v>
      </c>
      <c r="L96" s="86">
        <v>0</v>
      </c>
      <c r="M96" s="86">
        <v>0</v>
      </c>
      <c r="N96" s="86">
        <v>0</v>
      </c>
      <c r="O96" s="86">
        <v>0</v>
      </c>
      <c r="P96" s="21">
        <v>1</v>
      </c>
      <c r="Q96" s="78">
        <v>1</v>
      </c>
      <c r="R96" s="79" t="s">
        <v>1737</v>
      </c>
      <c r="S96" s="46"/>
      <c r="T96" s="23" t="s">
        <v>1578</v>
      </c>
      <c r="U96" s="46">
        <v>1</v>
      </c>
      <c r="V96" s="46">
        <v>1</v>
      </c>
    </row>
    <row r="97" spans="1:22" s="18" customFormat="1" ht="15" customHeight="1">
      <c r="B97" s="43" t="s">
        <v>1738</v>
      </c>
      <c r="H97" s="23" t="s">
        <v>413</v>
      </c>
      <c r="I97" s="49">
        <v>2</v>
      </c>
      <c r="J97" s="47" t="s">
        <v>460</v>
      </c>
      <c r="K97" s="54" t="s">
        <v>1576</v>
      </c>
      <c r="L97" s="86">
        <v>0</v>
      </c>
      <c r="M97" s="86">
        <v>0</v>
      </c>
      <c r="N97" s="86">
        <v>0</v>
      </c>
      <c r="O97" s="86">
        <v>0</v>
      </c>
      <c r="P97" s="21">
        <v>1</v>
      </c>
      <c r="Q97" s="78">
        <v>1</v>
      </c>
      <c r="R97" s="80" t="s">
        <v>1739</v>
      </c>
      <c r="S97" s="46"/>
      <c r="T97" s="24" t="s">
        <v>1578</v>
      </c>
      <c r="U97" s="49">
        <v>2</v>
      </c>
      <c r="V97" s="49">
        <v>3</v>
      </c>
    </row>
    <row r="98" spans="1:22" s="18" customFormat="1" ht="15" customHeight="1">
      <c r="A98" s="21"/>
      <c r="B98" s="43" t="s">
        <v>1740</v>
      </c>
      <c r="H98" s="36" t="s">
        <v>413</v>
      </c>
      <c r="I98" s="66">
        <v>3</v>
      </c>
      <c r="J98" s="48" t="s">
        <v>479</v>
      </c>
      <c r="K98" s="54" t="s">
        <v>1576</v>
      </c>
      <c r="L98" s="86">
        <v>0</v>
      </c>
      <c r="M98" s="86">
        <v>0</v>
      </c>
      <c r="N98" s="21">
        <v>2</v>
      </c>
      <c r="O98" s="21">
        <v>1</v>
      </c>
      <c r="P98" s="21">
        <v>2</v>
      </c>
      <c r="Q98" s="78">
        <v>5</v>
      </c>
      <c r="R98" s="40" t="s">
        <v>1741</v>
      </c>
      <c r="S98" s="46"/>
      <c r="T98" s="36" t="s">
        <v>1578</v>
      </c>
      <c r="U98" s="66">
        <v>3</v>
      </c>
      <c r="V98" s="66">
        <v>2</v>
      </c>
    </row>
    <row r="99" spans="1:22" s="18" customFormat="1" ht="15" customHeight="1">
      <c r="B99" s="43" t="s">
        <v>1742</v>
      </c>
      <c r="H99" s="36" t="s">
        <v>413</v>
      </c>
      <c r="I99" s="66">
        <v>3</v>
      </c>
      <c r="J99" s="48" t="s">
        <v>479</v>
      </c>
      <c r="K99" s="54" t="s">
        <v>1576</v>
      </c>
      <c r="L99" s="21">
        <v>1</v>
      </c>
      <c r="M99" s="86">
        <v>0</v>
      </c>
      <c r="N99" s="21">
        <v>1</v>
      </c>
      <c r="O99" s="21">
        <v>1</v>
      </c>
      <c r="P99" s="86">
        <v>0</v>
      </c>
      <c r="Q99" s="78">
        <v>3</v>
      </c>
      <c r="R99" s="40" t="s">
        <v>1743</v>
      </c>
      <c r="S99" s="46"/>
      <c r="T99" s="36" t="s">
        <v>1578</v>
      </c>
      <c r="U99" s="66">
        <v>2</v>
      </c>
      <c r="V99" s="66">
        <v>4</v>
      </c>
    </row>
    <row r="100" spans="1:22" s="18" customFormat="1" ht="15" customHeight="1">
      <c r="A100" s="21"/>
      <c r="B100" s="43" t="s">
        <v>1744</v>
      </c>
      <c r="H100" s="36" t="s">
        <v>413</v>
      </c>
      <c r="I100" s="66">
        <v>3</v>
      </c>
      <c r="J100" s="50" t="s">
        <v>496</v>
      </c>
      <c r="K100" s="54" t="s">
        <v>1576</v>
      </c>
      <c r="L100" s="21">
        <v>2</v>
      </c>
      <c r="M100" s="86">
        <v>0</v>
      </c>
      <c r="N100" s="21">
        <v>2</v>
      </c>
      <c r="O100" s="86">
        <v>0</v>
      </c>
      <c r="P100" s="21">
        <v>2</v>
      </c>
      <c r="Q100" s="78">
        <v>6</v>
      </c>
      <c r="R100" s="40" t="s">
        <v>1745</v>
      </c>
      <c r="S100" s="46"/>
      <c r="T100" s="36" t="s">
        <v>1578</v>
      </c>
      <c r="U100" s="66">
        <v>2</v>
      </c>
      <c r="V100" s="66">
        <v>3</v>
      </c>
    </row>
    <row r="101" spans="1:22" s="18" customFormat="1" ht="15" customHeight="1">
      <c r="A101" s="21"/>
      <c r="B101" s="43" t="s">
        <v>1746</v>
      </c>
      <c r="H101" s="36" t="s">
        <v>413</v>
      </c>
      <c r="I101" s="66">
        <v>3</v>
      </c>
      <c r="J101" s="48" t="s">
        <v>479</v>
      </c>
      <c r="K101" s="54" t="s">
        <v>1576</v>
      </c>
      <c r="L101" s="86">
        <v>0</v>
      </c>
      <c r="M101" s="86">
        <v>0</v>
      </c>
      <c r="N101" s="86">
        <v>0</v>
      </c>
      <c r="O101" s="21">
        <v>2</v>
      </c>
      <c r="P101" s="21">
        <v>1</v>
      </c>
      <c r="Q101" s="78">
        <v>3</v>
      </c>
      <c r="R101" s="40" t="s">
        <v>1747</v>
      </c>
      <c r="S101" s="46"/>
      <c r="T101" s="36" t="s">
        <v>1578</v>
      </c>
      <c r="U101" s="66">
        <v>2</v>
      </c>
      <c r="V101" s="66">
        <v>3</v>
      </c>
    </row>
    <row r="102" spans="1:22" s="18" customFormat="1" ht="15" customHeight="1">
      <c r="A102" s="21"/>
      <c r="B102" s="43" t="s">
        <v>1748</v>
      </c>
      <c r="H102" s="36" t="s">
        <v>413</v>
      </c>
      <c r="I102" s="66">
        <v>3</v>
      </c>
      <c r="J102" s="47" t="s">
        <v>460</v>
      </c>
      <c r="K102" s="54" t="s">
        <v>1576</v>
      </c>
      <c r="L102" s="86">
        <v>0</v>
      </c>
      <c r="M102" s="86">
        <v>0</v>
      </c>
      <c r="N102" s="86">
        <v>0</v>
      </c>
      <c r="O102" s="86">
        <v>0</v>
      </c>
      <c r="P102" s="21">
        <v>1</v>
      </c>
      <c r="Q102" s="78">
        <v>1</v>
      </c>
      <c r="R102" s="40" t="s">
        <v>1749</v>
      </c>
      <c r="S102" s="46"/>
      <c r="T102" s="36" t="s">
        <v>1578</v>
      </c>
      <c r="U102" s="66">
        <v>3</v>
      </c>
      <c r="V102" s="66">
        <v>3</v>
      </c>
    </row>
    <row r="103" spans="1:22" s="18" customFormat="1" ht="15" customHeight="1">
      <c r="B103" s="43" t="s">
        <v>1750</v>
      </c>
      <c r="H103" s="36" t="s">
        <v>413</v>
      </c>
      <c r="I103" s="66">
        <v>3</v>
      </c>
      <c r="J103" s="48" t="s">
        <v>479</v>
      </c>
      <c r="K103" s="54" t="s">
        <v>1576</v>
      </c>
      <c r="L103" s="21">
        <v>1</v>
      </c>
      <c r="M103" s="86">
        <v>0</v>
      </c>
      <c r="N103" s="86">
        <v>0</v>
      </c>
      <c r="O103" s="86">
        <v>0</v>
      </c>
      <c r="P103" s="86">
        <v>0</v>
      </c>
      <c r="Q103" s="78">
        <v>1</v>
      </c>
      <c r="R103" s="40" t="s">
        <v>1751</v>
      </c>
      <c r="S103" s="46"/>
      <c r="T103" s="36" t="s">
        <v>1578</v>
      </c>
      <c r="U103" s="66">
        <v>2</v>
      </c>
      <c r="V103" s="66">
        <v>4</v>
      </c>
    </row>
    <row r="104" spans="1:22" s="18" customFormat="1" ht="15" customHeight="1">
      <c r="B104" s="43" t="s">
        <v>1752</v>
      </c>
      <c r="H104" s="36" t="s">
        <v>413</v>
      </c>
      <c r="I104" s="66">
        <v>3</v>
      </c>
      <c r="J104" s="47" t="s">
        <v>460</v>
      </c>
      <c r="K104" s="54" t="s">
        <v>1576</v>
      </c>
      <c r="L104" s="21">
        <v>1</v>
      </c>
      <c r="M104" s="86">
        <v>0</v>
      </c>
      <c r="N104" s="86">
        <v>0</v>
      </c>
      <c r="O104" s="86">
        <v>0</v>
      </c>
      <c r="P104" s="86">
        <v>0</v>
      </c>
      <c r="Q104" s="78">
        <v>1</v>
      </c>
      <c r="R104" s="40"/>
      <c r="S104" s="46"/>
      <c r="T104" s="24" t="s">
        <v>1578</v>
      </c>
      <c r="U104" s="66">
        <v>3</v>
      </c>
      <c r="V104" s="66">
        <v>4</v>
      </c>
    </row>
    <row r="105" spans="1:22" s="18" customFormat="1" ht="15" customHeight="1">
      <c r="B105" s="43" t="s">
        <v>1753</v>
      </c>
      <c r="H105" s="36" t="s">
        <v>413</v>
      </c>
      <c r="I105" s="66">
        <v>3</v>
      </c>
      <c r="J105" s="47" t="s">
        <v>460</v>
      </c>
      <c r="K105" s="54" t="s">
        <v>1576</v>
      </c>
      <c r="L105" s="86">
        <v>0</v>
      </c>
      <c r="M105" s="86">
        <v>0</v>
      </c>
      <c r="N105" s="86">
        <v>0</v>
      </c>
      <c r="O105" s="86">
        <v>0</v>
      </c>
      <c r="P105" s="21">
        <v>2</v>
      </c>
      <c r="Q105" s="78">
        <v>2</v>
      </c>
      <c r="R105" s="40" t="s">
        <v>1754</v>
      </c>
      <c r="S105" s="46"/>
      <c r="T105" s="36" t="s">
        <v>1578</v>
      </c>
      <c r="U105" s="66">
        <v>1</v>
      </c>
      <c r="V105" s="66">
        <v>4</v>
      </c>
    </row>
    <row r="106" spans="1:22" s="18" customFormat="1" ht="15" customHeight="1">
      <c r="B106" s="43" t="s">
        <v>1755</v>
      </c>
      <c r="H106" s="36" t="s">
        <v>413</v>
      </c>
      <c r="I106" s="66">
        <v>3</v>
      </c>
      <c r="J106" s="65" t="s">
        <v>460</v>
      </c>
      <c r="K106" s="54" t="s">
        <v>1576</v>
      </c>
      <c r="L106" s="86">
        <v>0</v>
      </c>
      <c r="M106" s="86">
        <v>0</v>
      </c>
      <c r="N106" s="86">
        <v>0</v>
      </c>
      <c r="O106" s="86">
        <v>0</v>
      </c>
      <c r="P106" s="21">
        <v>2</v>
      </c>
      <c r="Q106" s="78">
        <v>2</v>
      </c>
      <c r="R106" s="40" t="s">
        <v>355</v>
      </c>
      <c r="S106" s="66"/>
      <c r="T106" s="36" t="s">
        <v>1578</v>
      </c>
      <c r="U106" s="66">
        <v>1</v>
      </c>
      <c r="V106" s="66">
        <v>4</v>
      </c>
    </row>
    <row r="107" spans="1:22" s="18" customFormat="1" ht="15" customHeight="1">
      <c r="B107" s="43" t="s">
        <v>1756</v>
      </c>
      <c r="H107" s="36" t="s">
        <v>413</v>
      </c>
      <c r="I107" s="66">
        <v>3</v>
      </c>
      <c r="J107" s="47" t="s">
        <v>460</v>
      </c>
      <c r="K107" s="54" t="s">
        <v>1576</v>
      </c>
      <c r="L107" s="86">
        <v>0</v>
      </c>
      <c r="M107" s="86">
        <v>0</v>
      </c>
      <c r="N107" s="86">
        <v>0</v>
      </c>
      <c r="O107" s="86">
        <v>0</v>
      </c>
      <c r="P107" s="21">
        <v>1</v>
      </c>
      <c r="Q107" s="78">
        <v>1</v>
      </c>
      <c r="R107" s="40" t="s">
        <v>1757</v>
      </c>
      <c r="S107" s="46"/>
      <c r="T107" s="36" t="s">
        <v>1578</v>
      </c>
      <c r="U107" s="66">
        <v>4</v>
      </c>
      <c r="V107" s="66">
        <v>4</v>
      </c>
    </row>
    <row r="108" spans="1:22" s="18" customFormat="1" ht="15" customHeight="1">
      <c r="B108" s="43" t="s">
        <v>1758</v>
      </c>
      <c r="H108" s="36" t="s">
        <v>413</v>
      </c>
      <c r="I108" s="66">
        <v>4</v>
      </c>
      <c r="J108" s="48" t="s">
        <v>479</v>
      </c>
      <c r="K108" s="54" t="s">
        <v>1576</v>
      </c>
      <c r="L108" s="86">
        <v>0</v>
      </c>
      <c r="M108" s="86">
        <v>0</v>
      </c>
      <c r="N108" s="86">
        <v>0</v>
      </c>
      <c r="O108" s="86">
        <v>0</v>
      </c>
      <c r="P108" s="21">
        <v>1</v>
      </c>
      <c r="Q108" s="78">
        <v>1</v>
      </c>
      <c r="R108" s="40" t="s">
        <v>1759</v>
      </c>
      <c r="S108" s="46"/>
      <c r="T108" s="36" t="s">
        <v>1578</v>
      </c>
      <c r="U108" s="66">
        <v>1</v>
      </c>
      <c r="V108" s="66">
        <v>4</v>
      </c>
    </row>
    <row r="109" spans="1:22" s="18" customFormat="1" ht="15" customHeight="1">
      <c r="B109" s="43" t="s">
        <v>1760</v>
      </c>
      <c r="H109" s="36" t="s">
        <v>413</v>
      </c>
      <c r="I109" s="66">
        <v>4</v>
      </c>
      <c r="J109" s="50" t="s">
        <v>496</v>
      </c>
      <c r="K109" s="54" t="s">
        <v>1576</v>
      </c>
      <c r="L109" s="21">
        <v>1</v>
      </c>
      <c r="M109" s="86">
        <v>0</v>
      </c>
      <c r="N109" s="21">
        <v>1</v>
      </c>
      <c r="O109" s="21">
        <v>1</v>
      </c>
      <c r="P109" s="21">
        <v>2</v>
      </c>
      <c r="Q109" s="78">
        <v>5</v>
      </c>
      <c r="R109" s="40" t="s">
        <v>1761</v>
      </c>
      <c r="S109" s="46"/>
      <c r="T109" s="36" t="s">
        <v>1578</v>
      </c>
      <c r="U109" s="66">
        <v>4</v>
      </c>
      <c r="V109" s="66">
        <v>1</v>
      </c>
    </row>
    <row r="110" spans="1:22" s="18" customFormat="1" ht="15" customHeight="1">
      <c r="B110" s="43" t="s">
        <v>1762</v>
      </c>
      <c r="H110" s="36" t="s">
        <v>413</v>
      </c>
      <c r="I110" s="66">
        <v>4</v>
      </c>
      <c r="J110" s="50" t="s">
        <v>496</v>
      </c>
      <c r="K110" s="54" t="s">
        <v>1576</v>
      </c>
      <c r="L110" s="21">
        <v>2</v>
      </c>
      <c r="M110" s="21">
        <v>1</v>
      </c>
      <c r="N110" s="21">
        <v>1</v>
      </c>
      <c r="O110" s="21">
        <v>1</v>
      </c>
      <c r="P110" s="21">
        <v>2</v>
      </c>
      <c r="Q110" s="78">
        <v>7</v>
      </c>
      <c r="R110" s="40" t="s">
        <v>1763</v>
      </c>
      <c r="S110" s="46"/>
      <c r="T110" s="36" t="s">
        <v>1578</v>
      </c>
      <c r="U110" s="66">
        <v>3</v>
      </c>
      <c r="V110" s="66">
        <v>2</v>
      </c>
    </row>
    <row r="111" spans="1:22" s="18" customFormat="1" ht="15" customHeight="1">
      <c r="A111" s="21"/>
      <c r="B111" s="43" t="s">
        <v>1764</v>
      </c>
      <c r="H111" s="36" t="s">
        <v>413</v>
      </c>
      <c r="I111" s="66">
        <v>4</v>
      </c>
      <c r="J111" s="48" t="s">
        <v>479</v>
      </c>
      <c r="K111" s="54" t="s">
        <v>1576</v>
      </c>
      <c r="L111" s="21">
        <v>1</v>
      </c>
      <c r="M111" s="86">
        <v>0</v>
      </c>
      <c r="N111" s="21">
        <v>2</v>
      </c>
      <c r="O111" s="86">
        <v>0</v>
      </c>
      <c r="P111" s="21">
        <v>1</v>
      </c>
      <c r="Q111" s="78">
        <v>4</v>
      </c>
      <c r="R111" s="40" t="s">
        <v>1765</v>
      </c>
      <c r="S111" s="46"/>
      <c r="T111" s="36" t="s">
        <v>1578</v>
      </c>
      <c r="U111" s="66">
        <v>2</v>
      </c>
      <c r="V111" s="66">
        <v>5</v>
      </c>
    </row>
    <row r="112" spans="1:22" s="18" customFormat="1" ht="15" customHeight="1">
      <c r="A112" s="21"/>
      <c r="B112" s="43" t="s">
        <v>1766</v>
      </c>
      <c r="H112" s="36" t="s">
        <v>413</v>
      </c>
      <c r="I112" s="66">
        <v>4</v>
      </c>
      <c r="J112" s="47" t="s">
        <v>460</v>
      </c>
      <c r="K112" s="54" t="s">
        <v>1576</v>
      </c>
      <c r="L112" s="86">
        <v>0</v>
      </c>
      <c r="M112" s="86">
        <v>0</v>
      </c>
      <c r="N112" s="86">
        <v>0</v>
      </c>
      <c r="O112" s="86">
        <v>0</v>
      </c>
      <c r="P112" s="86">
        <v>0</v>
      </c>
      <c r="Q112" s="78">
        <v>0</v>
      </c>
      <c r="R112" s="40" t="s">
        <v>1767</v>
      </c>
      <c r="S112" s="46"/>
      <c r="T112" s="36" t="s">
        <v>1578</v>
      </c>
      <c r="U112" s="66">
        <v>4</v>
      </c>
      <c r="V112" s="66">
        <v>5</v>
      </c>
    </row>
    <row r="113" spans="1:22" s="18" customFormat="1" ht="15" customHeight="1">
      <c r="A113" s="21"/>
      <c r="B113" s="43" t="s">
        <v>1768</v>
      </c>
      <c r="H113" s="36" t="s">
        <v>413</v>
      </c>
      <c r="I113" s="66">
        <v>4</v>
      </c>
      <c r="J113" s="47" t="s">
        <v>460</v>
      </c>
      <c r="K113" s="54" t="s">
        <v>1576</v>
      </c>
      <c r="L113" s="86">
        <v>0</v>
      </c>
      <c r="M113" s="86">
        <v>0</v>
      </c>
      <c r="N113" s="86">
        <v>0</v>
      </c>
      <c r="O113" s="86">
        <v>0</v>
      </c>
      <c r="P113" s="21">
        <v>1</v>
      </c>
      <c r="Q113" s="78">
        <v>1</v>
      </c>
      <c r="R113" s="40" t="s">
        <v>1769</v>
      </c>
      <c r="S113" s="46"/>
      <c r="T113" s="36" t="s">
        <v>1578</v>
      </c>
      <c r="U113" s="66">
        <v>3</v>
      </c>
      <c r="V113" s="66">
        <v>5</v>
      </c>
    </row>
    <row r="114" spans="1:22" s="18" customFormat="1" ht="15" customHeight="1">
      <c r="A114" s="21"/>
      <c r="B114" s="43" t="s">
        <v>1770</v>
      </c>
      <c r="H114" s="36" t="s">
        <v>413</v>
      </c>
      <c r="I114" s="66">
        <v>4</v>
      </c>
      <c r="J114" s="48" t="s">
        <v>479</v>
      </c>
      <c r="K114" s="54" t="s">
        <v>1576</v>
      </c>
      <c r="L114" s="86">
        <v>0</v>
      </c>
      <c r="M114" s="86">
        <v>0</v>
      </c>
      <c r="N114" s="21">
        <v>2</v>
      </c>
      <c r="O114" s="86">
        <v>0</v>
      </c>
      <c r="P114" s="21">
        <v>2</v>
      </c>
      <c r="Q114" s="78">
        <v>4</v>
      </c>
      <c r="R114" s="40" t="s">
        <v>1771</v>
      </c>
      <c r="S114" s="46"/>
      <c r="T114" s="36" t="s">
        <v>1578</v>
      </c>
      <c r="U114" s="66">
        <v>4</v>
      </c>
      <c r="V114" s="66">
        <v>3</v>
      </c>
    </row>
    <row r="115" spans="1:22" s="18" customFormat="1" ht="15" customHeight="1">
      <c r="B115" s="43" t="s">
        <v>1772</v>
      </c>
      <c r="H115" s="36" t="s">
        <v>413</v>
      </c>
      <c r="I115" s="66">
        <v>4</v>
      </c>
      <c r="J115" s="47" t="s">
        <v>460</v>
      </c>
      <c r="K115" s="54" t="s">
        <v>1576</v>
      </c>
      <c r="L115" s="86">
        <v>0</v>
      </c>
      <c r="M115" s="86">
        <v>0</v>
      </c>
      <c r="N115" s="86">
        <v>0</v>
      </c>
      <c r="O115" s="86">
        <v>0</v>
      </c>
      <c r="P115" s="86">
        <v>0</v>
      </c>
      <c r="Q115" s="78">
        <v>0</v>
      </c>
      <c r="R115" s="40" t="s">
        <v>1773</v>
      </c>
      <c r="S115" s="46"/>
      <c r="T115" s="36" t="s">
        <v>1578</v>
      </c>
      <c r="U115" s="66">
        <v>4</v>
      </c>
      <c r="V115" s="66">
        <v>3</v>
      </c>
    </row>
    <row r="116" spans="1:22" s="18" customFormat="1" ht="15" customHeight="1">
      <c r="A116" s="21"/>
      <c r="B116" s="43" t="s">
        <v>1774</v>
      </c>
      <c r="H116" s="36" t="s">
        <v>413</v>
      </c>
      <c r="I116" s="66">
        <v>4</v>
      </c>
      <c r="J116" s="47" t="s">
        <v>460</v>
      </c>
      <c r="K116" s="54" t="s">
        <v>1576</v>
      </c>
      <c r="L116" s="86">
        <v>0</v>
      </c>
      <c r="M116" s="86">
        <v>0</v>
      </c>
      <c r="N116" s="21">
        <v>1</v>
      </c>
      <c r="O116" s="86">
        <v>0</v>
      </c>
      <c r="P116" s="86">
        <v>0</v>
      </c>
      <c r="Q116" s="78">
        <v>1</v>
      </c>
      <c r="R116" s="40"/>
      <c r="S116" s="46"/>
      <c r="T116" s="36" t="s">
        <v>1578</v>
      </c>
      <c r="U116" s="66">
        <v>5</v>
      </c>
      <c r="V116" s="66">
        <v>4</v>
      </c>
    </row>
    <row r="117" spans="1:22" s="18" customFormat="1" ht="15" customHeight="1">
      <c r="B117" s="43" t="s">
        <v>1775</v>
      </c>
      <c r="H117" s="36" t="s">
        <v>413</v>
      </c>
      <c r="I117" s="66">
        <v>5</v>
      </c>
      <c r="J117" s="50" t="s">
        <v>496</v>
      </c>
      <c r="K117" s="54" t="s">
        <v>1576</v>
      </c>
      <c r="L117" s="21">
        <v>1</v>
      </c>
      <c r="M117" s="21">
        <v>1</v>
      </c>
      <c r="N117" s="21">
        <v>2</v>
      </c>
      <c r="O117" s="21">
        <v>1</v>
      </c>
      <c r="P117" s="21">
        <v>2</v>
      </c>
      <c r="Q117" s="78">
        <v>7</v>
      </c>
      <c r="R117" s="40" t="s">
        <v>1776</v>
      </c>
      <c r="S117" s="46"/>
      <c r="T117" s="36" t="s">
        <v>1578</v>
      </c>
      <c r="U117" s="66">
        <v>1</v>
      </c>
      <c r="V117" s="66">
        <v>5</v>
      </c>
    </row>
    <row r="118" spans="1:22" s="18" customFormat="1" ht="15" customHeight="1">
      <c r="B118" s="43" t="s">
        <v>1777</v>
      </c>
      <c r="H118" s="36" t="s">
        <v>413</v>
      </c>
      <c r="I118" s="66">
        <v>5</v>
      </c>
      <c r="J118" s="52" t="s">
        <v>502</v>
      </c>
      <c r="K118" s="54" t="s">
        <v>1576</v>
      </c>
      <c r="L118" s="21">
        <v>1</v>
      </c>
      <c r="M118" s="21">
        <v>1</v>
      </c>
      <c r="N118" s="21">
        <v>1</v>
      </c>
      <c r="O118" s="21">
        <v>1</v>
      </c>
      <c r="P118" s="21">
        <v>1</v>
      </c>
      <c r="Q118" s="78">
        <v>5</v>
      </c>
      <c r="R118" s="40" t="s">
        <v>1778</v>
      </c>
      <c r="S118" s="46"/>
      <c r="T118" s="36" t="s">
        <v>1578</v>
      </c>
      <c r="U118" s="66">
        <v>3</v>
      </c>
      <c r="V118" s="66">
        <v>4</v>
      </c>
    </row>
    <row r="119" spans="1:22" s="18" customFormat="1" ht="15" customHeight="1">
      <c r="A119" s="21"/>
      <c r="B119" s="43" t="s">
        <v>1779</v>
      </c>
      <c r="H119" s="36" t="s">
        <v>413</v>
      </c>
      <c r="I119" s="66">
        <v>5</v>
      </c>
      <c r="J119" s="48" t="s">
        <v>479</v>
      </c>
      <c r="K119" s="54" t="s">
        <v>1576</v>
      </c>
      <c r="L119" s="86">
        <v>0</v>
      </c>
      <c r="M119" s="86">
        <v>0</v>
      </c>
      <c r="N119" s="21">
        <v>2</v>
      </c>
      <c r="O119" s="86">
        <v>0</v>
      </c>
      <c r="P119" s="21">
        <v>2</v>
      </c>
      <c r="Q119" s="78">
        <v>4</v>
      </c>
      <c r="R119" s="40" t="s">
        <v>1780</v>
      </c>
      <c r="S119" s="46"/>
      <c r="T119" s="36" t="s">
        <v>1578</v>
      </c>
      <c r="U119" s="66">
        <v>3</v>
      </c>
      <c r="V119" s="66">
        <v>3</v>
      </c>
    </row>
    <row r="120" spans="1:22" s="18" customFormat="1" ht="15" customHeight="1">
      <c r="B120" s="43" t="s">
        <v>1781</v>
      </c>
      <c r="H120" s="36" t="s">
        <v>413</v>
      </c>
      <c r="I120" s="66">
        <v>5</v>
      </c>
      <c r="J120" s="65" t="s">
        <v>460</v>
      </c>
      <c r="K120" s="54" t="s">
        <v>1576</v>
      </c>
      <c r="L120" s="86">
        <v>0</v>
      </c>
      <c r="M120" s="86">
        <v>0</v>
      </c>
      <c r="N120" s="86">
        <v>0</v>
      </c>
      <c r="O120" s="86">
        <v>0</v>
      </c>
      <c r="P120" s="86">
        <v>0</v>
      </c>
      <c r="Q120" s="78">
        <v>0</v>
      </c>
      <c r="R120" s="40"/>
      <c r="S120" s="66"/>
      <c r="T120" s="36" t="s">
        <v>1578</v>
      </c>
      <c r="U120" s="66">
        <v>7</v>
      </c>
      <c r="V120" s="66">
        <v>4</v>
      </c>
    </row>
    <row r="121" spans="1:22" s="18" customFormat="1" ht="15" customHeight="1">
      <c r="A121" s="21"/>
      <c r="B121" s="43" t="s">
        <v>1782</v>
      </c>
      <c r="H121" s="36" t="s">
        <v>413</v>
      </c>
      <c r="I121" s="66">
        <v>5</v>
      </c>
      <c r="J121" s="76" t="s">
        <v>479</v>
      </c>
      <c r="K121" s="54" t="s">
        <v>1576</v>
      </c>
      <c r="L121" s="86">
        <v>0</v>
      </c>
      <c r="M121" s="86">
        <v>0</v>
      </c>
      <c r="N121" s="86">
        <v>0</v>
      </c>
      <c r="O121" s="21">
        <v>1</v>
      </c>
      <c r="P121" s="21">
        <v>2</v>
      </c>
      <c r="Q121" s="78">
        <v>3</v>
      </c>
      <c r="R121" s="40" t="s">
        <v>1783</v>
      </c>
      <c r="S121" s="66"/>
      <c r="T121" s="36" t="s">
        <v>1578</v>
      </c>
      <c r="U121" s="66">
        <v>5</v>
      </c>
      <c r="V121" s="66">
        <v>4</v>
      </c>
    </row>
    <row r="122" spans="1:22" s="18" customFormat="1" ht="15" customHeight="1">
      <c r="A122" s="21"/>
      <c r="B122" s="43" t="s">
        <v>1784</v>
      </c>
      <c r="H122" s="36" t="s">
        <v>413</v>
      </c>
      <c r="I122" s="66">
        <v>5</v>
      </c>
      <c r="J122" s="87" t="s">
        <v>502</v>
      </c>
      <c r="K122" s="54" t="s">
        <v>1576</v>
      </c>
      <c r="L122" s="21">
        <v>1</v>
      </c>
      <c r="M122" s="21">
        <v>1</v>
      </c>
      <c r="N122" s="21">
        <v>1</v>
      </c>
      <c r="O122" s="21">
        <v>1</v>
      </c>
      <c r="P122" s="21">
        <v>1</v>
      </c>
      <c r="Q122" s="78">
        <v>5</v>
      </c>
      <c r="R122" s="40" t="s">
        <v>1785</v>
      </c>
      <c r="S122" s="66"/>
      <c r="T122" s="36" t="s">
        <v>1578</v>
      </c>
      <c r="U122" s="66">
        <v>4</v>
      </c>
      <c r="V122" s="66">
        <v>5</v>
      </c>
    </row>
    <row r="123" spans="1:22" s="18" customFormat="1" ht="15" customHeight="1">
      <c r="B123" s="43" t="s">
        <v>1786</v>
      </c>
      <c r="H123" s="36" t="s">
        <v>413</v>
      </c>
      <c r="I123" s="49">
        <v>5</v>
      </c>
      <c r="J123" s="47" t="s">
        <v>460</v>
      </c>
      <c r="K123" s="54" t="s">
        <v>1576</v>
      </c>
      <c r="L123" s="86">
        <v>0</v>
      </c>
      <c r="M123" s="86">
        <v>0</v>
      </c>
      <c r="N123" s="86">
        <v>0</v>
      </c>
      <c r="O123" s="86">
        <v>0</v>
      </c>
      <c r="P123" s="86">
        <v>0</v>
      </c>
      <c r="Q123" s="78">
        <v>0</v>
      </c>
      <c r="R123" s="80" t="s">
        <v>1787</v>
      </c>
      <c r="S123" s="46"/>
      <c r="T123" s="24" t="s">
        <v>1578</v>
      </c>
      <c r="U123" s="49">
        <v>3</v>
      </c>
      <c r="V123" s="49">
        <v>3</v>
      </c>
    </row>
    <row r="124" spans="1:22" s="18" customFormat="1" ht="15" customHeight="1">
      <c r="A124" s="21"/>
      <c r="B124" s="43" t="s">
        <v>1788</v>
      </c>
      <c r="H124" s="36" t="s">
        <v>413</v>
      </c>
      <c r="I124" s="49">
        <v>5</v>
      </c>
      <c r="J124" s="52" t="s">
        <v>502</v>
      </c>
      <c r="K124" s="54" t="s">
        <v>1576</v>
      </c>
      <c r="L124" s="21">
        <v>1</v>
      </c>
      <c r="M124" s="21">
        <v>1</v>
      </c>
      <c r="N124" s="21">
        <v>1</v>
      </c>
      <c r="O124" s="21">
        <v>1</v>
      </c>
      <c r="P124" s="21">
        <v>1</v>
      </c>
      <c r="Q124" s="78">
        <v>5</v>
      </c>
      <c r="R124" s="80" t="s">
        <v>1789</v>
      </c>
      <c r="S124" s="46"/>
      <c r="T124" s="24" t="s">
        <v>1578</v>
      </c>
      <c r="U124" s="49">
        <v>6</v>
      </c>
      <c r="V124" s="49">
        <v>3</v>
      </c>
    </row>
    <row r="125" spans="1:22" s="18" customFormat="1" ht="15" customHeight="1">
      <c r="A125" s="21"/>
      <c r="B125" s="43" t="s">
        <v>1790</v>
      </c>
      <c r="H125" s="36" t="s">
        <v>413</v>
      </c>
      <c r="I125" s="46">
        <v>5</v>
      </c>
      <c r="J125" s="50" t="s">
        <v>496</v>
      </c>
      <c r="K125" s="54" t="s">
        <v>1576</v>
      </c>
      <c r="L125" s="21">
        <v>1</v>
      </c>
      <c r="M125" s="86">
        <v>0</v>
      </c>
      <c r="N125" s="21">
        <v>1</v>
      </c>
      <c r="O125" s="21">
        <v>2</v>
      </c>
      <c r="P125" s="21">
        <v>2</v>
      </c>
      <c r="Q125" s="78">
        <v>6</v>
      </c>
      <c r="R125" s="40" t="s">
        <v>1791</v>
      </c>
      <c r="S125" s="46"/>
      <c r="T125" s="23" t="s">
        <v>1578</v>
      </c>
      <c r="U125" s="46">
        <v>8</v>
      </c>
      <c r="V125" s="46">
        <v>8</v>
      </c>
    </row>
    <row r="126" spans="1:22" s="18" customFormat="1" ht="15" customHeight="1">
      <c r="B126" s="43" t="s">
        <v>1792</v>
      </c>
      <c r="H126" s="36" t="s">
        <v>413</v>
      </c>
      <c r="I126" s="49">
        <v>6</v>
      </c>
      <c r="J126" s="52" t="s">
        <v>502</v>
      </c>
      <c r="K126" s="54" t="s">
        <v>1576</v>
      </c>
      <c r="L126" s="86">
        <v>0</v>
      </c>
      <c r="M126" s="30">
        <v>1</v>
      </c>
      <c r="N126" s="86">
        <v>0</v>
      </c>
      <c r="O126" s="86">
        <v>0</v>
      </c>
      <c r="P126" s="30">
        <v>1</v>
      </c>
      <c r="Q126" s="78">
        <v>2</v>
      </c>
      <c r="R126" s="40" t="s">
        <v>1793</v>
      </c>
      <c r="S126" s="46"/>
      <c r="T126" s="24" t="s">
        <v>1578</v>
      </c>
      <c r="U126" s="49">
        <v>3</v>
      </c>
      <c r="V126" s="49">
        <v>6</v>
      </c>
    </row>
    <row r="127" spans="1:22" s="18" customFormat="1" ht="15" customHeight="1">
      <c r="A127" s="21"/>
      <c r="B127" s="43" t="s">
        <v>1794</v>
      </c>
      <c r="H127" s="36" t="s">
        <v>413</v>
      </c>
      <c r="I127" s="46">
        <v>6</v>
      </c>
      <c r="J127" s="52" t="s">
        <v>502</v>
      </c>
      <c r="K127" s="54" t="s">
        <v>1576</v>
      </c>
      <c r="L127" s="30">
        <v>1</v>
      </c>
      <c r="M127" s="86">
        <v>0</v>
      </c>
      <c r="N127" s="86">
        <v>0</v>
      </c>
      <c r="O127" s="30">
        <v>1</v>
      </c>
      <c r="P127" s="30">
        <v>1</v>
      </c>
      <c r="Q127" s="78">
        <v>3</v>
      </c>
      <c r="R127" s="80" t="s">
        <v>1795</v>
      </c>
      <c r="S127" s="46"/>
      <c r="T127" s="23" t="s">
        <v>1578</v>
      </c>
      <c r="U127" s="46">
        <v>5</v>
      </c>
      <c r="V127" s="46">
        <v>7</v>
      </c>
    </row>
    <row r="128" spans="1:22" s="18" customFormat="1" ht="15" customHeight="1">
      <c r="B128" s="43" t="s">
        <v>1796</v>
      </c>
      <c r="H128" s="36" t="s">
        <v>413</v>
      </c>
      <c r="I128" s="46">
        <v>6</v>
      </c>
      <c r="J128" s="50" t="s">
        <v>496</v>
      </c>
      <c r="K128" s="54" t="s">
        <v>1576</v>
      </c>
      <c r="L128" s="30">
        <v>1</v>
      </c>
      <c r="M128" s="30">
        <v>1</v>
      </c>
      <c r="N128" s="21">
        <v>2</v>
      </c>
      <c r="O128" s="21">
        <v>2</v>
      </c>
      <c r="P128" s="21">
        <v>2</v>
      </c>
      <c r="Q128" s="78">
        <v>8</v>
      </c>
      <c r="R128" s="80" t="s">
        <v>1797</v>
      </c>
      <c r="S128" s="46"/>
      <c r="T128" s="23" t="s">
        <v>1578</v>
      </c>
      <c r="U128" s="46">
        <v>6</v>
      </c>
      <c r="V128" s="46">
        <v>4</v>
      </c>
    </row>
    <row r="129" spans="1:22" s="18" customFormat="1" ht="15" customHeight="1">
      <c r="A129" s="21"/>
      <c r="B129" s="43" t="s">
        <v>1798</v>
      </c>
      <c r="H129" s="36" t="s">
        <v>413</v>
      </c>
      <c r="I129" s="49">
        <v>6</v>
      </c>
      <c r="J129" s="88" t="s">
        <v>502</v>
      </c>
      <c r="K129" s="54" t="s">
        <v>1576</v>
      </c>
      <c r="L129" s="30">
        <v>1</v>
      </c>
      <c r="M129" s="30">
        <v>1</v>
      </c>
      <c r="N129" s="30">
        <v>1</v>
      </c>
      <c r="O129" s="30">
        <v>1</v>
      </c>
      <c r="P129" s="30">
        <v>1</v>
      </c>
      <c r="Q129" s="78">
        <v>5</v>
      </c>
      <c r="R129" s="80" t="s">
        <v>1799</v>
      </c>
      <c r="S129" s="46"/>
      <c r="T129" s="23" t="s">
        <v>1578</v>
      </c>
      <c r="U129" s="46">
        <v>7</v>
      </c>
      <c r="V129" s="46">
        <v>6</v>
      </c>
    </row>
    <row r="130" spans="1:22" s="18" customFormat="1" ht="15" customHeight="1">
      <c r="A130" s="21"/>
      <c r="B130" s="43" t="s">
        <v>1800</v>
      </c>
      <c r="H130" s="36" t="s">
        <v>413</v>
      </c>
      <c r="I130" s="46">
        <v>7</v>
      </c>
      <c r="J130" s="50" t="s">
        <v>502</v>
      </c>
      <c r="K130" s="54" t="s">
        <v>1576</v>
      </c>
      <c r="L130" s="86">
        <v>0</v>
      </c>
      <c r="M130" s="86">
        <v>0</v>
      </c>
      <c r="N130" s="86">
        <v>0</v>
      </c>
      <c r="O130" s="86">
        <v>0</v>
      </c>
      <c r="P130" s="86">
        <v>0</v>
      </c>
      <c r="Q130" s="78">
        <v>0</v>
      </c>
      <c r="R130" s="80" t="s">
        <v>1801</v>
      </c>
      <c r="S130" s="46"/>
      <c r="T130" s="23" t="s">
        <v>1578</v>
      </c>
      <c r="U130" s="46">
        <v>7</v>
      </c>
      <c r="V130" s="46">
        <v>7</v>
      </c>
    </row>
    <row r="131" spans="1:22" s="18" customFormat="1" ht="15" customHeight="1">
      <c r="A131" s="21"/>
      <c r="B131" s="43" t="s">
        <v>1802</v>
      </c>
      <c r="H131" s="36" t="s">
        <v>413</v>
      </c>
      <c r="I131" s="49">
        <v>7</v>
      </c>
      <c r="J131" s="50" t="s">
        <v>502</v>
      </c>
      <c r="K131" s="54" t="s">
        <v>1576</v>
      </c>
      <c r="L131" s="30">
        <v>1</v>
      </c>
      <c r="M131" s="30">
        <v>1</v>
      </c>
      <c r="N131" s="30">
        <v>1</v>
      </c>
      <c r="O131" s="30">
        <v>1</v>
      </c>
      <c r="P131" s="30">
        <v>1</v>
      </c>
      <c r="Q131" s="78">
        <v>5</v>
      </c>
      <c r="R131" s="80" t="s">
        <v>1803</v>
      </c>
      <c r="S131" s="49"/>
      <c r="T131" s="24" t="s">
        <v>1578</v>
      </c>
      <c r="U131" s="49">
        <v>6</v>
      </c>
      <c r="V131" s="49">
        <v>6</v>
      </c>
    </row>
    <row r="132" spans="1:22" s="18" customFormat="1" ht="15" customHeight="1">
      <c r="A132" s="21"/>
      <c r="B132" s="22" t="s">
        <v>1804</v>
      </c>
      <c r="H132" s="36" t="s">
        <v>413</v>
      </c>
      <c r="I132" s="49">
        <v>8</v>
      </c>
      <c r="J132" s="50" t="s">
        <v>460</v>
      </c>
      <c r="K132" s="54" t="s">
        <v>1576</v>
      </c>
      <c r="L132" s="30">
        <v>1</v>
      </c>
      <c r="M132" s="86">
        <v>0</v>
      </c>
      <c r="N132" s="30">
        <v>2</v>
      </c>
      <c r="O132" s="30">
        <v>1</v>
      </c>
      <c r="P132" s="30">
        <v>1</v>
      </c>
      <c r="Q132" s="78">
        <v>5</v>
      </c>
      <c r="R132" s="80" t="s">
        <v>721</v>
      </c>
      <c r="S132" s="49"/>
      <c r="T132" s="24" t="s">
        <v>1578</v>
      </c>
      <c r="U132" s="49">
        <v>7</v>
      </c>
      <c r="V132" s="49">
        <v>7</v>
      </c>
    </row>
    <row r="133" spans="1:22" s="18" customFormat="1" ht="15" customHeight="1">
      <c r="A133" s="21"/>
      <c r="B133" s="22" t="s">
        <v>1805</v>
      </c>
      <c r="H133" s="36" t="s">
        <v>413</v>
      </c>
      <c r="I133" s="49">
        <v>8</v>
      </c>
      <c r="J133" s="50" t="s">
        <v>502</v>
      </c>
      <c r="K133" s="54" t="s">
        <v>1576</v>
      </c>
      <c r="L133" s="30">
        <v>1</v>
      </c>
      <c r="M133" s="30">
        <v>1</v>
      </c>
      <c r="N133" s="30">
        <v>1</v>
      </c>
      <c r="O133" s="30">
        <v>1</v>
      </c>
      <c r="P133" s="30">
        <v>1</v>
      </c>
      <c r="Q133" s="78">
        <v>5</v>
      </c>
      <c r="R133" s="80" t="s">
        <v>1806</v>
      </c>
      <c r="S133" s="46"/>
      <c r="T133" s="24" t="s">
        <v>1578</v>
      </c>
      <c r="U133" s="46">
        <v>5</v>
      </c>
      <c r="V133" s="46">
        <v>7</v>
      </c>
    </row>
    <row r="134" spans="1:22" s="18" customFormat="1" ht="15" customHeight="1">
      <c r="A134" s="21"/>
      <c r="B134" s="22" t="s">
        <v>1807</v>
      </c>
      <c r="H134" s="36" t="s">
        <v>413</v>
      </c>
      <c r="I134" s="46">
        <v>8</v>
      </c>
      <c r="J134" s="50" t="s">
        <v>502</v>
      </c>
      <c r="K134" s="54" t="s">
        <v>1576</v>
      </c>
      <c r="L134" s="30">
        <v>1</v>
      </c>
      <c r="M134" s="86">
        <v>0</v>
      </c>
      <c r="N134" s="86">
        <v>0</v>
      </c>
      <c r="O134" s="30">
        <v>1</v>
      </c>
      <c r="P134" s="30">
        <v>1</v>
      </c>
      <c r="Q134" s="78">
        <v>3</v>
      </c>
      <c r="R134" s="79" t="s">
        <v>1808</v>
      </c>
      <c r="S134" s="49"/>
      <c r="T134" s="23" t="s">
        <v>1578</v>
      </c>
      <c r="U134" s="46">
        <v>6</v>
      </c>
      <c r="V134" s="46">
        <v>9</v>
      </c>
    </row>
    <row r="135" spans="1:22" s="18" customFormat="1" ht="15" customHeight="1">
      <c r="A135" s="21"/>
      <c r="B135" s="22" t="s">
        <v>1809</v>
      </c>
      <c r="H135" s="36" t="s">
        <v>413</v>
      </c>
      <c r="I135" s="66">
        <v>9</v>
      </c>
      <c r="J135" s="50" t="s">
        <v>502</v>
      </c>
      <c r="K135" s="54" t="s">
        <v>1576</v>
      </c>
      <c r="L135" s="30">
        <v>1</v>
      </c>
      <c r="M135" s="86">
        <v>0</v>
      </c>
      <c r="N135" s="30">
        <v>1</v>
      </c>
      <c r="O135" s="30">
        <v>1</v>
      </c>
      <c r="P135" s="30">
        <v>1</v>
      </c>
      <c r="Q135" s="78">
        <v>4</v>
      </c>
      <c r="R135" s="40" t="s">
        <v>1810</v>
      </c>
      <c r="S135" s="49"/>
      <c r="T135" s="24" t="s">
        <v>1578</v>
      </c>
      <c r="U135" s="66">
        <v>9</v>
      </c>
      <c r="V135" s="66">
        <v>7</v>
      </c>
    </row>
    <row r="136" spans="1:22" s="18" customFormat="1" ht="15" customHeight="1">
      <c r="A136" s="21"/>
      <c r="B136" s="22" t="s">
        <v>1811</v>
      </c>
      <c r="H136" s="23" t="s">
        <v>413</v>
      </c>
      <c r="I136" s="49">
        <v>12</v>
      </c>
      <c r="J136" s="50" t="s">
        <v>496</v>
      </c>
      <c r="K136" s="54" t="s">
        <v>1576</v>
      </c>
      <c r="L136" s="30">
        <v>1</v>
      </c>
      <c r="M136" s="86">
        <v>0</v>
      </c>
      <c r="N136" s="30">
        <v>1</v>
      </c>
      <c r="O136" s="30">
        <v>1</v>
      </c>
      <c r="P136" s="30">
        <v>2</v>
      </c>
      <c r="Q136" s="78">
        <v>5</v>
      </c>
      <c r="R136" s="79" t="s">
        <v>1812</v>
      </c>
      <c r="S136" s="49"/>
      <c r="T136" s="24" t="s">
        <v>1578</v>
      </c>
      <c r="U136" s="49">
        <v>8</v>
      </c>
      <c r="V136" s="49">
        <v>8</v>
      </c>
    </row>
    <row r="137" spans="1:22" s="18" customFormat="1" ht="15" customHeight="1">
      <c r="A137" s="21">
        <v>1608</v>
      </c>
      <c r="B137" s="81" t="s">
        <v>1813</v>
      </c>
      <c r="H137" s="82" t="s">
        <v>1571</v>
      </c>
      <c r="I137" s="77">
        <v>1</v>
      </c>
      <c r="J137" s="89" t="s">
        <v>460</v>
      </c>
      <c r="K137" s="90" t="s">
        <v>1814</v>
      </c>
      <c r="L137" s="25">
        <v>0</v>
      </c>
      <c r="M137" s="25">
        <v>0</v>
      </c>
      <c r="N137" s="25">
        <v>0</v>
      </c>
      <c r="O137" s="25">
        <v>0</v>
      </c>
      <c r="P137" s="25">
        <v>0</v>
      </c>
      <c r="Q137" s="78">
        <v>0</v>
      </c>
      <c r="R137" s="82" t="s">
        <v>1815</v>
      </c>
      <c r="S137" s="77"/>
      <c r="T137" s="82" t="s">
        <v>275</v>
      </c>
      <c r="U137" s="77">
        <v>2</v>
      </c>
      <c r="V137" s="77">
        <v>1</v>
      </c>
    </row>
    <row r="138" spans="1:22" s="18" customFormat="1" ht="15" customHeight="1">
      <c r="A138" s="21">
        <v>1616</v>
      </c>
      <c r="B138" s="39" t="s">
        <v>1816</v>
      </c>
      <c r="H138" s="79" t="s">
        <v>1571</v>
      </c>
      <c r="I138" s="46">
        <v>2</v>
      </c>
      <c r="J138" s="68" t="s">
        <v>460</v>
      </c>
      <c r="K138" s="91" t="s">
        <v>1814</v>
      </c>
      <c r="L138" s="25">
        <v>0</v>
      </c>
      <c r="M138" s="25">
        <v>0</v>
      </c>
      <c r="N138" s="25">
        <v>0</v>
      </c>
      <c r="O138" s="25">
        <v>0</v>
      </c>
      <c r="P138" s="30">
        <v>0</v>
      </c>
      <c r="Q138" s="78">
        <v>0</v>
      </c>
      <c r="R138" s="79" t="s">
        <v>1817</v>
      </c>
      <c r="S138" s="46"/>
      <c r="T138" s="79" t="s">
        <v>275</v>
      </c>
      <c r="U138" s="46">
        <v>3</v>
      </c>
      <c r="V138" s="46">
        <v>2</v>
      </c>
    </row>
    <row r="139" spans="1:22" s="18" customFormat="1" ht="15" customHeight="1">
      <c r="A139" s="21">
        <v>1619</v>
      </c>
      <c r="B139" s="83" t="s">
        <v>1818</v>
      </c>
      <c r="H139" s="79" t="s">
        <v>1571</v>
      </c>
      <c r="I139" s="46">
        <v>2</v>
      </c>
      <c r="J139" s="72" t="s">
        <v>479</v>
      </c>
      <c r="K139" s="91" t="s">
        <v>1814</v>
      </c>
      <c r="L139" s="25">
        <v>0</v>
      </c>
      <c r="M139" s="25">
        <v>0</v>
      </c>
      <c r="N139" s="30">
        <v>2</v>
      </c>
      <c r="O139" s="30">
        <v>1</v>
      </c>
      <c r="P139" s="30">
        <v>1</v>
      </c>
      <c r="Q139" s="78">
        <v>4</v>
      </c>
      <c r="R139" s="80" t="s">
        <v>1819</v>
      </c>
      <c r="S139" s="46"/>
      <c r="T139" s="79" t="s">
        <v>275</v>
      </c>
      <c r="U139" s="46">
        <v>2</v>
      </c>
      <c r="V139" s="46">
        <v>2</v>
      </c>
    </row>
    <row r="140" spans="1:22" s="18" customFormat="1" ht="15" customHeight="1">
      <c r="A140" s="21">
        <v>1627</v>
      </c>
      <c r="B140" s="39" t="s">
        <v>1820</v>
      </c>
      <c r="H140" s="79" t="s">
        <v>1571</v>
      </c>
      <c r="I140" s="49">
        <v>3</v>
      </c>
      <c r="J140" s="72" t="s">
        <v>479</v>
      </c>
      <c r="K140" s="91" t="s">
        <v>1814</v>
      </c>
      <c r="L140" s="25">
        <v>0</v>
      </c>
      <c r="M140" s="25">
        <v>0</v>
      </c>
      <c r="N140" s="25">
        <v>0</v>
      </c>
      <c r="O140" s="25">
        <v>0</v>
      </c>
      <c r="P140" s="30">
        <v>2</v>
      </c>
      <c r="Q140" s="78">
        <v>2</v>
      </c>
      <c r="R140" s="80" t="s">
        <v>1821</v>
      </c>
      <c r="S140" s="46"/>
      <c r="T140" s="80" t="s">
        <v>256</v>
      </c>
      <c r="U140" s="49">
        <v>0</v>
      </c>
      <c r="V140" s="49">
        <v>0</v>
      </c>
    </row>
    <row r="141" spans="1:22" s="18" customFormat="1" ht="15" customHeight="1">
      <c r="A141" s="21">
        <v>1628</v>
      </c>
      <c r="B141" s="39" t="s">
        <v>1822</v>
      </c>
      <c r="H141" s="80" t="s">
        <v>1571</v>
      </c>
      <c r="I141" s="49">
        <v>3</v>
      </c>
      <c r="J141" s="73" t="s">
        <v>496</v>
      </c>
      <c r="K141" s="91" t="s">
        <v>1814</v>
      </c>
      <c r="L141" s="25">
        <v>0</v>
      </c>
      <c r="M141" s="30">
        <v>1</v>
      </c>
      <c r="N141" s="30">
        <v>1</v>
      </c>
      <c r="O141" s="25">
        <v>0</v>
      </c>
      <c r="P141" s="30">
        <v>2</v>
      </c>
      <c r="Q141" s="78">
        <v>4</v>
      </c>
      <c r="R141" s="80" t="s">
        <v>1823</v>
      </c>
      <c r="S141" s="46"/>
      <c r="T141" s="80" t="s">
        <v>256</v>
      </c>
      <c r="U141" s="49">
        <v>0</v>
      </c>
      <c r="V141" s="49">
        <v>0</v>
      </c>
    </row>
    <row r="142" spans="1:22" s="18" customFormat="1" ht="15" customHeight="1">
      <c r="A142" s="21">
        <v>1633</v>
      </c>
      <c r="B142" s="39" t="s">
        <v>1824</v>
      </c>
      <c r="H142" s="79" t="s">
        <v>1571</v>
      </c>
      <c r="I142" s="49">
        <v>3</v>
      </c>
      <c r="J142" s="72" t="s">
        <v>479</v>
      </c>
      <c r="K142" s="91" t="s">
        <v>1814</v>
      </c>
      <c r="L142" s="25">
        <v>0</v>
      </c>
      <c r="M142" s="30">
        <v>1</v>
      </c>
      <c r="N142" s="25">
        <v>0</v>
      </c>
      <c r="O142" s="25">
        <v>0</v>
      </c>
      <c r="P142" s="25">
        <v>0</v>
      </c>
      <c r="Q142" s="78">
        <v>1</v>
      </c>
      <c r="R142" s="80" t="s">
        <v>1825</v>
      </c>
      <c r="S142" s="46"/>
      <c r="T142" s="79" t="s">
        <v>275</v>
      </c>
      <c r="U142" s="49">
        <v>4</v>
      </c>
      <c r="V142" s="49">
        <v>3</v>
      </c>
    </row>
    <row r="143" spans="1:22" s="18" customFormat="1" ht="15" customHeight="1">
      <c r="A143" s="21">
        <v>1641</v>
      </c>
      <c r="B143" s="39" t="s">
        <v>1826</v>
      </c>
      <c r="H143" s="79" t="s">
        <v>1571</v>
      </c>
      <c r="I143" s="46">
        <v>4</v>
      </c>
      <c r="J143" s="73" t="s">
        <v>496</v>
      </c>
      <c r="K143" s="91" t="s">
        <v>1814</v>
      </c>
      <c r="L143" s="25">
        <v>0</v>
      </c>
      <c r="M143" s="30">
        <v>2</v>
      </c>
      <c r="N143" s="30">
        <v>2</v>
      </c>
      <c r="O143" s="30">
        <v>2</v>
      </c>
      <c r="P143" s="30">
        <v>2</v>
      </c>
      <c r="Q143" s="78">
        <v>8</v>
      </c>
      <c r="R143" s="79" t="s">
        <v>1827</v>
      </c>
      <c r="S143" s="46"/>
      <c r="T143" s="79" t="s">
        <v>338</v>
      </c>
      <c r="U143" s="46">
        <v>1</v>
      </c>
      <c r="V143" s="46">
        <v>3</v>
      </c>
    </row>
    <row r="144" spans="1:22" s="18" customFormat="1" ht="15" customHeight="1">
      <c r="A144" s="21">
        <v>1648</v>
      </c>
      <c r="B144" s="94" t="s">
        <v>1828</v>
      </c>
      <c r="H144" s="40" t="s">
        <v>1571</v>
      </c>
      <c r="I144" s="66">
        <v>5</v>
      </c>
      <c r="J144" s="68" t="s">
        <v>460</v>
      </c>
      <c r="K144" s="91" t="s">
        <v>1814</v>
      </c>
      <c r="L144" s="25">
        <v>0</v>
      </c>
      <c r="M144" s="25">
        <v>0</v>
      </c>
      <c r="N144" s="25">
        <v>0</v>
      </c>
      <c r="O144" s="25">
        <v>0</v>
      </c>
      <c r="P144" s="30">
        <v>1</v>
      </c>
      <c r="Q144" s="78">
        <v>1</v>
      </c>
      <c r="R144" s="40" t="s">
        <v>1829</v>
      </c>
      <c r="S144" s="46"/>
      <c r="T144" s="40" t="s">
        <v>275</v>
      </c>
      <c r="U144" s="66">
        <v>3</v>
      </c>
      <c r="V144" s="66">
        <v>7</v>
      </c>
    </row>
    <row r="145" spans="1:22" s="18" customFormat="1" ht="15" customHeight="1">
      <c r="A145" s="21">
        <v>1658</v>
      </c>
      <c r="B145" s="94" t="s">
        <v>1830</v>
      </c>
      <c r="H145" s="40" t="s">
        <v>1571</v>
      </c>
      <c r="I145" s="66">
        <v>9</v>
      </c>
      <c r="J145" s="61" t="s">
        <v>502</v>
      </c>
      <c r="K145" s="91" t="s">
        <v>1814</v>
      </c>
      <c r="L145" s="25">
        <v>0</v>
      </c>
      <c r="M145" s="25">
        <v>0</v>
      </c>
      <c r="N145" s="30">
        <v>1</v>
      </c>
      <c r="O145" s="30">
        <v>1</v>
      </c>
      <c r="P145" s="30">
        <v>1</v>
      </c>
      <c r="Q145" s="78">
        <v>3</v>
      </c>
      <c r="R145" s="40" t="s">
        <v>1831</v>
      </c>
      <c r="S145" s="49"/>
      <c r="T145" s="40" t="s">
        <v>275</v>
      </c>
      <c r="U145" s="66">
        <v>8</v>
      </c>
      <c r="V145" s="66">
        <v>4</v>
      </c>
    </row>
    <row r="146" spans="1:22" s="18" customFormat="1" ht="15" customHeight="1">
      <c r="A146" s="25">
        <v>1104</v>
      </c>
      <c r="B146" s="95" t="s">
        <v>1832</v>
      </c>
      <c r="H146" s="36" t="s">
        <v>257</v>
      </c>
      <c r="I146" s="66">
        <v>1</v>
      </c>
      <c r="J146" s="47" t="s">
        <v>460</v>
      </c>
      <c r="K146" s="54" t="s">
        <v>1814</v>
      </c>
      <c r="L146" s="111">
        <v>0</v>
      </c>
      <c r="M146" s="111">
        <v>0</v>
      </c>
      <c r="N146" s="111">
        <v>0</v>
      </c>
      <c r="O146" s="111">
        <v>0</v>
      </c>
      <c r="P146" s="111">
        <v>0</v>
      </c>
      <c r="Q146" s="78">
        <v>0</v>
      </c>
      <c r="R146" s="36" t="s">
        <v>1833</v>
      </c>
      <c r="S146" s="46"/>
      <c r="T146" s="36" t="s">
        <v>256</v>
      </c>
      <c r="U146" s="66">
        <v>0</v>
      </c>
      <c r="V146" s="66">
        <v>0</v>
      </c>
    </row>
    <row r="147" spans="1:22" s="18" customFormat="1" ht="15" customHeight="1">
      <c r="A147" s="25">
        <v>1111</v>
      </c>
      <c r="B147" s="96" t="s">
        <v>1834</v>
      </c>
      <c r="H147" s="97" t="s">
        <v>257</v>
      </c>
      <c r="I147" s="112">
        <v>2</v>
      </c>
      <c r="J147" s="113" t="s">
        <v>460</v>
      </c>
      <c r="K147" s="114" t="s">
        <v>1814</v>
      </c>
      <c r="L147" s="25">
        <v>0</v>
      </c>
      <c r="M147" s="25">
        <v>0</v>
      </c>
      <c r="N147" s="25">
        <v>0</v>
      </c>
      <c r="O147" s="25">
        <v>0</v>
      </c>
      <c r="P147" s="25">
        <v>0</v>
      </c>
      <c r="Q147" s="78">
        <v>0</v>
      </c>
      <c r="R147" s="42" t="s">
        <v>1835</v>
      </c>
      <c r="S147" s="127"/>
      <c r="T147" s="97" t="s">
        <v>275</v>
      </c>
      <c r="U147" s="112">
        <v>2</v>
      </c>
      <c r="V147" s="112">
        <v>1</v>
      </c>
    </row>
    <row r="148" spans="1:22" s="18" customFormat="1" ht="15" customHeight="1">
      <c r="A148" s="25">
        <v>1114</v>
      </c>
      <c r="B148" s="98" t="s">
        <v>1836</v>
      </c>
      <c r="H148" s="36" t="s">
        <v>257</v>
      </c>
      <c r="I148" s="66">
        <v>2</v>
      </c>
      <c r="J148" s="48" t="s">
        <v>479</v>
      </c>
      <c r="K148" s="54" t="s">
        <v>1814</v>
      </c>
      <c r="L148" s="111">
        <v>0</v>
      </c>
      <c r="M148" s="111">
        <v>0</v>
      </c>
      <c r="N148" s="115">
        <v>0</v>
      </c>
      <c r="O148" s="56">
        <v>1</v>
      </c>
      <c r="P148" s="25">
        <v>0</v>
      </c>
      <c r="Q148" s="78">
        <v>1</v>
      </c>
      <c r="R148" s="36" t="s">
        <v>1837</v>
      </c>
      <c r="S148" s="46"/>
      <c r="T148" s="36" t="s">
        <v>275</v>
      </c>
      <c r="U148" s="66">
        <v>2</v>
      </c>
      <c r="V148" s="66">
        <v>3</v>
      </c>
    </row>
    <row r="149" spans="1:22" s="18" customFormat="1" ht="15" customHeight="1">
      <c r="A149" s="25">
        <v>1122</v>
      </c>
      <c r="B149" s="98" t="s">
        <v>1838</v>
      </c>
      <c r="H149" s="36" t="s">
        <v>257</v>
      </c>
      <c r="I149" s="66">
        <v>3</v>
      </c>
      <c r="J149" s="50" t="s">
        <v>496</v>
      </c>
      <c r="K149" s="54" t="s">
        <v>1814</v>
      </c>
      <c r="L149" s="25">
        <v>0</v>
      </c>
      <c r="M149" s="25">
        <v>0</v>
      </c>
      <c r="N149" s="56">
        <v>1</v>
      </c>
      <c r="O149" s="56">
        <v>1</v>
      </c>
      <c r="P149" s="59">
        <v>2</v>
      </c>
      <c r="Q149" s="78">
        <v>4</v>
      </c>
      <c r="R149" s="36" t="s">
        <v>1839</v>
      </c>
      <c r="S149" s="46"/>
      <c r="T149" s="36" t="s">
        <v>256</v>
      </c>
      <c r="U149" s="66">
        <v>0</v>
      </c>
      <c r="V149" s="66">
        <v>0</v>
      </c>
    </row>
    <row r="150" spans="1:22" s="18" customFormat="1" ht="15" customHeight="1">
      <c r="A150" s="25">
        <v>1133</v>
      </c>
      <c r="B150" s="99" t="s">
        <v>1840</v>
      </c>
      <c r="H150" s="36" t="s">
        <v>257</v>
      </c>
      <c r="I150" s="66">
        <v>4</v>
      </c>
      <c r="J150" s="50" t="s">
        <v>496</v>
      </c>
      <c r="K150" s="54" t="s">
        <v>1814</v>
      </c>
      <c r="L150" s="59">
        <v>2</v>
      </c>
      <c r="M150" s="59">
        <v>2</v>
      </c>
      <c r="N150" s="59">
        <v>2</v>
      </c>
      <c r="O150" s="59">
        <v>2</v>
      </c>
      <c r="P150" s="56">
        <v>1</v>
      </c>
      <c r="Q150" s="78">
        <v>9</v>
      </c>
      <c r="R150" s="36" t="s">
        <v>1841</v>
      </c>
      <c r="S150" s="46"/>
      <c r="T150" s="36" t="s">
        <v>256</v>
      </c>
      <c r="U150" s="66">
        <v>0</v>
      </c>
      <c r="V150" s="66">
        <v>0</v>
      </c>
    </row>
    <row r="151" spans="1:22" s="18" customFormat="1" ht="15" customHeight="1">
      <c r="A151" s="25">
        <v>1136</v>
      </c>
      <c r="B151" s="100" t="s">
        <v>1842</v>
      </c>
      <c r="H151" s="36" t="s">
        <v>257</v>
      </c>
      <c r="I151" s="66">
        <v>4</v>
      </c>
      <c r="J151" s="48" t="s">
        <v>479</v>
      </c>
      <c r="K151" s="54" t="s">
        <v>1814</v>
      </c>
      <c r="L151" s="25">
        <v>0</v>
      </c>
      <c r="M151" s="56">
        <v>1</v>
      </c>
      <c r="N151" s="25">
        <v>0</v>
      </c>
      <c r="O151" s="25">
        <v>0</v>
      </c>
      <c r="P151" s="56">
        <v>1</v>
      </c>
      <c r="Q151" s="78">
        <v>2</v>
      </c>
      <c r="R151" s="36" t="s">
        <v>1843</v>
      </c>
      <c r="S151" s="46"/>
      <c r="T151" s="36" t="s">
        <v>275</v>
      </c>
      <c r="U151" s="66">
        <v>5</v>
      </c>
      <c r="V151" s="66">
        <v>4</v>
      </c>
    </row>
    <row r="152" spans="1:22" s="18" customFormat="1" ht="15" customHeight="1">
      <c r="A152" s="25">
        <v>1138</v>
      </c>
      <c r="B152" s="100" t="s">
        <v>1844</v>
      </c>
      <c r="H152" s="36" t="s">
        <v>257</v>
      </c>
      <c r="I152" s="66">
        <v>4</v>
      </c>
      <c r="J152" s="47" t="s">
        <v>460</v>
      </c>
      <c r="K152" s="54" t="s">
        <v>1814</v>
      </c>
      <c r="L152" s="25">
        <v>0</v>
      </c>
      <c r="M152" s="25">
        <v>0</v>
      </c>
      <c r="N152" s="25">
        <v>0</v>
      </c>
      <c r="O152" s="25">
        <v>0</v>
      </c>
      <c r="P152" s="56">
        <v>1</v>
      </c>
      <c r="Q152" s="78">
        <v>1</v>
      </c>
      <c r="R152" s="36" t="s">
        <v>1845</v>
      </c>
      <c r="S152" s="46"/>
      <c r="T152" s="36" t="s">
        <v>275</v>
      </c>
      <c r="U152" s="66">
        <v>4</v>
      </c>
      <c r="V152" s="66">
        <v>4</v>
      </c>
    </row>
    <row r="153" spans="1:22" s="18" customFormat="1" ht="15" customHeight="1">
      <c r="A153" s="25">
        <v>1155</v>
      </c>
      <c r="B153" s="100" t="s">
        <v>1846</v>
      </c>
      <c r="H153" s="36" t="s">
        <v>257</v>
      </c>
      <c r="I153" s="66">
        <v>7</v>
      </c>
      <c r="J153" s="48" t="s">
        <v>479</v>
      </c>
      <c r="K153" s="54" t="s">
        <v>1814</v>
      </c>
      <c r="L153" s="25">
        <v>0</v>
      </c>
      <c r="M153" s="25">
        <v>0</v>
      </c>
      <c r="N153" s="25">
        <v>0</v>
      </c>
      <c r="O153" s="25">
        <v>0</v>
      </c>
      <c r="P153" s="59">
        <v>2</v>
      </c>
      <c r="Q153" s="78">
        <v>2</v>
      </c>
      <c r="R153" s="36" t="s">
        <v>1847</v>
      </c>
      <c r="S153" s="46"/>
      <c r="T153" s="36" t="s">
        <v>275</v>
      </c>
      <c r="U153" s="66">
        <v>6</v>
      </c>
      <c r="V153" s="66">
        <v>6</v>
      </c>
    </row>
    <row r="154" spans="1:22" s="18" customFormat="1" ht="15" customHeight="1">
      <c r="A154" s="25">
        <v>1160</v>
      </c>
      <c r="B154" s="99" t="s">
        <v>1848</v>
      </c>
      <c r="H154" s="36" t="s">
        <v>257</v>
      </c>
      <c r="I154" s="66">
        <v>9</v>
      </c>
      <c r="J154" s="58" t="s">
        <v>502</v>
      </c>
      <c r="K154" s="54" t="s">
        <v>1814</v>
      </c>
      <c r="L154" s="59">
        <v>1</v>
      </c>
      <c r="M154" s="111">
        <v>0</v>
      </c>
      <c r="N154" s="56">
        <v>1</v>
      </c>
      <c r="O154" s="56">
        <v>1</v>
      </c>
      <c r="P154" s="56">
        <v>1</v>
      </c>
      <c r="Q154" s="78">
        <v>4</v>
      </c>
      <c r="R154" s="36" t="s">
        <v>1849</v>
      </c>
      <c r="S154" s="49"/>
      <c r="T154" s="36" t="s">
        <v>275</v>
      </c>
      <c r="U154" s="66">
        <v>5</v>
      </c>
      <c r="V154" s="66">
        <v>5</v>
      </c>
    </row>
    <row r="155" spans="1:22" s="18" customFormat="1" ht="15" customHeight="1">
      <c r="A155" s="30">
        <v>1303</v>
      </c>
      <c r="B155" s="101" t="s">
        <v>1850</v>
      </c>
      <c r="H155" s="40" t="s">
        <v>278</v>
      </c>
      <c r="I155" s="66">
        <v>1</v>
      </c>
      <c r="J155" s="73" t="s">
        <v>496</v>
      </c>
      <c r="K155" s="69" t="s">
        <v>1814</v>
      </c>
      <c r="L155" s="25">
        <v>0</v>
      </c>
      <c r="M155" s="30">
        <v>2</v>
      </c>
      <c r="N155" s="30">
        <v>2</v>
      </c>
      <c r="O155" s="25">
        <v>0</v>
      </c>
      <c r="P155" s="30">
        <v>2</v>
      </c>
      <c r="Q155" s="78">
        <v>6</v>
      </c>
      <c r="R155" s="40" t="s">
        <v>1851</v>
      </c>
      <c r="S155" s="46"/>
      <c r="T155" s="40" t="s">
        <v>256</v>
      </c>
      <c r="U155" s="66"/>
      <c r="V155" s="66"/>
    </row>
    <row r="156" spans="1:22" s="18" customFormat="1" ht="15" customHeight="1">
      <c r="A156" s="30">
        <v>1313</v>
      </c>
      <c r="B156" s="102" t="s">
        <v>1852</v>
      </c>
      <c r="H156" s="40" t="s">
        <v>278</v>
      </c>
      <c r="I156" s="66">
        <v>2</v>
      </c>
      <c r="J156" s="72" t="s">
        <v>479</v>
      </c>
      <c r="K156" s="69" t="s">
        <v>1814</v>
      </c>
      <c r="L156" s="25">
        <v>0</v>
      </c>
      <c r="M156" s="25">
        <v>0</v>
      </c>
      <c r="N156" s="25">
        <v>0</v>
      </c>
      <c r="O156" s="30">
        <v>1</v>
      </c>
      <c r="P156" s="25">
        <v>0</v>
      </c>
      <c r="Q156" s="78">
        <v>1</v>
      </c>
      <c r="R156" s="40" t="s">
        <v>1853</v>
      </c>
      <c r="S156" s="46"/>
      <c r="T156" s="40" t="s">
        <v>275</v>
      </c>
      <c r="U156" s="66">
        <v>3</v>
      </c>
      <c r="V156" s="66">
        <v>2</v>
      </c>
    </row>
    <row r="157" spans="1:22" s="18" customFormat="1" ht="15" customHeight="1">
      <c r="A157" s="30">
        <v>1319</v>
      </c>
      <c r="B157" s="103" t="s">
        <v>1854</v>
      </c>
      <c r="H157" s="40" t="s">
        <v>278</v>
      </c>
      <c r="I157" s="66">
        <v>3</v>
      </c>
      <c r="J157" s="72" t="s">
        <v>479</v>
      </c>
      <c r="K157" s="69" t="s">
        <v>1814</v>
      </c>
      <c r="L157" s="25">
        <v>0</v>
      </c>
      <c r="M157" s="30">
        <v>2</v>
      </c>
      <c r="N157" s="30">
        <v>1</v>
      </c>
      <c r="O157" s="30">
        <v>1</v>
      </c>
      <c r="P157" s="30">
        <v>2</v>
      </c>
      <c r="Q157" s="78">
        <v>6</v>
      </c>
      <c r="R157" s="40" t="s">
        <v>1855</v>
      </c>
      <c r="S157" s="46"/>
      <c r="T157" s="40" t="s">
        <v>256</v>
      </c>
      <c r="U157" s="66"/>
      <c r="V157" s="66"/>
    </row>
    <row r="158" spans="1:22" s="18" customFormat="1" ht="15" customHeight="1">
      <c r="A158" s="30">
        <v>1320</v>
      </c>
      <c r="B158" s="103" t="s">
        <v>1856</v>
      </c>
      <c r="H158" s="40" t="s">
        <v>278</v>
      </c>
      <c r="I158" s="66">
        <v>3</v>
      </c>
      <c r="J158" s="68" t="s">
        <v>460</v>
      </c>
      <c r="K158" s="69" t="s">
        <v>1814</v>
      </c>
      <c r="L158" s="25">
        <v>0</v>
      </c>
      <c r="M158" s="25">
        <v>0</v>
      </c>
      <c r="N158" s="25">
        <v>0</v>
      </c>
      <c r="O158" s="25">
        <v>0</v>
      </c>
      <c r="P158" s="25">
        <v>0</v>
      </c>
      <c r="Q158" s="78">
        <v>0</v>
      </c>
      <c r="R158" s="40" t="s">
        <v>1857</v>
      </c>
      <c r="S158" s="46"/>
      <c r="T158" s="40" t="s">
        <v>275</v>
      </c>
      <c r="U158" s="66">
        <v>3</v>
      </c>
      <c r="V158" s="66">
        <v>4</v>
      </c>
    </row>
    <row r="159" spans="1:22" s="18" customFormat="1" ht="15" customHeight="1">
      <c r="A159" s="30">
        <v>1331</v>
      </c>
      <c r="B159" s="103" t="s">
        <v>1858</v>
      </c>
      <c r="H159" s="40" t="s">
        <v>278</v>
      </c>
      <c r="I159" s="66">
        <v>3</v>
      </c>
      <c r="J159" s="72" t="s">
        <v>479</v>
      </c>
      <c r="K159" s="69" t="s">
        <v>1814</v>
      </c>
      <c r="L159" s="25">
        <v>0</v>
      </c>
      <c r="M159" s="30">
        <v>1</v>
      </c>
      <c r="N159" s="30">
        <v>0</v>
      </c>
      <c r="O159" s="25">
        <v>0</v>
      </c>
      <c r="P159" s="30">
        <v>0</v>
      </c>
      <c r="Q159" s="78">
        <v>1</v>
      </c>
      <c r="R159" s="40" t="s">
        <v>1859</v>
      </c>
      <c r="S159" s="46"/>
      <c r="T159" s="40" t="s">
        <v>256</v>
      </c>
      <c r="U159" s="66"/>
      <c r="V159" s="66"/>
    </row>
    <row r="160" spans="1:22" s="18" customFormat="1" ht="15" customHeight="1">
      <c r="A160" s="30">
        <v>1343</v>
      </c>
      <c r="B160" s="103" t="s">
        <v>1860</v>
      </c>
      <c r="H160" s="40" t="s">
        <v>278</v>
      </c>
      <c r="I160" s="66">
        <v>4</v>
      </c>
      <c r="J160" s="68" t="s">
        <v>460</v>
      </c>
      <c r="K160" s="69" t="s">
        <v>1814</v>
      </c>
      <c r="L160" s="25">
        <v>0</v>
      </c>
      <c r="M160" s="25">
        <v>0</v>
      </c>
      <c r="N160" s="25">
        <v>0</v>
      </c>
      <c r="O160" s="25">
        <v>0</v>
      </c>
      <c r="P160" s="25">
        <v>0</v>
      </c>
      <c r="Q160" s="78">
        <v>0</v>
      </c>
      <c r="R160" s="40" t="s">
        <v>1861</v>
      </c>
      <c r="S160" s="46"/>
      <c r="T160" s="40" t="s">
        <v>275</v>
      </c>
      <c r="U160" s="66">
        <v>3</v>
      </c>
      <c r="V160" s="66">
        <v>5</v>
      </c>
    </row>
    <row r="161" spans="1:22" s="18" customFormat="1" ht="15" customHeight="1">
      <c r="A161" s="30">
        <v>1346</v>
      </c>
      <c r="B161" s="104" t="s">
        <v>1862</v>
      </c>
      <c r="H161" s="105" t="s">
        <v>278</v>
      </c>
      <c r="I161" s="75">
        <v>5</v>
      </c>
      <c r="J161" s="89" t="s">
        <v>460</v>
      </c>
      <c r="K161" s="90" t="s">
        <v>1814</v>
      </c>
      <c r="L161" s="25">
        <v>0</v>
      </c>
      <c r="M161" s="25">
        <v>0</v>
      </c>
      <c r="N161" s="25">
        <v>0</v>
      </c>
      <c r="O161" s="25">
        <v>0</v>
      </c>
      <c r="P161" s="25">
        <v>0</v>
      </c>
      <c r="Q161" s="78">
        <v>0</v>
      </c>
      <c r="R161" s="105" t="s">
        <v>1863</v>
      </c>
      <c r="S161" s="77"/>
      <c r="T161" s="105" t="s">
        <v>256</v>
      </c>
      <c r="U161" s="75"/>
      <c r="V161" s="75"/>
    </row>
    <row r="162" spans="1:22" s="18" customFormat="1" ht="15" customHeight="1">
      <c r="A162" s="30">
        <v>1352</v>
      </c>
      <c r="B162" s="103" t="s">
        <v>1864</v>
      </c>
      <c r="H162" s="40" t="s">
        <v>278</v>
      </c>
      <c r="I162" s="66">
        <v>6</v>
      </c>
      <c r="J162" s="73" t="s">
        <v>496</v>
      </c>
      <c r="K162" s="69" t="s">
        <v>1814</v>
      </c>
      <c r="L162" s="30">
        <v>1</v>
      </c>
      <c r="M162" s="30">
        <v>2</v>
      </c>
      <c r="N162" s="30">
        <v>1</v>
      </c>
      <c r="O162" s="30">
        <v>2</v>
      </c>
      <c r="P162" s="30">
        <v>2</v>
      </c>
      <c r="Q162" s="78">
        <v>8</v>
      </c>
      <c r="R162" s="40" t="s">
        <v>1865</v>
      </c>
      <c r="S162" s="46"/>
      <c r="T162" s="40" t="s">
        <v>275</v>
      </c>
      <c r="U162" s="66">
        <v>6</v>
      </c>
      <c r="V162" s="66">
        <v>6</v>
      </c>
    </row>
    <row r="163" spans="1:22" s="18" customFormat="1" ht="15" customHeight="1">
      <c r="A163" s="30">
        <v>1357</v>
      </c>
      <c r="B163" s="103" t="s">
        <v>1866</v>
      </c>
      <c r="H163" s="40" t="s">
        <v>278</v>
      </c>
      <c r="I163" s="66">
        <v>8</v>
      </c>
      <c r="J163" s="61" t="s">
        <v>502</v>
      </c>
      <c r="K163" s="69" t="s">
        <v>1814</v>
      </c>
      <c r="L163" s="30">
        <v>1</v>
      </c>
      <c r="M163" s="25">
        <v>0</v>
      </c>
      <c r="N163" s="30">
        <v>1</v>
      </c>
      <c r="O163" s="30">
        <v>1</v>
      </c>
      <c r="P163" s="30">
        <v>1</v>
      </c>
      <c r="Q163" s="78">
        <v>4</v>
      </c>
      <c r="R163" s="40" t="s">
        <v>1867</v>
      </c>
      <c r="S163" s="46"/>
      <c r="T163" s="40" t="s">
        <v>275</v>
      </c>
      <c r="U163" s="66">
        <v>7</v>
      </c>
      <c r="V163" s="66">
        <v>7</v>
      </c>
    </row>
    <row r="164" spans="1:22" s="18" customFormat="1" ht="15" customHeight="1">
      <c r="A164" s="25">
        <v>1206</v>
      </c>
      <c r="B164" s="44" t="s">
        <v>1868</v>
      </c>
      <c r="H164" s="42" t="s">
        <v>299</v>
      </c>
      <c r="I164" s="75">
        <v>1</v>
      </c>
      <c r="J164" s="113" t="s">
        <v>460</v>
      </c>
      <c r="K164" s="114" t="s">
        <v>1814</v>
      </c>
      <c r="L164" s="25">
        <v>0</v>
      </c>
      <c r="M164" s="25">
        <v>0</v>
      </c>
      <c r="N164" s="25">
        <v>0</v>
      </c>
      <c r="O164" s="25">
        <v>0</v>
      </c>
      <c r="P164" s="25">
        <v>0</v>
      </c>
      <c r="Q164" s="78">
        <v>0</v>
      </c>
      <c r="R164" s="42" t="s">
        <v>1869</v>
      </c>
      <c r="S164" s="77"/>
      <c r="T164" s="42" t="s">
        <v>275</v>
      </c>
      <c r="U164" s="75">
        <v>2</v>
      </c>
      <c r="V164" s="75">
        <v>1</v>
      </c>
    </row>
    <row r="165" spans="1:22" s="18" customFormat="1" ht="15" customHeight="1">
      <c r="A165" s="25">
        <v>1215</v>
      </c>
      <c r="B165" s="99" t="s">
        <v>1870</v>
      </c>
      <c r="H165" s="36" t="s">
        <v>299</v>
      </c>
      <c r="I165" s="66">
        <v>2</v>
      </c>
      <c r="J165" s="50" t="s">
        <v>496</v>
      </c>
      <c r="K165" s="54" t="s">
        <v>1814</v>
      </c>
      <c r="L165" s="63">
        <v>1</v>
      </c>
      <c r="M165" s="63">
        <v>2</v>
      </c>
      <c r="N165" s="63">
        <v>2</v>
      </c>
      <c r="O165" s="63">
        <v>2</v>
      </c>
      <c r="P165" s="63">
        <v>2</v>
      </c>
      <c r="Q165" s="78">
        <v>9</v>
      </c>
      <c r="R165" s="36" t="s">
        <v>1871</v>
      </c>
      <c r="S165" s="46"/>
      <c r="T165" s="36" t="s">
        <v>256</v>
      </c>
      <c r="U165" s="66"/>
      <c r="V165" s="66"/>
    </row>
    <row r="166" spans="1:22" s="18" customFormat="1" ht="15" customHeight="1">
      <c r="A166" s="25">
        <v>1216</v>
      </c>
      <c r="B166" s="44" t="s">
        <v>1872</v>
      </c>
      <c r="H166" s="42" t="s">
        <v>299</v>
      </c>
      <c r="I166" s="75">
        <v>2</v>
      </c>
      <c r="J166" s="113" t="s">
        <v>460</v>
      </c>
      <c r="K166" s="114" t="s">
        <v>1814</v>
      </c>
      <c r="L166" s="25">
        <v>0</v>
      </c>
      <c r="M166" s="25">
        <v>0</v>
      </c>
      <c r="N166" s="25">
        <v>0</v>
      </c>
      <c r="O166" s="25">
        <v>0</v>
      </c>
      <c r="P166" s="25">
        <v>0</v>
      </c>
      <c r="Q166" s="78">
        <v>0</v>
      </c>
      <c r="R166" s="42" t="s">
        <v>1873</v>
      </c>
      <c r="S166" s="77"/>
      <c r="T166" s="42" t="s">
        <v>256</v>
      </c>
      <c r="U166" s="75">
        <v>0</v>
      </c>
      <c r="V166" s="75">
        <v>0</v>
      </c>
    </row>
    <row r="167" spans="1:22" s="18" customFormat="1" ht="15" customHeight="1">
      <c r="A167" s="25">
        <v>1225</v>
      </c>
      <c r="B167" s="44" t="s">
        <v>1874</v>
      </c>
      <c r="H167" s="42" t="s">
        <v>299</v>
      </c>
      <c r="I167" s="75">
        <v>2</v>
      </c>
      <c r="J167" s="113" t="s">
        <v>460</v>
      </c>
      <c r="K167" s="114" t="s">
        <v>1814</v>
      </c>
      <c r="L167" s="25">
        <v>0</v>
      </c>
      <c r="M167" s="25">
        <v>0</v>
      </c>
      <c r="N167" s="25">
        <v>0</v>
      </c>
      <c r="O167" s="25">
        <v>0</v>
      </c>
      <c r="P167" s="25">
        <v>0</v>
      </c>
      <c r="Q167" s="78">
        <v>0</v>
      </c>
      <c r="R167" s="128" t="s">
        <v>1875</v>
      </c>
      <c r="S167" s="77"/>
      <c r="T167" s="42" t="s">
        <v>275</v>
      </c>
      <c r="U167" s="75">
        <v>3</v>
      </c>
      <c r="V167" s="75">
        <v>2</v>
      </c>
    </row>
    <row r="168" spans="1:22" s="18" customFormat="1" ht="15" customHeight="1">
      <c r="A168" s="25">
        <v>1232</v>
      </c>
      <c r="B168" s="43" t="s">
        <v>1876</v>
      </c>
      <c r="H168" s="36" t="s">
        <v>299</v>
      </c>
      <c r="I168" s="66">
        <v>3</v>
      </c>
      <c r="J168" s="48" t="s">
        <v>479</v>
      </c>
      <c r="K168" s="54" t="s">
        <v>1814</v>
      </c>
      <c r="L168" s="25">
        <v>0</v>
      </c>
      <c r="M168" s="63">
        <v>1</v>
      </c>
      <c r="N168" s="25">
        <v>0</v>
      </c>
      <c r="O168" s="25">
        <v>0</v>
      </c>
      <c r="P168" s="63">
        <v>2</v>
      </c>
      <c r="Q168" s="78">
        <v>3</v>
      </c>
      <c r="R168" s="36" t="s">
        <v>1877</v>
      </c>
      <c r="S168" s="46"/>
      <c r="T168" s="36" t="s">
        <v>256</v>
      </c>
      <c r="U168" s="66">
        <v>0</v>
      </c>
      <c r="V168" s="66">
        <v>0</v>
      </c>
    </row>
    <row r="169" spans="1:22" s="18" customFormat="1" ht="15" customHeight="1">
      <c r="A169" s="25">
        <v>1236</v>
      </c>
      <c r="B169" s="22" t="s">
        <v>1878</v>
      </c>
      <c r="H169" s="36" t="s">
        <v>299</v>
      </c>
      <c r="I169" s="46">
        <v>3</v>
      </c>
      <c r="J169" s="50" t="s">
        <v>496</v>
      </c>
      <c r="K169" s="54" t="s">
        <v>1814</v>
      </c>
      <c r="L169" s="25">
        <v>0</v>
      </c>
      <c r="M169" s="63">
        <v>2</v>
      </c>
      <c r="N169" s="63">
        <v>2</v>
      </c>
      <c r="O169" s="63">
        <v>2</v>
      </c>
      <c r="P169" s="63">
        <v>2</v>
      </c>
      <c r="Q169" s="78">
        <v>8</v>
      </c>
      <c r="R169" s="23" t="s">
        <v>1879</v>
      </c>
      <c r="S169" s="46"/>
      <c r="T169" s="23" t="s">
        <v>275</v>
      </c>
      <c r="U169" s="46">
        <v>4</v>
      </c>
      <c r="V169" s="46">
        <v>2</v>
      </c>
    </row>
    <row r="170" spans="1:22" s="18" customFormat="1" ht="15" customHeight="1">
      <c r="A170" s="25">
        <v>1237</v>
      </c>
      <c r="B170" s="22" t="s">
        <v>1880</v>
      </c>
      <c r="H170" s="36" t="s">
        <v>299</v>
      </c>
      <c r="I170" s="46">
        <v>3</v>
      </c>
      <c r="J170" s="58" t="s">
        <v>502</v>
      </c>
      <c r="K170" s="54" t="s">
        <v>1814</v>
      </c>
      <c r="L170" s="25">
        <v>0</v>
      </c>
      <c r="M170" s="25">
        <v>0</v>
      </c>
      <c r="N170" s="63">
        <v>1</v>
      </c>
      <c r="O170" s="63">
        <v>1</v>
      </c>
      <c r="P170" s="63">
        <v>1</v>
      </c>
      <c r="Q170" s="78">
        <v>3</v>
      </c>
      <c r="R170" s="24" t="s">
        <v>1881</v>
      </c>
      <c r="S170" s="46"/>
      <c r="T170" s="23" t="s">
        <v>275</v>
      </c>
      <c r="U170" s="46">
        <v>4</v>
      </c>
      <c r="V170" s="46">
        <v>2</v>
      </c>
    </row>
    <row r="171" spans="1:22" s="18" customFormat="1" ht="15" customHeight="1">
      <c r="A171" s="25">
        <v>1249</v>
      </c>
      <c r="B171" s="41" t="s">
        <v>1882</v>
      </c>
      <c r="H171" s="42" t="s">
        <v>299</v>
      </c>
      <c r="I171" s="116">
        <v>5</v>
      </c>
      <c r="J171" s="117" t="s">
        <v>479</v>
      </c>
      <c r="K171" s="114" t="s">
        <v>1814</v>
      </c>
      <c r="L171" s="25">
        <v>0</v>
      </c>
      <c r="M171" s="25">
        <v>0</v>
      </c>
      <c r="N171" s="25">
        <v>0</v>
      </c>
      <c r="O171" s="25">
        <v>0</v>
      </c>
      <c r="P171" s="25">
        <v>0</v>
      </c>
      <c r="Q171" s="78">
        <v>0</v>
      </c>
      <c r="R171" s="45" t="s">
        <v>1883</v>
      </c>
      <c r="S171" s="77"/>
      <c r="T171" s="129" t="s">
        <v>275</v>
      </c>
      <c r="U171" s="116">
        <v>3</v>
      </c>
      <c r="V171" s="116">
        <v>3</v>
      </c>
    </row>
    <row r="172" spans="1:22" s="18" customFormat="1" ht="15" customHeight="1">
      <c r="A172" s="25">
        <v>1254</v>
      </c>
      <c r="B172" s="22" t="s">
        <v>1884</v>
      </c>
      <c r="H172" s="36" t="s">
        <v>299</v>
      </c>
      <c r="I172" s="49">
        <v>6</v>
      </c>
      <c r="J172" s="48" t="s">
        <v>479</v>
      </c>
      <c r="K172" s="54" t="s">
        <v>1814</v>
      </c>
      <c r="L172" s="25">
        <v>0</v>
      </c>
      <c r="M172" s="63">
        <v>2</v>
      </c>
      <c r="N172" s="63">
        <v>1</v>
      </c>
      <c r="O172" s="63">
        <v>1</v>
      </c>
      <c r="P172" s="25">
        <v>0</v>
      </c>
      <c r="Q172" s="78">
        <v>4</v>
      </c>
      <c r="R172" s="24" t="s">
        <v>1885</v>
      </c>
      <c r="S172" s="49"/>
      <c r="T172" s="23" t="s">
        <v>256</v>
      </c>
      <c r="U172" s="49">
        <v>0</v>
      </c>
      <c r="V172" s="49">
        <v>0</v>
      </c>
    </row>
    <row r="173" spans="1:22" s="18" customFormat="1" ht="15" customHeight="1">
      <c r="A173" s="25">
        <v>1258</v>
      </c>
      <c r="B173" s="22" t="s">
        <v>1886</v>
      </c>
      <c r="H173" s="36" t="s">
        <v>299</v>
      </c>
      <c r="I173" s="46">
        <v>7</v>
      </c>
      <c r="J173" s="58" t="s">
        <v>502</v>
      </c>
      <c r="K173" s="54" t="s">
        <v>1814</v>
      </c>
      <c r="L173" s="63">
        <v>1</v>
      </c>
      <c r="M173" s="63">
        <v>1</v>
      </c>
      <c r="N173" s="63">
        <v>1</v>
      </c>
      <c r="O173" s="63">
        <v>1</v>
      </c>
      <c r="P173" s="63">
        <v>1</v>
      </c>
      <c r="Q173" s="78">
        <v>5</v>
      </c>
      <c r="R173" s="23" t="s">
        <v>1887</v>
      </c>
      <c r="S173" s="46"/>
      <c r="T173" s="23" t="s">
        <v>275</v>
      </c>
      <c r="U173" s="46">
        <v>4</v>
      </c>
      <c r="V173" s="46">
        <v>2</v>
      </c>
    </row>
    <row r="174" spans="1:22" s="18" customFormat="1" ht="15" customHeight="1">
      <c r="A174" s="25">
        <v>1507</v>
      </c>
      <c r="B174" s="81" t="s">
        <v>1888</v>
      </c>
      <c r="H174" s="105" t="s">
        <v>314</v>
      </c>
      <c r="I174" s="77">
        <v>1</v>
      </c>
      <c r="J174" s="89" t="s">
        <v>460</v>
      </c>
      <c r="K174" s="90" t="s">
        <v>1814</v>
      </c>
      <c r="L174" s="25">
        <v>0</v>
      </c>
      <c r="M174" s="25">
        <v>0</v>
      </c>
      <c r="N174" s="25">
        <v>0</v>
      </c>
      <c r="O174" s="25">
        <v>0</v>
      </c>
      <c r="P174" s="25">
        <v>0</v>
      </c>
      <c r="Q174" s="78">
        <v>0</v>
      </c>
      <c r="R174" s="82" t="s">
        <v>1889</v>
      </c>
      <c r="S174" s="77"/>
      <c r="T174" s="82" t="s">
        <v>256</v>
      </c>
      <c r="U174" s="77">
        <v>0</v>
      </c>
      <c r="V174" s="77">
        <v>0</v>
      </c>
    </row>
    <row r="175" spans="1:22" s="18" customFormat="1" ht="15" customHeight="1">
      <c r="A175" s="25">
        <v>1511</v>
      </c>
      <c r="B175" s="106" t="s">
        <v>1890</v>
      </c>
      <c r="H175" s="107" t="s">
        <v>314</v>
      </c>
      <c r="I175" s="118">
        <v>1</v>
      </c>
      <c r="J175" s="119" t="s">
        <v>460</v>
      </c>
      <c r="K175" s="120" t="s">
        <v>1814</v>
      </c>
      <c r="L175" s="121">
        <v>0</v>
      </c>
      <c r="M175" s="121">
        <v>0</v>
      </c>
      <c r="N175" s="121">
        <v>0</v>
      </c>
      <c r="O175" s="121">
        <v>0</v>
      </c>
      <c r="P175" s="121">
        <v>0</v>
      </c>
      <c r="Q175" s="78">
        <v>0</v>
      </c>
      <c r="R175" s="130" t="s">
        <v>1891</v>
      </c>
      <c r="S175" s="118"/>
      <c r="T175" s="130" t="s">
        <v>256</v>
      </c>
      <c r="U175" s="118">
        <v>0</v>
      </c>
      <c r="V175" s="118">
        <v>0</v>
      </c>
    </row>
    <row r="176" spans="1:22" s="18" customFormat="1" ht="15" customHeight="1">
      <c r="A176" s="25">
        <v>1522</v>
      </c>
      <c r="B176" s="39" t="s">
        <v>1892</v>
      </c>
      <c r="H176" s="40" t="s">
        <v>314</v>
      </c>
      <c r="I176" s="46">
        <v>2</v>
      </c>
      <c r="J176" s="72" t="s">
        <v>479</v>
      </c>
      <c r="K176" s="69" t="s">
        <v>1814</v>
      </c>
      <c r="L176" s="25">
        <v>0</v>
      </c>
      <c r="M176" s="25">
        <v>0</v>
      </c>
      <c r="N176" s="30">
        <v>1</v>
      </c>
      <c r="O176" s="25">
        <v>0</v>
      </c>
      <c r="P176" s="30">
        <v>1</v>
      </c>
      <c r="Q176" s="78">
        <v>2</v>
      </c>
      <c r="R176" s="79" t="s">
        <v>1893</v>
      </c>
      <c r="S176" s="46"/>
      <c r="T176" s="79" t="s">
        <v>256</v>
      </c>
      <c r="U176" s="46">
        <v>0</v>
      </c>
      <c r="V176" s="46">
        <v>0</v>
      </c>
    </row>
    <row r="177" spans="1:22" s="18" customFormat="1" ht="15" customHeight="1">
      <c r="A177" s="25">
        <v>1524</v>
      </c>
      <c r="B177" s="39" t="s">
        <v>1894</v>
      </c>
      <c r="H177" s="40" t="s">
        <v>314</v>
      </c>
      <c r="I177" s="49">
        <v>2</v>
      </c>
      <c r="J177" s="73" t="s">
        <v>496</v>
      </c>
      <c r="K177" s="69" t="s">
        <v>1814</v>
      </c>
      <c r="L177" s="25">
        <v>0</v>
      </c>
      <c r="M177" s="30">
        <v>1</v>
      </c>
      <c r="N177" s="30">
        <v>1</v>
      </c>
      <c r="O177" s="30">
        <v>2</v>
      </c>
      <c r="P177" s="25">
        <v>0</v>
      </c>
      <c r="Q177" s="78">
        <v>4</v>
      </c>
      <c r="R177" s="80" t="s">
        <v>1895</v>
      </c>
      <c r="S177" s="49"/>
      <c r="T177" s="80" t="s">
        <v>256</v>
      </c>
      <c r="U177" s="49">
        <v>0</v>
      </c>
      <c r="V177" s="49">
        <v>0</v>
      </c>
    </row>
    <row r="178" spans="1:22" s="18" customFormat="1" ht="15" customHeight="1">
      <c r="A178" s="25">
        <v>1525</v>
      </c>
      <c r="B178" s="39" t="s">
        <v>1896</v>
      </c>
      <c r="H178" s="40" t="s">
        <v>314</v>
      </c>
      <c r="I178" s="49">
        <v>2</v>
      </c>
      <c r="J178" s="72" t="s">
        <v>479</v>
      </c>
      <c r="K178" s="69" t="s">
        <v>1814</v>
      </c>
      <c r="L178" s="25">
        <v>0</v>
      </c>
      <c r="M178" s="25">
        <v>0</v>
      </c>
      <c r="N178" s="25">
        <v>0</v>
      </c>
      <c r="O178" s="25">
        <v>0</v>
      </c>
      <c r="P178" s="30">
        <v>1</v>
      </c>
      <c r="Q178" s="78">
        <v>1</v>
      </c>
      <c r="R178" s="80" t="s">
        <v>1897</v>
      </c>
      <c r="S178" s="46"/>
      <c r="T178" s="79" t="s">
        <v>275</v>
      </c>
      <c r="U178" s="46">
        <v>1</v>
      </c>
      <c r="V178" s="46">
        <v>4</v>
      </c>
    </row>
    <row r="179" spans="1:22" s="18" customFormat="1" ht="15" customHeight="1">
      <c r="A179" s="25">
        <v>1530</v>
      </c>
      <c r="B179" s="39" t="s">
        <v>1898</v>
      </c>
      <c r="H179" s="40" t="s">
        <v>314</v>
      </c>
      <c r="I179" s="46">
        <v>3</v>
      </c>
      <c r="J179" s="73" t="s">
        <v>496</v>
      </c>
      <c r="K179" s="69" t="s">
        <v>1814</v>
      </c>
      <c r="L179" s="30">
        <v>1</v>
      </c>
      <c r="M179" s="25">
        <v>0</v>
      </c>
      <c r="N179" s="30">
        <v>2</v>
      </c>
      <c r="O179" s="30">
        <v>2</v>
      </c>
      <c r="P179" s="30">
        <v>2</v>
      </c>
      <c r="Q179" s="78">
        <v>7</v>
      </c>
      <c r="R179" s="79" t="s">
        <v>1899</v>
      </c>
      <c r="S179" s="46"/>
      <c r="T179" s="79" t="s">
        <v>275</v>
      </c>
      <c r="U179" s="46">
        <v>3</v>
      </c>
      <c r="V179" s="46">
        <v>3</v>
      </c>
    </row>
    <row r="180" spans="1:22" s="18" customFormat="1" ht="15" customHeight="1">
      <c r="A180" s="25">
        <v>1537</v>
      </c>
      <c r="B180" s="39" t="s">
        <v>1900</v>
      </c>
      <c r="H180" s="40" t="s">
        <v>314</v>
      </c>
      <c r="I180" s="46">
        <v>4</v>
      </c>
      <c r="J180" s="72" t="s">
        <v>479</v>
      </c>
      <c r="K180" s="69" t="s">
        <v>1814</v>
      </c>
      <c r="L180" s="25">
        <v>0</v>
      </c>
      <c r="M180" s="25">
        <v>0</v>
      </c>
      <c r="N180" s="25">
        <v>0</v>
      </c>
      <c r="O180" s="25">
        <v>0</v>
      </c>
      <c r="P180" s="30">
        <v>2</v>
      </c>
      <c r="Q180" s="78">
        <v>2</v>
      </c>
      <c r="R180" s="80" t="s">
        <v>1901</v>
      </c>
      <c r="S180" s="46"/>
      <c r="T180" s="79" t="s">
        <v>275</v>
      </c>
      <c r="U180" s="46">
        <v>5</v>
      </c>
      <c r="V180" s="46">
        <v>4</v>
      </c>
    </row>
    <row r="181" spans="1:22" s="18" customFormat="1" ht="15" customHeight="1">
      <c r="A181" s="25">
        <v>1539</v>
      </c>
      <c r="B181" s="39" t="s">
        <v>1902</v>
      </c>
      <c r="H181" s="40" t="s">
        <v>314</v>
      </c>
      <c r="I181" s="66">
        <v>4</v>
      </c>
      <c r="J181" s="68" t="s">
        <v>460</v>
      </c>
      <c r="K181" s="69" t="s">
        <v>1814</v>
      </c>
      <c r="L181" s="25">
        <v>0</v>
      </c>
      <c r="M181" s="25">
        <v>0</v>
      </c>
      <c r="N181" s="25">
        <v>0</v>
      </c>
      <c r="O181" s="25">
        <v>0</v>
      </c>
      <c r="P181" s="30">
        <v>1</v>
      </c>
      <c r="Q181" s="78">
        <v>1</v>
      </c>
      <c r="R181" s="40" t="s">
        <v>1903</v>
      </c>
      <c r="S181" s="46"/>
      <c r="T181" s="40" t="s">
        <v>275</v>
      </c>
      <c r="U181" s="66">
        <v>3</v>
      </c>
      <c r="V181" s="66">
        <v>5</v>
      </c>
    </row>
    <row r="182" spans="1:22" s="18" customFormat="1" ht="15" customHeight="1">
      <c r="A182" s="25">
        <v>1560</v>
      </c>
      <c r="B182" s="94" t="s">
        <v>1904</v>
      </c>
      <c r="H182" s="40" t="s">
        <v>314</v>
      </c>
      <c r="I182" s="66">
        <v>7</v>
      </c>
      <c r="J182" s="61" t="s">
        <v>502</v>
      </c>
      <c r="K182" s="69" t="s">
        <v>1814</v>
      </c>
      <c r="L182" s="25">
        <v>0</v>
      </c>
      <c r="M182" s="30">
        <v>1</v>
      </c>
      <c r="N182" s="30">
        <v>1</v>
      </c>
      <c r="O182" s="25">
        <v>0</v>
      </c>
      <c r="P182" s="30">
        <v>1</v>
      </c>
      <c r="Q182" s="78">
        <v>3</v>
      </c>
      <c r="R182" s="40" t="s">
        <v>1905</v>
      </c>
      <c r="S182" s="46"/>
      <c r="T182" s="40" t="s">
        <v>275</v>
      </c>
      <c r="U182" s="66">
        <v>5</v>
      </c>
      <c r="V182" s="66">
        <v>4</v>
      </c>
    </row>
    <row r="183" spans="1:22" s="18" customFormat="1" ht="15" customHeight="1">
      <c r="A183" s="35">
        <v>1714</v>
      </c>
      <c r="B183" s="108" t="s">
        <v>1906</v>
      </c>
      <c r="H183" s="105" t="s">
        <v>347</v>
      </c>
      <c r="I183" s="75">
        <v>2</v>
      </c>
      <c r="J183" s="68" t="s">
        <v>460</v>
      </c>
      <c r="K183" s="122" t="s">
        <v>1814</v>
      </c>
      <c r="L183" s="35">
        <v>0</v>
      </c>
      <c r="M183" s="35">
        <v>0</v>
      </c>
      <c r="N183" s="35">
        <v>0</v>
      </c>
      <c r="O183" s="35">
        <v>0</v>
      </c>
      <c r="P183" s="35">
        <v>0</v>
      </c>
      <c r="Q183" s="78">
        <v>0</v>
      </c>
      <c r="R183" s="105" t="s">
        <v>1907</v>
      </c>
      <c r="S183" s="77"/>
      <c r="T183" s="105" t="s">
        <v>256</v>
      </c>
      <c r="U183" s="75">
        <v>0</v>
      </c>
      <c r="V183" s="75">
        <v>0</v>
      </c>
    </row>
    <row r="184" spans="1:22" s="18" customFormat="1" ht="15" customHeight="1">
      <c r="A184" s="35">
        <v>1715</v>
      </c>
      <c r="B184" s="108" t="s">
        <v>1908</v>
      </c>
      <c r="H184" s="105" t="s">
        <v>347</v>
      </c>
      <c r="I184" s="75">
        <v>2</v>
      </c>
      <c r="J184" s="89" t="s">
        <v>460</v>
      </c>
      <c r="K184" s="122" t="s">
        <v>1814</v>
      </c>
      <c r="L184" s="35">
        <v>0</v>
      </c>
      <c r="M184" s="35">
        <v>0</v>
      </c>
      <c r="N184" s="35">
        <v>0</v>
      </c>
      <c r="O184" s="35">
        <v>0</v>
      </c>
      <c r="P184" s="35">
        <v>0</v>
      </c>
      <c r="Q184" s="78">
        <v>0</v>
      </c>
      <c r="R184" s="105" t="s">
        <v>1909</v>
      </c>
      <c r="S184" s="77"/>
      <c r="T184" s="105" t="s">
        <v>275</v>
      </c>
      <c r="U184" s="75">
        <v>3</v>
      </c>
      <c r="V184" s="75">
        <v>4</v>
      </c>
    </row>
    <row r="185" spans="1:22" s="18" customFormat="1" ht="15" customHeight="1">
      <c r="A185" s="35">
        <v>1727</v>
      </c>
      <c r="B185" s="94" t="s">
        <v>1910</v>
      </c>
      <c r="H185" s="40" t="s">
        <v>347</v>
      </c>
      <c r="I185" s="66">
        <v>3</v>
      </c>
      <c r="J185" s="73" t="s">
        <v>496</v>
      </c>
      <c r="K185" s="62" t="s">
        <v>1814</v>
      </c>
      <c r="L185" s="25">
        <v>0</v>
      </c>
      <c r="M185" s="30">
        <v>2</v>
      </c>
      <c r="N185" s="30">
        <v>1</v>
      </c>
      <c r="O185" s="25">
        <v>0</v>
      </c>
      <c r="P185" s="30">
        <v>2</v>
      </c>
      <c r="Q185" s="78">
        <v>5</v>
      </c>
      <c r="R185" s="40" t="s">
        <v>1911</v>
      </c>
      <c r="S185" s="46"/>
      <c r="T185" s="40" t="s">
        <v>256</v>
      </c>
      <c r="U185" s="66">
        <v>0</v>
      </c>
      <c r="V185" s="66">
        <v>0</v>
      </c>
    </row>
    <row r="186" spans="1:22" s="18" customFormat="1" ht="15" customHeight="1">
      <c r="A186" s="35">
        <v>1731</v>
      </c>
      <c r="B186" s="102" t="s">
        <v>1912</v>
      </c>
      <c r="H186" s="40" t="s">
        <v>347</v>
      </c>
      <c r="I186" s="66">
        <v>3</v>
      </c>
      <c r="J186" s="72" t="s">
        <v>479</v>
      </c>
      <c r="K186" s="91" t="s">
        <v>1814</v>
      </c>
      <c r="L186" s="35">
        <v>0</v>
      </c>
      <c r="M186" s="21">
        <v>1</v>
      </c>
      <c r="N186" s="21">
        <v>2</v>
      </c>
      <c r="O186" s="35">
        <v>0</v>
      </c>
      <c r="P186" s="116">
        <v>0</v>
      </c>
      <c r="Q186" s="78">
        <v>3</v>
      </c>
      <c r="R186" s="40" t="s">
        <v>1913</v>
      </c>
      <c r="S186" s="46"/>
      <c r="T186" s="40" t="s">
        <v>256</v>
      </c>
      <c r="U186" s="66">
        <v>0</v>
      </c>
      <c r="V186" s="66">
        <v>0</v>
      </c>
    </row>
    <row r="187" spans="1:22" s="18" customFormat="1" ht="15" customHeight="1">
      <c r="A187" s="85">
        <v>1733</v>
      </c>
      <c r="B187" s="109" t="s">
        <v>1914</v>
      </c>
      <c r="H187" s="110" t="s">
        <v>347</v>
      </c>
      <c r="I187" s="123">
        <v>3</v>
      </c>
      <c r="J187" s="68" t="s">
        <v>460</v>
      </c>
      <c r="K187" s="124" t="s">
        <v>1814</v>
      </c>
      <c r="L187" s="30">
        <v>2</v>
      </c>
      <c r="M187" s="30">
        <v>2</v>
      </c>
      <c r="N187" s="30">
        <v>2</v>
      </c>
      <c r="O187" s="77">
        <v>0</v>
      </c>
      <c r="P187" s="30">
        <v>2</v>
      </c>
      <c r="Q187" s="78">
        <v>8</v>
      </c>
      <c r="R187" s="110" t="s">
        <v>1915</v>
      </c>
      <c r="S187" s="131"/>
      <c r="T187" s="110" t="s">
        <v>275</v>
      </c>
      <c r="U187" s="123">
        <v>3</v>
      </c>
      <c r="V187" s="123">
        <v>2</v>
      </c>
    </row>
    <row r="188" spans="1:22" s="18" customFormat="1" ht="15" customHeight="1">
      <c r="A188" s="35">
        <v>1739</v>
      </c>
      <c r="B188" s="94" t="s">
        <v>1916</v>
      </c>
      <c r="H188" s="40" t="s">
        <v>347</v>
      </c>
      <c r="I188" s="66">
        <v>4</v>
      </c>
      <c r="J188" s="72" t="s">
        <v>479</v>
      </c>
      <c r="K188" s="91" t="s">
        <v>1814</v>
      </c>
      <c r="L188" s="35">
        <v>0</v>
      </c>
      <c r="M188" s="35">
        <v>0</v>
      </c>
      <c r="N188" s="21">
        <v>1</v>
      </c>
      <c r="O188" s="35">
        <v>0</v>
      </c>
      <c r="P188" s="21">
        <v>1</v>
      </c>
      <c r="Q188" s="78">
        <v>2</v>
      </c>
      <c r="R188" s="40" t="s">
        <v>1917</v>
      </c>
      <c r="S188" s="46"/>
      <c r="T188" s="40" t="s">
        <v>275</v>
      </c>
      <c r="U188" s="66">
        <v>4</v>
      </c>
      <c r="V188" s="66">
        <v>4</v>
      </c>
    </row>
    <row r="189" spans="1:22" s="18" customFormat="1" ht="15" customHeight="1">
      <c r="A189" s="35">
        <v>1741</v>
      </c>
      <c r="B189" s="94" t="s">
        <v>1918</v>
      </c>
      <c r="H189" s="40" t="s">
        <v>347</v>
      </c>
      <c r="I189" s="66">
        <v>4</v>
      </c>
      <c r="J189" s="73" t="s">
        <v>496</v>
      </c>
      <c r="K189" s="91" t="s">
        <v>1814</v>
      </c>
      <c r="L189" s="35">
        <v>0</v>
      </c>
      <c r="M189" s="21">
        <v>2</v>
      </c>
      <c r="N189" s="21">
        <v>2</v>
      </c>
      <c r="O189" s="21">
        <v>2</v>
      </c>
      <c r="P189" s="21">
        <v>2</v>
      </c>
      <c r="Q189" s="78">
        <v>8</v>
      </c>
      <c r="R189" s="40" t="s">
        <v>1919</v>
      </c>
      <c r="S189" s="46"/>
      <c r="T189" s="40" t="s">
        <v>338</v>
      </c>
      <c r="U189" s="66">
        <v>2</v>
      </c>
      <c r="V189" s="66">
        <v>4</v>
      </c>
    </row>
    <row r="190" spans="1:22" s="18" customFormat="1" ht="15" customHeight="1">
      <c r="A190" s="35">
        <v>1752</v>
      </c>
      <c r="B190" s="108" t="s">
        <v>1920</v>
      </c>
      <c r="H190" s="105" t="s">
        <v>347</v>
      </c>
      <c r="I190" s="75">
        <v>5</v>
      </c>
      <c r="J190" s="125" t="s">
        <v>479</v>
      </c>
      <c r="K190" s="122" t="s">
        <v>1814</v>
      </c>
      <c r="L190" s="35">
        <v>0</v>
      </c>
      <c r="M190" s="35">
        <v>0</v>
      </c>
      <c r="N190" s="35">
        <v>0</v>
      </c>
      <c r="O190" s="35">
        <v>0</v>
      </c>
      <c r="P190" s="35">
        <v>0</v>
      </c>
      <c r="Q190" s="78">
        <v>0</v>
      </c>
      <c r="R190" s="105" t="s">
        <v>1921</v>
      </c>
      <c r="S190" s="77"/>
      <c r="T190" s="105" t="s">
        <v>275</v>
      </c>
      <c r="U190" s="75">
        <v>3</v>
      </c>
      <c r="V190" s="75">
        <v>6</v>
      </c>
    </row>
    <row r="191" spans="1:22" s="18" customFormat="1" ht="15" customHeight="1">
      <c r="A191" s="35">
        <v>1755</v>
      </c>
      <c r="B191" s="94" t="s">
        <v>1922</v>
      </c>
      <c r="H191" s="40" t="s">
        <v>347</v>
      </c>
      <c r="I191" s="66">
        <v>6</v>
      </c>
      <c r="J191" s="61" t="s">
        <v>502</v>
      </c>
      <c r="K191" s="91" t="s">
        <v>1814</v>
      </c>
      <c r="L191" s="21">
        <v>1</v>
      </c>
      <c r="M191" s="21">
        <v>1</v>
      </c>
      <c r="N191" s="21">
        <v>1</v>
      </c>
      <c r="O191" s="35">
        <v>0</v>
      </c>
      <c r="P191" s="21">
        <v>1</v>
      </c>
      <c r="Q191" s="78">
        <v>4</v>
      </c>
      <c r="R191" s="40" t="s">
        <v>1923</v>
      </c>
      <c r="S191" s="49"/>
      <c r="T191" s="40" t="s">
        <v>275</v>
      </c>
      <c r="U191" s="66">
        <v>4</v>
      </c>
      <c r="V191" s="66">
        <v>4</v>
      </c>
    </row>
    <row r="192" spans="1:22" s="18" customFormat="1" ht="15" customHeight="1">
      <c r="A192" s="38">
        <v>1402</v>
      </c>
      <c r="B192" s="94" t="s">
        <v>1924</v>
      </c>
      <c r="H192" s="40" t="s">
        <v>366</v>
      </c>
      <c r="I192" s="66">
        <v>1</v>
      </c>
      <c r="J192" s="72" t="s">
        <v>479</v>
      </c>
      <c r="K192" s="69" t="s">
        <v>1814</v>
      </c>
      <c r="L192" s="25">
        <v>0</v>
      </c>
      <c r="M192" s="25">
        <v>0</v>
      </c>
      <c r="N192" s="25">
        <v>0</v>
      </c>
      <c r="O192" s="25">
        <v>0</v>
      </c>
      <c r="P192" s="21">
        <v>1</v>
      </c>
      <c r="Q192" s="78">
        <v>1</v>
      </c>
      <c r="R192" s="40" t="s">
        <v>1925</v>
      </c>
      <c r="S192" s="46"/>
      <c r="T192" s="40" t="s">
        <v>256</v>
      </c>
      <c r="U192" s="66">
        <v>0</v>
      </c>
      <c r="V192" s="66">
        <v>0</v>
      </c>
    </row>
    <row r="193" spans="1:22" s="18" customFormat="1" ht="15" customHeight="1">
      <c r="A193" s="38">
        <v>1422</v>
      </c>
      <c r="B193" s="94" t="s">
        <v>1926</v>
      </c>
      <c r="H193" s="40" t="s">
        <v>366</v>
      </c>
      <c r="I193" s="66">
        <v>2</v>
      </c>
      <c r="J193" s="72" t="s">
        <v>479</v>
      </c>
      <c r="K193" s="69" t="s">
        <v>1814</v>
      </c>
      <c r="L193" s="25">
        <v>0</v>
      </c>
      <c r="M193" s="25">
        <v>0</v>
      </c>
      <c r="N193" s="25">
        <v>0</v>
      </c>
      <c r="O193" s="21">
        <v>1</v>
      </c>
      <c r="P193" s="25">
        <v>0</v>
      </c>
      <c r="Q193" s="78">
        <v>1</v>
      </c>
      <c r="R193" s="40" t="s">
        <v>1927</v>
      </c>
      <c r="S193" s="46"/>
      <c r="T193" s="40" t="s">
        <v>338</v>
      </c>
      <c r="U193" s="66">
        <v>2</v>
      </c>
      <c r="V193" s="66">
        <v>2</v>
      </c>
    </row>
    <row r="194" spans="1:22" s="18" customFormat="1" ht="15" customHeight="1">
      <c r="A194" s="38">
        <v>1428</v>
      </c>
      <c r="B194" s="108" t="s">
        <v>1928</v>
      </c>
      <c r="H194" s="105" t="s">
        <v>366</v>
      </c>
      <c r="I194" s="75">
        <v>3</v>
      </c>
      <c r="J194" s="89" t="s">
        <v>460</v>
      </c>
      <c r="K194" s="90" t="s">
        <v>1814</v>
      </c>
      <c r="L194" s="25">
        <v>0</v>
      </c>
      <c r="M194" s="25">
        <v>0</v>
      </c>
      <c r="N194" s="35">
        <v>0</v>
      </c>
      <c r="O194" s="25">
        <v>0</v>
      </c>
      <c r="P194" s="35">
        <v>0</v>
      </c>
      <c r="Q194" s="78">
        <v>0</v>
      </c>
      <c r="R194" s="105" t="s">
        <v>1929</v>
      </c>
      <c r="S194" s="77"/>
      <c r="T194" s="105" t="s">
        <v>275</v>
      </c>
      <c r="U194" s="75">
        <v>2</v>
      </c>
      <c r="V194" s="75">
        <v>4</v>
      </c>
    </row>
    <row r="195" spans="1:22" s="18" customFormat="1" ht="15" customHeight="1">
      <c r="A195" s="38">
        <v>1430</v>
      </c>
      <c r="B195" s="94" t="s">
        <v>1930</v>
      </c>
      <c r="H195" s="40" t="s">
        <v>366</v>
      </c>
      <c r="I195" s="66">
        <v>3</v>
      </c>
      <c r="J195" s="68" t="s">
        <v>460</v>
      </c>
      <c r="K195" s="70" t="s">
        <v>1814</v>
      </c>
      <c r="L195" s="126">
        <v>0</v>
      </c>
      <c r="M195" s="25">
        <v>0</v>
      </c>
      <c r="N195" s="25">
        <v>0</v>
      </c>
      <c r="O195" s="25">
        <v>0</v>
      </c>
      <c r="P195" s="30">
        <v>1</v>
      </c>
      <c r="Q195" s="78">
        <v>1</v>
      </c>
      <c r="R195" s="40" t="s">
        <v>1931</v>
      </c>
      <c r="S195" s="46"/>
      <c r="T195" s="40" t="s">
        <v>256</v>
      </c>
      <c r="U195" s="66">
        <v>0</v>
      </c>
      <c r="V195" s="66">
        <v>0</v>
      </c>
    </row>
    <row r="196" spans="1:22" s="18" customFormat="1" ht="15" customHeight="1">
      <c r="A196" s="38">
        <v>1441</v>
      </c>
      <c r="B196" s="94" t="s">
        <v>1932</v>
      </c>
      <c r="H196" s="40" t="s">
        <v>366</v>
      </c>
      <c r="I196" s="66">
        <v>4</v>
      </c>
      <c r="J196" s="68" t="s">
        <v>460</v>
      </c>
      <c r="K196" s="69" t="s">
        <v>1814</v>
      </c>
      <c r="L196" s="25">
        <v>0</v>
      </c>
      <c r="M196" s="25">
        <v>0</v>
      </c>
      <c r="N196" s="25">
        <v>0</v>
      </c>
      <c r="O196" s="25">
        <v>0</v>
      </c>
      <c r="P196" s="21">
        <v>1</v>
      </c>
      <c r="Q196" s="78">
        <v>1</v>
      </c>
      <c r="R196" s="40" t="s">
        <v>1933</v>
      </c>
      <c r="S196" s="46"/>
      <c r="T196" s="40" t="s">
        <v>275</v>
      </c>
      <c r="U196" s="66">
        <v>3</v>
      </c>
      <c r="V196" s="66">
        <v>4</v>
      </c>
    </row>
    <row r="197" spans="1:22" s="18" customFormat="1" ht="15" customHeight="1">
      <c r="A197" s="38">
        <v>1447</v>
      </c>
      <c r="B197" s="83" t="s">
        <v>1934</v>
      </c>
      <c r="H197" s="40" t="s">
        <v>366</v>
      </c>
      <c r="I197" s="66">
        <v>5</v>
      </c>
      <c r="J197" s="72" t="s">
        <v>479</v>
      </c>
      <c r="K197" s="69" t="s">
        <v>1814</v>
      </c>
      <c r="L197" s="25">
        <v>0</v>
      </c>
      <c r="M197" s="25">
        <v>0</v>
      </c>
      <c r="N197" s="21">
        <v>2</v>
      </c>
      <c r="O197" s="25">
        <v>0</v>
      </c>
      <c r="P197" s="21">
        <v>2</v>
      </c>
      <c r="Q197" s="78">
        <v>4</v>
      </c>
      <c r="R197" s="40" t="s">
        <v>1935</v>
      </c>
      <c r="S197" s="46"/>
      <c r="T197" s="40" t="s">
        <v>275</v>
      </c>
      <c r="U197" s="66">
        <v>5</v>
      </c>
      <c r="V197" s="66">
        <v>5</v>
      </c>
    </row>
    <row r="198" spans="1:22" s="18" customFormat="1" ht="15" customHeight="1">
      <c r="A198" s="38">
        <v>1453</v>
      </c>
      <c r="B198" s="94" t="s">
        <v>1936</v>
      </c>
      <c r="H198" s="40" t="s">
        <v>366</v>
      </c>
      <c r="I198" s="66">
        <v>6</v>
      </c>
      <c r="J198" s="73" t="s">
        <v>496</v>
      </c>
      <c r="K198" s="69" t="s">
        <v>1814</v>
      </c>
      <c r="L198" s="25">
        <v>0</v>
      </c>
      <c r="M198" s="25">
        <v>0</v>
      </c>
      <c r="N198" s="25">
        <v>0</v>
      </c>
      <c r="O198" s="25">
        <v>0</v>
      </c>
      <c r="P198" s="21">
        <v>1</v>
      </c>
      <c r="Q198" s="78">
        <v>1</v>
      </c>
      <c r="R198" s="40" t="s">
        <v>1937</v>
      </c>
      <c r="S198" s="49"/>
      <c r="T198" s="40" t="s">
        <v>275</v>
      </c>
      <c r="U198" s="66">
        <v>6</v>
      </c>
      <c r="V198" s="66">
        <v>6</v>
      </c>
    </row>
    <row r="199" spans="1:22" s="18" customFormat="1" ht="15" customHeight="1">
      <c r="A199" s="38">
        <v>1454</v>
      </c>
      <c r="B199" s="94" t="s">
        <v>1938</v>
      </c>
      <c r="H199" s="40" t="s">
        <v>366</v>
      </c>
      <c r="I199" s="66">
        <v>6</v>
      </c>
      <c r="J199" s="73" t="s">
        <v>496</v>
      </c>
      <c r="K199" s="69" t="s">
        <v>1814</v>
      </c>
      <c r="L199" s="21">
        <v>1</v>
      </c>
      <c r="M199" s="21">
        <v>2</v>
      </c>
      <c r="N199" s="21">
        <v>1</v>
      </c>
      <c r="O199" s="25">
        <v>0</v>
      </c>
      <c r="P199" s="21">
        <v>1</v>
      </c>
      <c r="Q199" s="78">
        <v>5</v>
      </c>
      <c r="R199" s="40" t="s">
        <v>1939</v>
      </c>
      <c r="S199" s="49"/>
      <c r="T199" s="40" t="s">
        <v>256</v>
      </c>
      <c r="U199" s="66">
        <v>0</v>
      </c>
      <c r="V199" s="66">
        <v>0</v>
      </c>
    </row>
    <row r="200" spans="1:22" s="18" customFormat="1" ht="15" customHeight="1">
      <c r="A200" s="38">
        <v>1457</v>
      </c>
      <c r="B200" s="94" t="s">
        <v>1940</v>
      </c>
      <c r="H200" s="40" t="s">
        <v>366</v>
      </c>
      <c r="I200" s="66">
        <v>7</v>
      </c>
      <c r="J200" s="61" t="s">
        <v>502</v>
      </c>
      <c r="K200" s="69" t="s">
        <v>1814</v>
      </c>
      <c r="L200" s="21">
        <v>1</v>
      </c>
      <c r="M200" s="21">
        <v>1</v>
      </c>
      <c r="N200" s="21">
        <v>1</v>
      </c>
      <c r="O200" s="21">
        <v>1</v>
      </c>
      <c r="P200" s="21">
        <v>1</v>
      </c>
      <c r="Q200" s="78">
        <v>5</v>
      </c>
      <c r="R200" s="40" t="s">
        <v>1941</v>
      </c>
      <c r="S200" s="49"/>
      <c r="T200" s="40" t="s">
        <v>275</v>
      </c>
      <c r="U200" s="66">
        <v>3</v>
      </c>
      <c r="V200" s="66">
        <v>7</v>
      </c>
    </row>
    <row r="201" spans="1:22" s="18" customFormat="1" ht="15" customHeight="1">
      <c r="A201" s="35">
        <v>1812</v>
      </c>
      <c r="B201" s="94" t="s">
        <v>1942</v>
      </c>
      <c r="H201" s="40" t="s">
        <v>384</v>
      </c>
      <c r="I201" s="66">
        <v>2</v>
      </c>
      <c r="J201" s="72" t="s">
        <v>479</v>
      </c>
      <c r="K201" s="91" t="s">
        <v>1814</v>
      </c>
      <c r="L201" s="35">
        <v>0</v>
      </c>
      <c r="M201" s="35">
        <v>0</v>
      </c>
      <c r="N201" s="30">
        <v>0</v>
      </c>
      <c r="O201" s="30">
        <v>1</v>
      </c>
      <c r="P201" s="30">
        <v>1</v>
      </c>
      <c r="Q201" s="78">
        <v>2</v>
      </c>
      <c r="R201" s="40" t="s">
        <v>1943</v>
      </c>
      <c r="S201" s="46"/>
      <c r="T201" s="40" t="s">
        <v>275</v>
      </c>
      <c r="U201" s="66">
        <v>3</v>
      </c>
      <c r="V201" s="66">
        <v>2</v>
      </c>
    </row>
    <row r="202" spans="1:22" s="18" customFormat="1" ht="15" customHeight="1">
      <c r="A202" s="35">
        <v>1814</v>
      </c>
      <c r="B202" s="94" t="s">
        <v>1944</v>
      </c>
      <c r="H202" s="40" t="s">
        <v>384</v>
      </c>
      <c r="I202" s="66">
        <v>2</v>
      </c>
      <c r="J202" s="68" t="s">
        <v>460</v>
      </c>
      <c r="K202" s="91" t="s">
        <v>1814</v>
      </c>
      <c r="L202" s="35">
        <v>0</v>
      </c>
      <c r="M202" s="35">
        <v>0</v>
      </c>
      <c r="N202" s="30">
        <v>1</v>
      </c>
      <c r="O202" s="35">
        <v>0</v>
      </c>
      <c r="P202" s="35">
        <v>0</v>
      </c>
      <c r="Q202" s="78">
        <v>1</v>
      </c>
      <c r="R202" s="40" t="s">
        <v>1945</v>
      </c>
      <c r="S202" s="46"/>
      <c r="T202" s="40" t="s">
        <v>256</v>
      </c>
      <c r="U202" s="66">
        <v>0</v>
      </c>
      <c r="V202" s="66">
        <v>0</v>
      </c>
    </row>
    <row r="203" spans="1:22" s="18" customFormat="1" ht="15" customHeight="1">
      <c r="A203" s="35">
        <v>1815</v>
      </c>
      <c r="B203" s="94" t="s">
        <v>1946</v>
      </c>
      <c r="H203" s="40" t="s">
        <v>384</v>
      </c>
      <c r="I203" s="66">
        <v>2</v>
      </c>
      <c r="J203" s="68" t="s">
        <v>460</v>
      </c>
      <c r="K203" s="91" t="s">
        <v>1814</v>
      </c>
      <c r="L203" s="35">
        <v>0</v>
      </c>
      <c r="M203" s="35">
        <v>0</v>
      </c>
      <c r="N203" s="35">
        <v>0</v>
      </c>
      <c r="O203" s="35">
        <v>0</v>
      </c>
      <c r="P203" s="35">
        <v>0</v>
      </c>
      <c r="Q203" s="78">
        <v>0</v>
      </c>
      <c r="R203" s="40"/>
      <c r="S203" s="46"/>
      <c r="T203" s="40" t="s">
        <v>275</v>
      </c>
      <c r="U203" s="66">
        <v>4</v>
      </c>
      <c r="V203" s="66">
        <v>3</v>
      </c>
    </row>
    <row r="204" spans="1:22" s="18" customFormat="1" ht="15" customHeight="1">
      <c r="A204" s="35">
        <v>1833</v>
      </c>
      <c r="B204" s="94" t="s">
        <v>1947</v>
      </c>
      <c r="H204" s="40" t="s">
        <v>384</v>
      </c>
      <c r="I204" s="66">
        <v>4</v>
      </c>
      <c r="J204" s="72" t="s">
        <v>479</v>
      </c>
      <c r="K204" s="91" t="s">
        <v>1814</v>
      </c>
      <c r="L204" s="35">
        <v>0</v>
      </c>
      <c r="M204" s="35">
        <v>0</v>
      </c>
      <c r="N204" s="35">
        <v>0</v>
      </c>
      <c r="O204" s="35">
        <v>0</v>
      </c>
      <c r="P204" s="30">
        <v>1</v>
      </c>
      <c r="Q204" s="78">
        <v>1</v>
      </c>
      <c r="R204" s="40" t="s">
        <v>1948</v>
      </c>
      <c r="S204" s="46"/>
      <c r="T204" s="40" t="s">
        <v>256</v>
      </c>
      <c r="U204" s="66">
        <v>0</v>
      </c>
      <c r="V204" s="66">
        <v>0</v>
      </c>
    </row>
    <row r="205" spans="1:22" s="18" customFormat="1" ht="15" customHeight="1">
      <c r="A205" s="35">
        <v>1837</v>
      </c>
      <c r="B205" s="132" t="s">
        <v>1949</v>
      </c>
      <c r="H205" s="40" t="s">
        <v>384</v>
      </c>
      <c r="I205" s="66">
        <v>4</v>
      </c>
      <c r="J205" s="73" t="s">
        <v>496</v>
      </c>
      <c r="K205" s="91" t="s">
        <v>1814</v>
      </c>
      <c r="L205" s="30">
        <v>0</v>
      </c>
      <c r="M205" s="35">
        <v>0</v>
      </c>
      <c r="N205" s="30">
        <v>2</v>
      </c>
      <c r="O205" s="30">
        <v>2</v>
      </c>
      <c r="P205" s="30">
        <v>2</v>
      </c>
      <c r="Q205" s="78">
        <v>6</v>
      </c>
      <c r="R205" s="40" t="s">
        <v>1950</v>
      </c>
      <c r="S205" s="46"/>
      <c r="T205" s="40" t="s">
        <v>275</v>
      </c>
      <c r="U205" s="66">
        <v>1</v>
      </c>
      <c r="V205" s="66">
        <v>1</v>
      </c>
    </row>
    <row r="206" spans="1:22" s="18" customFormat="1" ht="15" customHeight="1">
      <c r="A206" s="35">
        <v>1848</v>
      </c>
      <c r="B206" s="94" t="s">
        <v>1951</v>
      </c>
      <c r="H206" s="40" t="s">
        <v>384</v>
      </c>
      <c r="I206" s="66">
        <v>6</v>
      </c>
      <c r="J206" s="61" t="s">
        <v>502</v>
      </c>
      <c r="K206" s="91" t="s">
        <v>1814</v>
      </c>
      <c r="L206" s="30">
        <v>1</v>
      </c>
      <c r="M206" s="30">
        <v>1</v>
      </c>
      <c r="N206" s="30">
        <v>1</v>
      </c>
      <c r="O206" s="30">
        <v>1</v>
      </c>
      <c r="P206" s="30">
        <v>1</v>
      </c>
      <c r="Q206" s="78">
        <v>5</v>
      </c>
      <c r="R206" s="40" t="s">
        <v>1952</v>
      </c>
      <c r="S206" s="46"/>
      <c r="T206" s="40" t="s">
        <v>275</v>
      </c>
      <c r="U206" s="66">
        <v>4</v>
      </c>
      <c r="V206" s="66">
        <v>4</v>
      </c>
    </row>
    <row r="207" spans="1:22" s="18" customFormat="1" ht="15" customHeight="1">
      <c r="A207" s="35">
        <v>1852</v>
      </c>
      <c r="B207" s="102" t="s">
        <v>1953</v>
      </c>
      <c r="H207" s="40" t="s">
        <v>384</v>
      </c>
      <c r="I207" s="66">
        <v>6</v>
      </c>
      <c r="J207" s="72" t="s">
        <v>479</v>
      </c>
      <c r="K207" s="91" t="s">
        <v>1814</v>
      </c>
      <c r="L207" s="35">
        <v>0</v>
      </c>
      <c r="M207" s="35">
        <v>0</v>
      </c>
      <c r="N207" s="30">
        <v>2</v>
      </c>
      <c r="O207" s="35">
        <v>0</v>
      </c>
      <c r="P207" s="30">
        <v>2</v>
      </c>
      <c r="Q207" s="78">
        <v>4</v>
      </c>
      <c r="R207" s="40" t="s">
        <v>1954</v>
      </c>
      <c r="S207" s="49"/>
      <c r="T207" s="40" t="s">
        <v>275</v>
      </c>
      <c r="U207" s="66">
        <v>5</v>
      </c>
      <c r="V207" s="66">
        <v>4</v>
      </c>
    </row>
    <row r="208" spans="1:22" s="18" customFormat="1" ht="15" customHeight="1">
      <c r="A208" s="35">
        <v>1853</v>
      </c>
      <c r="B208" s="94" t="s">
        <v>6</v>
      </c>
      <c r="H208" s="40" t="s">
        <v>384</v>
      </c>
      <c r="I208" s="66">
        <v>6</v>
      </c>
      <c r="J208" s="73" t="s">
        <v>496</v>
      </c>
      <c r="K208" s="91" t="s">
        <v>1814</v>
      </c>
      <c r="L208" s="35">
        <v>0</v>
      </c>
      <c r="M208" s="35">
        <v>0</v>
      </c>
      <c r="N208" s="30">
        <v>2</v>
      </c>
      <c r="O208" s="30">
        <v>2</v>
      </c>
      <c r="P208" s="30">
        <v>2</v>
      </c>
      <c r="Q208" s="78">
        <v>6</v>
      </c>
      <c r="R208" s="40" t="s">
        <v>1955</v>
      </c>
      <c r="S208" s="49"/>
      <c r="T208" s="40" t="s">
        <v>256</v>
      </c>
      <c r="U208" s="66">
        <v>0</v>
      </c>
      <c r="V208" s="66">
        <v>0</v>
      </c>
    </row>
    <row r="209" spans="1:22" s="18" customFormat="1" ht="15" customHeight="1">
      <c r="A209" s="35">
        <v>1854</v>
      </c>
      <c r="B209" s="108" t="s">
        <v>1956</v>
      </c>
      <c r="H209" s="105" t="s">
        <v>384</v>
      </c>
      <c r="I209" s="75">
        <v>7</v>
      </c>
      <c r="J209" s="89" t="s">
        <v>460</v>
      </c>
      <c r="K209" s="122" t="s">
        <v>1814</v>
      </c>
      <c r="L209" s="35">
        <v>0</v>
      </c>
      <c r="M209" s="35">
        <v>0</v>
      </c>
      <c r="N209" s="35">
        <v>0</v>
      </c>
      <c r="O209" s="35">
        <v>0</v>
      </c>
      <c r="P209" s="35">
        <v>0</v>
      </c>
      <c r="Q209" s="78">
        <v>0</v>
      </c>
      <c r="R209" s="105"/>
      <c r="S209" s="116"/>
      <c r="T209" s="105" t="s">
        <v>275</v>
      </c>
      <c r="U209" s="75">
        <v>6</v>
      </c>
      <c r="V209" s="75">
        <v>8</v>
      </c>
    </row>
    <row r="210" spans="1:22" s="18" customFormat="1" ht="15" customHeight="1">
      <c r="A210" s="21">
        <v>1908</v>
      </c>
      <c r="B210" s="83" t="s">
        <v>1957</v>
      </c>
      <c r="H210" s="40" t="s">
        <v>401</v>
      </c>
      <c r="I210" s="66">
        <v>1</v>
      </c>
      <c r="J210" s="61" t="s">
        <v>502</v>
      </c>
      <c r="K210" s="91" t="s">
        <v>1814</v>
      </c>
      <c r="L210" s="21">
        <v>1</v>
      </c>
      <c r="M210" s="21">
        <v>1</v>
      </c>
      <c r="N210" s="25">
        <v>0</v>
      </c>
      <c r="O210" s="21">
        <v>1</v>
      </c>
      <c r="P210" s="21">
        <v>1</v>
      </c>
      <c r="Q210" s="78">
        <v>4</v>
      </c>
      <c r="R210" s="40" t="s">
        <v>1958</v>
      </c>
      <c r="S210" s="46"/>
      <c r="T210" s="40" t="s">
        <v>275</v>
      </c>
      <c r="U210" s="66">
        <v>7</v>
      </c>
      <c r="V210" s="66">
        <v>7</v>
      </c>
    </row>
    <row r="211" spans="1:22" s="18" customFormat="1" ht="15" customHeight="1">
      <c r="A211" s="21">
        <v>1914</v>
      </c>
      <c r="B211" s="108" t="s">
        <v>1959</v>
      </c>
      <c r="H211" s="105" t="s">
        <v>401</v>
      </c>
      <c r="I211" s="75">
        <v>2</v>
      </c>
      <c r="J211" s="89" t="s">
        <v>460</v>
      </c>
      <c r="K211" s="122" t="s">
        <v>1814</v>
      </c>
      <c r="L211" s="25">
        <v>0</v>
      </c>
      <c r="M211" s="25">
        <v>0</v>
      </c>
      <c r="N211" s="25">
        <v>0</v>
      </c>
      <c r="O211" s="25">
        <v>0</v>
      </c>
      <c r="P211" s="25">
        <v>0</v>
      </c>
      <c r="Q211" s="78">
        <v>0</v>
      </c>
      <c r="R211" s="105" t="s">
        <v>1960</v>
      </c>
      <c r="S211" s="77"/>
      <c r="T211" s="105" t="s">
        <v>256</v>
      </c>
      <c r="U211" s="75">
        <v>0</v>
      </c>
      <c r="V211" s="75">
        <v>0</v>
      </c>
    </row>
    <row r="212" spans="1:22" s="18" customFormat="1" ht="15" customHeight="1">
      <c r="A212" s="21">
        <v>1919</v>
      </c>
      <c r="B212" s="94" t="s">
        <v>1961</v>
      </c>
      <c r="H212" s="40" t="s">
        <v>401</v>
      </c>
      <c r="I212" s="66">
        <v>2</v>
      </c>
      <c r="J212" s="72" t="s">
        <v>479</v>
      </c>
      <c r="K212" s="91" t="s">
        <v>1814</v>
      </c>
      <c r="L212" s="25">
        <v>0</v>
      </c>
      <c r="M212" s="25">
        <v>0</v>
      </c>
      <c r="N212" s="25">
        <v>0</v>
      </c>
      <c r="O212" s="25">
        <v>0</v>
      </c>
      <c r="P212" s="25">
        <v>0</v>
      </c>
      <c r="Q212" s="78">
        <v>0</v>
      </c>
      <c r="R212" s="40" t="s">
        <v>1962</v>
      </c>
      <c r="S212" s="46"/>
      <c r="T212" s="40" t="s">
        <v>275</v>
      </c>
      <c r="U212" s="66">
        <v>2</v>
      </c>
      <c r="V212" s="66">
        <v>3</v>
      </c>
    </row>
    <row r="213" spans="1:22" s="18" customFormat="1" ht="15" customHeight="1">
      <c r="A213" s="21">
        <v>1920</v>
      </c>
      <c r="B213" s="94" t="s">
        <v>1963</v>
      </c>
      <c r="H213" s="40" t="s">
        <v>401</v>
      </c>
      <c r="I213" s="66">
        <v>2</v>
      </c>
      <c r="J213" s="72" t="s">
        <v>479</v>
      </c>
      <c r="K213" s="91" t="s">
        <v>1814</v>
      </c>
      <c r="L213" s="25">
        <v>0</v>
      </c>
      <c r="M213" s="21">
        <v>1</v>
      </c>
      <c r="N213" s="25">
        <v>0</v>
      </c>
      <c r="O213" s="25">
        <v>0</v>
      </c>
      <c r="P213" s="21">
        <v>1</v>
      </c>
      <c r="Q213" s="78">
        <v>2</v>
      </c>
      <c r="R213" s="40" t="s">
        <v>1964</v>
      </c>
      <c r="S213" s="46"/>
      <c r="T213" s="40" t="s">
        <v>275</v>
      </c>
      <c r="U213" s="66">
        <v>3</v>
      </c>
      <c r="V213" s="66">
        <v>2</v>
      </c>
    </row>
    <row r="214" spans="1:22" s="18" customFormat="1" ht="15" customHeight="1">
      <c r="A214" s="21">
        <v>1928</v>
      </c>
      <c r="B214" s="94" t="s">
        <v>230</v>
      </c>
      <c r="H214" s="40" t="s">
        <v>401</v>
      </c>
      <c r="I214" s="66">
        <v>3</v>
      </c>
      <c r="J214" s="68" t="s">
        <v>460</v>
      </c>
      <c r="K214" s="91" t="s">
        <v>1814</v>
      </c>
      <c r="L214" s="25">
        <v>0</v>
      </c>
      <c r="M214" s="25">
        <v>0</v>
      </c>
      <c r="N214" s="25">
        <v>0</v>
      </c>
      <c r="O214" s="25">
        <v>0</v>
      </c>
      <c r="P214" s="25">
        <v>0</v>
      </c>
      <c r="Q214" s="78">
        <v>0</v>
      </c>
      <c r="R214" s="40" t="s">
        <v>1965</v>
      </c>
      <c r="S214" s="46"/>
      <c r="T214" s="40" t="s">
        <v>256</v>
      </c>
      <c r="U214" s="66">
        <v>0</v>
      </c>
      <c r="V214" s="66">
        <v>0</v>
      </c>
    </row>
    <row r="215" spans="1:22" s="18" customFormat="1" ht="15" customHeight="1">
      <c r="A215" s="21">
        <v>1929</v>
      </c>
      <c r="B215" s="94" t="s">
        <v>1966</v>
      </c>
      <c r="H215" s="40" t="s">
        <v>401</v>
      </c>
      <c r="I215" s="66">
        <v>3</v>
      </c>
      <c r="J215" s="68" t="s">
        <v>460</v>
      </c>
      <c r="K215" s="91" t="s">
        <v>1814</v>
      </c>
      <c r="L215" s="25">
        <v>0</v>
      </c>
      <c r="M215" s="25">
        <v>0</v>
      </c>
      <c r="N215" s="25">
        <v>0</v>
      </c>
      <c r="O215" s="25">
        <v>0</v>
      </c>
      <c r="P215" s="21">
        <v>1</v>
      </c>
      <c r="Q215" s="78">
        <v>1</v>
      </c>
      <c r="R215" s="40" t="s">
        <v>1967</v>
      </c>
      <c r="S215" s="46"/>
      <c r="T215" s="40" t="s">
        <v>275</v>
      </c>
      <c r="U215" s="66">
        <v>3</v>
      </c>
      <c r="V215" s="66">
        <v>3</v>
      </c>
    </row>
    <row r="216" spans="1:22" s="18" customFormat="1" ht="15" customHeight="1">
      <c r="A216" s="21">
        <v>1931</v>
      </c>
      <c r="B216" s="94" t="s">
        <v>1968</v>
      </c>
      <c r="H216" s="40" t="s">
        <v>401</v>
      </c>
      <c r="I216" s="66">
        <v>3</v>
      </c>
      <c r="J216" s="72" t="s">
        <v>479</v>
      </c>
      <c r="K216" s="91" t="s">
        <v>1814</v>
      </c>
      <c r="L216" s="25">
        <v>0</v>
      </c>
      <c r="M216" s="21">
        <v>2</v>
      </c>
      <c r="N216" s="21">
        <v>1</v>
      </c>
      <c r="O216" s="21">
        <v>1</v>
      </c>
      <c r="P216" s="25">
        <v>0</v>
      </c>
      <c r="Q216" s="78">
        <v>4</v>
      </c>
      <c r="R216" s="40" t="s">
        <v>1969</v>
      </c>
      <c r="S216" s="46"/>
      <c r="T216" s="40" t="s">
        <v>338</v>
      </c>
      <c r="U216" s="66">
        <v>3</v>
      </c>
      <c r="V216" s="66">
        <v>2</v>
      </c>
    </row>
    <row r="217" spans="1:22" s="18" customFormat="1" ht="15" customHeight="1">
      <c r="A217" s="21">
        <v>1944</v>
      </c>
      <c r="B217" s="94" t="s">
        <v>1970</v>
      </c>
      <c r="H217" s="40" t="s">
        <v>401</v>
      </c>
      <c r="I217" s="66">
        <v>4</v>
      </c>
      <c r="J217" s="73" t="s">
        <v>496</v>
      </c>
      <c r="K217" s="91" t="s">
        <v>1814</v>
      </c>
      <c r="L217" s="21">
        <v>1</v>
      </c>
      <c r="M217" s="21">
        <v>1</v>
      </c>
      <c r="N217" s="21">
        <v>2</v>
      </c>
      <c r="O217" s="21">
        <v>2</v>
      </c>
      <c r="P217" s="25">
        <v>0</v>
      </c>
      <c r="Q217" s="78">
        <v>6</v>
      </c>
      <c r="R217" s="40" t="s">
        <v>1361</v>
      </c>
      <c r="S217" s="46"/>
      <c r="T217" s="40" t="s">
        <v>275</v>
      </c>
      <c r="U217" s="66">
        <v>5</v>
      </c>
      <c r="V217" s="66">
        <v>3</v>
      </c>
    </row>
    <row r="218" spans="1:22" s="18" customFormat="1" ht="15" customHeight="1">
      <c r="A218" s="21">
        <v>1953</v>
      </c>
      <c r="B218" s="94" t="s">
        <v>1971</v>
      </c>
      <c r="H218" s="40" t="s">
        <v>401</v>
      </c>
      <c r="I218" s="66">
        <v>6</v>
      </c>
      <c r="J218" s="73" t="s">
        <v>496</v>
      </c>
      <c r="K218" s="91" t="s">
        <v>1814</v>
      </c>
      <c r="L218" s="25">
        <v>0</v>
      </c>
      <c r="M218" s="21">
        <v>2</v>
      </c>
      <c r="N218" s="21">
        <v>2</v>
      </c>
      <c r="O218" s="21">
        <v>2</v>
      </c>
      <c r="P218" s="21">
        <v>2</v>
      </c>
      <c r="Q218" s="78">
        <v>8</v>
      </c>
      <c r="R218" s="40" t="s">
        <v>1972</v>
      </c>
      <c r="S218" s="49"/>
      <c r="T218" s="40" t="s">
        <v>275</v>
      </c>
      <c r="U218" s="66">
        <v>6</v>
      </c>
      <c r="V218" s="66">
        <v>7</v>
      </c>
    </row>
    <row r="219" spans="1:22" s="18" customFormat="1" ht="15" customHeight="1">
      <c r="A219" s="35"/>
      <c r="B219" s="108" t="s">
        <v>1973</v>
      </c>
      <c r="H219" s="105" t="s">
        <v>413</v>
      </c>
      <c r="I219" s="75">
        <v>1</v>
      </c>
      <c r="J219" s="89" t="s">
        <v>460</v>
      </c>
      <c r="K219" s="90" t="s">
        <v>1814</v>
      </c>
      <c r="L219" s="35">
        <v>0</v>
      </c>
      <c r="M219" s="35">
        <v>0</v>
      </c>
      <c r="N219" s="35">
        <v>0</v>
      </c>
      <c r="O219" s="35">
        <v>0</v>
      </c>
      <c r="P219" s="35">
        <v>0</v>
      </c>
      <c r="Q219" s="78">
        <v>0</v>
      </c>
      <c r="R219" s="40" t="s">
        <v>1974</v>
      </c>
      <c r="S219" s="77"/>
      <c r="T219" s="105" t="s">
        <v>275</v>
      </c>
      <c r="U219" s="75">
        <v>1</v>
      </c>
      <c r="V219" s="75">
        <v>2</v>
      </c>
    </row>
    <row r="220" spans="1:22" s="18" customFormat="1" ht="15" customHeight="1">
      <c r="A220" s="21"/>
      <c r="B220" s="94" t="s">
        <v>1975</v>
      </c>
      <c r="H220" s="40" t="s">
        <v>413</v>
      </c>
      <c r="I220" s="66">
        <v>1</v>
      </c>
      <c r="J220" s="68" t="s">
        <v>460</v>
      </c>
      <c r="K220" s="69" t="s">
        <v>1814</v>
      </c>
      <c r="L220" s="86">
        <v>0</v>
      </c>
      <c r="M220" s="21">
        <v>1</v>
      </c>
      <c r="N220" s="21">
        <v>2</v>
      </c>
      <c r="O220" s="86">
        <v>0</v>
      </c>
      <c r="P220" s="86">
        <v>0</v>
      </c>
      <c r="Q220" s="78">
        <v>3</v>
      </c>
      <c r="R220" s="40" t="s">
        <v>1976</v>
      </c>
      <c r="S220" s="46"/>
      <c r="T220" s="40" t="s">
        <v>275</v>
      </c>
      <c r="U220" s="66">
        <v>1</v>
      </c>
      <c r="V220" s="66">
        <v>2</v>
      </c>
    </row>
    <row r="221" spans="1:22" s="18" customFormat="1" ht="15" customHeight="1">
      <c r="B221" s="102" t="s">
        <v>1977</v>
      </c>
      <c r="H221" s="40" t="s">
        <v>413</v>
      </c>
      <c r="I221" s="66">
        <v>1</v>
      </c>
      <c r="J221" s="72" t="s">
        <v>479</v>
      </c>
      <c r="K221" s="69" t="s">
        <v>1814</v>
      </c>
      <c r="L221" s="86">
        <v>0</v>
      </c>
      <c r="M221" s="86">
        <v>0</v>
      </c>
      <c r="N221" s="86">
        <v>0</v>
      </c>
      <c r="O221" s="86">
        <v>0</v>
      </c>
      <c r="P221" s="21">
        <v>1</v>
      </c>
      <c r="Q221" s="78">
        <v>1</v>
      </c>
      <c r="R221" s="40" t="s">
        <v>1978</v>
      </c>
      <c r="S221" s="46"/>
      <c r="T221" s="40" t="s">
        <v>275</v>
      </c>
      <c r="U221" s="66">
        <v>2</v>
      </c>
      <c r="V221" s="66">
        <v>4</v>
      </c>
    </row>
    <row r="222" spans="1:22" s="18" customFormat="1" ht="15" customHeight="1">
      <c r="A222" s="35"/>
      <c r="B222" s="108" t="s">
        <v>1979</v>
      </c>
      <c r="H222" s="105" t="s">
        <v>413</v>
      </c>
      <c r="I222" s="75">
        <v>1</v>
      </c>
      <c r="J222" s="89" t="s">
        <v>460</v>
      </c>
      <c r="K222" s="90" t="s">
        <v>1814</v>
      </c>
      <c r="L222" s="35">
        <v>0</v>
      </c>
      <c r="M222" s="35">
        <v>0</v>
      </c>
      <c r="N222" s="35">
        <v>0</v>
      </c>
      <c r="O222" s="35">
        <v>0</v>
      </c>
      <c r="P222" s="35">
        <v>0</v>
      </c>
      <c r="Q222" s="78">
        <v>0</v>
      </c>
      <c r="R222" s="40" t="s">
        <v>274</v>
      </c>
      <c r="S222" s="77"/>
      <c r="T222" s="105" t="s">
        <v>275</v>
      </c>
      <c r="U222" s="75">
        <v>2</v>
      </c>
      <c r="V222" s="75">
        <v>1</v>
      </c>
    </row>
    <row r="223" spans="1:22" s="18" customFormat="1" ht="15" customHeight="1">
      <c r="A223" s="35"/>
      <c r="B223" s="108" t="s">
        <v>1980</v>
      </c>
      <c r="H223" s="105" t="s">
        <v>413</v>
      </c>
      <c r="I223" s="75">
        <v>2</v>
      </c>
      <c r="J223" s="89" t="s">
        <v>460</v>
      </c>
      <c r="K223" s="90" t="s">
        <v>1814</v>
      </c>
      <c r="L223" s="35">
        <v>0</v>
      </c>
      <c r="M223" s="35">
        <v>0</v>
      </c>
      <c r="N223" s="35">
        <v>0</v>
      </c>
      <c r="O223" s="35">
        <v>0</v>
      </c>
      <c r="P223" s="35">
        <v>0</v>
      </c>
      <c r="Q223" s="78">
        <v>0</v>
      </c>
      <c r="R223" s="40" t="s">
        <v>1981</v>
      </c>
      <c r="S223" s="77"/>
      <c r="T223" s="105" t="s">
        <v>275</v>
      </c>
      <c r="U223" s="75">
        <v>1</v>
      </c>
      <c r="V223" s="75">
        <v>2</v>
      </c>
    </row>
    <row r="224" spans="1:22" s="18" customFormat="1" ht="15" customHeight="1">
      <c r="A224" s="21"/>
      <c r="B224" s="94" t="s">
        <v>1982</v>
      </c>
      <c r="H224" s="40" t="s">
        <v>413</v>
      </c>
      <c r="I224" s="66">
        <v>2</v>
      </c>
      <c r="J224" s="68" t="s">
        <v>460</v>
      </c>
      <c r="K224" s="69" t="s">
        <v>1814</v>
      </c>
      <c r="L224" s="86">
        <v>0</v>
      </c>
      <c r="M224" s="86">
        <v>0</v>
      </c>
      <c r="N224" s="86">
        <v>0</v>
      </c>
      <c r="O224" s="21">
        <v>1</v>
      </c>
      <c r="P224" s="86">
        <v>0</v>
      </c>
      <c r="Q224" s="78">
        <v>1</v>
      </c>
      <c r="R224" s="40" t="s">
        <v>1983</v>
      </c>
      <c r="S224" s="46"/>
      <c r="T224" s="40" t="s">
        <v>275</v>
      </c>
      <c r="U224" s="66">
        <v>2</v>
      </c>
      <c r="V224" s="66">
        <v>3</v>
      </c>
    </row>
    <row r="225" spans="1:22" s="18" customFormat="1" ht="15" customHeight="1">
      <c r="A225" s="21"/>
      <c r="B225" s="94" t="s">
        <v>1984</v>
      </c>
      <c r="H225" s="40" t="s">
        <v>413</v>
      </c>
      <c r="I225" s="66">
        <v>2</v>
      </c>
      <c r="J225" s="68" t="s">
        <v>460</v>
      </c>
      <c r="K225" s="69" t="s">
        <v>1814</v>
      </c>
      <c r="L225" s="86">
        <v>0</v>
      </c>
      <c r="M225" s="21">
        <v>2</v>
      </c>
      <c r="N225" s="86">
        <v>0</v>
      </c>
      <c r="O225" s="86">
        <v>0</v>
      </c>
      <c r="P225" s="86">
        <v>0</v>
      </c>
      <c r="Q225" s="78">
        <v>2</v>
      </c>
      <c r="R225" s="40" t="s">
        <v>1985</v>
      </c>
      <c r="S225" s="46"/>
      <c r="T225" s="40" t="s">
        <v>275</v>
      </c>
      <c r="U225" s="66">
        <v>3</v>
      </c>
      <c r="V225" s="66">
        <v>2</v>
      </c>
    </row>
    <row r="226" spans="1:22" s="18" customFormat="1" ht="15" customHeight="1">
      <c r="A226" s="21"/>
      <c r="B226" s="94" t="s">
        <v>1986</v>
      </c>
      <c r="H226" s="40" t="s">
        <v>413</v>
      </c>
      <c r="I226" s="66">
        <v>2</v>
      </c>
      <c r="J226" s="73" t="s">
        <v>496</v>
      </c>
      <c r="K226" s="69" t="s">
        <v>1814</v>
      </c>
      <c r="L226" s="21">
        <v>1</v>
      </c>
      <c r="M226" s="21">
        <v>0</v>
      </c>
      <c r="N226" s="21">
        <v>1</v>
      </c>
      <c r="O226" s="21">
        <v>1</v>
      </c>
      <c r="P226" s="21">
        <v>2</v>
      </c>
      <c r="Q226" s="78">
        <v>5</v>
      </c>
      <c r="R226" s="40" t="s">
        <v>1987</v>
      </c>
      <c r="S226" s="46"/>
      <c r="T226" s="40" t="s">
        <v>275</v>
      </c>
      <c r="U226" s="66">
        <v>2</v>
      </c>
      <c r="V226" s="66">
        <v>3</v>
      </c>
    </row>
    <row r="227" spans="1:22" s="18" customFormat="1" ht="15" customHeight="1">
      <c r="A227" s="21"/>
      <c r="B227" s="94" t="s">
        <v>1988</v>
      </c>
      <c r="H227" s="40" t="s">
        <v>413</v>
      </c>
      <c r="I227" s="66">
        <v>2</v>
      </c>
      <c r="J227" s="72" t="s">
        <v>479</v>
      </c>
      <c r="K227" s="69" t="s">
        <v>1814</v>
      </c>
      <c r="L227" s="86">
        <v>0</v>
      </c>
      <c r="M227" s="86">
        <v>0</v>
      </c>
      <c r="N227" s="86">
        <v>0</v>
      </c>
      <c r="O227" s="21">
        <v>1</v>
      </c>
      <c r="P227" s="21">
        <v>2</v>
      </c>
      <c r="Q227" s="78">
        <v>3</v>
      </c>
      <c r="R227" s="40" t="s">
        <v>1989</v>
      </c>
      <c r="S227" s="46"/>
      <c r="T227" s="40" t="s">
        <v>275</v>
      </c>
      <c r="U227" s="66">
        <v>2</v>
      </c>
      <c r="V227" s="66">
        <v>4</v>
      </c>
    </row>
    <row r="228" spans="1:22" s="18" customFormat="1" ht="15" customHeight="1">
      <c r="B228" s="94" t="s">
        <v>1990</v>
      </c>
      <c r="H228" s="40" t="s">
        <v>413</v>
      </c>
      <c r="I228" s="66">
        <v>3</v>
      </c>
      <c r="J228" s="61" t="s">
        <v>502</v>
      </c>
      <c r="K228" s="69" t="s">
        <v>1814</v>
      </c>
      <c r="L228" s="86">
        <v>0</v>
      </c>
      <c r="M228" s="21">
        <v>1</v>
      </c>
      <c r="N228" s="21">
        <v>1</v>
      </c>
      <c r="O228" s="21">
        <v>1</v>
      </c>
      <c r="P228" s="21">
        <v>1</v>
      </c>
      <c r="Q228" s="78">
        <v>4</v>
      </c>
      <c r="R228" s="40" t="s">
        <v>1991</v>
      </c>
      <c r="S228" s="46"/>
      <c r="T228" s="40" t="s">
        <v>275</v>
      </c>
      <c r="U228" s="66">
        <v>3</v>
      </c>
      <c r="V228" s="66">
        <v>4</v>
      </c>
    </row>
    <row r="229" spans="1:22" s="18" customFormat="1" ht="15" customHeight="1">
      <c r="B229" s="39" t="s">
        <v>1992</v>
      </c>
      <c r="H229" s="79" t="s">
        <v>413</v>
      </c>
      <c r="I229" s="46">
        <v>3</v>
      </c>
      <c r="J229" s="68" t="s">
        <v>460</v>
      </c>
      <c r="K229" s="69" t="s">
        <v>1814</v>
      </c>
      <c r="L229" s="86">
        <v>0</v>
      </c>
      <c r="M229" s="86">
        <v>0</v>
      </c>
      <c r="N229" s="86">
        <v>0</v>
      </c>
      <c r="O229" s="86">
        <v>0</v>
      </c>
      <c r="P229" s="21">
        <v>2</v>
      </c>
      <c r="Q229" s="78">
        <v>2</v>
      </c>
      <c r="R229" s="79"/>
      <c r="S229" s="46"/>
      <c r="T229" s="79" t="s">
        <v>275</v>
      </c>
      <c r="U229" s="46">
        <v>5</v>
      </c>
      <c r="V229" s="46">
        <v>2</v>
      </c>
    </row>
    <row r="230" spans="1:22" s="18" customFormat="1" ht="15" customHeight="1">
      <c r="A230" s="21"/>
      <c r="B230" s="39" t="s">
        <v>1993</v>
      </c>
      <c r="H230" s="79" t="s">
        <v>413</v>
      </c>
      <c r="I230" s="46">
        <v>3</v>
      </c>
      <c r="J230" s="72" t="s">
        <v>479</v>
      </c>
      <c r="K230" s="69" t="s">
        <v>1814</v>
      </c>
      <c r="L230" s="86">
        <v>0</v>
      </c>
      <c r="M230" s="86">
        <v>0</v>
      </c>
      <c r="N230" s="86">
        <v>0</v>
      </c>
      <c r="O230" s="86">
        <v>0</v>
      </c>
      <c r="P230" s="21">
        <v>2</v>
      </c>
      <c r="Q230" s="78">
        <v>2</v>
      </c>
      <c r="R230" s="79" t="s">
        <v>1994</v>
      </c>
      <c r="S230" s="46"/>
      <c r="T230" s="79" t="s">
        <v>275</v>
      </c>
      <c r="U230" s="46">
        <v>2</v>
      </c>
      <c r="V230" s="46">
        <v>2</v>
      </c>
    </row>
    <row r="231" spans="1:22" s="18" customFormat="1" ht="15" customHeight="1">
      <c r="B231" s="133" t="s">
        <v>1995</v>
      </c>
      <c r="H231" s="79" t="s">
        <v>413</v>
      </c>
      <c r="I231" s="49">
        <v>3</v>
      </c>
      <c r="J231" s="72" t="s">
        <v>479</v>
      </c>
      <c r="K231" s="69" t="s">
        <v>1814</v>
      </c>
      <c r="L231" s="86">
        <v>0</v>
      </c>
      <c r="M231" s="86">
        <v>0</v>
      </c>
      <c r="N231" s="21">
        <v>1</v>
      </c>
      <c r="O231" s="86">
        <v>0</v>
      </c>
      <c r="P231" s="21">
        <v>2</v>
      </c>
      <c r="Q231" s="78">
        <v>3</v>
      </c>
      <c r="R231" s="80" t="s">
        <v>1996</v>
      </c>
      <c r="S231" s="46"/>
      <c r="T231" s="80" t="s">
        <v>275</v>
      </c>
      <c r="U231" s="49">
        <v>4</v>
      </c>
      <c r="V231" s="49">
        <v>3</v>
      </c>
    </row>
    <row r="232" spans="1:22" s="18" customFormat="1" ht="15" customHeight="1">
      <c r="B232" s="39" t="s">
        <v>1997</v>
      </c>
      <c r="H232" s="79" t="s">
        <v>413</v>
      </c>
      <c r="I232" s="49">
        <v>3</v>
      </c>
      <c r="J232" s="73" t="s">
        <v>496</v>
      </c>
      <c r="K232" s="69" t="s">
        <v>1814</v>
      </c>
      <c r="L232" s="21">
        <v>1</v>
      </c>
      <c r="M232" s="21">
        <v>1</v>
      </c>
      <c r="N232" s="21">
        <v>2</v>
      </c>
      <c r="O232" s="21">
        <v>2</v>
      </c>
      <c r="P232" s="21">
        <v>2</v>
      </c>
      <c r="Q232" s="78">
        <v>8</v>
      </c>
      <c r="R232" s="80" t="s">
        <v>1998</v>
      </c>
      <c r="S232" s="46"/>
      <c r="T232" s="80" t="s">
        <v>275</v>
      </c>
      <c r="U232" s="49">
        <v>4</v>
      </c>
      <c r="V232" s="49">
        <v>2</v>
      </c>
    </row>
    <row r="233" spans="1:22" s="18" customFormat="1" ht="15" customHeight="1">
      <c r="A233" s="21"/>
      <c r="B233" s="39" t="s">
        <v>1999</v>
      </c>
      <c r="H233" s="79" t="s">
        <v>413</v>
      </c>
      <c r="I233" s="49">
        <v>3</v>
      </c>
      <c r="J233" s="68" t="s">
        <v>460</v>
      </c>
      <c r="K233" s="69" t="s">
        <v>1814</v>
      </c>
      <c r="L233" s="86">
        <v>0</v>
      </c>
      <c r="M233" s="86">
        <v>0</v>
      </c>
      <c r="N233" s="21">
        <v>1</v>
      </c>
      <c r="O233" s="86">
        <v>0</v>
      </c>
      <c r="P233" s="21">
        <v>1</v>
      </c>
      <c r="Q233" s="78">
        <v>2</v>
      </c>
      <c r="R233" s="80" t="s">
        <v>2000</v>
      </c>
      <c r="S233" s="49"/>
      <c r="T233" s="80" t="s">
        <v>275</v>
      </c>
      <c r="U233" s="49">
        <v>2</v>
      </c>
      <c r="V233" s="49">
        <v>3</v>
      </c>
    </row>
    <row r="234" spans="1:22" s="18" customFormat="1" ht="15" customHeight="1">
      <c r="A234" s="21"/>
      <c r="B234" s="39" t="s">
        <v>2001</v>
      </c>
      <c r="H234" s="79" t="s">
        <v>413</v>
      </c>
      <c r="I234" s="46">
        <v>3</v>
      </c>
      <c r="J234" s="68" t="s">
        <v>460</v>
      </c>
      <c r="K234" s="69" t="s">
        <v>1814</v>
      </c>
      <c r="L234" s="35">
        <v>0</v>
      </c>
      <c r="M234" s="86">
        <v>0</v>
      </c>
      <c r="N234" s="86">
        <v>0</v>
      </c>
      <c r="O234" s="86">
        <v>0</v>
      </c>
      <c r="P234" s="21">
        <v>1</v>
      </c>
      <c r="Q234" s="78">
        <v>1</v>
      </c>
      <c r="R234" s="79" t="s">
        <v>2002</v>
      </c>
      <c r="S234" s="46"/>
      <c r="T234" s="79" t="s">
        <v>275</v>
      </c>
      <c r="U234" s="46">
        <v>3</v>
      </c>
      <c r="V234" s="46">
        <v>3</v>
      </c>
    </row>
    <row r="235" spans="1:22" s="18" customFormat="1" ht="15" customHeight="1">
      <c r="A235" s="21"/>
      <c r="B235" s="83" t="s">
        <v>2003</v>
      </c>
      <c r="H235" s="79" t="s">
        <v>413</v>
      </c>
      <c r="I235" s="46">
        <v>3</v>
      </c>
      <c r="J235" s="72" t="s">
        <v>479</v>
      </c>
      <c r="K235" s="69" t="s">
        <v>1814</v>
      </c>
      <c r="L235" s="86">
        <v>0</v>
      </c>
      <c r="M235" s="86">
        <v>0</v>
      </c>
      <c r="N235" s="86">
        <v>0</v>
      </c>
      <c r="O235" s="21">
        <v>1</v>
      </c>
      <c r="P235" s="21">
        <v>2</v>
      </c>
      <c r="Q235" s="78">
        <v>3</v>
      </c>
      <c r="R235" s="79" t="s">
        <v>2004</v>
      </c>
      <c r="S235" s="46"/>
      <c r="T235" s="79" t="s">
        <v>275</v>
      </c>
      <c r="U235" s="46">
        <v>4</v>
      </c>
      <c r="V235" s="46">
        <v>3</v>
      </c>
    </row>
    <row r="236" spans="1:22" s="18" customFormat="1" ht="15" customHeight="1">
      <c r="A236" s="21"/>
      <c r="B236" s="39" t="s">
        <v>2005</v>
      </c>
      <c r="H236" s="79" t="s">
        <v>413</v>
      </c>
      <c r="I236" s="46">
        <v>3</v>
      </c>
      <c r="J236" s="72" t="s">
        <v>479</v>
      </c>
      <c r="K236" s="69" t="s">
        <v>1814</v>
      </c>
      <c r="L236" s="86">
        <v>0</v>
      </c>
      <c r="M236" s="86">
        <v>0</v>
      </c>
      <c r="N236" s="21">
        <v>1</v>
      </c>
      <c r="O236" s="21">
        <v>1</v>
      </c>
      <c r="P236" s="21">
        <v>2</v>
      </c>
      <c r="Q236" s="78">
        <v>4</v>
      </c>
      <c r="R236" s="80" t="s">
        <v>2006</v>
      </c>
      <c r="S236" s="46"/>
      <c r="T236" s="79" t="s">
        <v>275</v>
      </c>
      <c r="U236" s="46">
        <v>2</v>
      </c>
      <c r="V236" s="46">
        <v>5</v>
      </c>
    </row>
    <row r="237" spans="1:22" s="18" customFormat="1" ht="15" customHeight="1">
      <c r="B237" s="39" t="s">
        <v>2007</v>
      </c>
      <c r="H237" s="80" t="s">
        <v>413</v>
      </c>
      <c r="I237" s="49">
        <v>3</v>
      </c>
      <c r="J237" s="68" t="s">
        <v>460</v>
      </c>
      <c r="K237" s="69" t="s">
        <v>1814</v>
      </c>
      <c r="L237" s="86">
        <v>0</v>
      </c>
      <c r="M237" s="86">
        <v>0</v>
      </c>
      <c r="N237" s="86">
        <v>0</v>
      </c>
      <c r="O237" s="86">
        <v>0</v>
      </c>
      <c r="P237" s="21">
        <v>1</v>
      </c>
      <c r="Q237" s="78">
        <v>1</v>
      </c>
      <c r="R237" s="79" t="s">
        <v>2008</v>
      </c>
      <c r="S237" s="46"/>
      <c r="T237" s="80" t="s">
        <v>275</v>
      </c>
      <c r="U237" s="49">
        <v>2</v>
      </c>
      <c r="V237" s="49">
        <v>1</v>
      </c>
    </row>
    <row r="238" spans="1:22" s="18" customFormat="1" ht="15" customHeight="1">
      <c r="A238" s="21"/>
      <c r="B238" s="39" t="s">
        <v>2009</v>
      </c>
      <c r="H238" s="79" t="s">
        <v>413</v>
      </c>
      <c r="I238" s="46">
        <v>3</v>
      </c>
      <c r="J238" s="61" t="s">
        <v>502</v>
      </c>
      <c r="K238" s="69" t="s">
        <v>1814</v>
      </c>
      <c r="L238" s="21">
        <v>1</v>
      </c>
      <c r="M238" s="86">
        <v>0</v>
      </c>
      <c r="N238" s="21">
        <v>1</v>
      </c>
      <c r="O238" s="86">
        <v>0</v>
      </c>
      <c r="P238" s="21">
        <v>1</v>
      </c>
      <c r="Q238" s="78">
        <v>3</v>
      </c>
      <c r="R238" s="79" t="s">
        <v>2010</v>
      </c>
      <c r="S238" s="46"/>
      <c r="T238" s="79" t="s">
        <v>275</v>
      </c>
      <c r="U238" s="46">
        <v>3</v>
      </c>
      <c r="V238" s="46">
        <v>4</v>
      </c>
    </row>
    <row r="239" spans="1:22" s="18" customFormat="1" ht="15" customHeight="1">
      <c r="B239" s="39" t="s">
        <v>2011</v>
      </c>
      <c r="H239" s="79" t="s">
        <v>413</v>
      </c>
      <c r="I239" s="46">
        <v>3</v>
      </c>
      <c r="J239" s="68" t="s">
        <v>460</v>
      </c>
      <c r="K239" s="69" t="s">
        <v>1814</v>
      </c>
      <c r="L239" s="86">
        <v>0</v>
      </c>
      <c r="M239" s="86">
        <v>0</v>
      </c>
      <c r="N239" s="86">
        <v>0</v>
      </c>
      <c r="O239" s="86">
        <v>0</v>
      </c>
      <c r="P239" s="21">
        <v>1</v>
      </c>
      <c r="Q239" s="78">
        <v>1</v>
      </c>
      <c r="R239" s="80" t="s">
        <v>2012</v>
      </c>
      <c r="S239" s="46"/>
      <c r="T239" s="80" t="s">
        <v>275</v>
      </c>
      <c r="U239" s="49">
        <v>3</v>
      </c>
      <c r="V239" s="49">
        <v>3</v>
      </c>
    </row>
    <row r="240" spans="1:22" s="18" customFormat="1" ht="15" customHeight="1">
      <c r="A240" s="21"/>
      <c r="B240" s="39" t="s">
        <v>2013</v>
      </c>
      <c r="H240" s="79" t="s">
        <v>413</v>
      </c>
      <c r="I240" s="49">
        <v>4</v>
      </c>
      <c r="J240" s="73" t="s">
        <v>496</v>
      </c>
      <c r="K240" s="69" t="s">
        <v>1814</v>
      </c>
      <c r="L240" s="21">
        <v>1</v>
      </c>
      <c r="M240" s="21">
        <v>1</v>
      </c>
      <c r="N240" s="21">
        <v>2</v>
      </c>
      <c r="O240" s="86">
        <v>0</v>
      </c>
      <c r="P240" s="21">
        <v>2</v>
      </c>
      <c r="Q240" s="78">
        <v>6</v>
      </c>
      <c r="R240" s="80" t="s">
        <v>2014</v>
      </c>
      <c r="S240" s="46"/>
      <c r="T240" s="79" t="s">
        <v>275</v>
      </c>
      <c r="U240" s="49">
        <v>4</v>
      </c>
      <c r="V240" s="49">
        <v>4</v>
      </c>
    </row>
    <row r="241" spans="1:22" s="18" customFormat="1" ht="15" customHeight="1">
      <c r="A241" s="86"/>
      <c r="B241" s="134" t="s">
        <v>2015</v>
      </c>
      <c r="H241" s="135" t="s">
        <v>413</v>
      </c>
      <c r="I241" s="136">
        <v>4</v>
      </c>
      <c r="J241" s="137" t="s">
        <v>496</v>
      </c>
      <c r="K241" s="138" t="s">
        <v>1814</v>
      </c>
      <c r="L241" s="86">
        <v>0</v>
      </c>
      <c r="M241" s="86">
        <v>0</v>
      </c>
      <c r="N241" s="86">
        <v>0</v>
      </c>
      <c r="O241" s="86">
        <v>0</v>
      </c>
      <c r="P241" s="86">
        <v>0</v>
      </c>
      <c r="Q241" s="78">
        <v>0</v>
      </c>
      <c r="R241" s="40" t="s">
        <v>2016</v>
      </c>
      <c r="S241" s="142"/>
      <c r="T241" s="135" t="s">
        <v>275</v>
      </c>
      <c r="U241" s="136">
        <v>2</v>
      </c>
      <c r="V241" s="136">
        <v>6</v>
      </c>
    </row>
    <row r="242" spans="1:22" s="18" customFormat="1" ht="15" customHeight="1">
      <c r="B242" s="94" t="s">
        <v>2017</v>
      </c>
      <c r="H242" s="40" t="s">
        <v>413</v>
      </c>
      <c r="I242" s="66">
        <v>4</v>
      </c>
      <c r="J242" s="68" t="s">
        <v>460</v>
      </c>
      <c r="K242" s="69" t="s">
        <v>1814</v>
      </c>
      <c r="L242" s="86">
        <v>0</v>
      </c>
      <c r="M242" s="86">
        <v>0</v>
      </c>
      <c r="N242" s="86">
        <v>0</v>
      </c>
      <c r="O242" s="86">
        <v>0</v>
      </c>
      <c r="P242" s="21">
        <v>1</v>
      </c>
      <c r="Q242" s="78">
        <v>1</v>
      </c>
      <c r="R242" s="40" t="s">
        <v>2018</v>
      </c>
      <c r="S242" s="46"/>
      <c r="T242" s="40" t="s">
        <v>275</v>
      </c>
      <c r="U242" s="66">
        <v>2</v>
      </c>
      <c r="V242" s="66">
        <v>6</v>
      </c>
    </row>
    <row r="243" spans="1:22" s="18" customFormat="1" ht="15" customHeight="1">
      <c r="A243" s="21"/>
      <c r="B243" s="94" t="s">
        <v>2019</v>
      </c>
      <c r="H243" s="40" t="s">
        <v>413</v>
      </c>
      <c r="I243" s="66">
        <v>4</v>
      </c>
      <c r="J243" s="61" t="s">
        <v>502</v>
      </c>
      <c r="K243" s="69" t="s">
        <v>1814</v>
      </c>
      <c r="L243" s="86">
        <v>0</v>
      </c>
      <c r="M243" s="86">
        <v>0</v>
      </c>
      <c r="N243" s="21">
        <v>1</v>
      </c>
      <c r="O243" s="21">
        <v>1</v>
      </c>
      <c r="P243" s="21">
        <v>1</v>
      </c>
      <c r="Q243" s="78">
        <v>3</v>
      </c>
      <c r="R243" s="40" t="s">
        <v>2020</v>
      </c>
      <c r="S243" s="46"/>
      <c r="T243" s="40" t="s">
        <v>275</v>
      </c>
      <c r="U243" s="66">
        <v>4</v>
      </c>
      <c r="V243" s="66">
        <v>4</v>
      </c>
    </row>
    <row r="244" spans="1:22" s="18" customFormat="1" ht="15" customHeight="1">
      <c r="A244" s="21"/>
      <c r="B244" s="94" t="s">
        <v>2021</v>
      </c>
      <c r="H244" s="40" t="s">
        <v>413</v>
      </c>
      <c r="I244" s="66">
        <v>4</v>
      </c>
      <c r="J244" s="68" t="s">
        <v>460</v>
      </c>
      <c r="K244" s="69" t="s">
        <v>1814</v>
      </c>
      <c r="L244" s="86">
        <v>0</v>
      </c>
      <c r="M244" s="21">
        <v>1</v>
      </c>
      <c r="N244" s="86">
        <v>0</v>
      </c>
      <c r="O244" s="86">
        <v>0</v>
      </c>
      <c r="P244" s="21">
        <v>1</v>
      </c>
      <c r="Q244" s="78">
        <v>2</v>
      </c>
      <c r="R244" s="40" t="s">
        <v>2022</v>
      </c>
      <c r="S244" s="46"/>
      <c r="T244" s="40" t="s">
        <v>275</v>
      </c>
      <c r="U244" s="66">
        <v>1</v>
      </c>
      <c r="V244" s="66">
        <v>8</v>
      </c>
    </row>
    <row r="245" spans="1:22" s="18" customFormat="1" ht="15" customHeight="1">
      <c r="A245" s="35"/>
      <c r="B245" s="108" t="s">
        <v>2023</v>
      </c>
      <c r="H245" s="105" t="s">
        <v>413</v>
      </c>
      <c r="I245" s="75">
        <v>4</v>
      </c>
      <c r="J245" s="89" t="s">
        <v>460</v>
      </c>
      <c r="K245" s="90" t="s">
        <v>1814</v>
      </c>
      <c r="L245" s="35">
        <v>0</v>
      </c>
      <c r="M245" s="35">
        <v>0</v>
      </c>
      <c r="N245" s="35">
        <v>0</v>
      </c>
      <c r="O245" s="35">
        <v>0</v>
      </c>
      <c r="P245" s="35">
        <v>0</v>
      </c>
      <c r="Q245" s="78">
        <v>0</v>
      </c>
      <c r="R245" s="40" t="s">
        <v>274</v>
      </c>
      <c r="S245" s="77"/>
      <c r="T245" s="105" t="s">
        <v>275</v>
      </c>
      <c r="U245" s="75">
        <v>5</v>
      </c>
      <c r="V245" s="75">
        <v>4</v>
      </c>
    </row>
    <row r="246" spans="1:22" s="18" customFormat="1" ht="15" customHeight="1">
      <c r="A246" s="21"/>
      <c r="B246" s="94" t="s">
        <v>2024</v>
      </c>
      <c r="H246" s="40" t="s">
        <v>413</v>
      </c>
      <c r="I246" s="66">
        <v>4</v>
      </c>
      <c r="J246" s="72" t="s">
        <v>479</v>
      </c>
      <c r="K246" s="69" t="s">
        <v>1814</v>
      </c>
      <c r="L246" s="86">
        <v>0</v>
      </c>
      <c r="M246" s="86">
        <v>0</v>
      </c>
      <c r="N246" s="21">
        <v>1</v>
      </c>
      <c r="O246" s="21">
        <v>1</v>
      </c>
      <c r="P246" s="86">
        <v>0</v>
      </c>
      <c r="Q246" s="78">
        <v>2</v>
      </c>
      <c r="R246" s="40" t="s">
        <v>2025</v>
      </c>
      <c r="S246" s="46"/>
      <c r="T246" s="40" t="s">
        <v>275</v>
      </c>
      <c r="U246" s="66">
        <v>5</v>
      </c>
      <c r="V246" s="66">
        <v>3</v>
      </c>
    </row>
    <row r="247" spans="1:22" s="18" customFormat="1" ht="15" customHeight="1">
      <c r="B247" s="94" t="s">
        <v>2026</v>
      </c>
      <c r="H247" s="40" t="s">
        <v>413</v>
      </c>
      <c r="I247" s="66">
        <v>4</v>
      </c>
      <c r="J247" s="68" t="s">
        <v>460</v>
      </c>
      <c r="K247" s="69" t="s">
        <v>1814</v>
      </c>
      <c r="L247" s="86">
        <v>0</v>
      </c>
      <c r="M247" s="86">
        <v>0</v>
      </c>
      <c r="N247" s="21">
        <v>1</v>
      </c>
      <c r="O247" s="86">
        <v>0</v>
      </c>
      <c r="P247" s="86">
        <v>0</v>
      </c>
      <c r="Q247" s="78">
        <v>1</v>
      </c>
      <c r="R247" s="40" t="s">
        <v>2027</v>
      </c>
      <c r="S247" s="46"/>
      <c r="T247" s="40" t="s">
        <v>275</v>
      </c>
      <c r="U247" s="66">
        <v>2</v>
      </c>
      <c r="V247" s="66">
        <v>6</v>
      </c>
    </row>
    <row r="248" spans="1:22" s="18" customFormat="1" ht="15" customHeight="1">
      <c r="A248" s="35"/>
      <c r="B248" s="108" t="s">
        <v>2028</v>
      </c>
      <c r="H248" s="105" t="s">
        <v>413</v>
      </c>
      <c r="I248" s="75">
        <v>4</v>
      </c>
      <c r="J248" s="89" t="s">
        <v>460</v>
      </c>
      <c r="K248" s="90" t="s">
        <v>1814</v>
      </c>
      <c r="L248" s="35">
        <v>0</v>
      </c>
      <c r="M248" s="35">
        <v>0</v>
      </c>
      <c r="N248" s="35">
        <v>0</v>
      </c>
      <c r="O248" s="35">
        <v>0</v>
      </c>
      <c r="P248" s="35">
        <v>0</v>
      </c>
      <c r="Q248" s="78">
        <v>0</v>
      </c>
      <c r="R248" s="40" t="s">
        <v>2029</v>
      </c>
      <c r="S248" s="77"/>
      <c r="T248" s="105" t="s">
        <v>275</v>
      </c>
      <c r="U248" s="75">
        <v>3</v>
      </c>
      <c r="V248" s="75">
        <v>5</v>
      </c>
    </row>
    <row r="249" spans="1:22" s="18" customFormat="1" ht="15" customHeight="1">
      <c r="B249" s="94" t="s">
        <v>2030</v>
      </c>
      <c r="H249" s="40" t="s">
        <v>413</v>
      </c>
      <c r="I249" s="66">
        <v>5</v>
      </c>
      <c r="J249" s="68" t="s">
        <v>460</v>
      </c>
      <c r="K249" s="69" t="s">
        <v>1814</v>
      </c>
      <c r="L249" s="86">
        <v>0</v>
      </c>
      <c r="M249" s="86">
        <v>0</v>
      </c>
      <c r="N249" s="86">
        <v>0</v>
      </c>
      <c r="O249" s="86">
        <v>0</v>
      </c>
      <c r="P249" s="21">
        <v>1</v>
      </c>
      <c r="Q249" s="78">
        <v>1</v>
      </c>
      <c r="R249" s="40" t="s">
        <v>2031</v>
      </c>
      <c r="S249" s="46"/>
      <c r="T249" s="40" t="s">
        <v>275</v>
      </c>
      <c r="U249" s="66">
        <v>4</v>
      </c>
      <c r="V249" s="66">
        <v>4</v>
      </c>
    </row>
    <row r="250" spans="1:22" s="18" customFormat="1" ht="15" customHeight="1">
      <c r="B250" s="94" t="s">
        <v>2032</v>
      </c>
      <c r="H250" s="40" t="s">
        <v>413</v>
      </c>
      <c r="I250" s="66">
        <v>5</v>
      </c>
      <c r="J250" s="68" t="s">
        <v>460</v>
      </c>
      <c r="K250" s="69" t="s">
        <v>1814</v>
      </c>
      <c r="L250" s="86">
        <v>0</v>
      </c>
      <c r="M250" s="86">
        <v>0</v>
      </c>
      <c r="N250" s="86">
        <v>0</v>
      </c>
      <c r="O250" s="86">
        <v>0</v>
      </c>
      <c r="P250" s="21">
        <v>1</v>
      </c>
      <c r="Q250" s="78">
        <v>1</v>
      </c>
      <c r="R250" s="40" t="s">
        <v>2033</v>
      </c>
      <c r="S250" s="46"/>
      <c r="T250" s="40" t="s">
        <v>275</v>
      </c>
      <c r="U250" s="66">
        <v>5</v>
      </c>
      <c r="V250" s="66">
        <v>5</v>
      </c>
    </row>
    <row r="251" spans="1:22" s="18" customFormat="1" ht="15" customHeight="1">
      <c r="B251" s="94" t="s">
        <v>2034</v>
      </c>
      <c r="H251" s="40" t="s">
        <v>413</v>
      </c>
      <c r="I251" s="66">
        <v>5</v>
      </c>
      <c r="J251" s="73" t="s">
        <v>496</v>
      </c>
      <c r="K251" s="69" t="s">
        <v>1814</v>
      </c>
      <c r="L251" s="21">
        <v>2</v>
      </c>
      <c r="M251" s="86">
        <v>0</v>
      </c>
      <c r="N251" s="21">
        <v>2</v>
      </c>
      <c r="O251" s="86">
        <v>0</v>
      </c>
      <c r="P251" s="21">
        <v>2</v>
      </c>
      <c r="Q251" s="78">
        <v>6</v>
      </c>
      <c r="R251" s="40" t="s">
        <v>2035</v>
      </c>
      <c r="S251" s="46"/>
      <c r="T251" s="40" t="s">
        <v>275</v>
      </c>
      <c r="U251" s="66">
        <v>5</v>
      </c>
      <c r="V251" s="66">
        <v>4</v>
      </c>
    </row>
    <row r="252" spans="1:22" s="18" customFormat="1" ht="15" customHeight="1">
      <c r="A252" s="21"/>
      <c r="B252" s="94" t="s">
        <v>2036</v>
      </c>
      <c r="H252" s="40" t="s">
        <v>413</v>
      </c>
      <c r="I252" s="66">
        <v>5</v>
      </c>
      <c r="J252" s="68" t="s">
        <v>460</v>
      </c>
      <c r="K252" s="69" t="s">
        <v>1814</v>
      </c>
      <c r="L252" s="86">
        <v>0</v>
      </c>
      <c r="M252" s="86">
        <v>0</v>
      </c>
      <c r="N252" s="86">
        <v>0</v>
      </c>
      <c r="O252" s="86">
        <v>0</v>
      </c>
      <c r="P252" s="21">
        <v>1</v>
      </c>
      <c r="Q252" s="78">
        <v>1</v>
      </c>
      <c r="R252" s="40"/>
      <c r="S252" s="46"/>
      <c r="T252" s="40" t="s">
        <v>275</v>
      </c>
      <c r="U252" s="66">
        <v>5</v>
      </c>
      <c r="V252" s="66">
        <v>6</v>
      </c>
    </row>
    <row r="253" spans="1:22" s="18" customFormat="1" ht="15" customHeight="1">
      <c r="A253" s="35"/>
      <c r="B253" s="108" t="s">
        <v>2037</v>
      </c>
      <c r="H253" s="105" t="s">
        <v>413</v>
      </c>
      <c r="I253" s="75">
        <v>5</v>
      </c>
      <c r="J253" s="89" t="s">
        <v>460</v>
      </c>
      <c r="K253" s="90" t="s">
        <v>1814</v>
      </c>
      <c r="L253" s="35">
        <v>0</v>
      </c>
      <c r="M253" s="35">
        <v>0</v>
      </c>
      <c r="N253" s="35">
        <v>0</v>
      </c>
      <c r="O253" s="35">
        <v>0</v>
      </c>
      <c r="P253" s="35">
        <v>0</v>
      </c>
      <c r="Q253" s="78">
        <v>0</v>
      </c>
      <c r="R253" s="40" t="s">
        <v>2038</v>
      </c>
      <c r="S253" s="77"/>
      <c r="T253" s="105" t="s">
        <v>275</v>
      </c>
      <c r="U253" s="75">
        <v>4</v>
      </c>
      <c r="V253" s="75">
        <v>3</v>
      </c>
    </row>
    <row r="254" spans="1:22" s="18" customFormat="1" ht="15" customHeight="1">
      <c r="A254" s="21"/>
      <c r="B254" s="94" t="s">
        <v>2039</v>
      </c>
      <c r="H254" s="40" t="s">
        <v>413</v>
      </c>
      <c r="I254" s="66">
        <v>5</v>
      </c>
      <c r="J254" s="61" t="s">
        <v>502</v>
      </c>
      <c r="K254" s="69" t="s">
        <v>1814</v>
      </c>
      <c r="L254" s="86">
        <v>0</v>
      </c>
      <c r="M254" s="21">
        <v>1</v>
      </c>
      <c r="N254" s="21">
        <v>1</v>
      </c>
      <c r="O254" s="86">
        <v>0</v>
      </c>
      <c r="P254" s="21">
        <v>1</v>
      </c>
      <c r="Q254" s="78">
        <v>3</v>
      </c>
      <c r="R254" s="40" t="s">
        <v>2040</v>
      </c>
      <c r="S254" s="46"/>
      <c r="T254" s="40" t="s">
        <v>275</v>
      </c>
      <c r="U254" s="66">
        <v>4</v>
      </c>
      <c r="V254" s="66">
        <v>5</v>
      </c>
    </row>
    <row r="255" spans="1:22" s="18" customFormat="1" ht="15" customHeight="1">
      <c r="A255" s="21"/>
      <c r="B255" s="94" t="s">
        <v>2041</v>
      </c>
      <c r="H255" s="40" t="s">
        <v>413</v>
      </c>
      <c r="I255" s="66">
        <v>6</v>
      </c>
      <c r="J255" s="73" t="s">
        <v>496</v>
      </c>
      <c r="K255" s="69" t="s">
        <v>1814</v>
      </c>
      <c r="L255" s="30">
        <v>2</v>
      </c>
      <c r="M255" s="30">
        <v>2</v>
      </c>
      <c r="N255" s="30">
        <v>2</v>
      </c>
      <c r="O255" s="30">
        <v>1</v>
      </c>
      <c r="P255" s="30">
        <v>2</v>
      </c>
      <c r="Q255" s="78">
        <v>9</v>
      </c>
      <c r="R255" s="40" t="s">
        <v>2042</v>
      </c>
      <c r="S255" s="46"/>
      <c r="T255" s="40" t="s">
        <v>275</v>
      </c>
      <c r="U255" s="66">
        <v>5</v>
      </c>
      <c r="V255" s="66">
        <v>5</v>
      </c>
    </row>
    <row r="256" spans="1:22" s="18" customFormat="1" ht="15" customHeight="1">
      <c r="B256" s="94" t="s">
        <v>2043</v>
      </c>
      <c r="H256" s="40" t="s">
        <v>413</v>
      </c>
      <c r="I256" s="66">
        <v>6</v>
      </c>
      <c r="J256" s="61" t="s">
        <v>502</v>
      </c>
      <c r="K256" s="69" t="s">
        <v>1814</v>
      </c>
      <c r="L256" s="30">
        <v>1</v>
      </c>
      <c r="M256" s="30">
        <v>1</v>
      </c>
      <c r="N256" s="30">
        <v>1</v>
      </c>
      <c r="O256" s="30">
        <v>1</v>
      </c>
      <c r="P256" s="30">
        <v>1</v>
      </c>
      <c r="Q256" s="78">
        <v>5</v>
      </c>
      <c r="R256" s="40" t="s">
        <v>2044</v>
      </c>
      <c r="S256" s="46"/>
      <c r="T256" s="40" t="s">
        <v>275</v>
      </c>
      <c r="U256" s="66">
        <v>3</v>
      </c>
      <c r="V256" s="66">
        <v>9</v>
      </c>
    </row>
    <row r="257" spans="1:22" s="18" customFormat="1" ht="15" customHeight="1">
      <c r="B257" s="94" t="s">
        <v>2045</v>
      </c>
      <c r="H257" s="40" t="s">
        <v>413</v>
      </c>
      <c r="I257" s="66">
        <v>6</v>
      </c>
      <c r="J257" s="72" t="s">
        <v>479</v>
      </c>
      <c r="K257" s="69" t="s">
        <v>1814</v>
      </c>
      <c r="L257" s="86">
        <v>0</v>
      </c>
      <c r="M257" s="86">
        <v>0</v>
      </c>
      <c r="N257" s="21">
        <v>1</v>
      </c>
      <c r="O257" s="21">
        <v>1</v>
      </c>
      <c r="P257" s="86">
        <v>0</v>
      </c>
      <c r="Q257" s="78">
        <v>2</v>
      </c>
      <c r="R257" s="40" t="s">
        <v>2046</v>
      </c>
      <c r="S257" s="46"/>
      <c r="T257" s="40" t="s">
        <v>275</v>
      </c>
      <c r="U257" s="66">
        <v>5</v>
      </c>
      <c r="V257" s="66">
        <v>6</v>
      </c>
    </row>
    <row r="258" spans="1:22" s="18" customFormat="1" ht="15" customHeight="1">
      <c r="A258" s="21"/>
      <c r="B258" s="94" t="s">
        <v>2047</v>
      </c>
      <c r="H258" s="40" t="s">
        <v>413</v>
      </c>
      <c r="I258" s="66">
        <v>6</v>
      </c>
      <c r="J258" s="73" t="s">
        <v>496</v>
      </c>
      <c r="K258" s="69" t="s">
        <v>1814</v>
      </c>
      <c r="L258" s="30">
        <v>1</v>
      </c>
      <c r="M258" s="30">
        <v>1</v>
      </c>
      <c r="N258" s="30">
        <v>1</v>
      </c>
      <c r="O258" s="30">
        <v>1</v>
      </c>
      <c r="P258" s="86">
        <v>0</v>
      </c>
      <c r="Q258" s="78">
        <v>4</v>
      </c>
      <c r="R258" s="40" t="s">
        <v>2048</v>
      </c>
      <c r="S258" s="46"/>
      <c r="T258" s="40" t="s">
        <v>275</v>
      </c>
      <c r="U258" s="66">
        <v>6</v>
      </c>
      <c r="V258" s="66">
        <v>5</v>
      </c>
    </row>
    <row r="259" spans="1:22" s="18" customFormat="1" ht="15" customHeight="1">
      <c r="B259" s="94" t="s">
        <v>2049</v>
      </c>
      <c r="H259" s="40" t="s">
        <v>413</v>
      </c>
      <c r="I259" s="66">
        <v>6</v>
      </c>
      <c r="J259" s="73" t="s">
        <v>496</v>
      </c>
      <c r="K259" s="139" t="s">
        <v>1814</v>
      </c>
      <c r="L259" s="140">
        <v>1</v>
      </c>
      <c r="M259" s="140">
        <v>1</v>
      </c>
      <c r="N259" s="140">
        <v>1</v>
      </c>
      <c r="O259" s="30">
        <v>2</v>
      </c>
      <c r="P259" s="30">
        <v>2</v>
      </c>
      <c r="Q259" s="78">
        <v>7</v>
      </c>
      <c r="R259" s="40" t="s">
        <v>2050</v>
      </c>
      <c r="S259" s="46"/>
      <c r="T259" s="40" t="s">
        <v>275</v>
      </c>
      <c r="U259" s="66">
        <v>3</v>
      </c>
      <c r="V259" s="66">
        <v>5</v>
      </c>
    </row>
    <row r="260" spans="1:22" s="18" customFormat="1" ht="15" customHeight="1">
      <c r="A260" s="21"/>
      <c r="B260" s="102" t="s">
        <v>2051</v>
      </c>
      <c r="H260" s="40" t="s">
        <v>413</v>
      </c>
      <c r="I260" s="66">
        <v>6</v>
      </c>
      <c r="J260" s="72" t="s">
        <v>479</v>
      </c>
      <c r="K260" s="69" t="s">
        <v>1814</v>
      </c>
      <c r="L260" s="86">
        <v>0</v>
      </c>
      <c r="M260" s="86">
        <v>0</v>
      </c>
      <c r="N260" s="21">
        <v>1</v>
      </c>
      <c r="O260" s="86">
        <v>0</v>
      </c>
      <c r="P260" s="30">
        <v>2</v>
      </c>
      <c r="Q260" s="78">
        <v>3</v>
      </c>
      <c r="R260" s="40" t="s">
        <v>2052</v>
      </c>
      <c r="S260" s="46"/>
      <c r="T260" s="40" t="s">
        <v>275</v>
      </c>
      <c r="U260" s="66">
        <v>8</v>
      </c>
      <c r="V260" s="66">
        <v>5</v>
      </c>
    </row>
    <row r="261" spans="1:22" s="18" customFormat="1" ht="15" customHeight="1">
      <c r="A261" s="21"/>
      <c r="B261" s="94" t="s">
        <v>234</v>
      </c>
      <c r="H261" s="40" t="s">
        <v>413</v>
      </c>
      <c r="I261" s="66">
        <v>6</v>
      </c>
      <c r="J261" s="61" t="s">
        <v>502</v>
      </c>
      <c r="K261" s="69" t="s">
        <v>1814</v>
      </c>
      <c r="L261" s="86">
        <v>0</v>
      </c>
      <c r="M261" s="30">
        <v>1</v>
      </c>
      <c r="N261" s="86">
        <v>0</v>
      </c>
      <c r="O261" s="86">
        <v>0</v>
      </c>
      <c r="P261" s="30">
        <v>1</v>
      </c>
      <c r="Q261" s="78">
        <v>2</v>
      </c>
      <c r="R261" s="40" t="s">
        <v>2053</v>
      </c>
      <c r="S261" s="46"/>
      <c r="T261" s="40" t="s">
        <v>275</v>
      </c>
      <c r="U261" s="66">
        <v>6</v>
      </c>
      <c r="V261" s="66">
        <v>4</v>
      </c>
    </row>
    <row r="262" spans="1:22" s="18" customFormat="1" ht="15" customHeight="1">
      <c r="A262" s="21"/>
      <c r="B262" s="94" t="s">
        <v>2054</v>
      </c>
      <c r="H262" s="40" t="s">
        <v>413</v>
      </c>
      <c r="I262" s="66">
        <v>6</v>
      </c>
      <c r="J262" s="61" t="s">
        <v>502</v>
      </c>
      <c r="K262" s="69" t="s">
        <v>1814</v>
      </c>
      <c r="L262" s="30">
        <v>1</v>
      </c>
      <c r="M262" s="86">
        <v>0</v>
      </c>
      <c r="N262" s="30">
        <v>1</v>
      </c>
      <c r="O262" s="30">
        <v>1</v>
      </c>
      <c r="P262" s="30">
        <v>1</v>
      </c>
      <c r="Q262" s="78">
        <v>4</v>
      </c>
      <c r="R262" s="139" t="s">
        <v>2055</v>
      </c>
      <c r="S262" s="49"/>
      <c r="T262" s="40" t="s">
        <v>275</v>
      </c>
      <c r="U262" s="66">
        <v>7</v>
      </c>
      <c r="V262" s="66">
        <v>4</v>
      </c>
    </row>
    <row r="263" spans="1:22" s="18" customFormat="1" ht="15" customHeight="1">
      <c r="A263" s="35"/>
      <c r="B263" s="108" t="s">
        <v>2056</v>
      </c>
      <c r="H263" s="105" t="s">
        <v>413</v>
      </c>
      <c r="I263" s="75">
        <v>7</v>
      </c>
      <c r="J263" s="89" t="s">
        <v>460</v>
      </c>
      <c r="K263" s="90" t="s">
        <v>1814</v>
      </c>
      <c r="L263" s="35">
        <v>0</v>
      </c>
      <c r="M263" s="35">
        <v>0</v>
      </c>
      <c r="N263" s="35">
        <v>0</v>
      </c>
      <c r="O263" s="35">
        <v>0</v>
      </c>
      <c r="P263" s="35">
        <v>0</v>
      </c>
      <c r="Q263" s="78">
        <v>0</v>
      </c>
      <c r="R263" s="40"/>
      <c r="S263" s="116"/>
      <c r="T263" s="105" t="s">
        <v>275</v>
      </c>
      <c r="U263" s="75">
        <v>5</v>
      </c>
      <c r="V263" s="75">
        <v>9</v>
      </c>
    </row>
    <row r="264" spans="1:22" s="18" customFormat="1" ht="15" customHeight="1">
      <c r="A264" s="21"/>
      <c r="B264" s="99" t="s">
        <v>2057</v>
      </c>
      <c r="H264" s="40" t="s">
        <v>413</v>
      </c>
      <c r="I264" s="66">
        <v>7</v>
      </c>
      <c r="J264" s="61" t="s">
        <v>502</v>
      </c>
      <c r="K264" s="139" t="s">
        <v>1814</v>
      </c>
      <c r="L264" s="140">
        <v>1</v>
      </c>
      <c r="M264" s="140">
        <v>1</v>
      </c>
      <c r="N264" s="140">
        <v>1</v>
      </c>
      <c r="O264" s="140">
        <v>1</v>
      </c>
      <c r="P264" s="140">
        <v>1</v>
      </c>
      <c r="Q264" s="78">
        <v>5</v>
      </c>
      <c r="R264" s="40" t="s">
        <v>2058</v>
      </c>
      <c r="S264" s="49"/>
      <c r="T264" s="40" t="s">
        <v>275</v>
      </c>
      <c r="U264" s="66">
        <v>6</v>
      </c>
      <c r="V264" s="66">
        <v>6</v>
      </c>
    </row>
    <row r="265" spans="1:22" s="18" customFormat="1" ht="15" customHeight="1">
      <c r="A265" s="21"/>
      <c r="B265" s="39" t="s">
        <v>2059</v>
      </c>
      <c r="H265" s="40" t="s">
        <v>413</v>
      </c>
      <c r="I265" s="66">
        <v>7</v>
      </c>
      <c r="J265" s="61" t="s">
        <v>502</v>
      </c>
      <c r="K265" s="69" t="s">
        <v>1814</v>
      </c>
      <c r="L265" s="30">
        <v>1</v>
      </c>
      <c r="M265" s="30">
        <v>1</v>
      </c>
      <c r="N265" s="30">
        <v>1</v>
      </c>
      <c r="O265" s="30">
        <v>1</v>
      </c>
      <c r="P265" s="140">
        <v>1</v>
      </c>
      <c r="Q265" s="78">
        <v>5</v>
      </c>
      <c r="R265" s="40" t="s">
        <v>2060</v>
      </c>
      <c r="S265" s="49"/>
      <c r="T265" s="40" t="s">
        <v>275</v>
      </c>
      <c r="U265" s="66">
        <v>4</v>
      </c>
      <c r="V265" s="66">
        <v>6</v>
      </c>
    </row>
    <row r="266" spans="1:22" s="18" customFormat="1" ht="15" customHeight="1">
      <c r="A266" s="21"/>
      <c r="B266" s="94" t="s">
        <v>2061</v>
      </c>
      <c r="H266" s="40" t="s">
        <v>413</v>
      </c>
      <c r="I266" s="66">
        <v>9</v>
      </c>
      <c r="J266" s="61" t="s">
        <v>502</v>
      </c>
      <c r="K266" s="139" t="s">
        <v>1814</v>
      </c>
      <c r="L266" s="140">
        <v>1</v>
      </c>
      <c r="M266" s="140">
        <v>1</v>
      </c>
      <c r="N266" s="140">
        <v>1</v>
      </c>
      <c r="O266" s="140">
        <v>1</v>
      </c>
      <c r="P266" s="140">
        <v>1</v>
      </c>
      <c r="Q266" s="78">
        <v>5</v>
      </c>
      <c r="R266" s="40" t="s">
        <v>2062</v>
      </c>
      <c r="S266" s="49"/>
      <c r="T266" s="40" t="s">
        <v>275</v>
      </c>
      <c r="U266" s="66">
        <v>1</v>
      </c>
      <c r="V266" s="66">
        <v>1</v>
      </c>
    </row>
    <row r="267" spans="1:22" s="18" customFormat="1" ht="15" customHeight="1">
      <c r="A267" s="35"/>
      <c r="B267" s="108" t="s">
        <v>2063</v>
      </c>
      <c r="H267" s="105" t="s">
        <v>413</v>
      </c>
      <c r="I267" s="75">
        <v>9</v>
      </c>
      <c r="J267" s="89" t="s">
        <v>460</v>
      </c>
      <c r="K267" s="90" t="s">
        <v>1814</v>
      </c>
      <c r="L267" s="35">
        <v>0</v>
      </c>
      <c r="M267" s="35">
        <v>0</v>
      </c>
      <c r="N267" s="141">
        <v>0</v>
      </c>
      <c r="O267" s="35">
        <v>0</v>
      </c>
      <c r="P267" s="35">
        <v>0</v>
      </c>
      <c r="Q267" s="78">
        <v>0</v>
      </c>
      <c r="R267" s="40" t="s">
        <v>2064</v>
      </c>
      <c r="S267" s="116"/>
      <c r="T267" s="105" t="s">
        <v>275</v>
      </c>
      <c r="U267" s="75">
        <v>9</v>
      </c>
      <c r="V267" s="75">
        <v>7</v>
      </c>
    </row>
    <row r="268" spans="1:22" s="18" customFormat="1" ht="15" customHeight="1">
      <c r="A268" s="21"/>
      <c r="B268" s="94" t="s">
        <v>2065</v>
      </c>
      <c r="H268" s="40" t="s">
        <v>413</v>
      </c>
      <c r="I268" s="66">
        <v>10</v>
      </c>
      <c r="J268" s="73" t="s">
        <v>496</v>
      </c>
      <c r="K268" s="69" t="s">
        <v>1814</v>
      </c>
      <c r="L268" s="30">
        <v>1</v>
      </c>
      <c r="M268" s="30">
        <v>1</v>
      </c>
      <c r="N268" s="30">
        <v>2</v>
      </c>
      <c r="O268" s="30">
        <v>2</v>
      </c>
      <c r="P268" s="30">
        <v>2</v>
      </c>
      <c r="Q268" s="78">
        <v>8</v>
      </c>
      <c r="R268" s="40" t="s">
        <v>2066</v>
      </c>
      <c r="S268" s="49"/>
      <c r="T268" s="40" t="s">
        <v>275</v>
      </c>
      <c r="U268" s="66">
        <v>8</v>
      </c>
      <c r="V268" s="66">
        <v>8</v>
      </c>
    </row>
    <row r="269" spans="1:22" s="18" customFormat="1" ht="15" customHeight="1">
      <c r="A269" s="21">
        <v>1615</v>
      </c>
      <c r="B269" s="43" t="s">
        <v>2067</v>
      </c>
      <c r="H269" s="36" t="s">
        <v>1571</v>
      </c>
      <c r="I269" s="66">
        <v>2</v>
      </c>
      <c r="J269" s="47" t="s">
        <v>460</v>
      </c>
      <c r="K269" s="18" t="s">
        <v>2068</v>
      </c>
      <c r="L269" s="25">
        <v>0</v>
      </c>
      <c r="M269" s="25">
        <v>0</v>
      </c>
      <c r="N269" s="25">
        <v>0</v>
      </c>
      <c r="O269" s="25">
        <v>0</v>
      </c>
      <c r="P269" s="25">
        <v>0</v>
      </c>
      <c r="Q269" s="78">
        <v>0</v>
      </c>
      <c r="R269" s="36" t="s">
        <v>2069</v>
      </c>
      <c r="S269" s="46"/>
      <c r="T269" s="36" t="s">
        <v>256</v>
      </c>
      <c r="U269" s="66">
        <v>0</v>
      </c>
      <c r="V269" s="66">
        <v>0</v>
      </c>
    </row>
    <row r="270" spans="1:22" s="18" customFormat="1" ht="15" customHeight="1">
      <c r="A270" s="21">
        <v>1650</v>
      </c>
      <c r="B270" s="43" t="s">
        <v>2070</v>
      </c>
      <c r="H270" s="36" t="s">
        <v>1571</v>
      </c>
      <c r="I270" s="66">
        <v>5</v>
      </c>
      <c r="J270" s="48" t="s">
        <v>479</v>
      </c>
      <c r="K270" s="18" t="s">
        <v>2068</v>
      </c>
      <c r="L270" s="25">
        <v>0</v>
      </c>
      <c r="M270" s="25">
        <v>0</v>
      </c>
      <c r="N270" s="25">
        <v>0</v>
      </c>
      <c r="O270" s="25">
        <v>0</v>
      </c>
      <c r="P270" s="25">
        <v>0</v>
      </c>
      <c r="Q270" s="78">
        <v>0</v>
      </c>
      <c r="R270" s="36" t="s">
        <v>2071</v>
      </c>
      <c r="S270" s="46"/>
      <c r="T270" s="36" t="s">
        <v>275</v>
      </c>
      <c r="U270" s="66">
        <v>4</v>
      </c>
      <c r="V270" s="66">
        <v>3</v>
      </c>
    </row>
    <row r="271" spans="1:22" s="18" customFormat="1" ht="15" customHeight="1">
      <c r="A271" s="25">
        <v>1120</v>
      </c>
      <c r="B271" s="143" t="s">
        <v>2072</v>
      </c>
      <c r="H271" s="97" t="s">
        <v>257</v>
      </c>
      <c r="I271" s="112">
        <v>3</v>
      </c>
      <c r="J271" s="113" t="s">
        <v>460</v>
      </c>
      <c r="K271" s="128" t="s">
        <v>2068</v>
      </c>
      <c r="L271" s="141">
        <v>0</v>
      </c>
      <c r="M271" s="141">
        <v>0</v>
      </c>
      <c r="N271" s="141">
        <v>0</v>
      </c>
      <c r="O271" s="141">
        <v>0</v>
      </c>
      <c r="P271" s="141">
        <v>0</v>
      </c>
      <c r="Q271" s="78">
        <v>0</v>
      </c>
      <c r="R271" s="42" t="s">
        <v>2073</v>
      </c>
      <c r="S271" s="127"/>
      <c r="T271" s="128" t="s">
        <v>275</v>
      </c>
      <c r="U271" s="112"/>
      <c r="V271" s="112"/>
    </row>
    <row r="272" spans="1:22" s="18" customFormat="1" ht="15" customHeight="1">
      <c r="A272" s="25">
        <v>1158</v>
      </c>
      <c r="B272" s="100" t="s">
        <v>2074</v>
      </c>
      <c r="H272" s="97" t="s">
        <v>257</v>
      </c>
      <c r="I272" s="112">
        <v>9</v>
      </c>
      <c r="J272" s="117" t="s">
        <v>479</v>
      </c>
      <c r="K272" s="114" t="s">
        <v>2068</v>
      </c>
      <c r="L272" s="145">
        <v>2</v>
      </c>
      <c r="M272" s="145">
        <v>2</v>
      </c>
      <c r="N272" s="145">
        <v>2</v>
      </c>
      <c r="O272" s="145">
        <v>2</v>
      </c>
      <c r="P272" s="145">
        <v>2</v>
      </c>
      <c r="Q272" s="78">
        <v>10</v>
      </c>
      <c r="R272" s="42" t="s">
        <v>2075</v>
      </c>
      <c r="S272" s="127"/>
      <c r="T272" s="128" t="s">
        <v>275</v>
      </c>
      <c r="U272" s="112">
        <v>7</v>
      </c>
      <c r="V272" s="112">
        <v>8</v>
      </c>
    </row>
    <row r="273" spans="1:22" s="18" customFormat="1" ht="15" customHeight="1">
      <c r="A273" s="30">
        <v>1334</v>
      </c>
      <c r="B273" s="100" t="s">
        <v>2076</v>
      </c>
      <c r="H273" s="144" t="s">
        <v>278</v>
      </c>
      <c r="I273" s="64">
        <v>3</v>
      </c>
      <c r="J273" s="48" t="s">
        <v>479</v>
      </c>
      <c r="K273" s="54" t="s">
        <v>2068</v>
      </c>
      <c r="L273" s="25">
        <v>0</v>
      </c>
      <c r="M273" s="25">
        <v>0</v>
      </c>
      <c r="N273" s="25">
        <v>0</v>
      </c>
      <c r="O273" s="25">
        <v>0</v>
      </c>
      <c r="P273" s="25">
        <v>0</v>
      </c>
      <c r="Q273" s="78">
        <v>0</v>
      </c>
      <c r="R273" s="36" t="s">
        <v>2077</v>
      </c>
      <c r="S273" s="53"/>
      <c r="T273" s="28" t="s">
        <v>275</v>
      </c>
      <c r="U273" s="64"/>
      <c r="V273" s="64"/>
    </row>
    <row r="274" spans="1:22" s="18" customFormat="1" ht="15" customHeight="1">
      <c r="A274" s="30">
        <v>1350</v>
      </c>
      <c r="B274" s="100" t="s">
        <v>2078</v>
      </c>
      <c r="H274" s="144" t="s">
        <v>278</v>
      </c>
      <c r="I274" s="64">
        <v>5</v>
      </c>
      <c r="J274" s="47" t="s">
        <v>460</v>
      </c>
      <c r="K274" s="54" t="s">
        <v>2068</v>
      </c>
      <c r="L274" s="25">
        <v>0</v>
      </c>
      <c r="M274" s="25">
        <v>0</v>
      </c>
      <c r="N274" s="25">
        <v>0</v>
      </c>
      <c r="O274" s="25">
        <v>0</v>
      </c>
      <c r="P274" s="25">
        <v>0</v>
      </c>
      <c r="Q274" s="78">
        <v>0</v>
      </c>
      <c r="R274" s="36" t="s">
        <v>2079</v>
      </c>
      <c r="S274" s="53"/>
      <c r="T274" s="28"/>
      <c r="U274" s="64"/>
      <c r="V274" s="64"/>
    </row>
    <row r="275" spans="1:22" s="18" customFormat="1" ht="15" customHeight="1">
      <c r="A275" s="25">
        <v>1214</v>
      </c>
      <c r="B275" s="43" t="s">
        <v>2080</v>
      </c>
      <c r="H275" s="28" t="s">
        <v>299</v>
      </c>
      <c r="I275" s="66">
        <v>2</v>
      </c>
      <c r="J275" s="47" t="s">
        <v>460</v>
      </c>
      <c r="K275" s="54" t="s">
        <v>2068</v>
      </c>
      <c r="L275" s="25">
        <v>0</v>
      </c>
      <c r="M275" s="25">
        <v>0</v>
      </c>
      <c r="N275" s="25">
        <v>0</v>
      </c>
      <c r="O275" s="25">
        <v>0</v>
      </c>
      <c r="P275" s="25">
        <v>0</v>
      </c>
      <c r="Q275" s="78">
        <v>0</v>
      </c>
      <c r="R275" s="36" t="s">
        <v>2081</v>
      </c>
      <c r="S275" s="53"/>
      <c r="T275" s="36" t="s">
        <v>256</v>
      </c>
      <c r="U275" s="64"/>
      <c r="V275" s="64"/>
    </row>
    <row r="276" spans="1:22" s="18" customFormat="1" ht="15" customHeight="1">
      <c r="A276" s="25">
        <v>1244</v>
      </c>
      <c r="B276" s="43" t="s">
        <v>2082</v>
      </c>
      <c r="H276" s="28" t="s">
        <v>299</v>
      </c>
      <c r="I276" s="66">
        <v>4</v>
      </c>
      <c r="J276" s="48" t="s">
        <v>479</v>
      </c>
      <c r="K276" s="54" t="s">
        <v>2068</v>
      </c>
      <c r="L276" s="25">
        <v>0</v>
      </c>
      <c r="M276" s="25">
        <v>0</v>
      </c>
      <c r="N276" s="25">
        <v>0</v>
      </c>
      <c r="O276" s="25">
        <v>0</v>
      </c>
      <c r="P276" s="25">
        <v>0</v>
      </c>
      <c r="Q276" s="78">
        <v>0</v>
      </c>
      <c r="R276" s="36" t="s">
        <v>2083</v>
      </c>
      <c r="S276" s="46"/>
      <c r="T276" s="28" t="s">
        <v>275</v>
      </c>
      <c r="U276" s="66">
        <v>4</v>
      </c>
      <c r="V276" s="66">
        <v>4</v>
      </c>
    </row>
    <row r="277" spans="1:22" s="18" customFormat="1" ht="15" customHeight="1">
      <c r="A277" s="25">
        <v>1509</v>
      </c>
      <c r="B277" s="43" t="s">
        <v>2084</v>
      </c>
      <c r="H277" s="36" t="s">
        <v>314</v>
      </c>
      <c r="I277" s="66">
        <v>1</v>
      </c>
      <c r="J277" s="47" t="s">
        <v>460</v>
      </c>
      <c r="K277" s="54" t="s">
        <v>2068</v>
      </c>
      <c r="L277" s="25">
        <v>0</v>
      </c>
      <c r="M277" s="25">
        <v>0</v>
      </c>
      <c r="N277" s="25">
        <v>0</v>
      </c>
      <c r="O277" s="25">
        <v>0</v>
      </c>
      <c r="P277" s="25">
        <v>0</v>
      </c>
      <c r="Q277" s="78">
        <v>0</v>
      </c>
      <c r="R277" s="36" t="s">
        <v>2085</v>
      </c>
      <c r="S277" s="46"/>
      <c r="T277" s="36" t="s">
        <v>275</v>
      </c>
      <c r="U277" s="66">
        <v>2</v>
      </c>
      <c r="V277" s="66">
        <v>1</v>
      </c>
    </row>
    <row r="278" spans="1:22" s="18" customFormat="1" ht="15" customHeight="1">
      <c r="A278" s="25">
        <v>1517</v>
      </c>
      <c r="B278" s="43" t="s">
        <v>2086</v>
      </c>
      <c r="H278" s="36" t="s">
        <v>314</v>
      </c>
      <c r="I278" s="66">
        <v>2</v>
      </c>
      <c r="J278" s="48" t="s">
        <v>479</v>
      </c>
      <c r="K278" s="54" t="s">
        <v>2068</v>
      </c>
      <c r="L278" s="25">
        <v>0</v>
      </c>
      <c r="M278" s="25">
        <v>0</v>
      </c>
      <c r="N278" s="25">
        <v>0</v>
      </c>
      <c r="O278" s="25">
        <v>0</v>
      </c>
      <c r="P278" s="25">
        <v>0</v>
      </c>
      <c r="Q278" s="78">
        <v>0</v>
      </c>
      <c r="R278" s="36" t="s">
        <v>2087</v>
      </c>
      <c r="S278" s="46"/>
      <c r="T278" s="36" t="s">
        <v>256</v>
      </c>
      <c r="U278" s="66">
        <v>0</v>
      </c>
      <c r="V278" s="66">
        <v>0</v>
      </c>
    </row>
    <row r="279" spans="1:22" s="18" customFormat="1" ht="15" customHeight="1">
      <c r="A279" s="35">
        <v>1718</v>
      </c>
      <c r="B279" s="43" t="s">
        <v>2088</v>
      </c>
      <c r="H279" s="36" t="s">
        <v>347</v>
      </c>
      <c r="I279" s="66">
        <v>2</v>
      </c>
      <c r="J279" s="48" t="s">
        <v>479</v>
      </c>
      <c r="K279" s="18" t="s">
        <v>2068</v>
      </c>
      <c r="L279" s="35">
        <v>0</v>
      </c>
      <c r="M279" s="35">
        <v>0</v>
      </c>
      <c r="N279" s="35">
        <v>0</v>
      </c>
      <c r="O279" s="35">
        <v>0</v>
      </c>
      <c r="P279" s="35">
        <v>0</v>
      </c>
      <c r="Q279" s="78">
        <v>0</v>
      </c>
      <c r="R279" s="36" t="s">
        <v>2089</v>
      </c>
      <c r="S279" s="46"/>
      <c r="T279" s="36" t="s">
        <v>256</v>
      </c>
      <c r="U279" s="66">
        <v>0</v>
      </c>
      <c r="V279" s="66">
        <v>0</v>
      </c>
    </row>
    <row r="280" spans="1:22" s="18" customFormat="1" ht="15" customHeight="1">
      <c r="A280" s="35">
        <v>1742</v>
      </c>
      <c r="B280" s="43" t="s">
        <v>2090</v>
      </c>
      <c r="H280" s="36" t="s">
        <v>347</v>
      </c>
      <c r="I280" s="66">
        <v>4</v>
      </c>
      <c r="J280" s="47" t="s">
        <v>460</v>
      </c>
      <c r="K280" s="18" t="s">
        <v>2068</v>
      </c>
      <c r="L280" s="35">
        <v>0</v>
      </c>
      <c r="M280" s="35">
        <v>0</v>
      </c>
      <c r="N280" s="35">
        <v>0</v>
      </c>
      <c r="O280" s="35">
        <v>0</v>
      </c>
      <c r="P280" s="35">
        <v>0</v>
      </c>
      <c r="Q280" s="78">
        <v>0</v>
      </c>
      <c r="R280" s="36" t="s">
        <v>2091</v>
      </c>
      <c r="S280" s="46"/>
      <c r="T280" s="36" t="s">
        <v>275</v>
      </c>
      <c r="U280" s="66">
        <v>3</v>
      </c>
      <c r="V280" s="66">
        <v>6</v>
      </c>
    </row>
    <row r="281" spans="1:22" s="18" customFormat="1" ht="15" customHeight="1">
      <c r="A281" s="38">
        <v>1443</v>
      </c>
      <c r="B281" s="94" t="s">
        <v>2092</v>
      </c>
      <c r="H281" s="40" t="s">
        <v>366</v>
      </c>
      <c r="I281" s="66">
        <v>5</v>
      </c>
      <c r="J281" s="68" t="s">
        <v>460</v>
      </c>
      <c r="K281" s="69" t="s">
        <v>2068</v>
      </c>
      <c r="L281" s="25">
        <v>0</v>
      </c>
      <c r="M281" s="25">
        <v>0</v>
      </c>
      <c r="N281" s="25">
        <v>0</v>
      </c>
      <c r="O281" s="25">
        <v>0</v>
      </c>
      <c r="P281" s="25">
        <v>0</v>
      </c>
      <c r="Q281" s="78">
        <v>0</v>
      </c>
      <c r="R281" s="40" t="s">
        <v>2093</v>
      </c>
      <c r="S281" s="46"/>
      <c r="T281" s="40" t="s">
        <v>256</v>
      </c>
      <c r="U281" s="66">
        <v>0</v>
      </c>
      <c r="V281" s="66">
        <v>0</v>
      </c>
    </row>
    <row r="282" spans="1:22" s="18" customFormat="1" ht="15" customHeight="1">
      <c r="A282" s="38">
        <v>1450</v>
      </c>
      <c r="B282" s="94" t="s">
        <v>2094</v>
      </c>
      <c r="H282" s="40" t="s">
        <v>366</v>
      </c>
      <c r="I282" s="66">
        <v>5</v>
      </c>
      <c r="J282" s="72" t="s">
        <v>479</v>
      </c>
      <c r="K282" s="69" t="s">
        <v>2068</v>
      </c>
      <c r="L282" s="25">
        <v>0</v>
      </c>
      <c r="M282" s="25">
        <v>0</v>
      </c>
      <c r="N282" s="25">
        <v>0</v>
      </c>
      <c r="O282" s="25">
        <v>0</v>
      </c>
      <c r="P282" s="25">
        <v>0</v>
      </c>
      <c r="Q282" s="78">
        <v>0</v>
      </c>
      <c r="R282" s="40" t="s">
        <v>2095</v>
      </c>
      <c r="S282" s="46"/>
      <c r="T282" s="40" t="s">
        <v>275</v>
      </c>
      <c r="U282" s="66">
        <v>5</v>
      </c>
      <c r="V282" s="66">
        <v>5</v>
      </c>
    </row>
    <row r="283" spans="1:22" s="18" customFormat="1" ht="15" customHeight="1">
      <c r="A283" s="35">
        <v>1824</v>
      </c>
      <c r="B283" s="44" t="s">
        <v>2096</v>
      </c>
      <c r="H283" s="42" t="s">
        <v>384</v>
      </c>
      <c r="I283" s="75">
        <v>3</v>
      </c>
      <c r="J283" s="47" t="s">
        <v>460</v>
      </c>
      <c r="K283" s="19" t="s">
        <v>2068</v>
      </c>
      <c r="L283" s="35">
        <v>0</v>
      </c>
      <c r="M283" s="35">
        <v>0</v>
      </c>
      <c r="N283" s="35">
        <v>0</v>
      </c>
      <c r="O283" s="35">
        <v>0</v>
      </c>
      <c r="P283" s="35">
        <v>0</v>
      </c>
      <c r="Q283" s="78">
        <v>0</v>
      </c>
      <c r="R283" s="42" t="s">
        <v>2097</v>
      </c>
      <c r="S283" s="77"/>
      <c r="T283" s="42" t="s">
        <v>275</v>
      </c>
      <c r="U283" s="75">
        <v>2</v>
      </c>
      <c r="V283" s="75">
        <v>4</v>
      </c>
    </row>
    <row r="284" spans="1:22" s="18" customFormat="1" ht="15" customHeight="1">
      <c r="A284" s="35">
        <v>1825</v>
      </c>
      <c r="B284" s="44" t="s">
        <v>2098</v>
      </c>
      <c r="H284" s="42" t="s">
        <v>384</v>
      </c>
      <c r="I284" s="75">
        <v>3</v>
      </c>
      <c r="J284" s="48" t="s">
        <v>479</v>
      </c>
      <c r="K284" s="19" t="s">
        <v>2068</v>
      </c>
      <c r="L284" s="35">
        <v>0</v>
      </c>
      <c r="M284" s="35">
        <v>0</v>
      </c>
      <c r="N284" s="35">
        <v>0</v>
      </c>
      <c r="O284" s="35">
        <v>0</v>
      </c>
      <c r="P284" s="35">
        <v>0</v>
      </c>
      <c r="Q284" s="78">
        <v>0</v>
      </c>
      <c r="R284" s="42" t="s">
        <v>2099</v>
      </c>
      <c r="S284" s="77"/>
      <c r="T284" s="42" t="s">
        <v>256</v>
      </c>
      <c r="U284" s="75">
        <v>0</v>
      </c>
      <c r="V284" s="75">
        <v>0</v>
      </c>
    </row>
    <row r="285" spans="1:22" s="18" customFormat="1" ht="15" customHeight="1">
      <c r="A285" s="21">
        <v>1921</v>
      </c>
      <c r="B285" s="43" t="s">
        <v>2100</v>
      </c>
      <c r="H285" s="36" t="s">
        <v>401</v>
      </c>
      <c r="I285" s="66">
        <v>2</v>
      </c>
      <c r="J285" s="48" t="s">
        <v>479</v>
      </c>
      <c r="K285" s="18" t="s">
        <v>2068</v>
      </c>
      <c r="L285" s="25">
        <v>0</v>
      </c>
      <c r="M285" s="25">
        <v>0</v>
      </c>
      <c r="N285" s="25">
        <v>0</v>
      </c>
      <c r="O285" s="25">
        <v>0</v>
      </c>
      <c r="P285" s="25">
        <v>0</v>
      </c>
      <c r="Q285" s="78">
        <v>0</v>
      </c>
      <c r="R285" s="36" t="s">
        <v>2101</v>
      </c>
      <c r="S285" s="46"/>
      <c r="T285" s="36" t="s">
        <v>256</v>
      </c>
      <c r="U285" s="66">
        <v>0</v>
      </c>
      <c r="V285" s="66">
        <v>0</v>
      </c>
    </row>
    <row r="286" spans="1:22" s="18" customFormat="1" ht="15" customHeight="1">
      <c r="A286" s="21">
        <v>1939</v>
      </c>
      <c r="B286" s="43" t="s">
        <v>2102</v>
      </c>
      <c r="H286" s="36" t="s">
        <v>401</v>
      </c>
      <c r="I286" s="66">
        <v>4</v>
      </c>
      <c r="J286" s="47" t="s">
        <v>460</v>
      </c>
      <c r="K286" s="18" t="s">
        <v>2068</v>
      </c>
      <c r="L286" s="25">
        <v>0</v>
      </c>
      <c r="M286" s="25">
        <v>0</v>
      </c>
      <c r="N286" s="25">
        <v>0</v>
      </c>
      <c r="O286" s="25">
        <v>0</v>
      </c>
      <c r="P286" s="25">
        <v>0</v>
      </c>
      <c r="Q286" s="78">
        <v>0</v>
      </c>
      <c r="R286" s="36" t="s">
        <v>2103</v>
      </c>
      <c r="S286" s="46"/>
      <c r="T286" s="36" t="s">
        <v>275</v>
      </c>
      <c r="U286" s="66">
        <v>2</v>
      </c>
      <c r="V286" s="66">
        <v>5</v>
      </c>
    </row>
    <row r="287" spans="1:22" s="18" customFormat="1" ht="15" customHeight="1">
      <c r="B287" s="22" t="s">
        <v>2104</v>
      </c>
      <c r="H287" s="36" t="s">
        <v>413</v>
      </c>
      <c r="I287" s="66">
        <v>1</v>
      </c>
      <c r="J287" s="48" t="s">
        <v>479</v>
      </c>
      <c r="K287" s="54" t="s">
        <v>2068</v>
      </c>
      <c r="L287" s="86">
        <v>0</v>
      </c>
      <c r="M287" s="86">
        <v>0</v>
      </c>
      <c r="N287" s="86">
        <v>0</v>
      </c>
      <c r="O287" s="86">
        <v>0</v>
      </c>
      <c r="P287" s="86">
        <v>0</v>
      </c>
      <c r="Q287" s="78">
        <v>0</v>
      </c>
      <c r="R287" s="40" t="s">
        <v>2105</v>
      </c>
      <c r="S287" s="46"/>
      <c r="T287" s="36" t="s">
        <v>275</v>
      </c>
      <c r="U287" s="66">
        <v>0</v>
      </c>
      <c r="V287" s="66">
        <v>2</v>
      </c>
    </row>
    <row r="288" spans="1:22" s="18" customFormat="1" ht="15" customHeight="1">
      <c r="A288" s="21"/>
      <c r="B288" s="43" t="s">
        <v>2106</v>
      </c>
      <c r="H288" s="36" t="s">
        <v>413</v>
      </c>
      <c r="I288" s="66">
        <v>3</v>
      </c>
      <c r="J288" s="47" t="s">
        <v>460</v>
      </c>
      <c r="K288" s="54" t="s">
        <v>2068</v>
      </c>
      <c r="L288" s="86">
        <v>0</v>
      </c>
      <c r="M288" s="86">
        <v>0</v>
      </c>
      <c r="N288" s="86">
        <v>0</v>
      </c>
      <c r="O288" s="86">
        <v>0</v>
      </c>
      <c r="P288" s="86">
        <v>0</v>
      </c>
      <c r="Q288" s="78">
        <v>0</v>
      </c>
      <c r="R288" s="40" t="s">
        <v>2107</v>
      </c>
      <c r="S288" s="46"/>
      <c r="T288" s="36" t="s">
        <v>275</v>
      </c>
      <c r="U288" s="66">
        <v>2</v>
      </c>
      <c r="V288" s="66">
        <v>4</v>
      </c>
    </row>
    <row r="289" spans="1:22" s="18" customFormat="1" ht="15" customHeight="1">
      <c r="B289" s="22" t="s">
        <v>2108</v>
      </c>
      <c r="H289" s="36" t="s">
        <v>413</v>
      </c>
      <c r="I289" s="46">
        <v>4</v>
      </c>
      <c r="J289" s="47" t="s">
        <v>460</v>
      </c>
      <c r="K289" s="54" t="s">
        <v>2068</v>
      </c>
      <c r="L289" s="86">
        <v>0</v>
      </c>
      <c r="M289" s="86">
        <v>0</v>
      </c>
      <c r="N289" s="86">
        <v>0</v>
      </c>
      <c r="O289" s="86">
        <v>0</v>
      </c>
      <c r="P289" s="86">
        <v>0</v>
      </c>
      <c r="Q289" s="78">
        <v>0</v>
      </c>
      <c r="R289" s="79" t="s">
        <v>2109</v>
      </c>
      <c r="S289" s="46"/>
      <c r="T289" s="23" t="s">
        <v>275</v>
      </c>
      <c r="U289" s="46">
        <v>5</v>
      </c>
      <c r="V289" s="46">
        <v>6</v>
      </c>
    </row>
    <row r="290" spans="1:22" s="18" customFormat="1" ht="15" customHeight="1">
      <c r="A290" s="21"/>
      <c r="B290" s="22" t="s">
        <v>2110</v>
      </c>
      <c r="H290" s="36" t="s">
        <v>413</v>
      </c>
      <c r="I290" s="46">
        <v>4</v>
      </c>
      <c r="J290" s="47" t="s">
        <v>460</v>
      </c>
      <c r="K290" s="54" t="s">
        <v>2068</v>
      </c>
      <c r="L290" s="86">
        <v>0</v>
      </c>
      <c r="M290" s="86">
        <v>0</v>
      </c>
      <c r="N290" s="86">
        <v>0</v>
      </c>
      <c r="O290" s="86">
        <v>0</v>
      </c>
      <c r="P290" s="86">
        <v>0</v>
      </c>
      <c r="Q290" s="78">
        <v>0</v>
      </c>
      <c r="R290" s="80" t="s">
        <v>2111</v>
      </c>
      <c r="S290" s="46"/>
      <c r="T290" s="23" t="s">
        <v>275</v>
      </c>
      <c r="U290" s="46">
        <v>3</v>
      </c>
      <c r="V290" s="46">
        <v>5</v>
      </c>
    </row>
    <row r="291" spans="1:22" s="18" customFormat="1" ht="15" customHeight="1">
      <c r="B291" s="22" t="s">
        <v>2112</v>
      </c>
      <c r="H291" s="36" t="s">
        <v>413</v>
      </c>
      <c r="I291" s="49">
        <v>5</v>
      </c>
      <c r="J291" s="48" t="s">
        <v>479</v>
      </c>
      <c r="K291" s="54" t="s">
        <v>2068</v>
      </c>
      <c r="L291" s="86">
        <v>0</v>
      </c>
      <c r="M291" s="86">
        <v>0</v>
      </c>
      <c r="N291" s="86">
        <v>0</v>
      </c>
      <c r="O291" s="86">
        <v>0</v>
      </c>
      <c r="P291" s="86">
        <v>0</v>
      </c>
      <c r="Q291" s="78">
        <v>0</v>
      </c>
      <c r="R291" s="80" t="s">
        <v>2113</v>
      </c>
      <c r="S291" s="46"/>
      <c r="T291" s="24" t="s">
        <v>275</v>
      </c>
      <c r="U291" s="49">
        <v>3</v>
      </c>
      <c r="V291" s="49">
        <v>3</v>
      </c>
    </row>
    <row r="292" spans="1:22" s="18" customFormat="1" ht="15" customHeight="1">
      <c r="B292" s="22" t="s">
        <v>2114</v>
      </c>
      <c r="H292" s="36" t="s">
        <v>413</v>
      </c>
      <c r="I292" s="46">
        <v>5</v>
      </c>
      <c r="J292" s="47" t="s">
        <v>460</v>
      </c>
      <c r="K292" s="54" t="s">
        <v>2068</v>
      </c>
      <c r="L292" s="86">
        <v>0</v>
      </c>
      <c r="M292" s="86">
        <v>0</v>
      </c>
      <c r="N292" s="86">
        <v>0</v>
      </c>
      <c r="O292" s="86">
        <v>0</v>
      </c>
      <c r="P292" s="86">
        <v>0</v>
      </c>
      <c r="Q292" s="78">
        <v>0</v>
      </c>
      <c r="R292" s="79" t="s">
        <v>2115</v>
      </c>
      <c r="S292" s="46"/>
      <c r="T292" s="23" t="s">
        <v>275</v>
      </c>
      <c r="U292" s="46">
        <v>5</v>
      </c>
      <c r="V292" s="46">
        <v>4</v>
      </c>
    </row>
    <row r="293" spans="1:22" s="18" customFormat="1" ht="15" customHeight="1">
      <c r="A293" s="21"/>
      <c r="B293" s="22" t="s">
        <v>2116</v>
      </c>
      <c r="H293" s="36" t="s">
        <v>413</v>
      </c>
      <c r="I293" s="46">
        <v>6</v>
      </c>
      <c r="J293" s="47" t="s">
        <v>460</v>
      </c>
      <c r="K293" s="54" t="s">
        <v>2068</v>
      </c>
      <c r="L293" s="86">
        <v>0</v>
      </c>
      <c r="M293" s="86">
        <v>0</v>
      </c>
      <c r="N293" s="86">
        <v>0</v>
      </c>
      <c r="O293" s="86">
        <v>0</v>
      </c>
      <c r="P293" s="86">
        <v>0</v>
      </c>
      <c r="Q293" s="78">
        <v>0</v>
      </c>
      <c r="R293" s="79" t="s">
        <v>2117</v>
      </c>
      <c r="S293" s="46"/>
      <c r="T293" s="23" t="s">
        <v>275</v>
      </c>
      <c r="U293" s="46">
        <v>6</v>
      </c>
      <c r="V293" s="46">
        <v>4</v>
      </c>
    </row>
    <row r="294" spans="1:22" s="18" customFormat="1" ht="15" customHeight="1">
      <c r="A294" s="21"/>
      <c r="B294" s="22" t="s">
        <v>235</v>
      </c>
      <c r="H294" s="36" t="s">
        <v>413</v>
      </c>
      <c r="I294" s="49">
        <v>6</v>
      </c>
      <c r="J294" s="50" t="s">
        <v>502</v>
      </c>
      <c r="K294" s="54" t="s">
        <v>2068</v>
      </c>
      <c r="L294" s="86">
        <v>0</v>
      </c>
      <c r="M294" s="86">
        <v>0</v>
      </c>
      <c r="N294" s="86">
        <v>0</v>
      </c>
      <c r="O294" s="86">
        <v>0</v>
      </c>
      <c r="P294" s="86">
        <v>0</v>
      </c>
      <c r="Q294" s="78">
        <v>0</v>
      </c>
      <c r="R294" s="79" t="s">
        <v>2118</v>
      </c>
      <c r="S294" s="46"/>
      <c r="T294" s="24" t="s">
        <v>275</v>
      </c>
      <c r="U294" s="49">
        <v>5</v>
      </c>
      <c r="V294" s="49">
        <v>5</v>
      </c>
    </row>
    <row r="295" spans="1:22" s="18" customFormat="1" ht="15" customHeight="1">
      <c r="A295" s="21"/>
      <c r="B295" s="22" t="s">
        <v>2119</v>
      </c>
      <c r="H295" s="36" t="s">
        <v>413</v>
      </c>
      <c r="I295" s="49">
        <v>6</v>
      </c>
      <c r="J295" s="50" t="s">
        <v>460</v>
      </c>
      <c r="K295" s="54" t="s">
        <v>2068</v>
      </c>
      <c r="L295" s="86">
        <v>0</v>
      </c>
      <c r="M295" s="86">
        <v>0</v>
      </c>
      <c r="N295" s="86">
        <v>0</v>
      </c>
      <c r="O295" s="86">
        <v>0</v>
      </c>
      <c r="P295" s="86">
        <v>0</v>
      </c>
      <c r="Q295" s="78">
        <v>0</v>
      </c>
      <c r="R295" s="80" t="s">
        <v>2120</v>
      </c>
      <c r="S295" s="49"/>
      <c r="T295" s="24" t="s">
        <v>275</v>
      </c>
      <c r="U295" s="49">
        <v>6</v>
      </c>
      <c r="V295" s="49">
        <v>6</v>
      </c>
    </row>
    <row r="296" spans="1:22" s="18" customFormat="1" ht="15" customHeight="1">
      <c r="A296" s="21"/>
      <c r="B296" s="22" t="s">
        <v>2121</v>
      </c>
      <c r="H296" s="36" t="s">
        <v>413</v>
      </c>
      <c r="I296" s="49">
        <v>7</v>
      </c>
      <c r="J296" s="50" t="s">
        <v>502</v>
      </c>
      <c r="K296" s="54" t="s">
        <v>2068</v>
      </c>
      <c r="L296" s="86">
        <v>0</v>
      </c>
      <c r="M296" s="86">
        <v>0</v>
      </c>
      <c r="N296" s="86">
        <v>0</v>
      </c>
      <c r="O296" s="86">
        <v>0</v>
      </c>
      <c r="P296" s="86">
        <v>0</v>
      </c>
      <c r="Q296" s="78">
        <v>0</v>
      </c>
      <c r="R296" s="80" t="s">
        <v>2122</v>
      </c>
      <c r="S296" s="49"/>
      <c r="T296" s="24" t="s">
        <v>275</v>
      </c>
      <c r="U296" s="49">
        <v>8</v>
      </c>
      <c r="V296" s="49">
        <v>4</v>
      </c>
    </row>
    <row r="297" spans="1:22" s="18" customFormat="1" ht="15" customHeight="1">
      <c r="A297" s="21"/>
      <c r="B297" s="22" t="s">
        <v>2123</v>
      </c>
      <c r="H297" s="36" t="s">
        <v>413</v>
      </c>
      <c r="I297" s="49">
        <v>8</v>
      </c>
      <c r="J297" s="50" t="s">
        <v>502</v>
      </c>
      <c r="K297" s="54" t="s">
        <v>2068</v>
      </c>
      <c r="L297" s="86">
        <v>0</v>
      </c>
      <c r="M297" s="86">
        <v>0</v>
      </c>
      <c r="N297" s="86">
        <v>0</v>
      </c>
      <c r="O297" s="86">
        <v>0</v>
      </c>
      <c r="P297" s="86">
        <v>0</v>
      </c>
      <c r="Q297" s="78">
        <v>0</v>
      </c>
      <c r="R297" s="79" t="s">
        <v>2124</v>
      </c>
      <c r="S297" s="49"/>
      <c r="T297" s="24" t="s">
        <v>275</v>
      </c>
      <c r="U297" s="49">
        <v>6</v>
      </c>
      <c r="V297" s="49">
        <v>8</v>
      </c>
    </row>
    <row r="298" spans="1:22" s="18" customFormat="1" ht="15" customHeight="1">
      <c r="A298" s="21"/>
      <c r="B298" s="22" t="s">
        <v>2125</v>
      </c>
      <c r="H298" s="36" t="s">
        <v>413</v>
      </c>
      <c r="I298" s="49">
        <v>9</v>
      </c>
      <c r="J298" s="50" t="s">
        <v>502</v>
      </c>
      <c r="K298" s="54" t="s">
        <v>2068</v>
      </c>
      <c r="L298" s="86">
        <v>0</v>
      </c>
      <c r="M298" s="86">
        <v>0</v>
      </c>
      <c r="N298" s="86">
        <v>0</v>
      </c>
      <c r="O298" s="86">
        <v>0</v>
      </c>
      <c r="P298" s="86">
        <v>0</v>
      </c>
      <c r="Q298" s="78">
        <v>0</v>
      </c>
      <c r="R298" s="80" t="s">
        <v>2126</v>
      </c>
      <c r="S298" s="49"/>
      <c r="T298" s="24" t="s">
        <v>275</v>
      </c>
      <c r="U298" s="49">
        <v>8</v>
      </c>
      <c r="V298" s="49">
        <v>8</v>
      </c>
    </row>
    <row r="299" spans="1:22" s="18" customFormat="1" ht="15" customHeight="1">
      <c r="A299" s="21"/>
      <c r="B299" s="22" t="s">
        <v>2127</v>
      </c>
      <c r="H299" s="36" t="s">
        <v>413</v>
      </c>
      <c r="I299" s="49">
        <v>9</v>
      </c>
      <c r="J299" s="50" t="s">
        <v>502</v>
      </c>
      <c r="K299" s="54" t="s">
        <v>2068</v>
      </c>
      <c r="L299" s="86">
        <v>0</v>
      </c>
      <c r="M299" s="86">
        <v>0</v>
      </c>
      <c r="N299" s="86">
        <v>0</v>
      </c>
      <c r="O299" s="86">
        <v>0</v>
      </c>
      <c r="P299" s="86">
        <v>0</v>
      </c>
      <c r="Q299" s="78">
        <v>0</v>
      </c>
      <c r="R299" s="80" t="s">
        <v>2128</v>
      </c>
      <c r="S299" s="49"/>
      <c r="T299" s="24" t="s">
        <v>275</v>
      </c>
      <c r="U299" s="49">
        <v>9</v>
      </c>
      <c r="V299" s="49">
        <v>7</v>
      </c>
    </row>
    <row r="300" spans="1:22" s="18" customFormat="1" ht="15" customHeight="1">
      <c r="A300" s="21">
        <v>1643</v>
      </c>
      <c r="B300" s="43" t="s">
        <v>2129</v>
      </c>
      <c r="H300" s="36" t="s">
        <v>1571</v>
      </c>
      <c r="I300" s="66">
        <v>4</v>
      </c>
      <c r="J300" s="47" t="s">
        <v>460</v>
      </c>
      <c r="K300" s="18" t="s">
        <v>2130</v>
      </c>
      <c r="L300" s="25">
        <v>0</v>
      </c>
      <c r="M300" s="25">
        <v>0</v>
      </c>
      <c r="N300" s="25">
        <v>0</v>
      </c>
      <c r="O300" s="25">
        <v>0</v>
      </c>
      <c r="P300" s="25">
        <v>0</v>
      </c>
      <c r="Q300" s="78">
        <v>0</v>
      </c>
      <c r="R300" s="36" t="s">
        <v>2131</v>
      </c>
      <c r="S300" s="46"/>
      <c r="T300" s="36" t="s">
        <v>1578</v>
      </c>
      <c r="U300" s="66">
        <v>5</v>
      </c>
      <c r="V300" s="66">
        <v>5</v>
      </c>
    </row>
    <row r="301" spans="1:22" s="18" customFormat="1" ht="15" customHeight="1">
      <c r="A301" s="25">
        <v>1130</v>
      </c>
      <c r="B301" s="100" t="s">
        <v>2132</v>
      </c>
      <c r="H301" s="28" t="s">
        <v>257</v>
      </c>
      <c r="I301" s="64">
        <v>4</v>
      </c>
      <c r="J301" s="47" t="s">
        <v>460</v>
      </c>
      <c r="K301" s="54" t="s">
        <v>2130</v>
      </c>
      <c r="L301" s="25">
        <v>2</v>
      </c>
      <c r="M301" s="25">
        <v>2</v>
      </c>
      <c r="N301" s="25">
        <v>2</v>
      </c>
      <c r="O301" s="25">
        <v>2</v>
      </c>
      <c r="P301" s="25">
        <v>2</v>
      </c>
      <c r="Q301" s="78">
        <v>10</v>
      </c>
      <c r="R301" s="36" t="s">
        <v>2133</v>
      </c>
      <c r="S301" s="53"/>
      <c r="T301" s="28" t="s">
        <v>256</v>
      </c>
      <c r="U301" s="64"/>
      <c r="V301" s="64"/>
    </row>
    <row r="302" spans="1:22" s="18" customFormat="1" ht="15" customHeight="1">
      <c r="A302" s="30">
        <v>1321</v>
      </c>
      <c r="B302" s="100" t="s">
        <v>2134</v>
      </c>
      <c r="H302" s="28" t="s">
        <v>278</v>
      </c>
      <c r="I302" s="64">
        <v>3</v>
      </c>
      <c r="J302" s="47" t="s">
        <v>460</v>
      </c>
      <c r="K302" s="54" t="s">
        <v>2130</v>
      </c>
      <c r="L302" s="25">
        <v>0</v>
      </c>
      <c r="M302" s="25">
        <v>0</v>
      </c>
      <c r="N302" s="25">
        <v>0</v>
      </c>
      <c r="O302" s="51">
        <v>0</v>
      </c>
      <c r="P302" s="25">
        <v>0</v>
      </c>
      <c r="Q302" s="78">
        <v>0</v>
      </c>
      <c r="R302" s="36" t="s">
        <v>2135</v>
      </c>
      <c r="S302" s="53"/>
      <c r="T302" s="28" t="s">
        <v>256</v>
      </c>
      <c r="U302" s="64"/>
      <c r="V302" s="64"/>
    </row>
    <row r="303" spans="1:22" s="18" customFormat="1" ht="15" customHeight="1">
      <c r="A303" s="25">
        <v>1207</v>
      </c>
      <c r="B303" s="43" t="s">
        <v>2136</v>
      </c>
      <c r="H303" s="28" t="s">
        <v>299</v>
      </c>
      <c r="I303" s="64">
        <v>1</v>
      </c>
      <c r="J303" s="47" t="s">
        <v>460</v>
      </c>
      <c r="K303" s="54" t="s">
        <v>2130</v>
      </c>
      <c r="L303" s="25">
        <v>0</v>
      </c>
      <c r="M303" s="25">
        <v>0</v>
      </c>
      <c r="N303" s="25">
        <v>0</v>
      </c>
      <c r="O303" s="25">
        <v>0</v>
      </c>
      <c r="P303" s="25">
        <v>0</v>
      </c>
      <c r="Q303" s="78">
        <v>0</v>
      </c>
      <c r="R303" s="36" t="s">
        <v>2137</v>
      </c>
      <c r="S303" s="53"/>
      <c r="T303" s="28" t="s">
        <v>1578</v>
      </c>
      <c r="U303" s="64">
        <v>1</v>
      </c>
      <c r="V303" s="64">
        <v>1</v>
      </c>
    </row>
    <row r="304" spans="1:22" s="18" customFormat="1" ht="15" customHeight="1">
      <c r="A304" s="25">
        <v>1533</v>
      </c>
      <c r="B304" s="34" t="s">
        <v>2138</v>
      </c>
      <c r="H304" s="28" t="s">
        <v>314</v>
      </c>
      <c r="I304" s="55">
        <v>3</v>
      </c>
      <c r="J304" s="47" t="s">
        <v>460</v>
      </c>
      <c r="K304" s="54" t="s">
        <v>2130</v>
      </c>
      <c r="L304" s="25">
        <v>0</v>
      </c>
      <c r="M304" s="25">
        <v>0</v>
      </c>
      <c r="N304" s="25">
        <v>0</v>
      </c>
      <c r="O304" s="25">
        <v>0</v>
      </c>
      <c r="P304" s="25">
        <v>0</v>
      </c>
      <c r="Q304" s="78">
        <v>0</v>
      </c>
      <c r="R304" s="36" t="s">
        <v>2139</v>
      </c>
      <c r="S304" s="53"/>
      <c r="T304" s="27" t="s">
        <v>1578</v>
      </c>
      <c r="U304" s="53">
        <v>3</v>
      </c>
      <c r="V304" s="53">
        <v>4</v>
      </c>
    </row>
    <row r="305" spans="1:22" s="18" customFormat="1" ht="15" customHeight="1">
      <c r="A305" s="35">
        <v>1720</v>
      </c>
      <c r="B305" s="22" t="s">
        <v>2140</v>
      </c>
      <c r="H305" s="36" t="s">
        <v>347</v>
      </c>
      <c r="I305" s="67">
        <v>2</v>
      </c>
      <c r="J305" s="47" t="s">
        <v>460</v>
      </c>
      <c r="K305" s="146" t="s">
        <v>2130</v>
      </c>
      <c r="L305" s="25">
        <v>0</v>
      </c>
      <c r="M305" s="25">
        <v>0</v>
      </c>
      <c r="N305" s="35">
        <v>0</v>
      </c>
      <c r="O305" s="35">
        <v>0</v>
      </c>
      <c r="P305" s="35">
        <v>0</v>
      </c>
      <c r="Q305" s="78">
        <v>0</v>
      </c>
      <c r="R305" s="36" t="s">
        <v>2141</v>
      </c>
      <c r="S305" s="46"/>
      <c r="T305" s="23" t="s">
        <v>256</v>
      </c>
      <c r="U305" s="46">
        <v>0</v>
      </c>
      <c r="V305" s="46">
        <v>0</v>
      </c>
    </row>
    <row r="306" spans="1:22" s="18" customFormat="1" ht="15" customHeight="1">
      <c r="A306" s="38">
        <v>1407</v>
      </c>
      <c r="B306" s="39" t="s">
        <v>2100</v>
      </c>
      <c r="H306" s="40" t="s">
        <v>366</v>
      </c>
      <c r="I306" s="67">
        <v>1</v>
      </c>
      <c r="J306" s="68" t="s">
        <v>460</v>
      </c>
      <c r="K306" s="69" t="s">
        <v>2130</v>
      </c>
      <c r="L306" s="25">
        <v>0</v>
      </c>
      <c r="M306" s="25">
        <v>0</v>
      </c>
      <c r="N306" s="25">
        <v>0</v>
      </c>
      <c r="O306" s="25">
        <v>0</v>
      </c>
      <c r="P306" s="25">
        <v>0</v>
      </c>
      <c r="Q306" s="78">
        <v>0</v>
      </c>
      <c r="R306" s="40" t="s">
        <v>2142</v>
      </c>
      <c r="S306" s="46"/>
      <c r="T306" s="80" t="s">
        <v>256</v>
      </c>
      <c r="U306" s="49">
        <v>0</v>
      </c>
      <c r="V306" s="49">
        <v>0</v>
      </c>
    </row>
    <row r="307" spans="1:22" s="18" customFormat="1" ht="15" customHeight="1">
      <c r="A307" s="21">
        <v>1940</v>
      </c>
      <c r="B307" s="22" t="s">
        <v>136</v>
      </c>
      <c r="H307" s="36" t="s">
        <v>401</v>
      </c>
      <c r="I307" s="46">
        <v>4</v>
      </c>
      <c r="J307" s="47" t="s">
        <v>460</v>
      </c>
      <c r="K307" s="18" t="s">
        <v>2130</v>
      </c>
      <c r="L307" s="25">
        <v>0</v>
      </c>
      <c r="M307" s="25">
        <v>0</v>
      </c>
      <c r="N307" s="25">
        <v>0</v>
      </c>
      <c r="O307" s="25">
        <v>0</v>
      </c>
      <c r="P307" s="25">
        <v>0</v>
      </c>
      <c r="Q307" s="78">
        <v>0</v>
      </c>
      <c r="R307" s="36" t="s">
        <v>2143</v>
      </c>
      <c r="S307" s="46"/>
      <c r="T307" s="23" t="s">
        <v>338</v>
      </c>
      <c r="U307" s="46">
        <v>4</v>
      </c>
      <c r="V307" s="46">
        <v>2</v>
      </c>
    </row>
    <row r="308" spans="1:22" s="18" customFormat="1" ht="15" customHeight="1">
      <c r="B308" s="22" t="s">
        <v>2144</v>
      </c>
      <c r="H308" s="36" t="s">
        <v>413</v>
      </c>
      <c r="I308" s="49">
        <v>1</v>
      </c>
      <c r="J308" s="48" t="s">
        <v>460</v>
      </c>
      <c r="K308" s="54" t="s">
        <v>2130</v>
      </c>
      <c r="L308" s="86">
        <v>0</v>
      </c>
      <c r="M308" s="86">
        <v>0</v>
      </c>
      <c r="N308" s="86">
        <v>0</v>
      </c>
      <c r="O308" s="86">
        <v>0</v>
      </c>
      <c r="P308" s="86">
        <v>0</v>
      </c>
      <c r="Q308" s="78">
        <v>0</v>
      </c>
      <c r="R308" s="40" t="s">
        <v>2145</v>
      </c>
      <c r="S308" s="46"/>
      <c r="T308" s="24" t="s">
        <v>1578</v>
      </c>
      <c r="U308" s="49">
        <v>2</v>
      </c>
      <c r="V308" s="49">
        <v>3</v>
      </c>
    </row>
    <row r="309" spans="1:22" s="18" customFormat="1" ht="15" customHeight="1">
      <c r="A309" s="21"/>
      <c r="B309" s="22" t="s">
        <v>2146</v>
      </c>
      <c r="H309" s="36" t="s">
        <v>413</v>
      </c>
      <c r="I309" s="46">
        <v>1</v>
      </c>
      <c r="J309" s="47" t="s">
        <v>460</v>
      </c>
      <c r="K309" s="54" t="s">
        <v>2130</v>
      </c>
      <c r="L309" s="86">
        <v>0</v>
      </c>
      <c r="M309" s="86">
        <v>0</v>
      </c>
      <c r="N309" s="86">
        <v>0</v>
      </c>
      <c r="O309" s="86">
        <v>0</v>
      </c>
      <c r="P309" s="86">
        <v>0</v>
      </c>
      <c r="Q309" s="78">
        <v>0</v>
      </c>
      <c r="R309" s="40" t="s">
        <v>2147</v>
      </c>
      <c r="S309" s="46"/>
      <c r="T309" s="23" t="s">
        <v>1578</v>
      </c>
      <c r="U309" s="46">
        <v>1</v>
      </c>
      <c r="V309" s="46">
        <v>2</v>
      </c>
    </row>
    <row r="310" spans="1:22" s="18" customFormat="1" ht="15" customHeight="1">
      <c r="B310" s="22" t="s">
        <v>2148</v>
      </c>
      <c r="H310" s="36" t="s">
        <v>413</v>
      </c>
      <c r="I310" s="46">
        <v>2</v>
      </c>
      <c r="J310" s="50" t="s">
        <v>496</v>
      </c>
      <c r="K310" s="54" t="s">
        <v>2130</v>
      </c>
      <c r="L310" s="86">
        <v>0</v>
      </c>
      <c r="M310" s="86">
        <v>0</v>
      </c>
      <c r="N310" s="86">
        <v>0</v>
      </c>
      <c r="O310" s="86">
        <v>0</v>
      </c>
      <c r="P310" s="86">
        <v>0</v>
      </c>
      <c r="Q310" s="78">
        <v>0</v>
      </c>
      <c r="R310" s="40" t="s">
        <v>2149</v>
      </c>
      <c r="S310" s="46"/>
      <c r="T310" s="23" t="s">
        <v>1578</v>
      </c>
      <c r="U310" s="46">
        <v>1</v>
      </c>
      <c r="V310" s="46">
        <v>2</v>
      </c>
    </row>
    <row r="311" spans="1:22" s="18" customFormat="1" ht="15" customHeight="1">
      <c r="B311" s="22" t="s">
        <v>2150</v>
      </c>
      <c r="H311" s="36" t="s">
        <v>413</v>
      </c>
      <c r="I311" s="46">
        <v>2</v>
      </c>
      <c r="J311" s="47" t="s">
        <v>460</v>
      </c>
      <c r="K311" s="54" t="s">
        <v>2130</v>
      </c>
      <c r="L311" s="86">
        <v>0</v>
      </c>
      <c r="M311" s="86">
        <v>0</v>
      </c>
      <c r="N311" s="86">
        <v>0</v>
      </c>
      <c r="O311" s="86">
        <v>0</v>
      </c>
      <c r="P311" s="86">
        <v>0</v>
      </c>
      <c r="Q311" s="78">
        <v>0</v>
      </c>
      <c r="R311" s="40" t="s">
        <v>2151</v>
      </c>
      <c r="S311" s="46"/>
      <c r="T311" s="23" t="s">
        <v>1578</v>
      </c>
      <c r="U311" s="46">
        <v>1</v>
      </c>
      <c r="V311" s="46">
        <v>4</v>
      </c>
    </row>
    <row r="312" spans="1:22" s="18" customFormat="1" ht="15" customHeight="1">
      <c r="A312" s="21"/>
      <c r="B312" s="22" t="s">
        <v>2152</v>
      </c>
      <c r="H312" s="36" t="s">
        <v>413</v>
      </c>
      <c r="I312" s="46">
        <v>2</v>
      </c>
      <c r="J312" s="47" t="s">
        <v>460</v>
      </c>
      <c r="K312" s="54" t="s">
        <v>2130</v>
      </c>
      <c r="L312" s="86">
        <v>0</v>
      </c>
      <c r="M312" s="86">
        <v>0</v>
      </c>
      <c r="N312" s="86">
        <v>0</v>
      </c>
      <c r="O312" s="86">
        <v>0</v>
      </c>
      <c r="P312" s="86">
        <v>0</v>
      </c>
      <c r="Q312" s="78">
        <v>0</v>
      </c>
      <c r="R312" s="40" t="s">
        <v>2153</v>
      </c>
      <c r="S312" s="46"/>
      <c r="T312" s="24" t="s">
        <v>1578</v>
      </c>
      <c r="U312" s="49">
        <v>2</v>
      </c>
      <c r="V312" s="49">
        <v>2</v>
      </c>
    </row>
    <row r="313" spans="1:22" s="18" customFormat="1" ht="15" customHeight="1">
      <c r="A313" s="21"/>
      <c r="B313" s="22" t="s">
        <v>2154</v>
      </c>
      <c r="H313" s="36" t="s">
        <v>413</v>
      </c>
      <c r="I313" s="46">
        <v>2</v>
      </c>
      <c r="J313" s="48" t="s">
        <v>479</v>
      </c>
      <c r="K313" s="54" t="s">
        <v>2130</v>
      </c>
      <c r="L313" s="86">
        <v>0</v>
      </c>
      <c r="M313" s="86">
        <v>0</v>
      </c>
      <c r="N313" s="86">
        <v>0</v>
      </c>
      <c r="O313" s="86">
        <v>0</v>
      </c>
      <c r="P313" s="86">
        <v>0</v>
      </c>
      <c r="Q313" s="78">
        <v>0</v>
      </c>
      <c r="R313" s="40" t="s">
        <v>2155</v>
      </c>
      <c r="S313" s="46"/>
      <c r="T313" s="23" t="s">
        <v>1578</v>
      </c>
      <c r="U313" s="46">
        <v>0</v>
      </c>
      <c r="V313" s="46">
        <v>2</v>
      </c>
    </row>
    <row r="314" spans="1:22" s="18" customFormat="1" ht="15" customHeight="1">
      <c r="A314" s="21"/>
      <c r="B314" s="22" t="s">
        <v>2156</v>
      </c>
      <c r="H314" s="36" t="s">
        <v>413</v>
      </c>
      <c r="I314" s="49">
        <v>2</v>
      </c>
      <c r="J314" s="47" t="s">
        <v>460</v>
      </c>
      <c r="K314" s="54" t="s">
        <v>2130</v>
      </c>
      <c r="L314" s="86">
        <v>0</v>
      </c>
      <c r="M314" s="86">
        <v>0</v>
      </c>
      <c r="N314" s="86">
        <v>0</v>
      </c>
      <c r="O314" s="86">
        <v>0</v>
      </c>
      <c r="P314" s="86">
        <v>0</v>
      </c>
      <c r="Q314" s="78">
        <v>0</v>
      </c>
      <c r="R314" s="40" t="s">
        <v>2157</v>
      </c>
      <c r="S314" s="46"/>
      <c r="T314" s="23" t="s">
        <v>1578</v>
      </c>
      <c r="U314" s="46">
        <v>1</v>
      </c>
      <c r="V314" s="46">
        <v>3</v>
      </c>
    </row>
    <row r="315" spans="1:22" s="18" customFormat="1" ht="15" customHeight="1">
      <c r="A315" s="21"/>
      <c r="B315" s="22" t="s">
        <v>2158</v>
      </c>
      <c r="H315" s="36" t="s">
        <v>413</v>
      </c>
      <c r="I315" s="46">
        <v>2</v>
      </c>
      <c r="J315" s="47" t="s">
        <v>460</v>
      </c>
      <c r="K315" s="54" t="s">
        <v>2130</v>
      </c>
      <c r="L315" s="86">
        <v>0</v>
      </c>
      <c r="M315" s="86">
        <v>0</v>
      </c>
      <c r="N315" s="86">
        <v>0</v>
      </c>
      <c r="O315" s="86">
        <v>0</v>
      </c>
      <c r="P315" s="86">
        <v>0</v>
      </c>
      <c r="Q315" s="78">
        <v>0</v>
      </c>
      <c r="R315" s="40" t="s">
        <v>2159</v>
      </c>
      <c r="S315" s="46"/>
      <c r="T315" s="23" t="s">
        <v>1578</v>
      </c>
      <c r="U315" s="46">
        <v>1</v>
      </c>
      <c r="V315" s="46">
        <v>2</v>
      </c>
    </row>
    <row r="316" spans="1:22" s="18" customFormat="1" ht="15" customHeight="1">
      <c r="A316" s="21"/>
      <c r="B316" s="22" t="s">
        <v>2160</v>
      </c>
      <c r="H316" s="36" t="s">
        <v>413</v>
      </c>
      <c r="I316" s="49">
        <v>3</v>
      </c>
      <c r="J316" s="47" t="s">
        <v>460</v>
      </c>
      <c r="K316" s="54" t="s">
        <v>2130</v>
      </c>
      <c r="L316" s="86">
        <v>0</v>
      </c>
      <c r="M316" s="86">
        <v>0</v>
      </c>
      <c r="N316" s="86">
        <v>0</v>
      </c>
      <c r="O316" s="86">
        <v>0</v>
      </c>
      <c r="P316" s="86">
        <v>0</v>
      </c>
      <c r="Q316" s="78">
        <v>0</v>
      </c>
      <c r="R316" s="40" t="s">
        <v>2161</v>
      </c>
      <c r="S316" s="46"/>
      <c r="T316" s="24" t="s">
        <v>1578</v>
      </c>
      <c r="U316" s="49">
        <v>1</v>
      </c>
      <c r="V316" s="49">
        <v>4</v>
      </c>
    </row>
    <row r="317" spans="1:22" s="18" customFormat="1" ht="15" customHeight="1">
      <c r="B317" s="22" t="s">
        <v>2162</v>
      </c>
      <c r="H317" s="36" t="s">
        <v>413</v>
      </c>
      <c r="I317" s="46">
        <v>3</v>
      </c>
      <c r="J317" s="48" t="s">
        <v>479</v>
      </c>
      <c r="K317" s="54" t="s">
        <v>2130</v>
      </c>
      <c r="L317" s="86">
        <v>0</v>
      </c>
      <c r="M317" s="86">
        <v>0</v>
      </c>
      <c r="N317" s="86">
        <v>0</v>
      </c>
      <c r="O317" s="86">
        <v>0</v>
      </c>
      <c r="P317" s="86">
        <v>0</v>
      </c>
      <c r="Q317" s="78">
        <v>0</v>
      </c>
      <c r="R317" s="40" t="s">
        <v>2163</v>
      </c>
      <c r="S317" s="46"/>
      <c r="T317" s="23" t="s">
        <v>1578</v>
      </c>
      <c r="U317" s="46">
        <v>2</v>
      </c>
      <c r="V317" s="46">
        <v>8</v>
      </c>
    </row>
    <row r="318" spans="1:22" s="18" customFormat="1" ht="15" customHeight="1">
      <c r="B318" s="22" t="s">
        <v>2164</v>
      </c>
      <c r="H318" s="36" t="s">
        <v>413</v>
      </c>
      <c r="I318" s="49">
        <v>3</v>
      </c>
      <c r="J318" s="50" t="s">
        <v>496</v>
      </c>
      <c r="K318" s="54" t="s">
        <v>2130</v>
      </c>
      <c r="L318" s="86">
        <v>0</v>
      </c>
      <c r="M318" s="86">
        <v>0</v>
      </c>
      <c r="N318" s="86">
        <v>0</v>
      </c>
      <c r="O318" s="86">
        <v>0</v>
      </c>
      <c r="P318" s="86">
        <v>0</v>
      </c>
      <c r="Q318" s="78">
        <v>0</v>
      </c>
      <c r="R318" s="40" t="s">
        <v>2165</v>
      </c>
      <c r="S318" s="46"/>
      <c r="T318" s="24" t="s">
        <v>1578</v>
      </c>
      <c r="U318" s="49">
        <v>2</v>
      </c>
      <c r="V318" s="49">
        <v>2</v>
      </c>
    </row>
    <row r="319" spans="1:22" s="18" customFormat="1" ht="15" customHeight="1">
      <c r="B319" s="22" t="s">
        <v>2166</v>
      </c>
      <c r="H319" s="36" t="s">
        <v>413</v>
      </c>
      <c r="I319" s="49">
        <v>3</v>
      </c>
      <c r="J319" s="47" t="s">
        <v>460</v>
      </c>
      <c r="K319" s="54" t="s">
        <v>2130</v>
      </c>
      <c r="L319" s="86">
        <v>0</v>
      </c>
      <c r="M319" s="86">
        <v>0</v>
      </c>
      <c r="N319" s="86">
        <v>0</v>
      </c>
      <c r="O319" s="86">
        <v>0</v>
      </c>
      <c r="P319" s="86">
        <v>0</v>
      </c>
      <c r="Q319" s="78">
        <v>0</v>
      </c>
      <c r="R319" s="40" t="s">
        <v>2167</v>
      </c>
      <c r="S319" s="46"/>
      <c r="T319" s="24" t="s">
        <v>1578</v>
      </c>
      <c r="U319" s="49">
        <v>4</v>
      </c>
      <c r="V319" s="49">
        <v>4</v>
      </c>
    </row>
    <row r="320" spans="1:22" s="18" customFormat="1" ht="15" customHeight="1">
      <c r="B320" s="22" t="s">
        <v>2168</v>
      </c>
      <c r="H320" s="36" t="s">
        <v>413</v>
      </c>
      <c r="I320" s="46">
        <v>4</v>
      </c>
      <c r="J320" s="48" t="s">
        <v>479</v>
      </c>
      <c r="K320" s="54" t="s">
        <v>2130</v>
      </c>
      <c r="L320" s="86">
        <v>0</v>
      </c>
      <c r="M320" s="86">
        <v>0</v>
      </c>
      <c r="N320" s="86">
        <v>0</v>
      </c>
      <c r="O320" s="86">
        <v>0</v>
      </c>
      <c r="P320" s="86">
        <v>0</v>
      </c>
      <c r="Q320" s="78">
        <v>0</v>
      </c>
      <c r="R320" s="40" t="s">
        <v>2169</v>
      </c>
      <c r="S320" s="46"/>
      <c r="T320" s="23" t="s">
        <v>1578</v>
      </c>
      <c r="U320" s="46">
        <v>3</v>
      </c>
      <c r="V320" s="46">
        <v>5</v>
      </c>
    </row>
    <row r="321" spans="1:22" s="18" customFormat="1" ht="15" customHeight="1">
      <c r="A321" s="21"/>
      <c r="B321" s="22" t="s">
        <v>2170</v>
      </c>
      <c r="H321" s="36" t="s">
        <v>413</v>
      </c>
      <c r="I321" s="46">
        <v>4</v>
      </c>
      <c r="J321" s="52" t="s">
        <v>502</v>
      </c>
      <c r="K321" s="54" t="s">
        <v>2130</v>
      </c>
      <c r="L321" s="86">
        <v>0</v>
      </c>
      <c r="M321" s="86">
        <v>0</v>
      </c>
      <c r="N321" s="86">
        <v>0</v>
      </c>
      <c r="O321" s="86">
        <v>0</v>
      </c>
      <c r="P321" s="86">
        <v>0</v>
      </c>
      <c r="Q321" s="78">
        <v>0</v>
      </c>
      <c r="R321" s="40" t="s">
        <v>2171</v>
      </c>
      <c r="S321" s="46"/>
      <c r="T321" s="23" t="s">
        <v>1578</v>
      </c>
      <c r="U321" s="46">
        <v>1</v>
      </c>
      <c r="V321" s="46">
        <v>7</v>
      </c>
    </row>
    <row r="322" spans="1:22" s="18" customFormat="1" ht="15" customHeight="1">
      <c r="A322" s="21"/>
      <c r="B322" s="22" t="s">
        <v>2172</v>
      </c>
      <c r="H322" s="36" t="s">
        <v>413</v>
      </c>
      <c r="I322" s="46">
        <v>5</v>
      </c>
      <c r="J322" s="52" t="s">
        <v>502</v>
      </c>
      <c r="K322" s="54" t="s">
        <v>2130</v>
      </c>
      <c r="L322" s="86">
        <v>0</v>
      </c>
      <c r="M322" s="86">
        <v>0</v>
      </c>
      <c r="N322" s="86">
        <v>0</v>
      </c>
      <c r="O322" s="86">
        <v>0</v>
      </c>
      <c r="P322" s="86">
        <v>0</v>
      </c>
      <c r="Q322" s="78">
        <v>0</v>
      </c>
      <c r="R322" s="40" t="s">
        <v>2173</v>
      </c>
      <c r="S322" s="46"/>
      <c r="T322" s="23" t="s">
        <v>1578</v>
      </c>
      <c r="U322" s="46">
        <v>7</v>
      </c>
      <c r="V322" s="46">
        <v>4</v>
      </c>
    </row>
    <row r="323" spans="1:22" s="18" customFormat="1" ht="15" customHeight="1">
      <c r="A323" s="21"/>
      <c r="B323" s="22" t="s">
        <v>137</v>
      </c>
      <c r="H323" s="36" t="s">
        <v>413</v>
      </c>
      <c r="I323" s="49">
        <v>5</v>
      </c>
      <c r="J323" s="52" t="s">
        <v>502</v>
      </c>
      <c r="K323" s="54" t="s">
        <v>2130</v>
      </c>
      <c r="L323" s="86">
        <v>0</v>
      </c>
      <c r="M323" s="86">
        <v>0</v>
      </c>
      <c r="N323" s="86">
        <v>0</v>
      </c>
      <c r="O323" s="86">
        <v>0</v>
      </c>
      <c r="P323" s="86">
        <v>0</v>
      </c>
      <c r="Q323" s="78">
        <v>0</v>
      </c>
      <c r="R323" s="40" t="s">
        <v>2174</v>
      </c>
      <c r="S323" s="46"/>
      <c r="T323" s="24" t="s">
        <v>1578</v>
      </c>
      <c r="U323" s="49">
        <v>5</v>
      </c>
      <c r="V323" s="49">
        <v>5</v>
      </c>
    </row>
    <row r="324" spans="1:22" s="18" customFormat="1" ht="15" customHeight="1">
      <c r="B324" s="22" t="s">
        <v>138</v>
      </c>
      <c r="H324" s="36" t="s">
        <v>413</v>
      </c>
      <c r="I324" s="46">
        <v>5</v>
      </c>
      <c r="J324" s="48" t="s">
        <v>479</v>
      </c>
      <c r="K324" s="54" t="s">
        <v>2130</v>
      </c>
      <c r="L324" s="86">
        <v>0</v>
      </c>
      <c r="M324" s="86">
        <v>0</v>
      </c>
      <c r="N324" s="86">
        <v>0</v>
      </c>
      <c r="O324" s="86">
        <v>0</v>
      </c>
      <c r="P324" s="86">
        <v>0</v>
      </c>
      <c r="Q324" s="78">
        <v>0</v>
      </c>
      <c r="R324" s="40" t="s">
        <v>2175</v>
      </c>
      <c r="S324" s="46"/>
      <c r="T324" s="24" t="s">
        <v>1578</v>
      </c>
      <c r="U324" s="49">
        <v>3</v>
      </c>
      <c r="V324" s="49">
        <v>5</v>
      </c>
    </row>
    <row r="325" spans="1:22" s="18" customFormat="1" ht="15" customHeight="1">
      <c r="B325" s="22" t="s">
        <v>2176</v>
      </c>
      <c r="H325" s="36" t="s">
        <v>413</v>
      </c>
      <c r="I325" s="46">
        <v>5</v>
      </c>
      <c r="J325" s="52" t="s">
        <v>502</v>
      </c>
      <c r="K325" s="54" t="s">
        <v>2130</v>
      </c>
      <c r="L325" s="86">
        <v>0</v>
      </c>
      <c r="M325" s="86">
        <v>0</v>
      </c>
      <c r="N325" s="86">
        <v>0</v>
      </c>
      <c r="O325" s="86">
        <v>0</v>
      </c>
      <c r="P325" s="86">
        <v>0</v>
      </c>
      <c r="Q325" s="78">
        <v>0</v>
      </c>
      <c r="R325" s="40" t="s">
        <v>2177</v>
      </c>
      <c r="S325" s="46"/>
      <c r="T325" s="23" t="s">
        <v>1578</v>
      </c>
      <c r="U325" s="46">
        <v>4</v>
      </c>
      <c r="V325" s="46">
        <v>7</v>
      </c>
    </row>
    <row r="326" spans="1:22" s="18" customFormat="1" ht="15" customHeight="1">
      <c r="B326" s="22" t="s">
        <v>2178</v>
      </c>
      <c r="H326" s="36" t="s">
        <v>413</v>
      </c>
      <c r="I326" s="46">
        <v>5</v>
      </c>
      <c r="J326" s="47" t="s">
        <v>460</v>
      </c>
      <c r="K326" s="54" t="s">
        <v>2130</v>
      </c>
      <c r="L326" s="86">
        <v>0</v>
      </c>
      <c r="M326" s="86">
        <v>0</v>
      </c>
      <c r="N326" s="86">
        <v>0</v>
      </c>
      <c r="O326" s="86">
        <v>0</v>
      </c>
      <c r="P326" s="86">
        <v>0</v>
      </c>
      <c r="Q326" s="78">
        <v>0</v>
      </c>
      <c r="R326" s="40" t="s">
        <v>888</v>
      </c>
      <c r="S326" s="46"/>
      <c r="T326" s="23" t="s">
        <v>1578</v>
      </c>
      <c r="U326" s="46">
        <v>4</v>
      </c>
      <c r="V326" s="46">
        <v>6</v>
      </c>
    </row>
    <row r="327" spans="1:22" s="18" customFormat="1" ht="15" customHeight="1">
      <c r="A327" s="21"/>
      <c r="B327" s="22" t="s">
        <v>2179</v>
      </c>
      <c r="H327" s="36" t="s">
        <v>413</v>
      </c>
      <c r="I327" s="49">
        <v>6</v>
      </c>
      <c r="J327" s="50" t="s">
        <v>502</v>
      </c>
      <c r="K327" s="54" t="s">
        <v>2130</v>
      </c>
      <c r="L327" s="86">
        <v>0</v>
      </c>
      <c r="M327" s="86">
        <v>0</v>
      </c>
      <c r="N327" s="86">
        <v>0</v>
      </c>
      <c r="O327" s="86">
        <v>0</v>
      </c>
      <c r="P327" s="86">
        <v>0</v>
      </c>
      <c r="Q327" s="78">
        <v>0</v>
      </c>
      <c r="R327" s="40" t="s">
        <v>2180</v>
      </c>
      <c r="S327" s="49"/>
      <c r="T327" s="24" t="s">
        <v>1578</v>
      </c>
      <c r="U327" s="49">
        <v>2</v>
      </c>
      <c r="V327" s="49">
        <v>8</v>
      </c>
    </row>
    <row r="328" spans="1:22" s="18" customFormat="1" ht="15" customHeight="1">
      <c r="A328" s="21"/>
      <c r="B328" s="22" t="s">
        <v>2181</v>
      </c>
      <c r="H328" s="36" t="s">
        <v>413</v>
      </c>
      <c r="I328" s="49">
        <v>8</v>
      </c>
      <c r="J328" s="50" t="s">
        <v>502</v>
      </c>
      <c r="K328" s="54" t="s">
        <v>2130</v>
      </c>
      <c r="L328" s="86">
        <v>0</v>
      </c>
      <c r="M328" s="86">
        <v>0</v>
      </c>
      <c r="N328" s="86">
        <v>0</v>
      </c>
      <c r="O328" s="86">
        <v>0</v>
      </c>
      <c r="P328" s="86">
        <v>0</v>
      </c>
      <c r="Q328" s="78">
        <v>0</v>
      </c>
      <c r="R328" s="40" t="s">
        <v>2182</v>
      </c>
      <c r="S328" s="49"/>
      <c r="T328" s="24" t="s">
        <v>1578</v>
      </c>
      <c r="U328" s="49">
        <v>6</v>
      </c>
      <c r="V328" s="49">
        <v>8</v>
      </c>
    </row>
    <row r="329" spans="1:22" s="18" customFormat="1" ht="15" customHeight="1">
      <c r="A329" s="21">
        <v>1606</v>
      </c>
      <c r="B329" s="22" t="s">
        <v>2183</v>
      </c>
      <c r="H329" s="36" t="s">
        <v>1571</v>
      </c>
      <c r="I329" s="49">
        <v>1</v>
      </c>
      <c r="J329" s="47" t="s">
        <v>460</v>
      </c>
      <c r="K329" s="147" t="s">
        <v>2184</v>
      </c>
      <c r="L329" s="25">
        <v>0</v>
      </c>
      <c r="M329" s="25">
        <v>0</v>
      </c>
      <c r="N329" s="25">
        <v>0</v>
      </c>
      <c r="O329" s="25">
        <v>0</v>
      </c>
      <c r="P329" s="25">
        <v>0</v>
      </c>
      <c r="Q329" s="78">
        <v>0</v>
      </c>
      <c r="R329" s="36" t="s">
        <v>774</v>
      </c>
      <c r="S329" s="46"/>
      <c r="T329" s="24" t="s">
        <v>275</v>
      </c>
      <c r="U329" s="49">
        <v>2</v>
      </c>
      <c r="V329" s="49">
        <v>1</v>
      </c>
    </row>
    <row r="330" spans="1:22" s="18" customFormat="1" ht="15" customHeight="1">
      <c r="A330" s="21">
        <v>1630</v>
      </c>
      <c r="B330" s="22" t="s">
        <v>2185</v>
      </c>
      <c r="H330" s="36" t="s">
        <v>1571</v>
      </c>
      <c r="I330" s="49">
        <v>3</v>
      </c>
      <c r="J330" s="48" t="s">
        <v>479</v>
      </c>
      <c r="K330" s="147" t="s">
        <v>2184</v>
      </c>
      <c r="L330" s="25">
        <v>0</v>
      </c>
      <c r="M330" s="25">
        <v>0</v>
      </c>
      <c r="N330" s="25">
        <v>0</v>
      </c>
      <c r="O330" s="25">
        <v>0</v>
      </c>
      <c r="P330" s="25">
        <v>0</v>
      </c>
      <c r="Q330" s="78">
        <v>0</v>
      </c>
      <c r="R330" s="148" t="s">
        <v>2186</v>
      </c>
      <c r="S330" s="46"/>
      <c r="T330" s="23" t="s">
        <v>275</v>
      </c>
      <c r="U330" s="49">
        <v>3</v>
      </c>
      <c r="V330" s="49">
        <v>4</v>
      </c>
    </row>
    <row r="331" spans="1:22" s="18" customFormat="1" ht="15" customHeight="1">
      <c r="A331" s="21">
        <v>1642</v>
      </c>
      <c r="B331" s="22" t="s">
        <v>2187</v>
      </c>
      <c r="H331" s="36" t="s">
        <v>1571</v>
      </c>
      <c r="I331" s="49">
        <v>4</v>
      </c>
      <c r="J331" s="47" t="s">
        <v>460</v>
      </c>
      <c r="K331" s="147" t="s">
        <v>2184</v>
      </c>
      <c r="L331" s="25">
        <v>0</v>
      </c>
      <c r="M331" s="25">
        <v>0</v>
      </c>
      <c r="N331" s="25">
        <v>0</v>
      </c>
      <c r="O331" s="25">
        <v>0</v>
      </c>
      <c r="P331" s="25">
        <v>0</v>
      </c>
      <c r="Q331" s="78">
        <v>0</v>
      </c>
      <c r="R331" s="36" t="s">
        <v>1417</v>
      </c>
      <c r="S331" s="149"/>
      <c r="T331" s="24" t="s">
        <v>275</v>
      </c>
      <c r="U331" s="49">
        <v>5</v>
      </c>
      <c r="V331" s="149">
        <v>4</v>
      </c>
    </row>
    <row r="332" spans="1:22" s="18" customFormat="1" ht="15" customHeight="1">
      <c r="A332" s="25">
        <v>1103</v>
      </c>
      <c r="B332" s="26" t="s">
        <v>2188</v>
      </c>
      <c r="H332" s="97" t="s">
        <v>257</v>
      </c>
      <c r="I332" s="127">
        <v>1</v>
      </c>
      <c r="J332" s="113" t="s">
        <v>460</v>
      </c>
      <c r="K332" s="114" t="s">
        <v>2184</v>
      </c>
      <c r="L332" s="25">
        <v>0</v>
      </c>
      <c r="M332" s="25">
        <v>0</v>
      </c>
      <c r="N332" s="25">
        <v>0</v>
      </c>
      <c r="O332" s="25">
        <v>0</v>
      </c>
      <c r="P332" s="25">
        <v>0</v>
      </c>
      <c r="Q332" s="78">
        <v>0</v>
      </c>
      <c r="R332" s="42" t="s">
        <v>2189</v>
      </c>
      <c r="S332" s="127"/>
      <c r="T332" s="190" t="s">
        <v>256</v>
      </c>
      <c r="U332" s="127">
        <v>0</v>
      </c>
      <c r="V332" s="127">
        <v>0</v>
      </c>
    </row>
    <row r="333" spans="1:22" s="18" customFormat="1" ht="84">
      <c r="A333" s="25">
        <v>1126</v>
      </c>
      <c r="B333" s="26" t="s">
        <v>2190</v>
      </c>
      <c r="H333" s="36" t="s">
        <v>257</v>
      </c>
      <c r="I333" s="46">
        <v>3</v>
      </c>
      <c r="J333" s="47" t="s">
        <v>460</v>
      </c>
      <c r="K333" s="147" t="s">
        <v>2184</v>
      </c>
      <c r="L333" s="25">
        <v>0</v>
      </c>
      <c r="M333" s="25">
        <v>0</v>
      </c>
      <c r="N333" s="25">
        <v>0</v>
      </c>
      <c r="O333" s="25">
        <v>0</v>
      </c>
      <c r="P333" s="25">
        <v>0</v>
      </c>
      <c r="Q333" s="78">
        <v>0</v>
      </c>
      <c r="R333" s="36" t="s">
        <v>2191</v>
      </c>
      <c r="S333" s="46"/>
      <c r="T333" s="23" t="s">
        <v>275</v>
      </c>
      <c r="U333" s="46">
        <v>3</v>
      </c>
      <c r="V333" s="46">
        <v>2</v>
      </c>
    </row>
    <row r="334" spans="1:22" s="18" customFormat="1" ht="15" customHeight="1">
      <c r="A334" s="25">
        <v>1129</v>
      </c>
      <c r="B334" s="150" t="s">
        <v>2192</v>
      </c>
      <c r="H334" s="36" t="s">
        <v>257</v>
      </c>
      <c r="I334" s="46">
        <v>4</v>
      </c>
      <c r="J334" s="48" t="s">
        <v>479</v>
      </c>
      <c r="K334" s="147" t="s">
        <v>2184</v>
      </c>
      <c r="L334" s="25">
        <v>0</v>
      </c>
      <c r="M334" s="25">
        <v>0</v>
      </c>
      <c r="N334" s="25">
        <v>0</v>
      </c>
      <c r="O334" s="25">
        <v>0</v>
      </c>
      <c r="P334" s="25">
        <v>0</v>
      </c>
      <c r="Q334" s="78">
        <v>0</v>
      </c>
      <c r="R334" s="36" t="s">
        <v>2193</v>
      </c>
      <c r="S334" s="46"/>
      <c r="T334" s="23" t="s">
        <v>275</v>
      </c>
      <c r="U334" s="46">
        <v>4</v>
      </c>
      <c r="V334" s="46">
        <v>4</v>
      </c>
    </row>
    <row r="335" spans="1:22" s="18" customFormat="1" ht="15" customHeight="1">
      <c r="A335" s="30">
        <v>1328</v>
      </c>
      <c r="B335" s="26" t="s">
        <v>2194</v>
      </c>
      <c r="H335" s="36" t="s">
        <v>278</v>
      </c>
      <c r="I335" s="49">
        <v>3</v>
      </c>
      <c r="J335" s="47" t="s">
        <v>460</v>
      </c>
      <c r="K335" s="147" t="s">
        <v>2184</v>
      </c>
      <c r="L335" s="25">
        <v>0</v>
      </c>
      <c r="M335" s="25">
        <v>0</v>
      </c>
      <c r="N335" s="25">
        <v>0</v>
      </c>
      <c r="O335" s="51">
        <v>0</v>
      </c>
      <c r="P335" s="25">
        <v>0</v>
      </c>
      <c r="Q335" s="78">
        <v>0</v>
      </c>
      <c r="R335" s="36" t="s">
        <v>2195</v>
      </c>
      <c r="S335" s="46"/>
      <c r="T335" s="33"/>
      <c r="U335" s="49">
        <v>0</v>
      </c>
      <c r="V335" s="49">
        <v>0</v>
      </c>
    </row>
    <row r="336" spans="1:22" s="18" customFormat="1" ht="15" customHeight="1">
      <c r="A336" s="30">
        <v>1338</v>
      </c>
      <c r="B336" s="26" t="s">
        <v>2196</v>
      </c>
      <c r="H336" s="36" t="s">
        <v>278</v>
      </c>
      <c r="I336" s="46">
        <v>4</v>
      </c>
      <c r="J336" s="48" t="s">
        <v>479</v>
      </c>
      <c r="K336" s="147" t="s">
        <v>2184</v>
      </c>
      <c r="L336" s="25">
        <v>0</v>
      </c>
      <c r="M336" s="25">
        <v>0</v>
      </c>
      <c r="N336" s="25">
        <v>0</v>
      </c>
      <c r="O336" s="51">
        <v>0</v>
      </c>
      <c r="P336" s="25">
        <v>0</v>
      </c>
      <c r="Q336" s="78">
        <v>0</v>
      </c>
      <c r="R336" s="36" t="s">
        <v>2197</v>
      </c>
      <c r="S336" s="46"/>
      <c r="T336" s="27"/>
      <c r="U336" s="46">
        <v>4</v>
      </c>
      <c r="V336" s="46">
        <v>4</v>
      </c>
    </row>
    <row r="337" spans="1:22" s="18" customFormat="1" ht="15" customHeight="1">
      <c r="A337" s="30">
        <v>1347</v>
      </c>
      <c r="B337" s="26" t="s">
        <v>2198</v>
      </c>
      <c r="H337" s="36" t="s">
        <v>278</v>
      </c>
      <c r="I337" s="46">
        <v>5</v>
      </c>
      <c r="J337" s="47" t="s">
        <v>460</v>
      </c>
      <c r="K337" s="147" t="s">
        <v>2184</v>
      </c>
      <c r="L337" s="25">
        <v>0</v>
      </c>
      <c r="M337" s="25">
        <v>0</v>
      </c>
      <c r="N337" s="25">
        <v>0</v>
      </c>
      <c r="O337" s="25">
        <v>0</v>
      </c>
      <c r="P337" s="25">
        <v>0</v>
      </c>
      <c r="Q337" s="78">
        <v>0</v>
      </c>
      <c r="R337" s="36" t="s">
        <v>2199</v>
      </c>
      <c r="S337" s="46"/>
      <c r="T337" s="27"/>
      <c r="U337" s="46">
        <v>6</v>
      </c>
      <c r="V337" s="46">
        <v>3</v>
      </c>
    </row>
    <row r="338" spans="1:22" s="18" customFormat="1" ht="15" customHeight="1">
      <c r="A338" s="25">
        <v>1217</v>
      </c>
      <c r="B338" s="22" t="s">
        <v>2200</v>
      </c>
      <c r="H338" s="36" t="s">
        <v>299</v>
      </c>
      <c r="I338" s="46">
        <v>2</v>
      </c>
      <c r="J338" s="48" t="s">
        <v>479</v>
      </c>
      <c r="K338" s="147" t="s">
        <v>2184</v>
      </c>
      <c r="L338" s="25">
        <v>0</v>
      </c>
      <c r="M338" s="25">
        <v>0</v>
      </c>
      <c r="N338" s="25">
        <v>0</v>
      </c>
      <c r="O338" s="25">
        <v>0</v>
      </c>
      <c r="P338" s="25">
        <v>0</v>
      </c>
      <c r="Q338" s="78">
        <v>0</v>
      </c>
      <c r="R338" s="36" t="s">
        <v>2201</v>
      </c>
      <c r="S338" s="46"/>
      <c r="T338" s="27" t="s">
        <v>256</v>
      </c>
      <c r="U338" s="46"/>
      <c r="V338" s="46"/>
    </row>
    <row r="339" spans="1:22" s="18" customFormat="1" ht="15" customHeight="1">
      <c r="A339" s="25">
        <v>1219</v>
      </c>
      <c r="B339" s="22" t="s">
        <v>2202</v>
      </c>
      <c r="H339" s="36" t="s">
        <v>299</v>
      </c>
      <c r="I339" s="46">
        <v>2</v>
      </c>
      <c r="J339" s="47" t="s">
        <v>460</v>
      </c>
      <c r="K339" s="147" t="s">
        <v>2184</v>
      </c>
      <c r="L339" s="25">
        <v>0</v>
      </c>
      <c r="M339" s="25">
        <v>0</v>
      </c>
      <c r="N339" s="25">
        <v>0</v>
      </c>
      <c r="O339" s="25">
        <v>0</v>
      </c>
      <c r="P339" s="25">
        <v>0</v>
      </c>
      <c r="Q339" s="78">
        <v>0</v>
      </c>
      <c r="R339" s="36" t="s">
        <v>2203</v>
      </c>
      <c r="S339" s="46"/>
      <c r="T339" s="27" t="s">
        <v>256</v>
      </c>
      <c r="U339" s="46"/>
      <c r="V339" s="46"/>
    </row>
    <row r="340" spans="1:22" s="18" customFormat="1" ht="15" customHeight="1">
      <c r="A340" s="25">
        <v>1235</v>
      </c>
      <c r="B340" s="22" t="s">
        <v>2204</v>
      </c>
      <c r="H340" s="36" t="s">
        <v>299</v>
      </c>
      <c r="I340" s="49">
        <v>3</v>
      </c>
      <c r="J340" s="47" t="s">
        <v>460</v>
      </c>
      <c r="K340" s="147" t="s">
        <v>2184</v>
      </c>
      <c r="L340" s="25">
        <v>0</v>
      </c>
      <c r="M340" s="25">
        <v>0</v>
      </c>
      <c r="N340" s="25">
        <v>0</v>
      </c>
      <c r="O340" s="25">
        <v>0</v>
      </c>
      <c r="P340" s="25">
        <v>0</v>
      </c>
      <c r="Q340" s="78">
        <v>0</v>
      </c>
      <c r="R340" s="36" t="s">
        <v>2205</v>
      </c>
      <c r="S340" s="46"/>
      <c r="T340" s="33" t="s">
        <v>275</v>
      </c>
      <c r="U340" s="49">
        <v>2</v>
      </c>
      <c r="V340" s="49">
        <v>4</v>
      </c>
    </row>
    <row r="341" spans="1:22" s="18" customFormat="1" ht="15" customHeight="1">
      <c r="A341" s="25">
        <v>1516</v>
      </c>
      <c r="B341" s="22" t="s">
        <v>2206</v>
      </c>
      <c r="H341" s="36" t="s">
        <v>314</v>
      </c>
      <c r="I341" s="49">
        <v>2</v>
      </c>
      <c r="J341" s="47" t="s">
        <v>460</v>
      </c>
      <c r="K341" s="147" t="s">
        <v>2184</v>
      </c>
      <c r="L341" s="25">
        <v>0</v>
      </c>
      <c r="M341" s="25">
        <v>0</v>
      </c>
      <c r="N341" s="25">
        <v>0</v>
      </c>
      <c r="O341" s="25">
        <v>0</v>
      </c>
      <c r="P341" s="25">
        <v>0</v>
      </c>
      <c r="Q341" s="78">
        <v>0</v>
      </c>
      <c r="R341" s="36" t="s">
        <v>2207</v>
      </c>
      <c r="S341" s="46"/>
      <c r="T341" s="33"/>
      <c r="U341" s="49">
        <v>1</v>
      </c>
      <c r="V341" s="49">
        <v>2</v>
      </c>
    </row>
    <row r="342" spans="1:22" s="18" customFormat="1" ht="15" customHeight="1">
      <c r="A342" s="25">
        <v>1545</v>
      </c>
      <c r="B342" s="22" t="s">
        <v>2208</v>
      </c>
      <c r="H342" s="36" t="s">
        <v>314</v>
      </c>
      <c r="I342" s="46">
        <v>5</v>
      </c>
      <c r="J342" s="48" t="s">
        <v>479</v>
      </c>
      <c r="K342" s="147" t="s">
        <v>2184</v>
      </c>
      <c r="L342" s="25">
        <v>0</v>
      </c>
      <c r="M342" s="25">
        <v>0</v>
      </c>
      <c r="N342" s="25">
        <v>0</v>
      </c>
      <c r="O342" s="25">
        <v>0</v>
      </c>
      <c r="P342" s="25">
        <v>0</v>
      </c>
      <c r="Q342" s="78">
        <v>0</v>
      </c>
      <c r="R342" s="36" t="s">
        <v>2209</v>
      </c>
      <c r="S342" s="46"/>
      <c r="T342" s="27"/>
      <c r="U342" s="46">
        <v>0</v>
      </c>
      <c r="V342" s="46">
        <v>0</v>
      </c>
    </row>
    <row r="343" spans="1:22" s="18" customFormat="1" ht="15" customHeight="1">
      <c r="A343" s="25">
        <v>1555</v>
      </c>
      <c r="B343" s="22" t="s">
        <v>2210</v>
      </c>
      <c r="H343" s="36" t="s">
        <v>314</v>
      </c>
      <c r="I343" s="46">
        <v>6</v>
      </c>
      <c r="J343" s="47" t="s">
        <v>460</v>
      </c>
      <c r="K343" s="147" t="s">
        <v>2184</v>
      </c>
      <c r="L343" s="25">
        <v>0</v>
      </c>
      <c r="M343" s="25">
        <v>0</v>
      </c>
      <c r="N343" s="25">
        <v>0</v>
      </c>
      <c r="O343" s="25">
        <v>0</v>
      </c>
      <c r="P343" s="25">
        <v>0</v>
      </c>
      <c r="Q343" s="78">
        <v>0</v>
      </c>
      <c r="R343" s="36" t="s">
        <v>2211</v>
      </c>
      <c r="S343" s="46"/>
      <c r="T343" s="27"/>
      <c r="U343" s="46">
        <v>0</v>
      </c>
      <c r="V343" s="46">
        <v>0</v>
      </c>
    </row>
    <row r="344" spans="1:22" s="18" customFormat="1" ht="98">
      <c r="A344" s="35">
        <v>1705</v>
      </c>
      <c r="B344" s="41" t="s">
        <v>2212</v>
      </c>
      <c r="H344" s="42" t="s">
        <v>347</v>
      </c>
      <c r="I344" s="77">
        <v>1</v>
      </c>
      <c r="J344" s="47" t="s">
        <v>460</v>
      </c>
      <c r="K344" s="165" t="s">
        <v>2184</v>
      </c>
      <c r="L344" s="35">
        <v>0</v>
      </c>
      <c r="M344" s="35">
        <v>0</v>
      </c>
      <c r="N344" s="35">
        <v>0</v>
      </c>
      <c r="O344" s="35">
        <v>0</v>
      </c>
      <c r="P344" s="35">
        <v>0</v>
      </c>
      <c r="Q344" s="78">
        <v>0</v>
      </c>
      <c r="R344" s="42" t="s">
        <v>2213</v>
      </c>
      <c r="S344" s="77"/>
      <c r="T344" s="45" t="s">
        <v>275</v>
      </c>
      <c r="U344" s="77">
        <v>1</v>
      </c>
      <c r="V344" s="77">
        <v>3</v>
      </c>
    </row>
    <row r="345" spans="1:22" s="18" customFormat="1" ht="15" customHeight="1">
      <c r="A345" s="35">
        <v>1744</v>
      </c>
      <c r="B345" s="22" t="s">
        <v>2214</v>
      </c>
      <c r="H345" s="36" t="s">
        <v>347</v>
      </c>
      <c r="I345" s="49">
        <v>4</v>
      </c>
      <c r="J345" s="47" t="s">
        <v>460</v>
      </c>
      <c r="K345" s="147" t="s">
        <v>2184</v>
      </c>
      <c r="L345" s="35">
        <v>0</v>
      </c>
      <c r="M345" s="35">
        <v>0</v>
      </c>
      <c r="N345" s="35">
        <v>0</v>
      </c>
      <c r="O345" s="35">
        <v>0</v>
      </c>
      <c r="P345" s="35">
        <v>0</v>
      </c>
      <c r="Q345" s="78">
        <v>0</v>
      </c>
      <c r="R345" s="36" t="s">
        <v>2215</v>
      </c>
      <c r="S345" s="46"/>
      <c r="T345" s="24" t="s">
        <v>275</v>
      </c>
      <c r="U345" s="49">
        <v>2</v>
      </c>
      <c r="V345" s="49">
        <v>6</v>
      </c>
    </row>
    <row r="346" spans="1:22" s="18" customFormat="1" ht="15" customHeight="1">
      <c r="A346" s="35">
        <v>1759</v>
      </c>
      <c r="B346" s="22" t="s">
        <v>2216</v>
      </c>
      <c r="H346" s="36" t="s">
        <v>347</v>
      </c>
      <c r="I346" s="49">
        <v>7</v>
      </c>
      <c r="J346" s="48" t="s">
        <v>479</v>
      </c>
      <c r="K346" s="147" t="s">
        <v>2184</v>
      </c>
      <c r="L346" s="25">
        <v>0</v>
      </c>
      <c r="M346" s="25">
        <v>0</v>
      </c>
      <c r="N346" s="25">
        <v>0</v>
      </c>
      <c r="O346" s="25">
        <v>0</v>
      </c>
      <c r="P346" s="25">
        <v>0</v>
      </c>
      <c r="Q346" s="78">
        <v>0</v>
      </c>
      <c r="R346" s="36" t="s">
        <v>2217</v>
      </c>
      <c r="S346" s="49"/>
      <c r="T346" s="24" t="s">
        <v>256</v>
      </c>
      <c r="U346" s="49">
        <v>0</v>
      </c>
      <c r="V346" s="49">
        <v>0</v>
      </c>
    </row>
    <row r="347" spans="1:22" s="18" customFormat="1" ht="15" customHeight="1">
      <c r="A347" s="38">
        <v>1408</v>
      </c>
      <c r="B347" s="151" t="s">
        <v>2218</v>
      </c>
      <c r="H347" s="40" t="s">
        <v>366</v>
      </c>
      <c r="I347" s="46">
        <v>1</v>
      </c>
      <c r="J347" s="68" t="s">
        <v>460</v>
      </c>
      <c r="K347" s="187" t="s">
        <v>2184</v>
      </c>
      <c r="L347" s="25">
        <v>0</v>
      </c>
      <c r="M347" s="25">
        <v>0</v>
      </c>
      <c r="N347" s="25">
        <v>0</v>
      </c>
      <c r="O347" s="25">
        <v>0</v>
      </c>
      <c r="P347" s="25">
        <v>0</v>
      </c>
      <c r="Q347" s="78">
        <v>0</v>
      </c>
      <c r="R347" s="139" t="s">
        <v>2219</v>
      </c>
      <c r="S347" s="46"/>
      <c r="T347" s="79" t="s">
        <v>256</v>
      </c>
      <c r="U347" s="46">
        <v>0</v>
      </c>
      <c r="V347" s="46">
        <v>0</v>
      </c>
    </row>
    <row r="348" spans="1:22" s="18" customFormat="1" ht="15" customHeight="1">
      <c r="A348" s="38">
        <v>1414</v>
      </c>
      <c r="B348" s="39" t="s">
        <v>2220</v>
      </c>
      <c r="H348" s="40" t="s">
        <v>366</v>
      </c>
      <c r="I348" s="49">
        <v>1</v>
      </c>
      <c r="J348" s="72" t="s">
        <v>479</v>
      </c>
      <c r="K348" s="187" t="s">
        <v>2184</v>
      </c>
      <c r="L348" s="25">
        <v>0</v>
      </c>
      <c r="M348" s="25">
        <v>0</v>
      </c>
      <c r="N348" s="25">
        <v>0</v>
      </c>
      <c r="O348" s="25">
        <v>0</v>
      </c>
      <c r="P348" s="25">
        <v>0</v>
      </c>
      <c r="Q348" s="78">
        <v>0</v>
      </c>
      <c r="R348" s="40" t="s">
        <v>2221</v>
      </c>
      <c r="S348" s="46"/>
      <c r="T348" s="80" t="s">
        <v>256</v>
      </c>
      <c r="U348" s="49">
        <v>0</v>
      </c>
      <c r="V348" s="49">
        <v>0</v>
      </c>
    </row>
    <row r="349" spans="1:22" s="18" customFormat="1" ht="15" customHeight="1">
      <c r="A349" s="38">
        <v>1437</v>
      </c>
      <c r="B349" s="39" t="s">
        <v>2222</v>
      </c>
      <c r="H349" s="40" t="s">
        <v>366</v>
      </c>
      <c r="I349" s="49">
        <v>4</v>
      </c>
      <c r="J349" s="68" t="s">
        <v>460</v>
      </c>
      <c r="K349" s="187" t="s">
        <v>2184</v>
      </c>
      <c r="L349" s="25">
        <v>0</v>
      </c>
      <c r="M349" s="25">
        <v>0</v>
      </c>
      <c r="N349" s="25">
        <v>0</v>
      </c>
      <c r="O349" s="25">
        <v>0</v>
      </c>
      <c r="P349" s="25">
        <v>0</v>
      </c>
      <c r="Q349" s="78">
        <v>0</v>
      </c>
      <c r="R349" s="40" t="s">
        <v>2223</v>
      </c>
      <c r="S349" s="46"/>
      <c r="T349" s="80" t="s">
        <v>275</v>
      </c>
      <c r="U349" s="49">
        <v>3</v>
      </c>
      <c r="V349" s="49">
        <v>4</v>
      </c>
    </row>
    <row r="350" spans="1:22" s="18" customFormat="1" ht="15" customHeight="1">
      <c r="A350" s="35">
        <v>1809</v>
      </c>
      <c r="B350" s="41" t="s">
        <v>2224</v>
      </c>
      <c r="H350" s="42" t="s">
        <v>384</v>
      </c>
      <c r="I350" s="116">
        <v>1</v>
      </c>
      <c r="J350" s="47" t="s">
        <v>460</v>
      </c>
      <c r="K350" s="165" t="s">
        <v>2184</v>
      </c>
      <c r="L350" s="35">
        <v>0</v>
      </c>
      <c r="M350" s="35">
        <v>0</v>
      </c>
      <c r="N350" s="35">
        <v>0</v>
      </c>
      <c r="O350" s="35">
        <v>0</v>
      </c>
      <c r="P350" s="35">
        <v>0</v>
      </c>
      <c r="Q350" s="78">
        <v>0</v>
      </c>
      <c r="R350" s="42" t="s">
        <v>2225</v>
      </c>
      <c r="S350" s="77"/>
      <c r="T350" s="129" t="s">
        <v>275</v>
      </c>
      <c r="U350" s="116">
        <v>1</v>
      </c>
      <c r="V350" s="116">
        <v>1</v>
      </c>
    </row>
    <row r="351" spans="1:22" s="18" customFormat="1" ht="15" customHeight="1">
      <c r="A351" s="35">
        <v>1816</v>
      </c>
      <c r="B351" s="41" t="s">
        <v>2226</v>
      </c>
      <c r="H351" s="42" t="s">
        <v>384</v>
      </c>
      <c r="I351" s="116">
        <v>2</v>
      </c>
      <c r="J351" s="47" t="s">
        <v>460</v>
      </c>
      <c r="K351" s="165" t="s">
        <v>2184</v>
      </c>
      <c r="L351" s="35">
        <v>0</v>
      </c>
      <c r="M351" s="35">
        <v>0</v>
      </c>
      <c r="N351" s="35">
        <v>0</v>
      </c>
      <c r="O351" s="35">
        <v>0</v>
      </c>
      <c r="P351" s="35">
        <v>0</v>
      </c>
      <c r="Q351" s="78">
        <v>0</v>
      </c>
      <c r="R351" s="42" t="s">
        <v>2227</v>
      </c>
      <c r="S351" s="77"/>
      <c r="T351" s="129" t="s">
        <v>256</v>
      </c>
      <c r="U351" s="116">
        <v>0</v>
      </c>
      <c r="V351" s="116">
        <v>0</v>
      </c>
    </row>
    <row r="352" spans="1:22" s="18" customFormat="1" ht="15" customHeight="1">
      <c r="A352" s="35">
        <v>1820</v>
      </c>
      <c r="B352" s="41" t="s">
        <v>2228</v>
      </c>
      <c r="H352" s="42" t="s">
        <v>384</v>
      </c>
      <c r="I352" s="77">
        <v>2</v>
      </c>
      <c r="J352" s="47" t="s">
        <v>460</v>
      </c>
      <c r="K352" s="165" t="s">
        <v>2184</v>
      </c>
      <c r="L352" s="35">
        <v>0</v>
      </c>
      <c r="M352" s="35">
        <v>0</v>
      </c>
      <c r="N352" s="35">
        <v>0</v>
      </c>
      <c r="O352" s="35">
        <v>0</v>
      </c>
      <c r="P352" s="35">
        <v>0</v>
      </c>
      <c r="Q352" s="78">
        <v>0</v>
      </c>
      <c r="R352" s="42" t="s">
        <v>2229</v>
      </c>
      <c r="S352" s="77"/>
      <c r="T352" s="45" t="s">
        <v>275</v>
      </c>
      <c r="U352" s="77">
        <v>2</v>
      </c>
      <c r="V352" s="77">
        <v>2</v>
      </c>
    </row>
    <row r="353" spans="1:22" s="18" customFormat="1" ht="15" customHeight="1">
      <c r="A353" s="21">
        <v>1902</v>
      </c>
      <c r="B353" s="22" t="s">
        <v>2230</v>
      </c>
      <c r="H353" s="36" t="s">
        <v>401</v>
      </c>
      <c r="I353" s="49">
        <v>1</v>
      </c>
      <c r="J353" s="48" t="s">
        <v>479</v>
      </c>
      <c r="K353" s="147" t="s">
        <v>2184</v>
      </c>
      <c r="L353" s="25">
        <v>0</v>
      </c>
      <c r="M353" s="25">
        <v>0</v>
      </c>
      <c r="N353" s="25">
        <v>0</v>
      </c>
      <c r="O353" s="25">
        <v>0</v>
      </c>
      <c r="P353" s="25">
        <v>0</v>
      </c>
      <c r="Q353" s="78">
        <v>0</v>
      </c>
      <c r="R353" s="36" t="s">
        <v>2231</v>
      </c>
      <c r="S353" s="46"/>
      <c r="T353" s="24" t="s">
        <v>542</v>
      </c>
      <c r="U353" s="49">
        <v>2</v>
      </c>
      <c r="V353" s="49">
        <v>3</v>
      </c>
    </row>
    <row r="354" spans="1:22" s="18" customFormat="1" ht="15" customHeight="1">
      <c r="A354" s="21">
        <v>1924</v>
      </c>
      <c r="B354" s="22" t="s">
        <v>2232</v>
      </c>
      <c r="H354" s="36" t="s">
        <v>401</v>
      </c>
      <c r="I354" s="49">
        <v>3</v>
      </c>
      <c r="J354" s="47" t="s">
        <v>460</v>
      </c>
      <c r="K354" s="147" t="s">
        <v>2184</v>
      </c>
      <c r="L354" s="25">
        <v>0</v>
      </c>
      <c r="M354" s="25">
        <v>0</v>
      </c>
      <c r="N354" s="25">
        <v>0</v>
      </c>
      <c r="O354" s="25">
        <v>0</v>
      </c>
      <c r="P354" s="25">
        <v>0</v>
      </c>
      <c r="Q354" s="78">
        <v>0</v>
      </c>
      <c r="R354" s="36" t="s">
        <v>274</v>
      </c>
      <c r="S354" s="46"/>
      <c r="T354" s="24" t="s">
        <v>275</v>
      </c>
      <c r="U354" s="49">
        <v>3</v>
      </c>
      <c r="V354" s="49">
        <v>4</v>
      </c>
    </row>
    <row r="355" spans="1:22" s="18" customFormat="1" ht="15" customHeight="1">
      <c r="A355" s="21">
        <v>1955</v>
      </c>
      <c r="B355" s="22" t="s">
        <v>2233</v>
      </c>
      <c r="H355" s="36" t="s">
        <v>401</v>
      </c>
      <c r="I355" s="49">
        <v>7</v>
      </c>
      <c r="J355" s="47" t="s">
        <v>460</v>
      </c>
      <c r="K355" s="147" t="s">
        <v>2184</v>
      </c>
      <c r="L355" s="25">
        <v>0</v>
      </c>
      <c r="M355" s="25">
        <v>0</v>
      </c>
      <c r="N355" s="25">
        <v>0</v>
      </c>
      <c r="O355" s="25">
        <v>0</v>
      </c>
      <c r="P355" s="25">
        <v>0</v>
      </c>
      <c r="Q355" s="78">
        <v>0</v>
      </c>
      <c r="R355" s="36" t="s">
        <v>2234</v>
      </c>
      <c r="S355" s="49"/>
      <c r="T355" s="24" t="s">
        <v>275</v>
      </c>
      <c r="U355" s="49">
        <v>7</v>
      </c>
      <c r="V355" s="49">
        <v>7</v>
      </c>
    </row>
    <row r="356" spans="1:22" s="18" customFormat="1" ht="15" customHeight="1">
      <c r="A356" s="35"/>
      <c r="B356" s="41" t="s">
        <v>2235</v>
      </c>
      <c r="H356" s="42" t="s">
        <v>413</v>
      </c>
      <c r="I356" s="116">
        <v>0</v>
      </c>
      <c r="J356" s="47" t="s">
        <v>460</v>
      </c>
      <c r="K356" s="165" t="s">
        <v>2184</v>
      </c>
      <c r="L356" s="35">
        <v>0</v>
      </c>
      <c r="M356" s="35">
        <v>0</v>
      </c>
      <c r="N356" s="35">
        <v>0</v>
      </c>
      <c r="O356" s="35">
        <v>0</v>
      </c>
      <c r="P356" s="35">
        <v>0</v>
      </c>
      <c r="Q356" s="78">
        <v>0</v>
      </c>
      <c r="R356" s="40"/>
      <c r="S356" s="77"/>
      <c r="T356" s="129" t="s">
        <v>275</v>
      </c>
      <c r="U356" s="116">
        <v>1</v>
      </c>
      <c r="V356" s="116">
        <v>1</v>
      </c>
    </row>
    <row r="357" spans="1:22" s="18" customFormat="1" ht="15" customHeight="1">
      <c r="B357" s="22" t="s">
        <v>2236</v>
      </c>
      <c r="H357" s="36" t="s">
        <v>413</v>
      </c>
      <c r="I357" s="49">
        <v>1</v>
      </c>
      <c r="J357" s="48" t="s">
        <v>502</v>
      </c>
      <c r="K357" s="147" t="s">
        <v>2184</v>
      </c>
      <c r="L357" s="86">
        <v>0</v>
      </c>
      <c r="M357" s="86">
        <v>0</v>
      </c>
      <c r="N357" s="86">
        <v>0</v>
      </c>
      <c r="O357" s="86">
        <v>0</v>
      </c>
      <c r="P357" s="86">
        <v>0</v>
      </c>
      <c r="Q357" s="78">
        <v>0</v>
      </c>
      <c r="R357" s="40" t="s">
        <v>2237</v>
      </c>
      <c r="S357" s="46"/>
      <c r="T357" s="23" t="s">
        <v>275</v>
      </c>
      <c r="U357" s="46">
        <v>1</v>
      </c>
      <c r="V357" s="46">
        <v>3</v>
      </c>
    </row>
    <row r="358" spans="1:22" s="18" customFormat="1" ht="15" customHeight="1">
      <c r="B358" s="22" t="s">
        <v>2238</v>
      </c>
      <c r="H358" s="36" t="s">
        <v>413</v>
      </c>
      <c r="I358" s="49">
        <v>2</v>
      </c>
      <c r="J358" s="47" t="s">
        <v>460</v>
      </c>
      <c r="K358" s="147" t="s">
        <v>2184</v>
      </c>
      <c r="L358" s="86">
        <v>0</v>
      </c>
      <c r="M358" s="86">
        <v>0</v>
      </c>
      <c r="N358" s="86">
        <v>0</v>
      </c>
      <c r="O358" s="86">
        <v>0</v>
      </c>
      <c r="P358" s="86">
        <v>0</v>
      </c>
      <c r="Q358" s="78">
        <v>0</v>
      </c>
      <c r="R358" s="40" t="s">
        <v>2239</v>
      </c>
      <c r="S358" s="46"/>
      <c r="T358" s="24" t="s">
        <v>275</v>
      </c>
      <c r="U358" s="49">
        <v>1</v>
      </c>
      <c r="V358" s="49">
        <v>1</v>
      </c>
    </row>
    <row r="359" spans="1:22" s="18" customFormat="1" ht="15" customHeight="1">
      <c r="A359" s="21"/>
      <c r="B359" s="22" t="s">
        <v>2240</v>
      </c>
      <c r="H359" s="36" t="s">
        <v>413</v>
      </c>
      <c r="I359" s="49">
        <v>2</v>
      </c>
      <c r="J359" s="47" t="s">
        <v>460</v>
      </c>
      <c r="K359" s="147" t="s">
        <v>2184</v>
      </c>
      <c r="L359" s="86">
        <v>0</v>
      </c>
      <c r="M359" s="86">
        <v>0</v>
      </c>
      <c r="N359" s="86">
        <v>0</v>
      </c>
      <c r="O359" s="86">
        <v>0</v>
      </c>
      <c r="P359" s="86">
        <v>0</v>
      </c>
      <c r="Q359" s="78">
        <v>0</v>
      </c>
      <c r="R359" s="40" t="s">
        <v>2241</v>
      </c>
      <c r="S359" s="46"/>
      <c r="T359" s="24" t="s">
        <v>275</v>
      </c>
      <c r="U359" s="49">
        <v>3</v>
      </c>
      <c r="V359" s="49">
        <v>2</v>
      </c>
    </row>
    <row r="360" spans="1:22" s="18" customFormat="1" ht="42">
      <c r="A360" s="21"/>
      <c r="B360" s="22" t="s">
        <v>239</v>
      </c>
      <c r="H360" s="36" t="s">
        <v>413</v>
      </c>
      <c r="I360" s="46">
        <v>3</v>
      </c>
      <c r="J360" s="52" t="s">
        <v>502</v>
      </c>
      <c r="K360" s="147" t="s">
        <v>2184</v>
      </c>
      <c r="L360" s="86">
        <v>0</v>
      </c>
      <c r="M360" s="86">
        <v>0</v>
      </c>
      <c r="N360" s="86">
        <v>0</v>
      </c>
      <c r="O360" s="86">
        <v>0</v>
      </c>
      <c r="P360" s="86">
        <v>0</v>
      </c>
      <c r="Q360" s="78">
        <v>0</v>
      </c>
      <c r="R360" s="40" t="s">
        <v>2242</v>
      </c>
      <c r="S360" s="46"/>
      <c r="T360" s="24" t="s">
        <v>275</v>
      </c>
      <c r="U360" s="49">
        <v>2</v>
      </c>
      <c r="V360" s="49">
        <v>4</v>
      </c>
    </row>
    <row r="361" spans="1:22" s="18" customFormat="1" ht="15" customHeight="1">
      <c r="B361" s="22" t="s">
        <v>2243</v>
      </c>
      <c r="H361" s="36" t="s">
        <v>413</v>
      </c>
      <c r="I361" s="49">
        <v>4</v>
      </c>
      <c r="J361" s="47" t="s">
        <v>460</v>
      </c>
      <c r="K361" s="147" t="s">
        <v>2184</v>
      </c>
      <c r="L361" s="86">
        <v>0</v>
      </c>
      <c r="M361" s="86">
        <v>0</v>
      </c>
      <c r="N361" s="86">
        <v>0</v>
      </c>
      <c r="O361" s="86">
        <v>0</v>
      </c>
      <c r="P361" s="86">
        <v>0</v>
      </c>
      <c r="Q361" s="78">
        <v>0</v>
      </c>
      <c r="R361" s="40" t="s">
        <v>2244</v>
      </c>
      <c r="S361" s="46"/>
      <c r="T361" s="23" t="s">
        <v>275</v>
      </c>
      <c r="U361" s="49">
        <v>3</v>
      </c>
      <c r="V361" s="49">
        <v>4</v>
      </c>
    </row>
    <row r="362" spans="1:22" s="18" customFormat="1" ht="15" customHeight="1">
      <c r="B362" s="22" t="s">
        <v>2245</v>
      </c>
      <c r="H362" s="36" t="s">
        <v>413</v>
      </c>
      <c r="I362" s="46">
        <v>4</v>
      </c>
      <c r="J362" s="52" t="s">
        <v>502</v>
      </c>
      <c r="K362" s="147" t="s">
        <v>2184</v>
      </c>
      <c r="L362" s="86">
        <v>0</v>
      </c>
      <c r="M362" s="86">
        <v>0</v>
      </c>
      <c r="N362" s="86">
        <v>0</v>
      </c>
      <c r="O362" s="86">
        <v>0</v>
      </c>
      <c r="P362" s="86">
        <v>0</v>
      </c>
      <c r="Q362" s="78">
        <v>0</v>
      </c>
      <c r="R362" s="40" t="s">
        <v>2246</v>
      </c>
      <c r="S362" s="46"/>
      <c r="T362" s="24" t="s">
        <v>275</v>
      </c>
      <c r="U362" s="46">
        <v>3</v>
      </c>
      <c r="V362" s="46">
        <v>5</v>
      </c>
    </row>
    <row r="363" spans="1:22" s="18" customFormat="1" ht="15" customHeight="1">
      <c r="A363" s="21"/>
      <c r="B363" s="22" t="s">
        <v>2247</v>
      </c>
      <c r="H363" s="36" t="s">
        <v>413</v>
      </c>
      <c r="I363" s="46">
        <v>4</v>
      </c>
      <c r="J363" s="47" t="s">
        <v>460</v>
      </c>
      <c r="K363" s="147" t="s">
        <v>2184</v>
      </c>
      <c r="L363" s="86">
        <v>0</v>
      </c>
      <c r="M363" s="86">
        <v>0</v>
      </c>
      <c r="N363" s="86">
        <v>0</v>
      </c>
      <c r="O363" s="86">
        <v>0</v>
      </c>
      <c r="P363" s="86">
        <v>0</v>
      </c>
      <c r="Q363" s="78">
        <v>0</v>
      </c>
      <c r="R363" s="40" t="s">
        <v>2248</v>
      </c>
      <c r="S363" s="46"/>
      <c r="T363" s="23" t="s">
        <v>275</v>
      </c>
      <c r="U363" s="46">
        <v>3</v>
      </c>
      <c r="V363" s="46">
        <v>3</v>
      </c>
    </row>
    <row r="364" spans="1:22" s="18" customFormat="1" ht="15" customHeight="1">
      <c r="B364" s="22" t="s">
        <v>2249</v>
      </c>
      <c r="H364" s="36" t="s">
        <v>413</v>
      </c>
      <c r="I364" s="46">
        <v>4</v>
      </c>
      <c r="J364" s="48" t="s">
        <v>479</v>
      </c>
      <c r="K364" s="147" t="s">
        <v>2184</v>
      </c>
      <c r="L364" s="86">
        <v>0</v>
      </c>
      <c r="M364" s="86">
        <v>0</v>
      </c>
      <c r="N364" s="86">
        <v>0</v>
      </c>
      <c r="O364" s="86">
        <v>0</v>
      </c>
      <c r="P364" s="86">
        <v>0</v>
      </c>
      <c r="Q364" s="78">
        <v>0</v>
      </c>
      <c r="R364" s="40" t="s">
        <v>2250</v>
      </c>
      <c r="S364" s="46"/>
      <c r="T364" s="23" t="s">
        <v>275</v>
      </c>
      <c r="U364" s="46">
        <v>7</v>
      </c>
      <c r="V364" s="46">
        <v>7</v>
      </c>
    </row>
    <row r="365" spans="1:22" s="18" customFormat="1" ht="15" customHeight="1">
      <c r="A365" s="21"/>
      <c r="B365" s="37" t="s">
        <v>2251</v>
      </c>
      <c r="H365" s="36" t="s">
        <v>413</v>
      </c>
      <c r="I365" s="49">
        <v>4</v>
      </c>
      <c r="J365" s="48" t="s">
        <v>479</v>
      </c>
      <c r="K365" s="147" t="s">
        <v>2184</v>
      </c>
      <c r="L365" s="86">
        <v>0</v>
      </c>
      <c r="M365" s="86">
        <v>0</v>
      </c>
      <c r="N365" s="86">
        <v>0</v>
      </c>
      <c r="O365" s="86">
        <v>0</v>
      </c>
      <c r="P365" s="86">
        <v>0</v>
      </c>
      <c r="Q365" s="78">
        <v>0</v>
      </c>
      <c r="R365" s="40" t="s">
        <v>2252</v>
      </c>
      <c r="S365" s="46"/>
      <c r="T365" s="24" t="s">
        <v>275</v>
      </c>
      <c r="U365" s="49">
        <v>7</v>
      </c>
      <c r="V365" s="49">
        <v>4</v>
      </c>
    </row>
    <row r="366" spans="1:22" s="18" customFormat="1" ht="15" customHeight="1">
      <c r="A366" s="21"/>
      <c r="B366" s="22" t="s">
        <v>2253</v>
      </c>
      <c r="H366" s="36" t="s">
        <v>413</v>
      </c>
      <c r="I366" s="49">
        <v>5</v>
      </c>
      <c r="J366" s="50" t="s">
        <v>496</v>
      </c>
      <c r="K366" s="147" t="s">
        <v>2184</v>
      </c>
      <c r="L366" s="86">
        <v>0</v>
      </c>
      <c r="M366" s="86">
        <v>0</v>
      </c>
      <c r="N366" s="86">
        <v>0</v>
      </c>
      <c r="O366" s="86">
        <v>0</v>
      </c>
      <c r="P366" s="86">
        <v>0</v>
      </c>
      <c r="Q366" s="78">
        <v>0</v>
      </c>
      <c r="R366" s="40" t="s">
        <v>2254</v>
      </c>
      <c r="S366" s="46"/>
      <c r="T366" s="24" t="s">
        <v>275</v>
      </c>
      <c r="U366" s="49">
        <v>5</v>
      </c>
      <c r="V366" s="49">
        <v>5</v>
      </c>
    </row>
    <row r="367" spans="1:22" s="18" customFormat="1" ht="15" customHeight="1">
      <c r="B367" s="37" t="s">
        <v>2255</v>
      </c>
      <c r="H367" s="36" t="s">
        <v>413</v>
      </c>
      <c r="I367" s="49">
        <v>5</v>
      </c>
      <c r="J367" s="50" t="s">
        <v>496</v>
      </c>
      <c r="K367" s="147" t="s">
        <v>2184</v>
      </c>
      <c r="L367" s="86">
        <v>0</v>
      </c>
      <c r="M367" s="86">
        <v>0</v>
      </c>
      <c r="N367" s="86">
        <v>0</v>
      </c>
      <c r="O367" s="86">
        <v>0</v>
      </c>
      <c r="P367" s="86">
        <v>0</v>
      </c>
      <c r="Q367" s="78">
        <v>0</v>
      </c>
      <c r="R367" s="40" t="s">
        <v>2256</v>
      </c>
      <c r="S367" s="46"/>
      <c r="T367" s="24" t="s">
        <v>275</v>
      </c>
      <c r="U367" s="49">
        <v>4</v>
      </c>
      <c r="V367" s="49">
        <v>6</v>
      </c>
    </row>
    <row r="368" spans="1:22" s="18" customFormat="1" ht="15" customHeight="1">
      <c r="B368" s="22" t="s">
        <v>2257</v>
      </c>
      <c r="H368" s="36" t="s">
        <v>413</v>
      </c>
      <c r="I368" s="49">
        <v>5</v>
      </c>
      <c r="J368" s="47" t="s">
        <v>460</v>
      </c>
      <c r="K368" s="147" t="s">
        <v>2184</v>
      </c>
      <c r="L368" s="86">
        <v>0</v>
      </c>
      <c r="M368" s="86">
        <v>0</v>
      </c>
      <c r="N368" s="86">
        <v>0</v>
      </c>
      <c r="O368" s="86">
        <v>0</v>
      </c>
      <c r="P368" s="86">
        <v>0</v>
      </c>
      <c r="Q368" s="78">
        <v>0</v>
      </c>
      <c r="R368" s="40" t="s">
        <v>2258</v>
      </c>
      <c r="S368" s="46"/>
      <c r="T368" s="24" t="s">
        <v>275</v>
      </c>
      <c r="U368" s="49">
        <v>4</v>
      </c>
      <c r="V368" s="49">
        <v>4</v>
      </c>
    </row>
    <row r="369" spans="1:23" s="18" customFormat="1" ht="15" customHeight="1">
      <c r="A369" s="21"/>
      <c r="B369" s="37" t="s">
        <v>2259</v>
      </c>
      <c r="H369" s="36" t="s">
        <v>413</v>
      </c>
      <c r="I369" s="49">
        <v>5</v>
      </c>
      <c r="J369" s="48" t="s">
        <v>479</v>
      </c>
      <c r="K369" s="147" t="s">
        <v>2184</v>
      </c>
      <c r="L369" s="86">
        <v>0</v>
      </c>
      <c r="M369" s="86">
        <v>0</v>
      </c>
      <c r="N369" s="86">
        <v>0</v>
      </c>
      <c r="O369" s="86">
        <v>0</v>
      </c>
      <c r="P369" s="86">
        <v>0</v>
      </c>
      <c r="Q369" s="78">
        <v>0</v>
      </c>
      <c r="R369" s="40" t="s">
        <v>2260</v>
      </c>
      <c r="S369" s="46"/>
      <c r="T369" s="23" t="s">
        <v>275</v>
      </c>
      <c r="U369" s="46">
        <v>0</v>
      </c>
      <c r="V369" s="46">
        <v>6</v>
      </c>
    </row>
    <row r="370" spans="1:23" s="18" customFormat="1" ht="15" customHeight="1">
      <c r="A370" s="21"/>
      <c r="B370" s="22" t="s">
        <v>2261</v>
      </c>
      <c r="H370" s="36" t="s">
        <v>413</v>
      </c>
      <c r="I370" s="46">
        <v>6</v>
      </c>
      <c r="J370" s="48" t="s">
        <v>479</v>
      </c>
      <c r="K370" s="147" t="s">
        <v>2184</v>
      </c>
      <c r="L370" s="86">
        <v>0</v>
      </c>
      <c r="M370" s="86">
        <v>0</v>
      </c>
      <c r="N370" s="86">
        <v>0</v>
      </c>
      <c r="O370" s="86">
        <v>0</v>
      </c>
      <c r="P370" s="86">
        <v>0</v>
      </c>
      <c r="Q370" s="78">
        <v>0</v>
      </c>
      <c r="R370" s="40" t="s">
        <v>2262</v>
      </c>
      <c r="S370" s="46"/>
      <c r="T370" s="23" t="s">
        <v>275</v>
      </c>
      <c r="U370" s="46">
        <v>2</v>
      </c>
      <c r="V370" s="46">
        <v>6</v>
      </c>
    </row>
    <row r="371" spans="1:23" s="18" customFormat="1" ht="15" customHeight="1">
      <c r="A371" s="21"/>
      <c r="B371" s="22" t="s">
        <v>2263</v>
      </c>
      <c r="H371" s="36" t="s">
        <v>413</v>
      </c>
      <c r="I371" s="46">
        <v>6</v>
      </c>
      <c r="J371" s="50" t="s">
        <v>502</v>
      </c>
      <c r="K371" s="147" t="s">
        <v>2184</v>
      </c>
      <c r="L371" s="86">
        <v>0</v>
      </c>
      <c r="M371" s="86">
        <v>0</v>
      </c>
      <c r="N371" s="86">
        <v>0</v>
      </c>
      <c r="O371" s="86">
        <v>0</v>
      </c>
      <c r="P371" s="86">
        <v>0</v>
      </c>
      <c r="Q371" s="78">
        <v>0</v>
      </c>
      <c r="R371" s="40" t="s">
        <v>2264</v>
      </c>
      <c r="S371" s="49"/>
      <c r="T371" s="24" t="s">
        <v>275</v>
      </c>
      <c r="U371" s="49">
        <v>4</v>
      </c>
      <c r="V371" s="49">
        <v>6</v>
      </c>
    </row>
    <row r="372" spans="1:23" s="18" customFormat="1" ht="15" customHeight="1">
      <c r="A372" s="21"/>
      <c r="B372" s="22" t="s">
        <v>2265</v>
      </c>
      <c r="H372" s="36" t="s">
        <v>413</v>
      </c>
      <c r="I372" s="49">
        <v>8</v>
      </c>
      <c r="J372" s="50" t="s">
        <v>460</v>
      </c>
      <c r="K372" s="147" t="s">
        <v>2184</v>
      </c>
      <c r="L372" s="86">
        <v>0</v>
      </c>
      <c r="M372" s="86">
        <v>0</v>
      </c>
      <c r="N372" s="86">
        <v>0</v>
      </c>
      <c r="O372" s="86">
        <v>0</v>
      </c>
      <c r="P372" s="86">
        <v>0</v>
      </c>
      <c r="Q372" s="78">
        <v>0</v>
      </c>
      <c r="R372" s="40" t="s">
        <v>2266</v>
      </c>
      <c r="S372" s="49"/>
      <c r="T372" s="24" t="s">
        <v>275</v>
      </c>
      <c r="U372" s="49">
        <v>8</v>
      </c>
      <c r="V372" s="49">
        <v>8</v>
      </c>
    </row>
    <row r="373" spans="1:23" s="18" customFormat="1" ht="15" customHeight="1">
      <c r="A373" s="21"/>
      <c r="B373" s="22" t="s">
        <v>2267</v>
      </c>
      <c r="H373" s="152" t="s">
        <v>413</v>
      </c>
      <c r="I373" s="49">
        <v>9</v>
      </c>
      <c r="J373" s="50" t="s">
        <v>502</v>
      </c>
      <c r="K373" s="147" t="s">
        <v>2184</v>
      </c>
      <c r="L373" s="86">
        <v>0</v>
      </c>
      <c r="M373" s="86">
        <v>0</v>
      </c>
      <c r="N373" s="86">
        <v>0</v>
      </c>
      <c r="O373" s="86">
        <v>0</v>
      </c>
      <c r="P373" s="86">
        <v>0</v>
      </c>
      <c r="Q373" s="78">
        <v>0</v>
      </c>
      <c r="R373" s="191" t="s">
        <v>2268</v>
      </c>
      <c r="S373" s="49"/>
      <c r="T373" s="24" t="s">
        <v>275</v>
      </c>
      <c r="U373" s="49">
        <v>7</v>
      </c>
      <c r="V373" s="49">
        <v>8</v>
      </c>
    </row>
    <row r="375" spans="1:23" ht="15" customHeight="1">
      <c r="A375" s="18"/>
      <c r="B375" s="43" t="s">
        <v>2269</v>
      </c>
      <c r="C375" s="40" t="s">
        <v>2270</v>
      </c>
      <c r="D375" s="46"/>
      <c r="E375" s="36" t="s">
        <v>275</v>
      </c>
      <c r="F375" s="66">
        <v>5</v>
      </c>
      <c r="G375" s="66">
        <v>5</v>
      </c>
      <c r="H375" s="36" t="s">
        <v>413</v>
      </c>
      <c r="I375" s="66">
        <v>5</v>
      </c>
      <c r="J375" s="52" t="s">
        <v>502</v>
      </c>
      <c r="K375" s="18" t="s">
        <v>259</v>
      </c>
      <c r="L375" s="21">
        <v>1</v>
      </c>
      <c r="M375" s="21">
        <v>1</v>
      </c>
      <c r="N375" s="86">
        <v>0</v>
      </c>
      <c r="O375" s="21">
        <v>1</v>
      </c>
      <c r="P375" s="21">
        <v>1</v>
      </c>
      <c r="Q375" s="192">
        <f>SUBTOTAL(9,L375:P375)</f>
        <v>4</v>
      </c>
      <c r="R375" s="78"/>
      <c r="S375" s="78"/>
      <c r="T375" s="46"/>
      <c r="U375" s="36"/>
      <c r="V375" s="66"/>
      <c r="W375" s="66"/>
    </row>
    <row r="376" spans="1:23" ht="15" customHeight="1">
      <c r="A376" s="18"/>
      <c r="B376" s="22" t="s">
        <v>2271</v>
      </c>
      <c r="C376" s="40" t="s">
        <v>2272</v>
      </c>
      <c r="D376" s="46"/>
      <c r="E376" s="36" t="s">
        <v>275</v>
      </c>
      <c r="F376" s="66">
        <v>6</v>
      </c>
      <c r="G376" s="66">
        <v>6</v>
      </c>
      <c r="H376" s="36" t="s">
        <v>413</v>
      </c>
      <c r="I376" s="66">
        <v>6</v>
      </c>
      <c r="J376" s="52" t="s">
        <v>502</v>
      </c>
      <c r="K376" s="18" t="s">
        <v>259</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2273</v>
      </c>
      <c r="C378" s="154" t="s">
        <v>2274</v>
      </c>
      <c r="D378" s="155"/>
      <c r="E378" s="156" t="s">
        <v>275</v>
      </c>
      <c r="F378" s="155">
        <v>1</v>
      </c>
      <c r="G378" s="155">
        <v>1</v>
      </c>
      <c r="H378" s="157" t="s">
        <v>257</v>
      </c>
      <c r="I378" s="155">
        <v>1</v>
      </c>
      <c r="J378" s="50" t="s">
        <v>496</v>
      </c>
      <c r="K378" s="156" t="s">
        <v>2275</v>
      </c>
      <c r="L378" s="111">
        <v>0</v>
      </c>
      <c r="M378" s="59">
        <v>1</v>
      </c>
      <c r="N378" s="59">
        <v>2</v>
      </c>
      <c r="O378" s="59">
        <v>2</v>
      </c>
      <c r="P378" s="59">
        <v>1</v>
      </c>
      <c r="Q378" s="192">
        <f t="shared" ref="Q378:Q441" si="0">SUBTOTAL(9,L378:P378)</f>
        <v>6</v>
      </c>
    </row>
    <row r="379" spans="1:23" s="18" customFormat="1" ht="15" customHeight="1">
      <c r="A379" s="25">
        <v>1110</v>
      </c>
      <c r="B379" s="158" t="s">
        <v>2276</v>
      </c>
      <c r="C379" s="159" t="s">
        <v>2277</v>
      </c>
      <c r="D379" s="77"/>
      <c r="E379" s="114" t="s">
        <v>256</v>
      </c>
      <c r="F379" s="77"/>
      <c r="G379" s="77"/>
      <c r="H379" s="45" t="s">
        <v>257</v>
      </c>
      <c r="I379" s="77">
        <v>2</v>
      </c>
      <c r="J379" s="113" t="s">
        <v>460</v>
      </c>
      <c r="K379" s="114" t="s">
        <v>2275</v>
      </c>
      <c r="L379" s="111">
        <v>0</v>
      </c>
      <c r="M379" s="111">
        <v>0</v>
      </c>
      <c r="N379" s="111">
        <v>0</v>
      </c>
      <c r="O379" s="111">
        <v>0</v>
      </c>
      <c r="P379" s="111">
        <v>0</v>
      </c>
      <c r="Q379" s="192">
        <f t="shared" si="0"/>
        <v>0</v>
      </c>
    </row>
    <row r="380" spans="1:23" s="18" customFormat="1" ht="15" customHeight="1">
      <c r="A380" s="25">
        <v>1121</v>
      </c>
      <c r="B380" s="160" t="s">
        <v>2278</v>
      </c>
      <c r="C380" s="161" t="s">
        <v>2279</v>
      </c>
      <c r="D380" s="127"/>
      <c r="E380" s="42" t="s">
        <v>275</v>
      </c>
      <c r="F380" s="112">
        <v>2</v>
      </c>
      <c r="G380" s="112">
        <v>2</v>
      </c>
      <c r="H380" s="97" t="s">
        <v>257</v>
      </c>
      <c r="I380" s="112">
        <v>3</v>
      </c>
      <c r="J380" s="117" t="s">
        <v>479</v>
      </c>
      <c r="K380" s="114" t="s">
        <v>2275</v>
      </c>
      <c r="L380" s="25">
        <v>0</v>
      </c>
      <c r="M380" s="25">
        <v>0</v>
      </c>
      <c r="N380" s="25">
        <v>0</v>
      </c>
      <c r="O380" s="25">
        <v>0</v>
      </c>
      <c r="P380" s="25">
        <v>0</v>
      </c>
      <c r="Q380" s="192">
        <f t="shared" si="0"/>
        <v>0</v>
      </c>
    </row>
    <row r="381" spans="1:23" s="18" customFormat="1" ht="15" customHeight="1">
      <c r="A381" s="25">
        <v>1124</v>
      </c>
      <c r="B381" s="158" t="s">
        <v>2280</v>
      </c>
      <c r="C381" s="161" t="s">
        <v>2281</v>
      </c>
      <c r="D381" s="127"/>
      <c r="E381" s="97" t="s">
        <v>256</v>
      </c>
      <c r="F381" s="112"/>
      <c r="G381" s="112"/>
      <c r="H381" s="97" t="s">
        <v>257</v>
      </c>
      <c r="I381" s="112">
        <v>3</v>
      </c>
      <c r="J381" s="113" t="s">
        <v>460</v>
      </c>
      <c r="K381" s="114" t="s">
        <v>2275</v>
      </c>
      <c r="L381" s="25">
        <v>0</v>
      </c>
      <c r="M381" s="25">
        <v>0</v>
      </c>
      <c r="N381" s="25">
        <v>0</v>
      </c>
      <c r="O381" s="25">
        <v>0</v>
      </c>
      <c r="P381" s="25">
        <v>0</v>
      </c>
      <c r="Q381" s="192">
        <f t="shared" si="0"/>
        <v>0</v>
      </c>
    </row>
    <row r="382" spans="1:23" s="18" customFormat="1" ht="15" customHeight="1">
      <c r="A382" s="25">
        <v>1131</v>
      </c>
      <c r="B382" s="160" t="s">
        <v>2282</v>
      </c>
      <c r="C382" s="42" t="s">
        <v>2283</v>
      </c>
      <c r="D382" s="77"/>
      <c r="E382" s="128" t="s">
        <v>275</v>
      </c>
      <c r="F382" s="75">
        <v>4</v>
      </c>
      <c r="G382" s="75">
        <v>5</v>
      </c>
      <c r="H382" s="42" t="s">
        <v>257</v>
      </c>
      <c r="I382" s="75">
        <v>4</v>
      </c>
      <c r="J382" s="117" t="s">
        <v>479</v>
      </c>
      <c r="K382" s="114" t="s">
        <v>2275</v>
      </c>
      <c r="L382" s="25">
        <v>0</v>
      </c>
      <c r="M382" s="25">
        <v>0</v>
      </c>
      <c r="N382" s="25">
        <v>0</v>
      </c>
      <c r="O382" s="25">
        <v>0</v>
      </c>
      <c r="P382" s="25">
        <v>0</v>
      </c>
      <c r="Q382" s="192">
        <f t="shared" si="0"/>
        <v>0</v>
      </c>
    </row>
    <row r="383" spans="1:23" s="18" customFormat="1" ht="15" customHeight="1">
      <c r="A383" s="25">
        <v>1135</v>
      </c>
      <c r="B383" s="162" t="s">
        <v>58</v>
      </c>
      <c r="C383" s="163" t="s">
        <v>2284</v>
      </c>
      <c r="D383" s="46"/>
      <c r="E383" s="164" t="s">
        <v>275</v>
      </c>
      <c r="F383" s="49">
        <v>3</v>
      </c>
      <c r="G383" s="49">
        <v>3</v>
      </c>
      <c r="H383" s="23" t="s">
        <v>257</v>
      </c>
      <c r="I383" s="49">
        <v>4</v>
      </c>
      <c r="J383" s="48" t="s">
        <v>479</v>
      </c>
      <c r="K383" s="54" t="s">
        <v>2275</v>
      </c>
      <c r="L383" s="25">
        <v>0</v>
      </c>
      <c r="M383" s="25">
        <v>0</v>
      </c>
      <c r="N383" s="25">
        <v>0</v>
      </c>
      <c r="O383" s="25">
        <v>0</v>
      </c>
      <c r="P383" s="25">
        <v>0</v>
      </c>
      <c r="Q383" s="192">
        <f t="shared" si="0"/>
        <v>0</v>
      </c>
    </row>
    <row r="384" spans="1:23" s="18" customFormat="1" ht="15" customHeight="1">
      <c r="A384" s="25">
        <v>1137</v>
      </c>
      <c r="B384" s="165" t="s">
        <v>2285</v>
      </c>
      <c r="C384" s="45" t="s">
        <v>2286</v>
      </c>
      <c r="D384" s="116"/>
      <c r="E384" s="166" t="s">
        <v>275</v>
      </c>
      <c r="F384" s="116">
        <v>3</v>
      </c>
      <c r="G384" s="116">
        <v>5</v>
      </c>
      <c r="H384" s="45" t="s">
        <v>257</v>
      </c>
      <c r="I384" s="116">
        <v>4</v>
      </c>
      <c r="J384" s="61" t="s">
        <v>502</v>
      </c>
      <c r="K384" s="114" t="s">
        <v>2275</v>
      </c>
      <c r="L384" s="25">
        <v>0</v>
      </c>
      <c r="M384" s="25">
        <v>0</v>
      </c>
      <c r="N384" s="25">
        <v>0</v>
      </c>
      <c r="O384" s="25">
        <v>0</v>
      </c>
      <c r="P384" s="25">
        <v>0</v>
      </c>
      <c r="Q384" s="192">
        <f t="shared" si="0"/>
        <v>0</v>
      </c>
    </row>
    <row r="385" spans="1:17" s="18" customFormat="1" ht="15" customHeight="1">
      <c r="A385" s="25">
        <v>1148</v>
      </c>
      <c r="B385" s="165" t="s">
        <v>2287</v>
      </c>
      <c r="C385" s="45" t="s">
        <v>2288</v>
      </c>
      <c r="D385" s="116"/>
      <c r="E385" s="166" t="s">
        <v>275</v>
      </c>
      <c r="F385" s="116">
        <v>5</v>
      </c>
      <c r="G385" s="116">
        <v>7</v>
      </c>
      <c r="H385" s="45" t="s">
        <v>257</v>
      </c>
      <c r="I385" s="116">
        <v>6</v>
      </c>
      <c r="J385" s="113" t="s">
        <v>460</v>
      </c>
      <c r="K385" s="114" t="s">
        <v>2275</v>
      </c>
      <c r="L385" s="25">
        <v>0</v>
      </c>
      <c r="M385" s="25">
        <v>0</v>
      </c>
      <c r="N385" s="25">
        <v>0</v>
      </c>
      <c r="O385" s="25">
        <v>0</v>
      </c>
      <c r="P385" s="25">
        <v>0</v>
      </c>
      <c r="Q385" s="192">
        <f t="shared" si="0"/>
        <v>0</v>
      </c>
    </row>
    <row r="386" spans="1:17" s="18" customFormat="1" ht="15" customHeight="1">
      <c r="A386" s="25">
        <v>1151</v>
      </c>
      <c r="B386" s="167" t="s">
        <v>2289</v>
      </c>
      <c r="C386" s="168" t="s">
        <v>2290</v>
      </c>
      <c r="D386" s="46"/>
      <c r="E386" s="54" t="s">
        <v>256</v>
      </c>
      <c r="F386" s="46"/>
      <c r="G386" s="46"/>
      <c r="H386" s="23" t="s">
        <v>257</v>
      </c>
      <c r="I386" s="46">
        <v>7</v>
      </c>
      <c r="J386" s="50" t="s">
        <v>496</v>
      </c>
      <c r="K386" s="54" t="s">
        <v>2275</v>
      </c>
      <c r="L386" s="56">
        <v>1</v>
      </c>
      <c r="M386" s="111">
        <v>0</v>
      </c>
      <c r="N386" s="25">
        <v>0</v>
      </c>
      <c r="O386" s="25">
        <v>0</v>
      </c>
      <c r="P386" s="59">
        <v>2</v>
      </c>
      <c r="Q386" s="192">
        <f t="shared" si="0"/>
        <v>3</v>
      </c>
    </row>
    <row r="387" spans="1:17" s="18" customFormat="1" ht="15" customHeight="1">
      <c r="A387" s="30">
        <v>1301</v>
      </c>
      <c r="B387" s="169" t="s">
        <v>2291</v>
      </c>
      <c r="C387" s="170" t="s">
        <v>2292</v>
      </c>
      <c r="D387" s="53"/>
      <c r="E387" s="54" t="s">
        <v>256</v>
      </c>
      <c r="F387" s="53"/>
      <c r="G387" s="53"/>
      <c r="H387" s="32" t="s">
        <v>278</v>
      </c>
      <c r="I387" s="53">
        <v>0</v>
      </c>
      <c r="J387" s="73" t="s">
        <v>496</v>
      </c>
      <c r="K387" s="69" t="s">
        <v>2275</v>
      </c>
      <c r="L387" s="30">
        <v>1</v>
      </c>
      <c r="M387" s="30">
        <v>2</v>
      </c>
      <c r="N387" s="25">
        <v>0</v>
      </c>
      <c r="O387" s="30">
        <v>1</v>
      </c>
      <c r="P387" s="30">
        <v>2</v>
      </c>
      <c r="Q387" s="192">
        <f t="shared" si="0"/>
        <v>6</v>
      </c>
    </row>
    <row r="388" spans="1:17" s="18" customFormat="1" ht="15" customHeight="1">
      <c r="A388" s="30">
        <v>1315</v>
      </c>
      <c r="B388" s="169" t="s">
        <v>2293</v>
      </c>
      <c r="C388" s="171" t="s">
        <v>2294</v>
      </c>
      <c r="D388" s="53"/>
      <c r="E388" s="32"/>
      <c r="F388" s="53">
        <v>3</v>
      </c>
      <c r="G388" s="53">
        <v>2</v>
      </c>
      <c r="H388" s="32" t="s">
        <v>278</v>
      </c>
      <c r="I388" s="53">
        <v>2</v>
      </c>
      <c r="J388" s="72" t="s">
        <v>479</v>
      </c>
      <c r="K388" s="69" t="s">
        <v>2275</v>
      </c>
      <c r="L388" s="25">
        <v>0</v>
      </c>
      <c r="M388" s="30">
        <v>1</v>
      </c>
      <c r="N388" s="25">
        <v>0</v>
      </c>
      <c r="O388" s="25">
        <v>0</v>
      </c>
      <c r="P388" s="30">
        <v>1</v>
      </c>
      <c r="Q388" s="192">
        <f t="shared" si="0"/>
        <v>2</v>
      </c>
    </row>
    <row r="389" spans="1:17" s="18" customFormat="1" ht="15" customHeight="1">
      <c r="A389" s="30">
        <v>1316</v>
      </c>
      <c r="B389" s="169" t="s">
        <v>2295</v>
      </c>
      <c r="C389" s="172" t="s">
        <v>2296</v>
      </c>
      <c r="D389" s="53"/>
      <c r="E389" s="32"/>
      <c r="F389" s="53"/>
      <c r="G389" s="53"/>
      <c r="H389" s="32" t="s">
        <v>278</v>
      </c>
      <c r="I389" s="53">
        <v>2</v>
      </c>
      <c r="J389" s="68" t="s">
        <v>460</v>
      </c>
      <c r="K389" s="69" t="s">
        <v>2275</v>
      </c>
      <c r="L389" s="25">
        <v>0</v>
      </c>
      <c r="M389" s="25">
        <v>0</v>
      </c>
      <c r="N389" s="30">
        <v>1</v>
      </c>
      <c r="O389" s="25">
        <v>0</v>
      </c>
      <c r="P389" s="25">
        <v>0</v>
      </c>
      <c r="Q389" s="192">
        <f t="shared" si="0"/>
        <v>1</v>
      </c>
    </row>
    <row r="390" spans="1:17" s="18" customFormat="1" ht="15" customHeight="1">
      <c r="A390" s="30">
        <v>1333</v>
      </c>
      <c r="B390" s="173" t="s">
        <v>2297</v>
      </c>
      <c r="C390" s="174" t="s">
        <v>2298</v>
      </c>
      <c r="D390" s="127"/>
      <c r="E390" s="175"/>
      <c r="F390" s="127"/>
      <c r="G390" s="127"/>
      <c r="H390" s="176" t="s">
        <v>278</v>
      </c>
      <c r="I390" s="127">
        <v>3</v>
      </c>
      <c r="J390" s="89" t="s">
        <v>460</v>
      </c>
      <c r="K390" s="90" t="s">
        <v>2275</v>
      </c>
      <c r="L390" s="25">
        <v>0</v>
      </c>
      <c r="M390" s="25">
        <v>0</v>
      </c>
      <c r="N390" s="25">
        <v>0</v>
      </c>
      <c r="O390" s="25">
        <v>0</v>
      </c>
      <c r="P390" s="25">
        <v>0</v>
      </c>
      <c r="Q390" s="192">
        <f t="shared" si="0"/>
        <v>0</v>
      </c>
    </row>
    <row r="391" spans="1:17" s="18" customFormat="1" ht="15" customHeight="1">
      <c r="A391" s="25">
        <v>1345</v>
      </c>
      <c r="B391" s="173" t="s">
        <v>2299</v>
      </c>
      <c r="C391" s="177" t="s">
        <v>2300</v>
      </c>
      <c r="D391" s="127"/>
      <c r="E391" s="175"/>
      <c r="F391" s="178"/>
      <c r="G391" s="178"/>
      <c r="H391" s="175" t="s">
        <v>278</v>
      </c>
      <c r="I391" s="178">
        <v>4</v>
      </c>
      <c r="J391" s="125" t="s">
        <v>479</v>
      </c>
      <c r="K391" s="90" t="s">
        <v>2275</v>
      </c>
      <c r="L391" s="25">
        <v>0</v>
      </c>
      <c r="M391" s="25">
        <v>0</v>
      </c>
      <c r="N391" s="25">
        <v>0</v>
      </c>
      <c r="O391" s="25">
        <v>0</v>
      </c>
      <c r="P391" s="25">
        <v>0</v>
      </c>
      <c r="Q391" s="192">
        <f t="shared" si="0"/>
        <v>0</v>
      </c>
    </row>
    <row r="392" spans="1:17" s="18" customFormat="1" ht="15" customHeight="1">
      <c r="A392" s="30">
        <v>1348</v>
      </c>
      <c r="B392" s="179" t="s">
        <v>2301</v>
      </c>
      <c r="C392" s="180" t="s">
        <v>2302</v>
      </c>
      <c r="D392" s="53"/>
      <c r="E392" s="181" t="s">
        <v>256</v>
      </c>
      <c r="F392" s="57"/>
      <c r="G392" s="57"/>
      <c r="H392" s="32" t="s">
        <v>278</v>
      </c>
      <c r="I392" s="57">
        <v>5</v>
      </c>
      <c r="J392" s="73" t="s">
        <v>496</v>
      </c>
      <c r="K392" s="69" t="s">
        <v>2275</v>
      </c>
      <c r="L392" s="188">
        <v>2</v>
      </c>
      <c r="M392" s="25">
        <v>0</v>
      </c>
      <c r="N392" s="188">
        <v>2</v>
      </c>
      <c r="O392" s="188">
        <v>1</v>
      </c>
      <c r="P392" s="188">
        <v>2</v>
      </c>
      <c r="Q392" s="192">
        <f t="shared" si="0"/>
        <v>7</v>
      </c>
    </row>
    <row r="393" spans="1:17" s="18" customFormat="1" ht="15" customHeight="1">
      <c r="A393" s="30">
        <v>1349</v>
      </c>
      <c r="B393" s="182" t="s">
        <v>2303</v>
      </c>
      <c r="C393" s="183" t="s">
        <v>2304</v>
      </c>
      <c r="D393" s="53"/>
      <c r="E393" s="184"/>
      <c r="F393" s="64"/>
      <c r="G393" s="64"/>
      <c r="H393" s="184" t="s">
        <v>278</v>
      </c>
      <c r="I393" s="64">
        <v>5</v>
      </c>
      <c r="J393" s="72" t="s">
        <v>479</v>
      </c>
      <c r="K393" s="69" t="s">
        <v>2275</v>
      </c>
      <c r="L393" s="25">
        <v>0</v>
      </c>
      <c r="M393" s="25">
        <v>0</v>
      </c>
      <c r="N393" s="25">
        <v>0</v>
      </c>
      <c r="O393" s="25">
        <v>0</v>
      </c>
      <c r="P393" s="25">
        <v>0</v>
      </c>
      <c r="Q393" s="192">
        <f t="shared" si="0"/>
        <v>0</v>
      </c>
    </row>
    <row r="394" spans="1:17" s="18" customFormat="1" ht="15" customHeight="1">
      <c r="A394" s="30">
        <v>1353</v>
      </c>
      <c r="B394" s="173" t="s">
        <v>2305</v>
      </c>
      <c r="C394" s="185" t="s">
        <v>2306</v>
      </c>
      <c r="D394" s="127"/>
      <c r="E394" s="175"/>
      <c r="F394" s="127">
        <v>5</v>
      </c>
      <c r="G394" s="127">
        <v>5</v>
      </c>
      <c r="H394" s="32" t="s">
        <v>278</v>
      </c>
      <c r="I394" s="127">
        <v>6</v>
      </c>
      <c r="J394" s="89" t="s">
        <v>460</v>
      </c>
      <c r="K394" s="90" t="s">
        <v>2275</v>
      </c>
      <c r="L394" s="25">
        <v>0</v>
      </c>
      <c r="M394" s="25">
        <v>0</v>
      </c>
      <c r="N394" s="25">
        <v>0</v>
      </c>
      <c r="O394" s="25">
        <v>0</v>
      </c>
      <c r="P394" s="25">
        <v>0</v>
      </c>
      <c r="Q394" s="192">
        <f t="shared" si="0"/>
        <v>0</v>
      </c>
    </row>
    <row r="395" spans="1:17" s="18" customFormat="1" ht="15" customHeight="1">
      <c r="A395" s="30">
        <v>1358</v>
      </c>
      <c r="B395" s="169" t="s">
        <v>2307</v>
      </c>
      <c r="C395" s="186" t="s">
        <v>2308</v>
      </c>
      <c r="D395" s="53"/>
      <c r="E395" s="184"/>
      <c r="F395" s="64"/>
      <c r="G395" s="64"/>
      <c r="H395" s="184" t="s">
        <v>278</v>
      </c>
      <c r="I395" s="64">
        <v>8</v>
      </c>
      <c r="J395" s="189" t="s">
        <v>502</v>
      </c>
      <c r="K395" s="69" t="s">
        <v>2275</v>
      </c>
      <c r="L395" s="30">
        <v>1</v>
      </c>
      <c r="M395" s="25">
        <v>0</v>
      </c>
      <c r="N395" s="30">
        <v>1</v>
      </c>
      <c r="O395" s="30">
        <v>1</v>
      </c>
      <c r="P395" s="30">
        <v>1</v>
      </c>
      <c r="Q395" s="192">
        <f t="shared" si="0"/>
        <v>4</v>
      </c>
    </row>
    <row r="396" spans="1:17" s="18" customFormat="1" ht="15" customHeight="1">
      <c r="A396" s="25">
        <v>1208</v>
      </c>
      <c r="B396" s="41" t="s">
        <v>2309</v>
      </c>
      <c r="C396" s="193" t="s">
        <v>2310</v>
      </c>
      <c r="D396" s="127"/>
      <c r="E396" s="97"/>
      <c r="F396" s="112"/>
      <c r="G396" s="112"/>
      <c r="H396" s="97" t="s">
        <v>299</v>
      </c>
      <c r="I396" s="112">
        <v>1</v>
      </c>
      <c r="J396" s="113" t="s">
        <v>460</v>
      </c>
      <c r="K396" s="114" t="s">
        <v>2275</v>
      </c>
      <c r="L396" s="25">
        <v>0</v>
      </c>
      <c r="M396" s="25">
        <v>0</v>
      </c>
      <c r="N396" s="25">
        <v>0</v>
      </c>
      <c r="O396" s="25">
        <v>0</v>
      </c>
      <c r="P396" s="25">
        <v>0</v>
      </c>
      <c r="Q396" s="192">
        <f t="shared" si="0"/>
        <v>0</v>
      </c>
    </row>
    <row r="397" spans="1:17" s="18" customFormat="1" ht="15" customHeight="1">
      <c r="A397" s="25">
        <v>1209</v>
      </c>
      <c r="B397" s="41" t="s">
        <v>2311</v>
      </c>
      <c r="C397" s="193" t="s">
        <v>2312</v>
      </c>
      <c r="D397" s="127"/>
      <c r="E397" s="97" t="s">
        <v>2313</v>
      </c>
      <c r="F397" s="112">
        <v>2</v>
      </c>
      <c r="G397" s="112">
        <v>1</v>
      </c>
      <c r="H397" s="97" t="s">
        <v>299</v>
      </c>
      <c r="I397" s="112">
        <v>1</v>
      </c>
      <c r="J397" s="113" t="s">
        <v>460</v>
      </c>
      <c r="K397" s="114" t="s">
        <v>2275</v>
      </c>
      <c r="L397" s="25">
        <v>0</v>
      </c>
      <c r="M397" s="25">
        <v>0</v>
      </c>
      <c r="N397" s="25">
        <v>0</v>
      </c>
      <c r="O397" s="25">
        <v>0</v>
      </c>
      <c r="P397" s="25">
        <v>0</v>
      </c>
      <c r="Q397" s="192">
        <f t="shared" si="0"/>
        <v>0</v>
      </c>
    </row>
    <row r="398" spans="1:17" s="18" customFormat="1" ht="15" customHeight="1">
      <c r="A398" s="25">
        <v>1239</v>
      </c>
      <c r="B398" s="22" t="s">
        <v>2314</v>
      </c>
      <c r="C398" s="194" t="s">
        <v>2315</v>
      </c>
      <c r="D398" s="53"/>
      <c r="E398" s="144" t="s">
        <v>256</v>
      </c>
      <c r="F398" s="64"/>
      <c r="G398" s="64"/>
      <c r="H398" s="28" t="s">
        <v>299</v>
      </c>
      <c r="I398" s="64">
        <v>3</v>
      </c>
      <c r="J398" s="48" t="s">
        <v>479</v>
      </c>
      <c r="K398" s="54" t="s">
        <v>2275</v>
      </c>
      <c r="L398" s="25">
        <v>0</v>
      </c>
      <c r="M398" s="25">
        <v>0</v>
      </c>
      <c r="N398" s="25">
        <v>0</v>
      </c>
      <c r="O398" s="25">
        <v>0</v>
      </c>
      <c r="P398" s="63">
        <v>1</v>
      </c>
      <c r="Q398" s="192">
        <f t="shared" si="0"/>
        <v>1</v>
      </c>
    </row>
    <row r="399" spans="1:17" s="18" customFormat="1" ht="15" customHeight="1">
      <c r="A399" s="25">
        <v>1240</v>
      </c>
      <c r="B399" s="22" t="s">
        <v>2316</v>
      </c>
      <c r="C399" s="36" t="s">
        <v>2317</v>
      </c>
      <c r="D399" s="53"/>
      <c r="E399" s="28"/>
      <c r="F399" s="64">
        <v>4</v>
      </c>
      <c r="G399" s="64">
        <v>2</v>
      </c>
      <c r="H399" s="28" t="s">
        <v>299</v>
      </c>
      <c r="I399" s="64">
        <v>3</v>
      </c>
      <c r="J399" s="48" t="s">
        <v>479</v>
      </c>
      <c r="K399" s="54" t="s">
        <v>2275</v>
      </c>
      <c r="L399" s="25">
        <v>0</v>
      </c>
      <c r="M399" s="63">
        <v>2</v>
      </c>
      <c r="N399" s="25">
        <v>0</v>
      </c>
      <c r="O399" s="25">
        <v>0</v>
      </c>
      <c r="P399" s="25">
        <v>0</v>
      </c>
      <c r="Q399" s="192">
        <f t="shared" si="0"/>
        <v>2</v>
      </c>
    </row>
    <row r="400" spans="1:17" s="18" customFormat="1" ht="15" customHeight="1">
      <c r="A400" s="25">
        <v>1241</v>
      </c>
      <c r="B400" s="41" t="s">
        <v>2318</v>
      </c>
      <c r="C400" s="193" t="s">
        <v>2319</v>
      </c>
      <c r="D400" s="127"/>
      <c r="E400" s="97"/>
      <c r="F400" s="112"/>
      <c r="G400" s="112"/>
      <c r="H400" s="97" t="s">
        <v>299</v>
      </c>
      <c r="I400" s="112">
        <v>3</v>
      </c>
      <c r="J400" s="113" t="s">
        <v>460</v>
      </c>
      <c r="K400" s="114" t="s">
        <v>2275</v>
      </c>
      <c r="L400" s="25">
        <v>0</v>
      </c>
      <c r="M400" s="25">
        <v>0</v>
      </c>
      <c r="N400" s="25">
        <v>0</v>
      </c>
      <c r="O400" s="25">
        <v>0</v>
      </c>
      <c r="P400" s="25">
        <v>0</v>
      </c>
      <c r="Q400" s="192">
        <f t="shared" si="0"/>
        <v>0</v>
      </c>
    </row>
    <row r="401" spans="1:17" s="18" customFormat="1" ht="15" customHeight="1">
      <c r="A401" s="25">
        <v>1246</v>
      </c>
      <c r="B401" s="37" t="s">
        <v>2320</v>
      </c>
      <c r="C401" s="195" t="s">
        <v>2321</v>
      </c>
      <c r="D401" s="53"/>
      <c r="E401" s="97" t="s">
        <v>275</v>
      </c>
      <c r="F401" s="64">
        <v>3</v>
      </c>
      <c r="G401" s="64">
        <v>3</v>
      </c>
      <c r="H401" s="28" t="s">
        <v>299</v>
      </c>
      <c r="I401" s="64">
        <v>4</v>
      </c>
      <c r="J401" s="48" t="s">
        <v>479</v>
      </c>
      <c r="K401" s="54" t="s">
        <v>2275</v>
      </c>
      <c r="L401" s="25">
        <v>0</v>
      </c>
      <c r="M401" s="25">
        <v>0</v>
      </c>
      <c r="N401" s="63">
        <v>1</v>
      </c>
      <c r="O401" s="25">
        <v>0</v>
      </c>
      <c r="P401" s="25">
        <v>0</v>
      </c>
      <c r="Q401" s="192">
        <f t="shared" si="0"/>
        <v>1</v>
      </c>
    </row>
    <row r="402" spans="1:17" s="18" customFormat="1" ht="15" customHeight="1">
      <c r="A402" s="25">
        <v>1253</v>
      </c>
      <c r="B402" s="22" t="s">
        <v>2322</v>
      </c>
      <c r="C402" s="196" t="s">
        <v>2323</v>
      </c>
      <c r="D402" s="57"/>
      <c r="E402" s="28"/>
      <c r="F402" s="64"/>
      <c r="G402" s="64"/>
      <c r="H402" s="28" t="s">
        <v>299</v>
      </c>
      <c r="I402" s="64">
        <v>5</v>
      </c>
      <c r="J402" s="58" t="s">
        <v>502</v>
      </c>
      <c r="K402" s="54" t="s">
        <v>2275</v>
      </c>
      <c r="L402" s="21">
        <v>1</v>
      </c>
      <c r="M402" s="21">
        <v>1</v>
      </c>
      <c r="N402" s="21">
        <v>1</v>
      </c>
      <c r="O402" s="21">
        <v>1</v>
      </c>
      <c r="P402" s="21">
        <v>1</v>
      </c>
      <c r="Q402" s="192">
        <f t="shared" si="0"/>
        <v>5</v>
      </c>
    </row>
    <row r="403" spans="1:17" s="18" customFormat="1" ht="15" customHeight="1">
      <c r="A403" s="25">
        <v>1259</v>
      </c>
      <c r="B403" s="22" t="s">
        <v>2324</v>
      </c>
      <c r="C403" s="196" t="s">
        <v>2325</v>
      </c>
      <c r="D403" s="53"/>
      <c r="E403" s="144" t="s">
        <v>256</v>
      </c>
      <c r="F403" s="64"/>
      <c r="G403" s="64"/>
      <c r="H403" s="28" t="s">
        <v>299</v>
      </c>
      <c r="I403" s="64">
        <v>8</v>
      </c>
      <c r="J403" s="50" t="s">
        <v>496</v>
      </c>
      <c r="K403" s="54" t="s">
        <v>2275</v>
      </c>
      <c r="L403" s="63">
        <v>1</v>
      </c>
      <c r="M403" s="63">
        <v>2</v>
      </c>
      <c r="N403" s="63">
        <v>2</v>
      </c>
      <c r="O403" s="63">
        <v>2</v>
      </c>
      <c r="P403" s="63">
        <v>1</v>
      </c>
      <c r="Q403" s="192">
        <f t="shared" si="0"/>
        <v>8</v>
      </c>
    </row>
    <row r="404" spans="1:17" s="18" customFormat="1" ht="15" customHeight="1">
      <c r="A404" s="25">
        <v>1260</v>
      </c>
      <c r="B404" s="22" t="s">
        <v>2326</v>
      </c>
      <c r="C404" s="196" t="s">
        <v>2327</v>
      </c>
      <c r="D404" s="197" t="s">
        <v>876</v>
      </c>
      <c r="E404" s="28"/>
      <c r="F404" s="64"/>
      <c r="G404" s="64"/>
      <c r="H404" s="28" t="s">
        <v>299</v>
      </c>
      <c r="I404" s="64">
        <v>8</v>
      </c>
      <c r="J404" s="50" t="s">
        <v>496</v>
      </c>
      <c r="K404" s="54" t="s">
        <v>2275</v>
      </c>
      <c r="L404" s="25">
        <v>0</v>
      </c>
      <c r="M404" s="63">
        <v>2</v>
      </c>
      <c r="N404" s="63">
        <v>2</v>
      </c>
      <c r="O404" s="25">
        <v>0</v>
      </c>
      <c r="P404" s="63">
        <v>2</v>
      </c>
      <c r="Q404" s="192">
        <f t="shared" si="0"/>
        <v>6</v>
      </c>
    </row>
    <row r="405" spans="1:17" s="18" customFormat="1" ht="15" customHeight="1">
      <c r="A405" s="25">
        <v>1503</v>
      </c>
      <c r="B405" s="198" t="s">
        <v>2328</v>
      </c>
      <c r="C405" s="183" t="s">
        <v>2329</v>
      </c>
      <c r="D405" s="30"/>
      <c r="E405" s="199"/>
      <c r="F405" s="140"/>
      <c r="G405" s="140"/>
      <c r="H405" s="139" t="s">
        <v>314</v>
      </c>
      <c r="I405" s="140">
        <v>0</v>
      </c>
      <c r="J405" s="73" t="s">
        <v>496</v>
      </c>
      <c r="K405" s="69" t="s">
        <v>2275</v>
      </c>
      <c r="L405" s="30">
        <v>2</v>
      </c>
      <c r="M405" s="30">
        <v>1</v>
      </c>
      <c r="N405" s="30">
        <v>2</v>
      </c>
      <c r="O405" s="30">
        <v>1</v>
      </c>
      <c r="P405" s="30">
        <v>1</v>
      </c>
      <c r="Q405" s="192">
        <f t="shared" si="0"/>
        <v>7</v>
      </c>
    </row>
    <row r="406" spans="1:17" s="18" customFormat="1" ht="15" customHeight="1">
      <c r="A406" s="25">
        <v>1526</v>
      </c>
      <c r="B406" s="83" t="s">
        <v>2330</v>
      </c>
      <c r="C406" s="186" t="s">
        <v>2331</v>
      </c>
      <c r="D406" s="30"/>
      <c r="E406" s="199"/>
      <c r="F406" s="140"/>
      <c r="G406" s="140"/>
      <c r="H406" s="40" t="s">
        <v>314</v>
      </c>
      <c r="I406" s="140">
        <v>2</v>
      </c>
      <c r="J406" s="73" t="s">
        <v>496</v>
      </c>
      <c r="K406" s="69" t="s">
        <v>2275</v>
      </c>
      <c r="L406" s="25">
        <v>0</v>
      </c>
      <c r="M406" s="30">
        <v>2</v>
      </c>
      <c r="N406" s="30">
        <v>2</v>
      </c>
      <c r="O406" s="30">
        <v>2</v>
      </c>
      <c r="P406" s="30">
        <v>2</v>
      </c>
      <c r="Q406" s="192">
        <f t="shared" si="0"/>
        <v>8</v>
      </c>
    </row>
    <row r="407" spans="1:17" s="18" customFormat="1" ht="15" customHeight="1">
      <c r="A407" s="25">
        <v>1541</v>
      </c>
      <c r="B407" s="200" t="s">
        <v>2332</v>
      </c>
      <c r="C407" s="201" t="s">
        <v>2333</v>
      </c>
      <c r="D407" s="25"/>
      <c r="E407" s="202"/>
      <c r="F407" s="141"/>
      <c r="G407" s="141"/>
      <c r="H407" s="40" t="s">
        <v>314</v>
      </c>
      <c r="I407" s="141">
        <v>4</v>
      </c>
      <c r="J407" s="68" t="s">
        <v>460</v>
      </c>
      <c r="K407" s="90" t="s">
        <v>2275</v>
      </c>
      <c r="L407" s="25">
        <v>0</v>
      </c>
      <c r="M407" s="25">
        <v>0</v>
      </c>
      <c r="N407" s="25">
        <v>0</v>
      </c>
      <c r="O407" s="25">
        <v>0</v>
      </c>
      <c r="P407" s="25">
        <v>0</v>
      </c>
      <c r="Q407" s="192">
        <f t="shared" si="0"/>
        <v>0</v>
      </c>
    </row>
    <row r="408" spans="1:17" s="18" customFormat="1" ht="15" customHeight="1">
      <c r="A408" s="25">
        <v>1542</v>
      </c>
      <c r="B408" s="203" t="s">
        <v>2334</v>
      </c>
      <c r="C408" s="183" t="s">
        <v>2335</v>
      </c>
      <c r="D408" s="30"/>
      <c r="E408" s="199"/>
      <c r="F408" s="140"/>
      <c r="G408" s="140"/>
      <c r="H408" s="40" t="s">
        <v>314</v>
      </c>
      <c r="I408" s="140">
        <v>4</v>
      </c>
      <c r="J408" s="72" t="s">
        <v>479</v>
      </c>
      <c r="K408" s="69" t="s">
        <v>2275</v>
      </c>
      <c r="L408" s="25">
        <v>0</v>
      </c>
      <c r="M408" s="25">
        <v>0</v>
      </c>
      <c r="N408" s="25">
        <v>0</v>
      </c>
      <c r="O408" s="25">
        <v>0</v>
      </c>
      <c r="P408" s="25">
        <v>0</v>
      </c>
      <c r="Q408" s="192">
        <f t="shared" si="0"/>
        <v>0</v>
      </c>
    </row>
    <row r="409" spans="1:17" s="18" customFormat="1" ht="15" customHeight="1">
      <c r="A409" s="25">
        <v>1543</v>
      </c>
      <c r="B409" s="204" t="s">
        <v>148</v>
      </c>
      <c r="C409" s="183" t="s">
        <v>2336</v>
      </c>
      <c r="D409" s="30"/>
      <c r="E409" s="199"/>
      <c r="F409" s="140"/>
      <c r="G409" s="140"/>
      <c r="H409" s="40" t="s">
        <v>314</v>
      </c>
      <c r="I409" s="140">
        <v>4</v>
      </c>
      <c r="J409" s="72" t="s">
        <v>479</v>
      </c>
      <c r="K409" s="69" t="s">
        <v>2275</v>
      </c>
      <c r="L409" s="25">
        <v>0</v>
      </c>
      <c r="M409" s="25">
        <v>0</v>
      </c>
      <c r="N409" s="30">
        <v>1</v>
      </c>
      <c r="O409" s="25">
        <v>0</v>
      </c>
      <c r="P409" s="30">
        <v>2</v>
      </c>
      <c r="Q409" s="192">
        <f t="shared" si="0"/>
        <v>3</v>
      </c>
    </row>
    <row r="410" spans="1:17" s="18" customFormat="1" ht="15" customHeight="1">
      <c r="A410" s="25">
        <v>1549</v>
      </c>
      <c r="B410" s="200" t="s">
        <v>2337</v>
      </c>
      <c r="C410" s="201" t="s">
        <v>2338</v>
      </c>
      <c r="D410" s="25"/>
      <c r="E410" s="202"/>
      <c r="F410" s="141"/>
      <c r="G410" s="141"/>
      <c r="H410" s="40" t="s">
        <v>314</v>
      </c>
      <c r="I410" s="141">
        <v>5</v>
      </c>
      <c r="J410" s="68" t="s">
        <v>460</v>
      </c>
      <c r="K410" s="90" t="s">
        <v>2275</v>
      </c>
      <c r="L410" s="25">
        <v>0</v>
      </c>
      <c r="M410" s="25">
        <v>0</v>
      </c>
      <c r="N410" s="25">
        <v>0</v>
      </c>
      <c r="O410" s="25">
        <v>0</v>
      </c>
      <c r="P410" s="25">
        <v>0</v>
      </c>
      <c r="Q410" s="192">
        <f t="shared" si="0"/>
        <v>0</v>
      </c>
    </row>
    <row r="411" spans="1:17" s="18" customFormat="1" ht="15" customHeight="1">
      <c r="A411" s="25">
        <v>1550</v>
      </c>
      <c r="B411" s="83" t="s">
        <v>2339</v>
      </c>
      <c r="C411" s="186" t="s">
        <v>2340</v>
      </c>
      <c r="D411" s="30"/>
      <c r="E411" s="199"/>
      <c r="F411" s="140"/>
      <c r="G411" s="140"/>
      <c r="H411" s="40" t="s">
        <v>314</v>
      </c>
      <c r="I411" s="140">
        <v>5</v>
      </c>
      <c r="J411" s="68" t="s">
        <v>460</v>
      </c>
      <c r="K411" s="69" t="s">
        <v>2275</v>
      </c>
      <c r="L411" s="25">
        <v>0</v>
      </c>
      <c r="M411" s="30">
        <v>1</v>
      </c>
      <c r="N411" s="30">
        <v>0</v>
      </c>
      <c r="O411" s="25">
        <v>0</v>
      </c>
      <c r="P411" s="25">
        <v>0</v>
      </c>
      <c r="Q411" s="192">
        <f t="shared" si="0"/>
        <v>1</v>
      </c>
    </row>
    <row r="412" spans="1:17" s="18" customFormat="1" ht="15" customHeight="1">
      <c r="A412" s="25">
        <v>1551</v>
      </c>
      <c r="B412" s="200" t="s">
        <v>2341</v>
      </c>
      <c r="C412" s="202" t="s">
        <v>2342</v>
      </c>
      <c r="D412" s="25"/>
      <c r="E412" s="202"/>
      <c r="F412" s="141"/>
      <c r="G412" s="141"/>
      <c r="H412" s="40" t="s">
        <v>314</v>
      </c>
      <c r="I412" s="141">
        <v>5</v>
      </c>
      <c r="J412" s="68" t="s">
        <v>460</v>
      </c>
      <c r="K412" s="122" t="s">
        <v>2275</v>
      </c>
      <c r="L412" s="35">
        <v>0</v>
      </c>
      <c r="M412" s="35">
        <v>0</v>
      </c>
      <c r="N412" s="35">
        <v>0</v>
      </c>
      <c r="O412" s="35">
        <v>0</v>
      </c>
      <c r="P412" s="35">
        <v>0</v>
      </c>
      <c r="Q412" s="192">
        <f t="shared" si="0"/>
        <v>0</v>
      </c>
    </row>
    <row r="413" spans="1:17" s="18" customFormat="1" ht="15" customHeight="1">
      <c r="A413" s="25">
        <v>1558</v>
      </c>
      <c r="B413" s="204" t="s">
        <v>2343</v>
      </c>
      <c r="C413" s="186" t="s">
        <v>2344</v>
      </c>
      <c r="D413" s="21"/>
      <c r="E413" s="199"/>
      <c r="F413" s="140"/>
      <c r="G413" s="140"/>
      <c r="H413" s="40" t="s">
        <v>314</v>
      </c>
      <c r="I413" s="140">
        <v>6</v>
      </c>
      <c r="J413" s="61" t="s">
        <v>502</v>
      </c>
      <c r="K413" s="69" t="s">
        <v>2275</v>
      </c>
      <c r="L413" s="219">
        <v>0</v>
      </c>
      <c r="M413" s="21">
        <v>1</v>
      </c>
      <c r="N413" s="21">
        <v>1</v>
      </c>
      <c r="O413" s="21">
        <v>1</v>
      </c>
      <c r="P413" s="21">
        <v>1</v>
      </c>
      <c r="Q413" s="192">
        <f t="shared" si="0"/>
        <v>4</v>
      </c>
    </row>
    <row r="414" spans="1:17" s="18" customFormat="1" ht="15" customHeight="1">
      <c r="A414" s="21">
        <v>1610</v>
      </c>
      <c r="B414" s="200" t="s">
        <v>2345</v>
      </c>
      <c r="C414" s="201" t="s">
        <v>2346</v>
      </c>
      <c r="D414" s="25"/>
      <c r="E414" s="205"/>
      <c r="F414" s="141"/>
      <c r="G414" s="141"/>
      <c r="H414" s="199" t="s">
        <v>330</v>
      </c>
      <c r="I414" s="141">
        <v>1</v>
      </c>
      <c r="J414" s="68" t="s">
        <v>460</v>
      </c>
      <c r="K414" s="90" t="s">
        <v>2275</v>
      </c>
      <c r="L414" s="25">
        <v>0</v>
      </c>
      <c r="M414" s="25">
        <v>0</v>
      </c>
      <c r="N414" s="25">
        <v>0</v>
      </c>
      <c r="O414" s="25">
        <v>0</v>
      </c>
      <c r="P414" s="25">
        <v>0</v>
      </c>
      <c r="Q414" s="192">
        <f t="shared" si="0"/>
        <v>0</v>
      </c>
    </row>
    <row r="415" spans="1:17" s="18" customFormat="1" ht="15" customHeight="1">
      <c r="A415" s="21">
        <v>1611</v>
      </c>
      <c r="B415" s="198" t="s">
        <v>2347</v>
      </c>
      <c r="C415" s="183" t="s">
        <v>2348</v>
      </c>
      <c r="D415" s="30"/>
      <c r="E415" s="199"/>
      <c r="F415" s="140"/>
      <c r="G415" s="140"/>
      <c r="H415" s="199" t="s">
        <v>330</v>
      </c>
      <c r="I415" s="140">
        <v>1</v>
      </c>
      <c r="J415" s="72" t="s">
        <v>479</v>
      </c>
      <c r="K415" s="69" t="s">
        <v>2275</v>
      </c>
      <c r="L415" s="25">
        <v>0</v>
      </c>
      <c r="M415" s="25">
        <v>0</v>
      </c>
      <c r="N415" s="25">
        <v>0</v>
      </c>
      <c r="O415" s="30">
        <v>2</v>
      </c>
      <c r="P415" s="25">
        <v>0</v>
      </c>
      <c r="Q415" s="192">
        <f t="shared" si="0"/>
        <v>2</v>
      </c>
    </row>
    <row r="416" spans="1:17" s="18" customFormat="1" ht="15" customHeight="1">
      <c r="A416" s="21">
        <v>1624</v>
      </c>
      <c r="B416" s="200" t="s">
        <v>2349</v>
      </c>
      <c r="C416" s="206" t="s">
        <v>2350</v>
      </c>
      <c r="D416" s="207"/>
      <c r="E416" s="205"/>
      <c r="F416" s="208">
        <v>2</v>
      </c>
      <c r="G416" s="208">
        <v>2</v>
      </c>
      <c r="H416" s="199" t="s">
        <v>330</v>
      </c>
      <c r="I416" s="208">
        <v>2</v>
      </c>
      <c r="J416" s="125" t="s">
        <v>479</v>
      </c>
      <c r="K416" s="90" t="s">
        <v>2275</v>
      </c>
      <c r="L416" s="25">
        <v>0</v>
      </c>
      <c r="M416" s="25">
        <v>0</v>
      </c>
      <c r="N416" s="25">
        <v>0</v>
      </c>
      <c r="O416" s="25">
        <v>0</v>
      </c>
      <c r="P416" s="25">
        <v>0</v>
      </c>
      <c r="Q416" s="192">
        <f t="shared" si="0"/>
        <v>0</v>
      </c>
    </row>
    <row r="417" spans="1:17" s="18" customFormat="1" ht="15" customHeight="1">
      <c r="A417" s="21">
        <v>1637</v>
      </c>
      <c r="B417" s="200" t="s">
        <v>2351</v>
      </c>
      <c r="C417" s="185" t="s">
        <v>2352</v>
      </c>
      <c r="D417" s="25"/>
      <c r="E417" s="122"/>
      <c r="F417" s="35"/>
      <c r="G417" s="35"/>
      <c r="H417" s="62" t="s">
        <v>330</v>
      </c>
      <c r="I417" s="35">
        <v>3</v>
      </c>
      <c r="J417" s="68" t="s">
        <v>460</v>
      </c>
      <c r="K417" s="90" t="s">
        <v>2275</v>
      </c>
      <c r="L417" s="25">
        <v>0</v>
      </c>
      <c r="M417" s="25">
        <v>0</v>
      </c>
      <c r="N417" s="25">
        <v>0</v>
      </c>
      <c r="O417" s="25">
        <v>0</v>
      </c>
      <c r="P417" s="25">
        <v>0</v>
      </c>
      <c r="Q417" s="192">
        <f t="shared" si="0"/>
        <v>0</v>
      </c>
    </row>
    <row r="418" spans="1:17" s="18" customFormat="1" ht="15" customHeight="1">
      <c r="A418" s="21">
        <v>1644</v>
      </c>
      <c r="B418" s="200" t="s">
        <v>2353</v>
      </c>
      <c r="C418" s="185" t="s">
        <v>2354</v>
      </c>
      <c r="D418" s="25"/>
      <c r="E418" s="205"/>
      <c r="F418" s="25"/>
      <c r="G418" s="25"/>
      <c r="H418" s="62" t="s">
        <v>330</v>
      </c>
      <c r="I418" s="25">
        <v>4</v>
      </c>
      <c r="J418" s="68" t="s">
        <v>460</v>
      </c>
      <c r="K418" s="90" t="s">
        <v>2275</v>
      </c>
      <c r="L418" s="25">
        <v>0</v>
      </c>
      <c r="M418" s="25">
        <v>0</v>
      </c>
      <c r="N418" s="25">
        <v>0</v>
      </c>
      <c r="O418" s="25">
        <v>0</v>
      </c>
      <c r="P418" s="25">
        <v>0</v>
      </c>
      <c r="Q418" s="192">
        <f t="shared" si="0"/>
        <v>0</v>
      </c>
    </row>
    <row r="419" spans="1:17" s="18" customFormat="1" ht="15" customHeight="1">
      <c r="A419" s="21">
        <v>1645</v>
      </c>
      <c r="B419" s="83" t="s">
        <v>125</v>
      </c>
      <c r="C419" s="209" t="s">
        <v>2355</v>
      </c>
      <c r="D419" s="30"/>
      <c r="E419" s="91"/>
      <c r="F419" s="21"/>
      <c r="G419" s="21"/>
      <c r="H419" s="62" t="s">
        <v>330</v>
      </c>
      <c r="I419" s="21">
        <v>4</v>
      </c>
      <c r="J419" s="61" t="s">
        <v>502</v>
      </c>
      <c r="K419" s="69" t="s">
        <v>2275</v>
      </c>
      <c r="L419" s="21">
        <v>1</v>
      </c>
      <c r="M419" s="25">
        <v>0</v>
      </c>
      <c r="N419" s="21">
        <v>1</v>
      </c>
      <c r="O419" s="25">
        <v>0</v>
      </c>
      <c r="P419" s="21">
        <v>1</v>
      </c>
      <c r="Q419" s="192">
        <f t="shared" si="0"/>
        <v>3</v>
      </c>
    </row>
    <row r="420" spans="1:17" s="18" customFormat="1" ht="15" customHeight="1">
      <c r="A420" s="21">
        <v>1651</v>
      </c>
      <c r="B420" s="83" t="s">
        <v>2356</v>
      </c>
      <c r="C420" s="171" t="s">
        <v>2357</v>
      </c>
      <c r="D420" s="21"/>
      <c r="E420" s="91"/>
      <c r="F420" s="21">
        <v>4</v>
      </c>
      <c r="G420" s="21">
        <v>4</v>
      </c>
      <c r="H420" s="62" t="s">
        <v>330</v>
      </c>
      <c r="I420" s="30">
        <v>5</v>
      </c>
      <c r="J420" s="73" t="s">
        <v>496</v>
      </c>
      <c r="K420" s="69" t="s">
        <v>2275</v>
      </c>
      <c r="L420" s="30">
        <v>1</v>
      </c>
      <c r="M420" s="30">
        <v>2</v>
      </c>
      <c r="N420" s="30">
        <v>1</v>
      </c>
      <c r="O420" s="30">
        <v>1</v>
      </c>
      <c r="P420" s="30">
        <v>1</v>
      </c>
      <c r="Q420" s="192">
        <f t="shared" si="0"/>
        <v>6</v>
      </c>
    </row>
    <row r="421" spans="1:17" s="18" customFormat="1" ht="15" customHeight="1">
      <c r="A421" s="21">
        <v>1656</v>
      </c>
      <c r="B421" s="83" t="s">
        <v>2358</v>
      </c>
      <c r="C421" s="180" t="s">
        <v>2359</v>
      </c>
      <c r="D421" s="21"/>
      <c r="E421" s="91"/>
      <c r="F421" s="21"/>
      <c r="G421" s="21"/>
      <c r="H421" s="91" t="s">
        <v>330</v>
      </c>
      <c r="I421" s="21">
        <v>6</v>
      </c>
      <c r="J421" s="72" t="s">
        <v>479</v>
      </c>
      <c r="K421" s="69" t="s">
        <v>2275</v>
      </c>
      <c r="L421" s="25">
        <v>0</v>
      </c>
      <c r="M421" s="25">
        <v>0</v>
      </c>
      <c r="N421" s="25">
        <v>0</v>
      </c>
      <c r="O421" s="25">
        <v>0</v>
      </c>
      <c r="P421" s="25">
        <v>0</v>
      </c>
      <c r="Q421" s="192">
        <f t="shared" si="0"/>
        <v>0</v>
      </c>
    </row>
    <row r="422" spans="1:17" s="18" customFormat="1" ht="15" customHeight="1">
      <c r="A422" s="21">
        <v>1659</v>
      </c>
      <c r="B422" s="83" t="s">
        <v>2360</v>
      </c>
      <c r="C422" s="171" t="s">
        <v>2361</v>
      </c>
      <c r="D422" s="21"/>
      <c r="E422" s="91"/>
      <c r="F422" s="21">
        <v>4</v>
      </c>
      <c r="G422" s="21">
        <v>4</v>
      </c>
      <c r="H422" s="62" t="s">
        <v>330</v>
      </c>
      <c r="I422" s="30">
        <v>9</v>
      </c>
      <c r="J422" s="73" t="s">
        <v>496</v>
      </c>
      <c r="K422" s="69" t="s">
        <v>2275</v>
      </c>
      <c r="L422" s="30">
        <v>2</v>
      </c>
      <c r="M422" s="30">
        <v>2</v>
      </c>
      <c r="N422" s="25">
        <v>0</v>
      </c>
      <c r="O422" s="30">
        <v>2</v>
      </c>
      <c r="P422" s="30">
        <v>2</v>
      </c>
      <c r="Q422" s="192">
        <f t="shared" si="0"/>
        <v>8</v>
      </c>
    </row>
    <row r="423" spans="1:17" s="18" customFormat="1" ht="15" customHeight="1">
      <c r="A423" s="35">
        <v>1710</v>
      </c>
      <c r="B423" s="200" t="s">
        <v>2362</v>
      </c>
      <c r="C423" s="201" t="s">
        <v>2363</v>
      </c>
      <c r="D423" s="25"/>
      <c r="E423" s="202"/>
      <c r="F423" s="141"/>
      <c r="G423" s="141"/>
      <c r="H423" s="40" t="s">
        <v>347</v>
      </c>
      <c r="I423" s="220">
        <v>1</v>
      </c>
      <c r="J423" s="68" t="s">
        <v>460</v>
      </c>
      <c r="K423" s="90" t="s">
        <v>2275</v>
      </c>
      <c r="L423" s="35">
        <v>0</v>
      </c>
      <c r="M423" s="35">
        <v>0</v>
      </c>
      <c r="N423" s="35">
        <v>0</v>
      </c>
      <c r="O423" s="35">
        <v>0</v>
      </c>
      <c r="P423" s="35">
        <v>0</v>
      </c>
      <c r="Q423" s="192">
        <f t="shared" si="0"/>
        <v>0</v>
      </c>
    </row>
    <row r="424" spans="1:17" s="19" customFormat="1" ht="15" customHeight="1">
      <c r="A424" s="35">
        <v>1711</v>
      </c>
      <c r="B424" s="210" t="s">
        <v>168</v>
      </c>
      <c r="C424" s="171" t="s">
        <v>2364</v>
      </c>
      <c r="D424" s="30"/>
      <c r="E424" s="91"/>
      <c r="F424" s="21"/>
      <c r="G424" s="21"/>
      <c r="H424" s="40" t="s">
        <v>347</v>
      </c>
      <c r="I424" s="38">
        <v>1</v>
      </c>
      <c r="J424" s="72" t="s">
        <v>479</v>
      </c>
      <c r="K424" s="69" t="s">
        <v>2275</v>
      </c>
      <c r="L424" s="35">
        <v>0</v>
      </c>
      <c r="M424" s="35">
        <v>0</v>
      </c>
      <c r="N424" s="35">
        <v>0</v>
      </c>
      <c r="O424" s="25">
        <v>0</v>
      </c>
      <c r="P424" s="25">
        <v>0</v>
      </c>
      <c r="Q424" s="192">
        <f t="shared" si="0"/>
        <v>0</v>
      </c>
    </row>
    <row r="425" spans="1:17" s="18" customFormat="1" ht="15" customHeight="1">
      <c r="A425" s="35">
        <v>1724</v>
      </c>
      <c r="B425" s="83" t="s">
        <v>2365</v>
      </c>
      <c r="C425" s="211" t="s">
        <v>2366</v>
      </c>
      <c r="D425" s="30"/>
      <c r="E425" s="91"/>
      <c r="F425" s="21">
        <v>3</v>
      </c>
      <c r="G425" s="21">
        <v>2</v>
      </c>
      <c r="H425" s="40" t="s">
        <v>347</v>
      </c>
      <c r="I425" s="21">
        <v>2</v>
      </c>
      <c r="J425" s="73" t="s">
        <v>496</v>
      </c>
      <c r="K425" s="69" t="s">
        <v>2275</v>
      </c>
      <c r="L425" s="30">
        <v>1</v>
      </c>
      <c r="M425" s="35">
        <v>0</v>
      </c>
      <c r="N425" s="30">
        <v>1</v>
      </c>
      <c r="O425" s="21">
        <v>2</v>
      </c>
      <c r="P425" s="21">
        <v>1</v>
      </c>
      <c r="Q425" s="192">
        <f t="shared" si="0"/>
        <v>5</v>
      </c>
    </row>
    <row r="426" spans="1:17" s="18" customFormat="1" ht="15" customHeight="1">
      <c r="A426" s="35">
        <v>1725</v>
      </c>
      <c r="B426" s="200" t="s">
        <v>2367</v>
      </c>
      <c r="C426" s="174" t="s">
        <v>2368</v>
      </c>
      <c r="D426" s="25"/>
      <c r="E426" s="122"/>
      <c r="F426" s="35"/>
      <c r="G426" s="35"/>
      <c r="H426" s="40" t="s">
        <v>347</v>
      </c>
      <c r="I426" s="35">
        <v>2</v>
      </c>
      <c r="J426" s="89" t="s">
        <v>460</v>
      </c>
      <c r="K426" s="90" t="s">
        <v>2275</v>
      </c>
      <c r="L426" s="25">
        <v>0</v>
      </c>
      <c r="M426" s="25">
        <v>0</v>
      </c>
      <c r="N426" s="25">
        <v>0</v>
      </c>
      <c r="O426" s="25">
        <v>0</v>
      </c>
      <c r="P426" s="25">
        <v>0</v>
      </c>
      <c r="Q426" s="192">
        <f t="shared" si="0"/>
        <v>0</v>
      </c>
    </row>
    <row r="427" spans="1:17" s="18" customFormat="1" ht="15" customHeight="1">
      <c r="A427" s="35">
        <v>1746</v>
      </c>
      <c r="B427" s="203" t="s">
        <v>2369</v>
      </c>
      <c r="C427" s="172" t="s">
        <v>2370</v>
      </c>
      <c r="D427" s="30"/>
      <c r="E427" s="91"/>
      <c r="F427" s="21"/>
      <c r="G427" s="21"/>
      <c r="H427" s="40" t="s">
        <v>347</v>
      </c>
      <c r="I427" s="21">
        <v>4</v>
      </c>
      <c r="J427" s="68" t="s">
        <v>460</v>
      </c>
      <c r="K427" s="69" t="s">
        <v>2275</v>
      </c>
      <c r="L427" s="35">
        <v>0</v>
      </c>
      <c r="M427" s="35">
        <v>0</v>
      </c>
      <c r="N427" s="35">
        <v>0</v>
      </c>
      <c r="O427" s="35">
        <v>0</v>
      </c>
      <c r="P427" s="35">
        <v>0</v>
      </c>
      <c r="Q427" s="192">
        <f t="shared" si="0"/>
        <v>0</v>
      </c>
    </row>
    <row r="428" spans="1:17" s="18" customFormat="1" ht="15" customHeight="1">
      <c r="A428" s="35">
        <v>1747</v>
      </c>
      <c r="B428" s="83" t="s">
        <v>2371</v>
      </c>
      <c r="C428" s="180" t="s">
        <v>2372</v>
      </c>
      <c r="D428" s="30"/>
      <c r="E428" s="62"/>
      <c r="F428" s="30"/>
      <c r="G428" s="30"/>
      <c r="H428" s="40" t="s">
        <v>347</v>
      </c>
      <c r="I428" s="30">
        <v>4</v>
      </c>
      <c r="J428" s="72" t="s">
        <v>479</v>
      </c>
      <c r="K428" s="69" t="s">
        <v>2275</v>
      </c>
      <c r="L428" s="35">
        <v>0</v>
      </c>
      <c r="M428" s="35">
        <v>0</v>
      </c>
      <c r="N428" s="35">
        <v>0</v>
      </c>
      <c r="O428" s="35">
        <v>0</v>
      </c>
      <c r="P428" s="21">
        <v>1</v>
      </c>
      <c r="Q428" s="192">
        <f t="shared" si="0"/>
        <v>1</v>
      </c>
    </row>
    <row r="429" spans="1:17" s="18" customFormat="1" ht="15" customHeight="1">
      <c r="A429" s="35">
        <v>1753</v>
      </c>
      <c r="B429" s="83" t="s">
        <v>2373</v>
      </c>
      <c r="C429" s="209" t="s">
        <v>2374</v>
      </c>
      <c r="D429" s="21"/>
      <c r="E429" s="91"/>
      <c r="F429" s="21"/>
      <c r="G429" s="21"/>
      <c r="H429" s="40" t="s">
        <v>347</v>
      </c>
      <c r="I429" s="21">
        <v>5</v>
      </c>
      <c r="J429" s="61" t="s">
        <v>502</v>
      </c>
      <c r="K429" s="69" t="s">
        <v>2275</v>
      </c>
      <c r="L429" s="21">
        <v>1</v>
      </c>
      <c r="M429" s="21">
        <v>1</v>
      </c>
      <c r="N429" s="21">
        <v>1</v>
      </c>
      <c r="O429" s="35">
        <v>0</v>
      </c>
      <c r="P429" s="21">
        <v>1</v>
      </c>
      <c r="Q429" s="192">
        <f t="shared" si="0"/>
        <v>4</v>
      </c>
    </row>
    <row r="430" spans="1:17" s="18" customFormat="1" ht="15" customHeight="1">
      <c r="A430" s="35">
        <v>1754</v>
      </c>
      <c r="B430" s="83" t="s">
        <v>2375</v>
      </c>
      <c r="C430" s="209" t="s">
        <v>2376</v>
      </c>
      <c r="D430" s="30"/>
      <c r="E430" s="91"/>
      <c r="F430" s="30"/>
      <c r="G430" s="30"/>
      <c r="H430" s="40" t="s">
        <v>347</v>
      </c>
      <c r="I430" s="30">
        <v>5</v>
      </c>
      <c r="J430" s="73" t="s">
        <v>496</v>
      </c>
      <c r="K430" s="69" t="s">
        <v>2275</v>
      </c>
      <c r="L430" s="35">
        <v>0</v>
      </c>
      <c r="M430" s="21">
        <v>1</v>
      </c>
      <c r="N430" s="30">
        <v>2</v>
      </c>
      <c r="O430" s="21">
        <v>1</v>
      </c>
      <c r="P430" s="21">
        <v>1</v>
      </c>
      <c r="Q430" s="192">
        <f t="shared" si="0"/>
        <v>5</v>
      </c>
    </row>
    <row r="431" spans="1:17" s="18" customFormat="1" ht="15" customHeight="1">
      <c r="A431" s="35">
        <v>1757</v>
      </c>
      <c r="B431" s="200" t="s">
        <v>180</v>
      </c>
      <c r="C431" s="177" t="s">
        <v>2377</v>
      </c>
      <c r="D431" s="35"/>
      <c r="E431" s="122"/>
      <c r="F431" s="35"/>
      <c r="G431" s="35"/>
      <c r="H431" s="40" t="s">
        <v>347</v>
      </c>
      <c r="I431" s="35">
        <v>6</v>
      </c>
      <c r="J431" s="125" t="s">
        <v>479</v>
      </c>
      <c r="K431" s="90" t="s">
        <v>2275</v>
      </c>
      <c r="L431" s="35">
        <v>0</v>
      </c>
      <c r="M431" s="35">
        <v>0</v>
      </c>
      <c r="N431" s="35">
        <v>0</v>
      </c>
      <c r="O431" s="35">
        <v>0</v>
      </c>
      <c r="P431" s="35">
        <v>0</v>
      </c>
      <c r="Q431" s="192">
        <f t="shared" si="0"/>
        <v>0</v>
      </c>
    </row>
    <row r="432" spans="1:17" s="18" customFormat="1" ht="15" customHeight="1">
      <c r="A432" s="38">
        <v>1401</v>
      </c>
      <c r="B432" s="210" t="s">
        <v>2378</v>
      </c>
      <c r="C432" s="180" t="s">
        <v>2379</v>
      </c>
      <c r="D432" s="21"/>
      <c r="E432" s="181" t="s">
        <v>256</v>
      </c>
      <c r="F432" s="21"/>
      <c r="G432" s="21"/>
      <c r="H432" s="40" t="s">
        <v>366</v>
      </c>
      <c r="I432" s="21">
        <v>0</v>
      </c>
      <c r="J432" s="74" t="s">
        <v>496</v>
      </c>
      <c r="K432" s="69" t="s">
        <v>2275</v>
      </c>
      <c r="L432" s="221">
        <v>2</v>
      </c>
      <c r="M432" s="221">
        <v>2</v>
      </c>
      <c r="N432" s="221">
        <v>2</v>
      </c>
      <c r="O432" s="221">
        <v>2</v>
      </c>
      <c r="P432" s="221">
        <v>2</v>
      </c>
      <c r="Q432" s="192">
        <f t="shared" si="0"/>
        <v>10</v>
      </c>
    </row>
    <row r="433" spans="1:17" s="18" customFormat="1" ht="15" customHeight="1">
      <c r="A433" s="38">
        <v>1415</v>
      </c>
      <c r="B433" s="210" t="s">
        <v>2380</v>
      </c>
      <c r="C433" s="180" t="s">
        <v>2381</v>
      </c>
      <c r="D433" s="30"/>
      <c r="E433" s="91"/>
      <c r="F433" s="21">
        <v>1</v>
      </c>
      <c r="G433" s="21">
        <v>3</v>
      </c>
      <c r="H433" s="40" t="s">
        <v>366</v>
      </c>
      <c r="I433" s="21">
        <v>1</v>
      </c>
      <c r="J433" s="73" t="s">
        <v>496</v>
      </c>
      <c r="K433" s="69" t="s">
        <v>2275</v>
      </c>
      <c r="L433" s="25">
        <v>0</v>
      </c>
      <c r="M433" s="25">
        <v>0</v>
      </c>
      <c r="N433" s="25">
        <v>0</v>
      </c>
      <c r="O433" s="25">
        <v>0</v>
      </c>
      <c r="P433" s="21">
        <v>1</v>
      </c>
      <c r="Q433" s="192">
        <f t="shared" si="0"/>
        <v>1</v>
      </c>
    </row>
    <row r="434" spans="1:17" s="18" customFormat="1" ht="15" customHeight="1">
      <c r="A434" s="38">
        <v>1416</v>
      </c>
      <c r="B434" s="198" t="s">
        <v>2382</v>
      </c>
      <c r="C434" s="180" t="s">
        <v>2383</v>
      </c>
      <c r="D434" s="30"/>
      <c r="E434" s="91"/>
      <c r="F434" s="21"/>
      <c r="G434" s="21"/>
      <c r="H434" s="40" t="s">
        <v>366</v>
      </c>
      <c r="I434" s="21">
        <v>1</v>
      </c>
      <c r="J434" s="72" t="s">
        <v>479</v>
      </c>
      <c r="K434" s="69" t="s">
        <v>2275</v>
      </c>
      <c r="L434" s="25">
        <v>0</v>
      </c>
      <c r="M434" s="21">
        <v>2</v>
      </c>
      <c r="N434" s="21">
        <v>1</v>
      </c>
      <c r="O434" s="25">
        <v>0</v>
      </c>
      <c r="P434" s="25">
        <v>0</v>
      </c>
      <c r="Q434" s="192">
        <f t="shared" si="0"/>
        <v>3</v>
      </c>
    </row>
    <row r="435" spans="1:17" s="18" customFormat="1" ht="15" customHeight="1">
      <c r="A435" s="212">
        <v>1417</v>
      </c>
      <c r="B435" s="200" t="s">
        <v>2384</v>
      </c>
      <c r="C435" s="185" t="s">
        <v>2385</v>
      </c>
      <c r="D435" s="25"/>
      <c r="E435" s="122"/>
      <c r="F435" s="35"/>
      <c r="G435" s="35"/>
      <c r="H435" s="105" t="s">
        <v>366</v>
      </c>
      <c r="I435" s="35">
        <v>1</v>
      </c>
      <c r="J435" s="89" t="s">
        <v>460</v>
      </c>
      <c r="K435" s="90" t="s">
        <v>2275</v>
      </c>
      <c r="L435" s="25">
        <v>0</v>
      </c>
      <c r="M435" s="25">
        <v>0</v>
      </c>
      <c r="N435" s="25">
        <v>0</v>
      </c>
      <c r="O435" s="25">
        <v>0</v>
      </c>
      <c r="P435" s="25">
        <v>0</v>
      </c>
      <c r="Q435" s="192">
        <f t="shared" si="0"/>
        <v>0</v>
      </c>
    </row>
    <row r="436" spans="1:17" s="18" customFormat="1" ht="15" customHeight="1">
      <c r="A436" s="38">
        <v>1424</v>
      </c>
      <c r="B436" s="213"/>
      <c r="C436" s="201" t="s">
        <v>2386</v>
      </c>
      <c r="D436" s="25"/>
      <c r="E436" s="202"/>
      <c r="F436" s="141"/>
      <c r="G436" s="141"/>
      <c r="H436" s="40" t="s">
        <v>366</v>
      </c>
      <c r="I436" s="141">
        <v>2</v>
      </c>
      <c r="J436" s="89" t="s">
        <v>460</v>
      </c>
      <c r="K436" s="90" t="s">
        <v>2275</v>
      </c>
      <c r="L436" s="25">
        <v>0</v>
      </c>
      <c r="M436" s="25">
        <v>0</v>
      </c>
      <c r="N436" s="25">
        <v>0</v>
      </c>
      <c r="O436" s="25">
        <v>0</v>
      </c>
      <c r="P436" s="25">
        <v>0</v>
      </c>
      <c r="Q436" s="192">
        <f t="shared" si="0"/>
        <v>0</v>
      </c>
    </row>
    <row r="437" spans="1:17" s="18" customFormat="1" ht="15" customHeight="1">
      <c r="A437" s="212">
        <v>1433</v>
      </c>
      <c r="B437" s="213" t="s">
        <v>2387</v>
      </c>
      <c r="C437" s="206" t="s">
        <v>2388</v>
      </c>
      <c r="D437" s="25"/>
      <c r="E437" s="202"/>
      <c r="F437" s="141"/>
      <c r="G437" s="141"/>
      <c r="H437" s="105" t="s">
        <v>366</v>
      </c>
      <c r="I437" s="141">
        <v>3</v>
      </c>
      <c r="J437" s="125" t="s">
        <v>479</v>
      </c>
      <c r="K437" s="90" t="s">
        <v>2275</v>
      </c>
      <c r="L437" s="25">
        <v>0</v>
      </c>
      <c r="M437" s="25">
        <v>0</v>
      </c>
      <c r="N437" s="25">
        <v>0</v>
      </c>
      <c r="O437" s="25">
        <v>0</v>
      </c>
      <c r="P437" s="25">
        <v>0</v>
      </c>
      <c r="Q437" s="192">
        <f t="shared" si="0"/>
        <v>0</v>
      </c>
    </row>
    <row r="438" spans="1:17" s="18" customFormat="1" ht="15" customHeight="1">
      <c r="A438" s="38">
        <v>1434</v>
      </c>
      <c r="B438" s="214" t="s">
        <v>2389</v>
      </c>
      <c r="C438" s="183" t="s">
        <v>2390</v>
      </c>
      <c r="D438" s="30"/>
      <c r="E438" s="199"/>
      <c r="F438" s="140"/>
      <c r="G438" s="140"/>
      <c r="H438" s="40" t="s">
        <v>366</v>
      </c>
      <c r="I438" s="140">
        <v>3</v>
      </c>
      <c r="J438" s="72" t="s">
        <v>479</v>
      </c>
      <c r="K438" s="70" t="s">
        <v>2275</v>
      </c>
      <c r="L438" s="25">
        <v>0</v>
      </c>
      <c r="M438" s="25">
        <v>0</v>
      </c>
      <c r="N438" s="25">
        <v>0</v>
      </c>
      <c r="O438" s="25">
        <v>0</v>
      </c>
      <c r="P438" s="25">
        <v>0</v>
      </c>
      <c r="Q438" s="192">
        <f t="shared" si="0"/>
        <v>0</v>
      </c>
    </row>
    <row r="439" spans="1:17" s="18" customFormat="1" ht="15" customHeight="1">
      <c r="A439" s="38">
        <v>1451</v>
      </c>
      <c r="B439" s="213" t="s">
        <v>2391</v>
      </c>
      <c r="C439" s="201" t="s">
        <v>2392</v>
      </c>
      <c r="D439" s="25"/>
      <c r="E439" s="202"/>
      <c r="F439" s="141"/>
      <c r="G439" s="141"/>
      <c r="H439" s="40" t="s">
        <v>366</v>
      </c>
      <c r="I439" s="141">
        <v>5</v>
      </c>
      <c r="J439" s="89" t="s">
        <v>460</v>
      </c>
      <c r="K439" s="90" t="s">
        <v>2275</v>
      </c>
      <c r="L439" s="25">
        <v>0</v>
      </c>
      <c r="M439" s="25">
        <v>0</v>
      </c>
      <c r="N439" s="25">
        <v>0</v>
      </c>
      <c r="O439" s="25">
        <v>0</v>
      </c>
      <c r="P439" s="25">
        <v>0</v>
      </c>
      <c r="Q439" s="192">
        <f t="shared" si="0"/>
        <v>0</v>
      </c>
    </row>
    <row r="440" spans="1:17" s="18" customFormat="1" ht="15" customHeight="1">
      <c r="A440" s="38">
        <v>1460</v>
      </c>
      <c r="B440" s="215" t="s">
        <v>2393</v>
      </c>
      <c r="C440" s="186" t="s">
        <v>2394</v>
      </c>
      <c r="D440" s="21"/>
      <c r="E440" s="199"/>
      <c r="F440" s="140"/>
      <c r="G440" s="140"/>
      <c r="H440" s="40" t="s">
        <v>366</v>
      </c>
      <c r="I440" s="140">
        <v>8</v>
      </c>
      <c r="J440" s="61" t="s">
        <v>502</v>
      </c>
      <c r="K440" s="69" t="s">
        <v>2275</v>
      </c>
      <c r="L440" s="21">
        <v>1</v>
      </c>
      <c r="M440" s="21">
        <v>1</v>
      </c>
      <c r="N440" s="21">
        <v>1</v>
      </c>
      <c r="O440" s="21">
        <v>1</v>
      </c>
      <c r="P440" s="21">
        <v>1</v>
      </c>
      <c r="Q440" s="192">
        <f t="shared" si="0"/>
        <v>5</v>
      </c>
    </row>
    <row r="441" spans="1:17" s="18" customFormat="1" ht="15" customHeight="1">
      <c r="A441" s="35">
        <v>1802</v>
      </c>
      <c r="B441" s="213" t="s">
        <v>2395</v>
      </c>
      <c r="C441" s="201" t="s">
        <v>2396</v>
      </c>
      <c r="D441" s="25"/>
      <c r="E441" s="202"/>
      <c r="F441" s="141"/>
      <c r="G441" s="141"/>
      <c r="H441" s="36" t="s">
        <v>384</v>
      </c>
      <c r="I441" s="141">
        <v>0</v>
      </c>
      <c r="J441" s="68" t="s">
        <v>460</v>
      </c>
      <c r="K441" s="90" t="s">
        <v>2275</v>
      </c>
      <c r="L441" s="35">
        <v>0</v>
      </c>
      <c r="M441" s="35">
        <v>0</v>
      </c>
      <c r="N441" s="35">
        <v>0</v>
      </c>
      <c r="O441" s="35">
        <v>0</v>
      </c>
      <c r="P441" s="35">
        <v>0</v>
      </c>
      <c r="Q441" s="192">
        <f t="shared" si="0"/>
        <v>0</v>
      </c>
    </row>
    <row r="442" spans="1:17" s="18" customFormat="1" ht="15" customHeight="1">
      <c r="A442" s="35">
        <v>1821</v>
      </c>
      <c r="B442" s="216" t="s">
        <v>2397</v>
      </c>
      <c r="C442" s="183" t="s">
        <v>2398</v>
      </c>
      <c r="D442" s="30"/>
      <c r="E442" s="199"/>
      <c r="F442" s="140"/>
      <c r="G442" s="140"/>
      <c r="H442" s="36" t="s">
        <v>384</v>
      </c>
      <c r="I442" s="140">
        <v>2</v>
      </c>
      <c r="J442" s="72" t="s">
        <v>479</v>
      </c>
      <c r="K442" s="69" t="s">
        <v>2275</v>
      </c>
      <c r="L442" s="35">
        <v>0</v>
      </c>
      <c r="M442" s="35">
        <v>0</v>
      </c>
      <c r="N442" s="35">
        <v>0</v>
      </c>
      <c r="O442" s="35">
        <v>0</v>
      </c>
      <c r="P442" s="35">
        <v>0</v>
      </c>
      <c r="Q442" s="192">
        <f t="shared" ref="Q442:Q505" si="1">SUBTOTAL(9,L442:P442)</f>
        <v>0</v>
      </c>
    </row>
    <row r="443" spans="1:17" s="18" customFormat="1" ht="15" customHeight="1">
      <c r="A443" s="35">
        <v>1822</v>
      </c>
      <c r="B443" s="102" t="s">
        <v>2399</v>
      </c>
      <c r="C443" s="186" t="s">
        <v>2400</v>
      </c>
      <c r="D443" s="30"/>
      <c r="E443" s="199"/>
      <c r="F443" s="140"/>
      <c r="G443" s="140"/>
      <c r="H443" s="36" t="s">
        <v>384</v>
      </c>
      <c r="I443" s="140">
        <v>2</v>
      </c>
      <c r="J443" s="73" t="s">
        <v>496</v>
      </c>
      <c r="K443" s="69" t="s">
        <v>2275</v>
      </c>
      <c r="L443" s="35">
        <v>0</v>
      </c>
      <c r="M443" s="30">
        <v>2</v>
      </c>
      <c r="N443" s="30">
        <v>1</v>
      </c>
      <c r="O443" s="35">
        <v>0</v>
      </c>
      <c r="P443" s="35">
        <v>0</v>
      </c>
      <c r="Q443" s="192">
        <f t="shared" si="1"/>
        <v>3</v>
      </c>
    </row>
    <row r="444" spans="1:17" s="18" customFormat="1" ht="15" customHeight="1">
      <c r="A444" s="35">
        <v>1830</v>
      </c>
      <c r="B444" s="213" t="s">
        <v>2401</v>
      </c>
      <c r="C444" s="201" t="s">
        <v>2402</v>
      </c>
      <c r="D444" s="25"/>
      <c r="E444" s="105" t="s">
        <v>275</v>
      </c>
      <c r="F444" s="141">
        <v>1</v>
      </c>
      <c r="G444" s="141">
        <v>5</v>
      </c>
      <c r="H444" s="36" t="s">
        <v>384</v>
      </c>
      <c r="I444" s="141">
        <v>3</v>
      </c>
      <c r="J444" s="68" t="s">
        <v>460</v>
      </c>
      <c r="K444" s="90" t="s">
        <v>2275</v>
      </c>
      <c r="L444" s="35">
        <v>0</v>
      </c>
      <c r="M444" s="35">
        <v>0</v>
      </c>
      <c r="N444" s="35">
        <v>0</v>
      </c>
      <c r="O444" s="35">
        <v>0</v>
      </c>
      <c r="P444" s="35">
        <v>0</v>
      </c>
      <c r="Q444" s="192">
        <f t="shared" si="1"/>
        <v>0</v>
      </c>
    </row>
    <row r="445" spans="1:17" s="18" customFormat="1" ht="15" customHeight="1">
      <c r="A445" s="35">
        <v>1831</v>
      </c>
      <c r="B445" s="102" t="s">
        <v>2403</v>
      </c>
      <c r="C445" s="183" t="s">
        <v>2404</v>
      </c>
      <c r="D445" s="30"/>
      <c r="E445" s="199"/>
      <c r="F445" s="140"/>
      <c r="G445" s="140"/>
      <c r="H445" s="36" t="s">
        <v>384</v>
      </c>
      <c r="I445" s="140">
        <v>3</v>
      </c>
      <c r="J445" s="72" t="s">
        <v>479</v>
      </c>
      <c r="K445" s="69" t="s">
        <v>2275</v>
      </c>
      <c r="L445" s="35">
        <v>0</v>
      </c>
      <c r="M445" s="35">
        <v>0</v>
      </c>
      <c r="N445" s="30">
        <v>2</v>
      </c>
      <c r="O445" s="35">
        <v>0</v>
      </c>
      <c r="P445" s="35">
        <v>0</v>
      </c>
      <c r="Q445" s="192">
        <f t="shared" si="1"/>
        <v>2</v>
      </c>
    </row>
    <row r="446" spans="1:17" s="18" customFormat="1" ht="15" customHeight="1">
      <c r="A446" s="35">
        <v>1846</v>
      </c>
      <c r="B446" s="213" t="s">
        <v>2405</v>
      </c>
      <c r="C446" s="201" t="s">
        <v>2406</v>
      </c>
      <c r="D446" s="25"/>
      <c r="E446" s="202"/>
      <c r="F446" s="141"/>
      <c r="G446" s="141"/>
      <c r="H446" s="36" t="s">
        <v>384</v>
      </c>
      <c r="I446" s="141">
        <v>5</v>
      </c>
      <c r="J446" s="68" t="s">
        <v>460</v>
      </c>
      <c r="K446" s="90" t="s">
        <v>2275</v>
      </c>
      <c r="L446" s="35">
        <v>0</v>
      </c>
      <c r="M446" s="35">
        <v>0</v>
      </c>
      <c r="N446" s="35">
        <v>0</v>
      </c>
      <c r="O446" s="35">
        <v>0</v>
      </c>
      <c r="P446" s="35">
        <v>0</v>
      </c>
      <c r="Q446" s="192">
        <f t="shared" si="1"/>
        <v>0</v>
      </c>
    </row>
    <row r="447" spans="1:17" s="18" customFormat="1" ht="15" customHeight="1">
      <c r="A447" s="35">
        <v>1855</v>
      </c>
      <c r="B447" s="102" t="s">
        <v>2407</v>
      </c>
      <c r="C447" s="217" t="s">
        <v>2408</v>
      </c>
      <c r="D447" s="21"/>
      <c r="E447" s="199"/>
      <c r="F447" s="140"/>
      <c r="G447" s="140"/>
      <c r="H447" s="36" t="s">
        <v>384</v>
      </c>
      <c r="I447" s="140">
        <v>7</v>
      </c>
      <c r="J447" s="61" t="s">
        <v>502</v>
      </c>
      <c r="K447" s="69" t="s">
        <v>2275</v>
      </c>
      <c r="L447" s="35">
        <v>0</v>
      </c>
      <c r="M447" s="21">
        <v>1</v>
      </c>
      <c r="N447" s="21">
        <v>1</v>
      </c>
      <c r="O447" s="21">
        <v>1</v>
      </c>
      <c r="P447" s="21">
        <v>1</v>
      </c>
      <c r="Q447" s="192">
        <f t="shared" si="1"/>
        <v>4</v>
      </c>
    </row>
    <row r="448" spans="1:17" s="18" customFormat="1" ht="15" customHeight="1">
      <c r="A448" s="35">
        <v>1811</v>
      </c>
      <c r="B448" s="102" t="s">
        <v>2409</v>
      </c>
      <c r="C448" s="186" t="s">
        <v>2410</v>
      </c>
      <c r="D448" s="30"/>
      <c r="E448" s="199"/>
      <c r="F448" s="140"/>
      <c r="G448" s="140"/>
      <c r="H448" s="36" t="s">
        <v>384</v>
      </c>
      <c r="I448" s="140">
        <v>10</v>
      </c>
      <c r="J448" s="73" t="s">
        <v>496</v>
      </c>
      <c r="K448" s="69" t="s">
        <v>2275</v>
      </c>
      <c r="L448" s="30">
        <v>2</v>
      </c>
      <c r="M448" s="30">
        <v>1</v>
      </c>
      <c r="N448" s="30">
        <v>2</v>
      </c>
      <c r="O448" s="30">
        <v>1</v>
      </c>
      <c r="P448" s="30">
        <v>2</v>
      </c>
      <c r="Q448" s="192">
        <f t="shared" si="1"/>
        <v>8</v>
      </c>
    </row>
    <row r="449" spans="1:17" s="18" customFormat="1" ht="15" customHeight="1">
      <c r="A449" s="35">
        <v>1860</v>
      </c>
      <c r="B449" s="213" t="s">
        <v>2411</v>
      </c>
      <c r="C449" s="201" t="s">
        <v>2412</v>
      </c>
      <c r="D449" s="35"/>
      <c r="E449" s="202"/>
      <c r="F449" s="141"/>
      <c r="G449" s="141"/>
      <c r="H449" s="36" t="s">
        <v>384</v>
      </c>
      <c r="I449" s="141"/>
      <c r="J449" s="68" t="s">
        <v>460</v>
      </c>
      <c r="K449" s="90" t="s">
        <v>2275</v>
      </c>
      <c r="L449" s="35">
        <v>0</v>
      </c>
      <c r="M449" s="35">
        <v>0</v>
      </c>
      <c r="N449" s="35">
        <v>0</v>
      </c>
      <c r="O449" s="35">
        <v>0</v>
      </c>
      <c r="P449" s="35">
        <v>0</v>
      </c>
      <c r="Q449" s="192">
        <f t="shared" si="1"/>
        <v>0</v>
      </c>
    </row>
    <row r="450" spans="1:17" s="18" customFormat="1" ht="15" customHeight="1">
      <c r="A450" s="21">
        <v>1909</v>
      </c>
      <c r="B450" s="214" t="s">
        <v>227</v>
      </c>
      <c r="C450" s="183" t="s">
        <v>2413</v>
      </c>
      <c r="D450" s="30"/>
      <c r="E450" s="36" t="s">
        <v>256</v>
      </c>
      <c r="F450" s="140"/>
      <c r="G450" s="140"/>
      <c r="H450" s="40" t="s">
        <v>401</v>
      </c>
      <c r="I450" s="140">
        <v>1</v>
      </c>
      <c r="J450" s="72" t="s">
        <v>479</v>
      </c>
      <c r="K450" s="69" t="s">
        <v>2275</v>
      </c>
      <c r="L450" s="25">
        <v>0</v>
      </c>
      <c r="M450" s="25">
        <v>0</v>
      </c>
      <c r="N450" s="25">
        <v>0</v>
      </c>
      <c r="O450" s="25">
        <v>0</v>
      </c>
      <c r="P450" s="25">
        <v>0</v>
      </c>
      <c r="Q450" s="192">
        <f t="shared" si="1"/>
        <v>0</v>
      </c>
    </row>
    <row r="451" spans="1:17" s="18" customFormat="1" ht="15" customHeight="1">
      <c r="A451" s="21">
        <v>1910</v>
      </c>
      <c r="B451" s="216" t="s">
        <v>206</v>
      </c>
      <c r="C451" s="183" t="s">
        <v>2414</v>
      </c>
      <c r="D451" s="30"/>
      <c r="E451" s="40" t="s">
        <v>275</v>
      </c>
      <c r="F451" s="140"/>
      <c r="G451" s="140"/>
      <c r="H451" s="40" t="s">
        <v>401</v>
      </c>
      <c r="I451" s="140">
        <v>1</v>
      </c>
      <c r="J451" s="68" t="s">
        <v>460</v>
      </c>
      <c r="K451" s="69" t="s">
        <v>2275</v>
      </c>
      <c r="L451" s="25">
        <v>0</v>
      </c>
      <c r="M451" s="25">
        <v>0</v>
      </c>
      <c r="N451" s="25">
        <v>0</v>
      </c>
      <c r="O451" s="25">
        <v>0</v>
      </c>
      <c r="P451" s="25">
        <v>0</v>
      </c>
      <c r="Q451" s="192">
        <f t="shared" si="1"/>
        <v>0</v>
      </c>
    </row>
    <row r="452" spans="1:17" s="18" customFormat="1" ht="15" customHeight="1">
      <c r="A452" s="21">
        <v>1934</v>
      </c>
      <c r="B452" s="102" t="s">
        <v>2415</v>
      </c>
      <c r="C452" s="183" t="s">
        <v>2416</v>
      </c>
      <c r="D452" s="30"/>
      <c r="E452" s="144" t="s">
        <v>256</v>
      </c>
      <c r="F452" s="140"/>
      <c r="G452" s="140"/>
      <c r="H452" s="40" t="s">
        <v>401</v>
      </c>
      <c r="I452" s="140">
        <v>3</v>
      </c>
      <c r="J452" s="73" t="s">
        <v>496</v>
      </c>
      <c r="K452" s="69" t="s">
        <v>2275</v>
      </c>
      <c r="L452" s="84">
        <v>1</v>
      </c>
      <c r="M452" s="30">
        <v>2</v>
      </c>
      <c r="N452" s="25">
        <v>0</v>
      </c>
      <c r="O452" s="84">
        <v>2</v>
      </c>
      <c r="P452" s="84">
        <v>1</v>
      </c>
      <c r="Q452" s="192">
        <f t="shared" si="1"/>
        <v>6</v>
      </c>
    </row>
    <row r="453" spans="1:17" s="18" customFormat="1" ht="15" customHeight="1">
      <c r="A453" s="21">
        <v>1935</v>
      </c>
      <c r="B453" s="213" t="s">
        <v>221</v>
      </c>
      <c r="C453" s="201" t="s">
        <v>2417</v>
      </c>
      <c r="D453" s="25"/>
      <c r="E453" s="202"/>
      <c r="F453" s="141"/>
      <c r="G453" s="141"/>
      <c r="H453" s="40" t="s">
        <v>401</v>
      </c>
      <c r="I453" s="141">
        <v>3</v>
      </c>
      <c r="J453" s="89" t="s">
        <v>460</v>
      </c>
      <c r="K453" s="90" t="s">
        <v>2275</v>
      </c>
      <c r="L453" s="25">
        <v>0</v>
      </c>
      <c r="M453" s="25">
        <v>0</v>
      </c>
      <c r="N453" s="25">
        <v>0</v>
      </c>
      <c r="O453" s="25">
        <v>0</v>
      </c>
      <c r="P453" s="25">
        <v>0</v>
      </c>
      <c r="Q453" s="192">
        <f t="shared" si="1"/>
        <v>0</v>
      </c>
    </row>
    <row r="454" spans="1:17" s="18" customFormat="1" ht="15" customHeight="1">
      <c r="A454" s="21">
        <v>1936</v>
      </c>
      <c r="B454" s="213" t="s">
        <v>210</v>
      </c>
      <c r="C454" s="206" t="s">
        <v>2418</v>
      </c>
      <c r="D454" s="25"/>
      <c r="E454" s="202"/>
      <c r="F454" s="141"/>
      <c r="G454" s="141"/>
      <c r="H454" s="40" t="s">
        <v>401</v>
      </c>
      <c r="I454" s="141">
        <v>3</v>
      </c>
      <c r="J454" s="125" t="s">
        <v>479</v>
      </c>
      <c r="K454" s="90" t="s">
        <v>2275</v>
      </c>
      <c r="L454" s="25">
        <v>0</v>
      </c>
      <c r="M454" s="25">
        <v>0</v>
      </c>
      <c r="N454" s="25">
        <v>0</v>
      </c>
      <c r="O454" s="25">
        <v>0</v>
      </c>
      <c r="P454" s="25">
        <v>0</v>
      </c>
      <c r="Q454" s="192">
        <f t="shared" si="1"/>
        <v>0</v>
      </c>
    </row>
    <row r="455" spans="1:17" s="18" customFormat="1" ht="15" customHeight="1">
      <c r="A455" s="21">
        <v>1945</v>
      </c>
      <c r="B455" s="213" t="s">
        <v>2419</v>
      </c>
      <c r="C455" s="201" t="s">
        <v>2420</v>
      </c>
      <c r="D455" s="25"/>
      <c r="E455" s="202"/>
      <c r="F455" s="141"/>
      <c r="G455" s="141"/>
      <c r="H455" s="40" t="s">
        <v>401</v>
      </c>
      <c r="I455" s="141">
        <v>4</v>
      </c>
      <c r="J455" s="89" t="s">
        <v>460</v>
      </c>
      <c r="K455" s="90" t="s">
        <v>2275</v>
      </c>
      <c r="L455" s="25">
        <v>0</v>
      </c>
      <c r="M455" s="25">
        <v>0</v>
      </c>
      <c r="N455" s="25">
        <v>0</v>
      </c>
      <c r="O455" s="25">
        <v>0</v>
      </c>
      <c r="P455" s="25">
        <v>0</v>
      </c>
      <c r="Q455" s="192">
        <f t="shared" si="1"/>
        <v>0</v>
      </c>
    </row>
    <row r="456" spans="1:17" s="18" customFormat="1" ht="15" customHeight="1">
      <c r="A456" s="21">
        <v>1949</v>
      </c>
      <c r="B456" s="102" t="s">
        <v>2421</v>
      </c>
      <c r="C456" s="186" t="s">
        <v>2422</v>
      </c>
      <c r="D456" s="30"/>
      <c r="E456" s="199"/>
      <c r="F456" s="140"/>
      <c r="G456" s="140"/>
      <c r="H456" s="40" t="s">
        <v>401</v>
      </c>
      <c r="I456" s="140">
        <v>5</v>
      </c>
      <c r="J456" s="73" t="s">
        <v>496</v>
      </c>
      <c r="K456" s="69" t="s">
        <v>2275</v>
      </c>
      <c r="L456" s="25">
        <v>0</v>
      </c>
      <c r="M456" s="30">
        <v>2</v>
      </c>
      <c r="N456" s="25">
        <v>0</v>
      </c>
      <c r="O456" s="21">
        <v>1</v>
      </c>
      <c r="P456" s="25">
        <v>0</v>
      </c>
      <c r="Q456" s="192">
        <f t="shared" si="1"/>
        <v>3</v>
      </c>
    </row>
    <row r="457" spans="1:17" s="18" customFormat="1" ht="15" customHeight="1">
      <c r="A457" s="21">
        <v>1958</v>
      </c>
      <c r="B457" s="102" t="s">
        <v>241</v>
      </c>
      <c r="C457" s="183" t="s">
        <v>2423</v>
      </c>
      <c r="D457" s="21"/>
      <c r="E457" s="199"/>
      <c r="F457" s="140"/>
      <c r="G457" s="140"/>
      <c r="H457" s="40" t="s">
        <v>401</v>
      </c>
      <c r="I457" s="140">
        <v>7</v>
      </c>
      <c r="J457" s="72" t="s">
        <v>479</v>
      </c>
      <c r="K457" s="69" t="s">
        <v>2275</v>
      </c>
      <c r="L457" s="25">
        <v>0</v>
      </c>
      <c r="M457" s="25">
        <v>0</v>
      </c>
      <c r="N457" s="25">
        <v>0</v>
      </c>
      <c r="O457" s="25">
        <v>0</v>
      </c>
      <c r="P457" s="25">
        <v>0</v>
      </c>
      <c r="Q457" s="192">
        <f t="shared" si="1"/>
        <v>0</v>
      </c>
    </row>
    <row r="458" spans="1:17" s="18" customFormat="1" ht="15" customHeight="1">
      <c r="A458" s="21">
        <v>1959</v>
      </c>
      <c r="B458" s="102" t="s">
        <v>2424</v>
      </c>
      <c r="C458" s="186" t="s">
        <v>2425</v>
      </c>
      <c r="E458" s="199"/>
      <c r="F458" s="218"/>
      <c r="G458" s="218"/>
      <c r="H458" s="40" t="s">
        <v>401</v>
      </c>
      <c r="I458" s="140">
        <v>7</v>
      </c>
      <c r="J458" s="61" t="s">
        <v>502</v>
      </c>
      <c r="K458" s="69" t="s">
        <v>2275</v>
      </c>
      <c r="L458" s="25">
        <v>0</v>
      </c>
      <c r="M458" s="21">
        <v>1</v>
      </c>
      <c r="N458" s="21">
        <v>1</v>
      </c>
      <c r="O458" s="21">
        <v>1</v>
      </c>
      <c r="P458" s="25">
        <v>0</v>
      </c>
      <c r="Q458" s="192">
        <f t="shared" si="1"/>
        <v>3</v>
      </c>
    </row>
    <row r="459" spans="1:17" s="18" customFormat="1" ht="15" customHeight="1">
      <c r="B459" s="102" t="s">
        <v>2426</v>
      </c>
      <c r="C459" s="40" t="s">
        <v>2427</v>
      </c>
      <c r="D459" s="30"/>
      <c r="E459" s="199"/>
      <c r="F459" s="140"/>
      <c r="G459" s="140"/>
      <c r="H459" s="40" t="s">
        <v>413</v>
      </c>
      <c r="I459" s="222">
        <v>1</v>
      </c>
      <c r="J459" s="68" t="s">
        <v>460</v>
      </c>
      <c r="K459" s="69" t="s">
        <v>2275</v>
      </c>
      <c r="L459" s="86">
        <v>0</v>
      </c>
      <c r="M459" s="86">
        <v>0</v>
      </c>
      <c r="N459" s="86">
        <v>0</v>
      </c>
      <c r="O459" s="30">
        <v>1</v>
      </c>
      <c r="P459" s="86">
        <v>0</v>
      </c>
      <c r="Q459" s="192">
        <f t="shared" si="1"/>
        <v>1</v>
      </c>
    </row>
    <row r="460" spans="1:17" s="18" customFormat="1" ht="15" customHeight="1">
      <c r="A460" s="35"/>
      <c r="B460" s="213" t="s">
        <v>2428</v>
      </c>
      <c r="C460" s="40" t="s">
        <v>2429</v>
      </c>
      <c r="D460" s="25"/>
      <c r="E460" s="202"/>
      <c r="F460" s="141"/>
      <c r="G460" s="141"/>
      <c r="H460" s="40" t="s">
        <v>413</v>
      </c>
      <c r="I460" s="222">
        <v>1</v>
      </c>
      <c r="J460" s="68" t="s">
        <v>460</v>
      </c>
      <c r="K460" s="90" t="s">
        <v>2275</v>
      </c>
      <c r="L460" s="35">
        <v>0</v>
      </c>
      <c r="M460" s="35">
        <v>0</v>
      </c>
      <c r="N460" s="35">
        <v>0</v>
      </c>
      <c r="O460" s="35">
        <v>0</v>
      </c>
      <c r="P460" s="35">
        <v>0</v>
      </c>
      <c r="Q460" s="192">
        <f t="shared" si="1"/>
        <v>0</v>
      </c>
    </row>
    <row r="461" spans="1:17" s="18" customFormat="1" ht="15" customHeight="1">
      <c r="B461" s="102" t="s">
        <v>2430</v>
      </c>
      <c r="C461" s="40" t="s">
        <v>2431</v>
      </c>
      <c r="D461" s="30"/>
      <c r="E461" s="199"/>
      <c r="F461" s="140"/>
      <c r="G461" s="140"/>
      <c r="H461" s="40" t="s">
        <v>413</v>
      </c>
      <c r="I461" s="222">
        <v>1</v>
      </c>
      <c r="J461" s="61" t="s">
        <v>502</v>
      </c>
      <c r="K461" s="69" t="s">
        <v>2275</v>
      </c>
      <c r="L461" s="30">
        <v>1</v>
      </c>
      <c r="M461" s="30">
        <v>1</v>
      </c>
      <c r="N461" s="86">
        <v>0</v>
      </c>
      <c r="O461" s="86">
        <v>0</v>
      </c>
      <c r="P461" s="30">
        <v>1</v>
      </c>
      <c r="Q461" s="192">
        <f t="shared" si="1"/>
        <v>3</v>
      </c>
    </row>
    <row r="462" spans="1:17" s="18" customFormat="1" ht="15" customHeight="1">
      <c r="A462" s="21"/>
      <c r="B462" s="216" t="s">
        <v>2432</v>
      </c>
      <c r="C462" s="40" t="s">
        <v>2433</v>
      </c>
      <c r="D462" s="30"/>
      <c r="E462" s="199"/>
      <c r="F462" s="140"/>
      <c r="G462" s="140"/>
      <c r="H462" s="40" t="s">
        <v>413</v>
      </c>
      <c r="I462" s="222">
        <v>2</v>
      </c>
      <c r="J462" s="68" t="s">
        <v>460</v>
      </c>
      <c r="K462" s="69" t="s">
        <v>2275</v>
      </c>
      <c r="L462" s="86">
        <v>0</v>
      </c>
      <c r="M462" s="86">
        <v>0</v>
      </c>
      <c r="N462" s="86">
        <v>0</v>
      </c>
      <c r="O462" s="86">
        <v>0</v>
      </c>
      <c r="P462" s="86">
        <v>0</v>
      </c>
      <c r="Q462" s="192">
        <f t="shared" si="1"/>
        <v>0</v>
      </c>
    </row>
    <row r="463" spans="1:17" s="18" customFormat="1" ht="15" customHeight="1">
      <c r="A463" s="35"/>
      <c r="B463" s="213" t="s">
        <v>2434</v>
      </c>
      <c r="C463" s="40" t="s">
        <v>2435</v>
      </c>
      <c r="D463" s="25"/>
      <c r="E463" s="202"/>
      <c r="F463" s="141"/>
      <c r="G463" s="141"/>
      <c r="H463" s="40" t="s">
        <v>413</v>
      </c>
      <c r="I463" s="222">
        <v>2</v>
      </c>
      <c r="J463" s="68" t="s">
        <v>460</v>
      </c>
      <c r="K463" s="90" t="s">
        <v>2275</v>
      </c>
      <c r="L463" s="35">
        <v>0</v>
      </c>
      <c r="M463" s="35">
        <v>0</v>
      </c>
      <c r="N463" s="35">
        <v>0</v>
      </c>
      <c r="O463" s="35">
        <v>0</v>
      </c>
      <c r="P463" s="35">
        <v>0</v>
      </c>
      <c r="Q463" s="192">
        <f t="shared" si="1"/>
        <v>0</v>
      </c>
    </row>
    <row r="464" spans="1:17" s="18" customFormat="1" ht="15" customHeight="1">
      <c r="A464" s="35"/>
      <c r="B464" s="213" t="s">
        <v>2436</v>
      </c>
      <c r="C464" s="40" t="s">
        <v>2437</v>
      </c>
      <c r="D464" s="25"/>
      <c r="E464" s="202"/>
      <c r="F464" s="141"/>
      <c r="G464" s="141"/>
      <c r="H464" s="40" t="s">
        <v>413</v>
      </c>
      <c r="I464" s="222">
        <v>2</v>
      </c>
      <c r="J464" s="68" t="s">
        <v>460</v>
      </c>
      <c r="K464" s="90" t="s">
        <v>2275</v>
      </c>
      <c r="L464" s="86">
        <v>0</v>
      </c>
      <c r="M464" s="35">
        <v>0</v>
      </c>
      <c r="N464" s="35">
        <v>0</v>
      </c>
      <c r="O464" s="35">
        <v>0</v>
      </c>
      <c r="P464" s="35">
        <v>0</v>
      </c>
      <c r="Q464" s="192">
        <f t="shared" si="1"/>
        <v>0</v>
      </c>
    </row>
    <row r="465" spans="1:17" s="18" customFormat="1" ht="15" customHeight="1">
      <c r="A465" s="35"/>
      <c r="B465" s="213" t="s">
        <v>2438</v>
      </c>
      <c r="C465" s="40" t="s">
        <v>2439</v>
      </c>
      <c r="D465" s="25"/>
      <c r="E465" s="202"/>
      <c r="F465" s="141"/>
      <c r="G465" s="141"/>
      <c r="H465" s="40" t="s">
        <v>413</v>
      </c>
      <c r="I465" s="222">
        <v>2</v>
      </c>
      <c r="J465" s="68" t="s">
        <v>460</v>
      </c>
      <c r="K465" s="90" t="s">
        <v>2275</v>
      </c>
      <c r="L465" s="35">
        <v>0</v>
      </c>
      <c r="M465" s="35">
        <v>0</v>
      </c>
      <c r="N465" s="35">
        <v>0</v>
      </c>
      <c r="O465" s="35">
        <v>0</v>
      </c>
      <c r="P465" s="35">
        <v>0</v>
      </c>
      <c r="Q465" s="192">
        <f t="shared" si="1"/>
        <v>0</v>
      </c>
    </row>
    <row r="466" spans="1:17" s="18" customFormat="1" ht="15" customHeight="1">
      <c r="A466" s="35"/>
      <c r="B466" s="213" t="s">
        <v>238</v>
      </c>
      <c r="C466" s="40" t="s">
        <v>2440</v>
      </c>
      <c r="D466" s="25"/>
      <c r="E466" s="202"/>
      <c r="F466" s="141"/>
      <c r="G466" s="141"/>
      <c r="H466" s="40" t="s">
        <v>413</v>
      </c>
      <c r="I466" s="222">
        <v>2</v>
      </c>
      <c r="J466" s="68" t="s">
        <v>460</v>
      </c>
      <c r="K466" s="90" t="s">
        <v>2275</v>
      </c>
      <c r="L466" s="35">
        <v>0</v>
      </c>
      <c r="M466" s="35">
        <v>0</v>
      </c>
      <c r="N466" s="35">
        <v>0</v>
      </c>
      <c r="O466" s="35">
        <v>0</v>
      </c>
      <c r="P466" s="35">
        <v>0</v>
      </c>
      <c r="Q466" s="192">
        <f t="shared" si="1"/>
        <v>0</v>
      </c>
    </row>
    <row r="467" spans="1:17" s="18" customFormat="1" ht="15" customHeight="1">
      <c r="A467" s="21"/>
      <c r="B467" s="102" t="s">
        <v>2441</v>
      </c>
      <c r="C467" s="40" t="s">
        <v>2442</v>
      </c>
      <c r="D467" s="30"/>
      <c r="E467" s="199"/>
      <c r="F467" s="140"/>
      <c r="G467" s="140"/>
      <c r="H467" s="40" t="s">
        <v>413</v>
      </c>
      <c r="I467" s="222">
        <v>2</v>
      </c>
      <c r="J467" s="61" t="s">
        <v>502</v>
      </c>
      <c r="K467" s="69" t="s">
        <v>2275</v>
      </c>
      <c r="L467" s="30">
        <v>1</v>
      </c>
      <c r="M467" s="30">
        <v>1</v>
      </c>
      <c r="N467" s="30">
        <v>1</v>
      </c>
      <c r="O467" s="86">
        <v>0</v>
      </c>
      <c r="P467" s="86">
        <v>0</v>
      </c>
      <c r="Q467" s="192">
        <f t="shared" si="1"/>
        <v>3</v>
      </c>
    </row>
    <row r="468" spans="1:17" s="18" customFormat="1" ht="15" customHeight="1">
      <c r="A468" s="21"/>
      <c r="B468" s="102" t="s">
        <v>240</v>
      </c>
      <c r="C468" s="40" t="s">
        <v>2443</v>
      </c>
      <c r="D468" s="30"/>
      <c r="E468" s="199"/>
      <c r="F468" s="140"/>
      <c r="G468" s="140"/>
      <c r="H468" s="40" t="s">
        <v>413</v>
      </c>
      <c r="I468" s="140">
        <v>3</v>
      </c>
      <c r="J468" s="72" t="s">
        <v>479</v>
      </c>
      <c r="K468" s="69" t="s">
        <v>2275</v>
      </c>
      <c r="L468" s="35">
        <v>0</v>
      </c>
      <c r="M468" s="30">
        <v>2</v>
      </c>
      <c r="N468" s="35">
        <v>0</v>
      </c>
      <c r="O468" s="35">
        <v>0</v>
      </c>
      <c r="P468" s="30">
        <v>1</v>
      </c>
      <c r="Q468" s="192">
        <f t="shared" si="1"/>
        <v>3</v>
      </c>
    </row>
    <row r="469" spans="1:17" s="18" customFormat="1" ht="15" customHeight="1">
      <c r="B469" s="102" t="s">
        <v>2444</v>
      </c>
      <c r="C469" s="40" t="s">
        <v>2445</v>
      </c>
      <c r="D469" s="30"/>
      <c r="E469" s="199"/>
      <c r="F469" s="140"/>
      <c r="G469" s="140"/>
      <c r="H469" s="40" t="s">
        <v>413</v>
      </c>
      <c r="I469" s="140">
        <v>3</v>
      </c>
      <c r="J469" s="72" t="s">
        <v>479</v>
      </c>
      <c r="K469" s="69" t="s">
        <v>2275</v>
      </c>
      <c r="L469" s="30">
        <v>1</v>
      </c>
      <c r="M469" s="35">
        <v>0</v>
      </c>
      <c r="N469" s="86">
        <v>0</v>
      </c>
      <c r="O469" s="86">
        <v>0</v>
      </c>
      <c r="P469" s="30">
        <v>1</v>
      </c>
      <c r="Q469" s="192">
        <f t="shared" si="1"/>
        <v>2</v>
      </c>
    </row>
    <row r="470" spans="1:17" s="18" customFormat="1" ht="15" customHeight="1">
      <c r="A470" s="35"/>
      <c r="B470" s="213" t="s">
        <v>2446</v>
      </c>
      <c r="C470" s="40" t="s">
        <v>2447</v>
      </c>
      <c r="D470" s="25"/>
      <c r="E470" s="202"/>
      <c r="F470" s="141"/>
      <c r="G470" s="141"/>
      <c r="H470" s="40" t="s">
        <v>413</v>
      </c>
      <c r="I470" s="140">
        <v>3</v>
      </c>
      <c r="J470" s="68" t="s">
        <v>460</v>
      </c>
      <c r="K470" s="90" t="s">
        <v>2275</v>
      </c>
      <c r="L470" s="35">
        <v>0</v>
      </c>
      <c r="M470" s="35">
        <v>0</v>
      </c>
      <c r="N470" s="35">
        <v>0</v>
      </c>
      <c r="O470" s="35">
        <v>0</v>
      </c>
      <c r="P470" s="35">
        <v>0</v>
      </c>
      <c r="Q470" s="192">
        <f t="shared" si="1"/>
        <v>0</v>
      </c>
    </row>
    <row r="471" spans="1:17" s="18" customFormat="1" ht="15" customHeight="1">
      <c r="A471" s="35"/>
      <c r="B471" s="213"/>
      <c r="C471" s="40" t="s">
        <v>2448</v>
      </c>
      <c r="D471" s="25"/>
      <c r="E471" s="202"/>
      <c r="F471" s="141"/>
      <c r="G471" s="141"/>
      <c r="H471" s="40" t="s">
        <v>413</v>
      </c>
      <c r="I471" s="140">
        <v>3</v>
      </c>
      <c r="J471" s="68" t="s">
        <v>460</v>
      </c>
      <c r="K471" s="90" t="s">
        <v>2275</v>
      </c>
      <c r="L471" s="35">
        <v>0</v>
      </c>
      <c r="M471" s="35">
        <v>0</v>
      </c>
      <c r="N471" s="35">
        <v>0</v>
      </c>
      <c r="O471" s="35">
        <v>0</v>
      </c>
      <c r="P471" s="35">
        <v>0</v>
      </c>
      <c r="Q471" s="192">
        <f t="shared" si="1"/>
        <v>0</v>
      </c>
    </row>
    <row r="472" spans="1:17" s="18" customFormat="1" ht="15" customHeight="1">
      <c r="B472" s="83" t="s">
        <v>2449</v>
      </c>
      <c r="C472" s="40" t="s">
        <v>2450</v>
      </c>
      <c r="D472" s="30"/>
      <c r="E472" s="199"/>
      <c r="F472" s="140"/>
      <c r="G472" s="140"/>
      <c r="H472" s="40" t="s">
        <v>413</v>
      </c>
      <c r="I472" s="140">
        <v>3</v>
      </c>
      <c r="J472" s="68" t="s">
        <v>460</v>
      </c>
      <c r="K472" s="69" t="s">
        <v>2275</v>
      </c>
      <c r="L472" s="86">
        <v>0</v>
      </c>
      <c r="M472" s="86">
        <v>0</v>
      </c>
      <c r="N472" s="86">
        <v>0</v>
      </c>
      <c r="O472" s="86">
        <v>0</v>
      </c>
      <c r="P472" s="30">
        <v>1</v>
      </c>
      <c r="Q472" s="192">
        <f t="shared" si="1"/>
        <v>1</v>
      </c>
    </row>
    <row r="473" spans="1:17" s="18" customFormat="1" ht="15" customHeight="1">
      <c r="A473" s="35"/>
      <c r="B473" s="213" t="s">
        <v>2451</v>
      </c>
      <c r="C473" s="40" t="s">
        <v>2452</v>
      </c>
      <c r="D473" s="25"/>
      <c r="E473" s="202"/>
      <c r="F473" s="141"/>
      <c r="G473" s="141"/>
      <c r="H473" s="40" t="s">
        <v>413</v>
      </c>
      <c r="I473" s="140">
        <v>3</v>
      </c>
      <c r="J473" s="68" t="s">
        <v>460</v>
      </c>
      <c r="K473" s="90" t="s">
        <v>2275</v>
      </c>
      <c r="L473" s="35">
        <v>0</v>
      </c>
      <c r="M473" s="35">
        <v>0</v>
      </c>
      <c r="N473" s="35">
        <v>0</v>
      </c>
      <c r="O473" s="35">
        <v>0</v>
      </c>
      <c r="P473" s="35">
        <v>0</v>
      </c>
      <c r="Q473" s="192">
        <f t="shared" si="1"/>
        <v>0</v>
      </c>
    </row>
    <row r="474" spans="1:17" s="18" customFormat="1" ht="15" customHeight="1">
      <c r="B474" s="102" t="s">
        <v>2453</v>
      </c>
      <c r="C474" s="40" t="s">
        <v>2454</v>
      </c>
      <c r="D474" s="30"/>
      <c r="E474" s="199"/>
      <c r="F474" s="140"/>
      <c r="G474" s="140"/>
      <c r="H474" s="40" t="s">
        <v>413</v>
      </c>
      <c r="I474" s="140">
        <v>4</v>
      </c>
      <c r="J474" s="68" t="s">
        <v>460</v>
      </c>
      <c r="K474" s="69" t="s">
        <v>2275</v>
      </c>
      <c r="L474" s="35">
        <v>0</v>
      </c>
      <c r="M474" s="35">
        <v>0</v>
      </c>
      <c r="N474" s="35">
        <v>0</v>
      </c>
      <c r="O474" s="35">
        <v>0</v>
      </c>
      <c r="P474" s="35">
        <v>0</v>
      </c>
      <c r="Q474" s="192">
        <f t="shared" si="1"/>
        <v>0</v>
      </c>
    </row>
    <row r="475" spans="1:17" s="18" customFormat="1" ht="15" customHeight="1">
      <c r="B475" s="102" t="s">
        <v>2455</v>
      </c>
      <c r="C475" s="40" t="s">
        <v>2456</v>
      </c>
      <c r="D475" s="30"/>
      <c r="E475" s="199"/>
      <c r="F475" s="140"/>
      <c r="G475" s="140"/>
      <c r="H475" s="40" t="s">
        <v>413</v>
      </c>
      <c r="I475" s="140">
        <v>4</v>
      </c>
      <c r="J475" s="72" t="s">
        <v>479</v>
      </c>
      <c r="K475" s="69" t="s">
        <v>2275</v>
      </c>
      <c r="L475" s="86">
        <v>0</v>
      </c>
      <c r="M475" s="86">
        <v>0</v>
      </c>
      <c r="N475" s="86">
        <v>0</v>
      </c>
      <c r="O475" s="86">
        <v>0</v>
      </c>
      <c r="P475" s="30">
        <v>1</v>
      </c>
      <c r="Q475" s="192">
        <f t="shared" si="1"/>
        <v>1</v>
      </c>
    </row>
    <row r="476" spans="1:17" s="18" customFormat="1" ht="15" customHeight="1">
      <c r="A476" s="21"/>
      <c r="B476" s="223" t="s">
        <v>182</v>
      </c>
      <c r="C476" s="40" t="s">
        <v>2457</v>
      </c>
      <c r="D476" s="30"/>
      <c r="E476" s="199"/>
      <c r="F476" s="140"/>
      <c r="G476" s="140"/>
      <c r="H476" s="40" t="s">
        <v>413</v>
      </c>
      <c r="I476" s="140">
        <v>4</v>
      </c>
      <c r="J476" s="72" t="s">
        <v>479</v>
      </c>
      <c r="K476" s="69" t="s">
        <v>2275</v>
      </c>
      <c r="L476" s="86">
        <v>0</v>
      </c>
      <c r="M476" s="86">
        <v>0</v>
      </c>
      <c r="N476" s="86">
        <v>0</v>
      </c>
      <c r="O476" s="30">
        <v>1</v>
      </c>
      <c r="P476" s="86">
        <v>0</v>
      </c>
      <c r="Q476" s="192">
        <f t="shared" si="1"/>
        <v>1</v>
      </c>
    </row>
    <row r="477" spans="1:17" s="18" customFormat="1" ht="15" customHeight="1">
      <c r="A477" s="21"/>
      <c r="B477" s="102" t="s">
        <v>2458</v>
      </c>
      <c r="C477" s="40" t="s">
        <v>2459</v>
      </c>
      <c r="D477" s="30"/>
      <c r="E477" s="199"/>
      <c r="F477" s="140"/>
      <c r="G477" s="140"/>
      <c r="H477" s="40" t="s">
        <v>413</v>
      </c>
      <c r="I477" s="140">
        <v>4</v>
      </c>
      <c r="J477" s="73" t="s">
        <v>496</v>
      </c>
      <c r="K477" s="69" t="s">
        <v>2275</v>
      </c>
      <c r="L477" s="86">
        <v>0</v>
      </c>
      <c r="M477" s="30">
        <v>2</v>
      </c>
      <c r="N477" s="86">
        <v>0</v>
      </c>
      <c r="O477" s="30">
        <v>2</v>
      </c>
      <c r="P477" s="30">
        <v>1</v>
      </c>
      <c r="Q477" s="192">
        <f t="shared" si="1"/>
        <v>5</v>
      </c>
    </row>
    <row r="478" spans="1:17" s="18" customFormat="1" ht="15" customHeight="1">
      <c r="B478" s="215" t="s">
        <v>2460</v>
      </c>
      <c r="C478" s="40" t="s">
        <v>2461</v>
      </c>
      <c r="D478" s="30"/>
      <c r="E478" s="199"/>
      <c r="F478" s="140"/>
      <c r="G478" s="140"/>
      <c r="H478" s="40" t="s">
        <v>413</v>
      </c>
      <c r="I478" s="140">
        <v>4</v>
      </c>
      <c r="J478" s="73" t="s">
        <v>496</v>
      </c>
      <c r="K478" s="69" t="s">
        <v>2275</v>
      </c>
      <c r="L478" s="30">
        <v>1</v>
      </c>
      <c r="M478" s="86">
        <v>0</v>
      </c>
      <c r="N478" s="30">
        <v>0</v>
      </c>
      <c r="O478" s="30">
        <v>1</v>
      </c>
      <c r="P478" s="30">
        <v>1</v>
      </c>
      <c r="Q478" s="192">
        <f t="shared" si="1"/>
        <v>3</v>
      </c>
    </row>
    <row r="479" spans="1:17" s="18" customFormat="1" ht="15" customHeight="1">
      <c r="B479" s="102" t="s">
        <v>231</v>
      </c>
      <c r="C479" s="40" t="s">
        <v>2462</v>
      </c>
      <c r="D479" s="30"/>
      <c r="E479" s="199"/>
      <c r="F479" s="140">
        <v>1</v>
      </c>
      <c r="G479" s="140">
        <v>1</v>
      </c>
      <c r="H479" s="40" t="s">
        <v>413</v>
      </c>
      <c r="I479" s="140">
        <v>4</v>
      </c>
      <c r="J479" s="73" t="s">
        <v>496</v>
      </c>
      <c r="K479" s="69" t="s">
        <v>2275</v>
      </c>
      <c r="L479" s="30">
        <v>1</v>
      </c>
      <c r="M479" s="30">
        <v>2</v>
      </c>
      <c r="N479" s="30">
        <v>2</v>
      </c>
      <c r="O479" s="30">
        <v>2</v>
      </c>
      <c r="P479" s="30">
        <v>2</v>
      </c>
      <c r="Q479" s="192">
        <f t="shared" si="1"/>
        <v>9</v>
      </c>
    </row>
    <row r="480" spans="1:17" s="18" customFormat="1" ht="15" customHeight="1">
      <c r="A480" s="35"/>
      <c r="B480" s="213" t="s">
        <v>2463</v>
      </c>
      <c r="C480" s="40" t="s">
        <v>2464</v>
      </c>
      <c r="D480" s="25"/>
      <c r="E480" s="202"/>
      <c r="F480" s="141"/>
      <c r="G480" s="141"/>
      <c r="H480" s="40" t="s">
        <v>413</v>
      </c>
      <c r="I480" s="140">
        <v>4</v>
      </c>
      <c r="J480" s="68" t="s">
        <v>460</v>
      </c>
      <c r="K480" s="90" t="s">
        <v>2275</v>
      </c>
      <c r="L480" s="35">
        <v>0</v>
      </c>
      <c r="M480" s="35">
        <v>0</v>
      </c>
      <c r="N480" s="35">
        <v>0</v>
      </c>
      <c r="O480" s="35">
        <v>0</v>
      </c>
      <c r="P480" s="35">
        <v>0</v>
      </c>
      <c r="Q480" s="192">
        <f t="shared" si="1"/>
        <v>0</v>
      </c>
    </row>
    <row r="481" spans="1:17" s="18" customFormat="1" ht="15" customHeight="1">
      <c r="A481" s="35"/>
      <c r="B481" s="213" t="s">
        <v>2465</v>
      </c>
      <c r="C481" s="40" t="s">
        <v>2466</v>
      </c>
      <c r="D481" s="25"/>
      <c r="E481" s="202"/>
      <c r="F481" s="141"/>
      <c r="G481" s="141"/>
      <c r="H481" s="40" t="s">
        <v>413</v>
      </c>
      <c r="I481" s="140">
        <v>4</v>
      </c>
      <c r="J481" s="68" t="s">
        <v>460</v>
      </c>
      <c r="K481" s="90" t="s">
        <v>2275</v>
      </c>
      <c r="L481" s="35">
        <v>0</v>
      </c>
      <c r="M481" s="35">
        <v>0</v>
      </c>
      <c r="N481" s="35">
        <v>0</v>
      </c>
      <c r="O481" s="35">
        <v>0</v>
      </c>
      <c r="P481" s="35">
        <v>0</v>
      </c>
      <c r="Q481" s="192">
        <f t="shared" si="1"/>
        <v>0</v>
      </c>
    </row>
    <row r="482" spans="1:17" s="18" customFormat="1" ht="15" customHeight="1">
      <c r="A482" s="35"/>
      <c r="B482" s="200" t="s">
        <v>2467</v>
      </c>
      <c r="C482" s="40" t="s">
        <v>2468</v>
      </c>
      <c r="D482" s="25"/>
      <c r="E482" s="202"/>
      <c r="F482" s="141"/>
      <c r="G482" s="141"/>
      <c r="H482" s="40" t="s">
        <v>413</v>
      </c>
      <c r="I482" s="140">
        <v>4</v>
      </c>
      <c r="J482" s="68" t="s">
        <v>460</v>
      </c>
      <c r="K482" s="90" t="s">
        <v>2275</v>
      </c>
      <c r="L482" s="35">
        <v>0</v>
      </c>
      <c r="M482" s="35">
        <v>0</v>
      </c>
      <c r="N482" s="35">
        <v>0</v>
      </c>
      <c r="O482" s="35">
        <v>0</v>
      </c>
      <c r="P482" s="35">
        <v>0</v>
      </c>
      <c r="Q482" s="192">
        <f t="shared" si="1"/>
        <v>0</v>
      </c>
    </row>
    <row r="483" spans="1:17" s="18" customFormat="1" ht="15" customHeight="1">
      <c r="A483" s="35"/>
      <c r="B483" s="213" t="s">
        <v>2469</v>
      </c>
      <c r="C483" s="40" t="s">
        <v>2470</v>
      </c>
      <c r="D483" s="25"/>
      <c r="E483" s="202"/>
      <c r="F483" s="141"/>
      <c r="G483" s="141"/>
      <c r="H483" s="40" t="s">
        <v>413</v>
      </c>
      <c r="I483" s="140">
        <v>4</v>
      </c>
      <c r="J483" s="68" t="s">
        <v>460</v>
      </c>
      <c r="K483" s="90" t="s">
        <v>2275</v>
      </c>
      <c r="L483" s="35">
        <v>0</v>
      </c>
      <c r="M483" s="35">
        <v>0</v>
      </c>
      <c r="N483" s="35">
        <v>0</v>
      </c>
      <c r="O483" s="35">
        <v>0</v>
      </c>
      <c r="P483" s="35">
        <v>0</v>
      </c>
      <c r="Q483" s="192">
        <f t="shared" si="1"/>
        <v>0</v>
      </c>
    </row>
    <row r="484" spans="1:17" s="18" customFormat="1" ht="15" customHeight="1">
      <c r="B484" s="83" t="s">
        <v>2471</v>
      </c>
      <c r="C484" s="80" t="s">
        <v>2472</v>
      </c>
      <c r="D484" s="30"/>
      <c r="E484" s="62"/>
      <c r="F484" s="30"/>
      <c r="G484" s="30"/>
      <c r="H484" s="40" t="s">
        <v>413</v>
      </c>
      <c r="I484" s="30">
        <v>4</v>
      </c>
      <c r="J484" s="72" t="s">
        <v>479</v>
      </c>
      <c r="K484" s="69" t="s">
        <v>2275</v>
      </c>
      <c r="L484" s="86">
        <v>0</v>
      </c>
      <c r="M484" s="86">
        <v>0</v>
      </c>
      <c r="N484" s="35">
        <v>0</v>
      </c>
      <c r="O484" s="30">
        <v>2</v>
      </c>
      <c r="P484" s="35">
        <v>0</v>
      </c>
      <c r="Q484" s="192">
        <f t="shared" si="1"/>
        <v>2</v>
      </c>
    </row>
    <row r="485" spans="1:17" s="18" customFormat="1" ht="15" customHeight="1">
      <c r="B485" s="83" t="s">
        <v>2473</v>
      </c>
      <c r="C485" s="80" t="s">
        <v>2474</v>
      </c>
      <c r="D485" s="30"/>
      <c r="E485" s="62"/>
      <c r="F485" s="30"/>
      <c r="G485" s="30"/>
      <c r="H485" s="40" t="s">
        <v>413</v>
      </c>
      <c r="I485" s="30">
        <v>5</v>
      </c>
      <c r="J485" s="73" t="s">
        <v>496</v>
      </c>
      <c r="K485" s="69" t="s">
        <v>2275</v>
      </c>
      <c r="L485" s="30">
        <v>2</v>
      </c>
      <c r="M485" s="30">
        <v>2</v>
      </c>
      <c r="N485" s="30">
        <v>2</v>
      </c>
      <c r="O485" s="30">
        <v>1</v>
      </c>
      <c r="P485" s="86">
        <v>0</v>
      </c>
      <c r="Q485" s="192">
        <f t="shared" si="1"/>
        <v>7</v>
      </c>
    </row>
    <row r="486" spans="1:17" s="18" customFormat="1" ht="15" customHeight="1">
      <c r="A486" s="21"/>
      <c r="B486" s="83" t="s">
        <v>2475</v>
      </c>
      <c r="C486" s="79" t="s">
        <v>2476</v>
      </c>
      <c r="D486" s="30"/>
      <c r="E486" s="62"/>
      <c r="F486" s="30">
        <v>3</v>
      </c>
      <c r="G486" s="30">
        <v>6</v>
      </c>
      <c r="H486" s="40" t="s">
        <v>413</v>
      </c>
      <c r="I486" s="30">
        <v>5</v>
      </c>
      <c r="J486" s="73" t="s">
        <v>496</v>
      </c>
      <c r="K486" s="69" t="s">
        <v>2275</v>
      </c>
      <c r="L486" s="86">
        <v>0</v>
      </c>
      <c r="M486" s="30">
        <v>1</v>
      </c>
      <c r="N486" s="30">
        <v>1</v>
      </c>
      <c r="O486" s="30">
        <v>2</v>
      </c>
      <c r="P486" s="30">
        <v>1</v>
      </c>
      <c r="Q486" s="192">
        <f t="shared" si="1"/>
        <v>5</v>
      </c>
    </row>
    <row r="487" spans="1:17" s="18" customFormat="1" ht="15" customHeight="1">
      <c r="A487" s="21"/>
      <c r="B487" s="83" t="s">
        <v>2477</v>
      </c>
      <c r="C487" s="80" t="s">
        <v>2478</v>
      </c>
      <c r="D487" s="30"/>
      <c r="E487" s="91"/>
      <c r="F487" s="21"/>
      <c r="G487" s="21"/>
      <c r="H487" s="40" t="s">
        <v>413</v>
      </c>
      <c r="I487" s="21">
        <v>5</v>
      </c>
      <c r="J487" s="72" t="s">
        <v>479</v>
      </c>
      <c r="K487" s="69" t="s">
        <v>2275</v>
      </c>
      <c r="L487" s="86">
        <v>0</v>
      </c>
      <c r="M487" s="30">
        <v>1</v>
      </c>
      <c r="N487" s="86">
        <v>0</v>
      </c>
      <c r="O487" s="86">
        <v>0</v>
      </c>
      <c r="P487" s="86">
        <v>0</v>
      </c>
      <c r="Q487" s="192">
        <f t="shared" si="1"/>
        <v>1</v>
      </c>
    </row>
    <row r="488" spans="1:17" s="18" customFormat="1" ht="15" customHeight="1">
      <c r="A488" s="35"/>
      <c r="B488" s="200" t="s">
        <v>2479</v>
      </c>
      <c r="C488" s="80" t="s">
        <v>2480</v>
      </c>
      <c r="D488" s="25"/>
      <c r="E488" s="122"/>
      <c r="F488" s="35"/>
      <c r="G488" s="35"/>
      <c r="H488" s="40" t="s">
        <v>413</v>
      </c>
      <c r="I488" s="21">
        <v>5</v>
      </c>
      <c r="J488" s="68" t="s">
        <v>460</v>
      </c>
      <c r="K488" s="90" t="s">
        <v>2275</v>
      </c>
      <c r="L488" s="35">
        <v>0</v>
      </c>
      <c r="M488" s="35">
        <v>0</v>
      </c>
      <c r="N488" s="35">
        <v>0</v>
      </c>
      <c r="O488" s="35">
        <v>0</v>
      </c>
      <c r="P488" s="35">
        <v>0</v>
      </c>
      <c r="Q488" s="192">
        <f t="shared" si="1"/>
        <v>0</v>
      </c>
    </row>
    <row r="489" spans="1:17" s="18" customFormat="1" ht="15" customHeight="1">
      <c r="A489" s="35"/>
      <c r="B489" s="224" t="s">
        <v>2481</v>
      </c>
      <c r="C489" s="80" t="s">
        <v>2482</v>
      </c>
      <c r="D489" s="25"/>
      <c r="E489" s="122"/>
      <c r="F489" s="35"/>
      <c r="G489" s="35"/>
      <c r="H489" s="40" t="s">
        <v>413</v>
      </c>
      <c r="I489" s="21">
        <v>5</v>
      </c>
      <c r="J489" s="68" t="s">
        <v>460</v>
      </c>
      <c r="K489" s="90" t="s">
        <v>2275</v>
      </c>
      <c r="L489" s="35">
        <v>0</v>
      </c>
      <c r="M489" s="35">
        <v>0</v>
      </c>
      <c r="N489" s="35">
        <v>0</v>
      </c>
      <c r="O489" s="35">
        <v>0</v>
      </c>
      <c r="P489" s="35">
        <v>0</v>
      </c>
      <c r="Q489" s="192">
        <f t="shared" si="1"/>
        <v>0</v>
      </c>
    </row>
    <row r="490" spans="1:17" s="18" customFormat="1" ht="15" customHeight="1">
      <c r="B490" s="83" t="s">
        <v>1603</v>
      </c>
      <c r="C490" s="79" t="s">
        <v>2483</v>
      </c>
      <c r="D490" s="30"/>
      <c r="E490" s="91"/>
      <c r="F490" s="21"/>
      <c r="G490" s="21"/>
      <c r="H490" s="40" t="s">
        <v>413</v>
      </c>
      <c r="I490" s="21">
        <v>5</v>
      </c>
      <c r="J490" s="73" t="s">
        <v>496</v>
      </c>
      <c r="K490" s="69" t="s">
        <v>2275</v>
      </c>
      <c r="L490" s="86">
        <v>0</v>
      </c>
      <c r="M490" s="86">
        <v>0</v>
      </c>
      <c r="N490" s="30">
        <v>1</v>
      </c>
      <c r="O490" s="30">
        <v>2</v>
      </c>
      <c r="P490" s="232">
        <v>2</v>
      </c>
      <c r="Q490" s="192">
        <f t="shared" si="1"/>
        <v>5</v>
      </c>
    </row>
    <row r="491" spans="1:17" s="18" customFormat="1" ht="15" customHeight="1">
      <c r="A491" s="21"/>
      <c r="B491" s="83" t="s">
        <v>2484</v>
      </c>
      <c r="C491" s="80" t="s">
        <v>2485</v>
      </c>
      <c r="D491" s="21"/>
      <c r="E491" s="91"/>
      <c r="F491" s="21">
        <v>4</v>
      </c>
      <c r="G491" s="21">
        <v>6</v>
      </c>
      <c r="H491" s="40" t="s">
        <v>413</v>
      </c>
      <c r="I491" s="21">
        <v>6</v>
      </c>
      <c r="J491" s="73" t="s">
        <v>496</v>
      </c>
      <c r="K491" s="69" t="s">
        <v>2275</v>
      </c>
      <c r="L491" s="86">
        <v>0</v>
      </c>
      <c r="M491" s="30">
        <v>1</v>
      </c>
      <c r="N491" s="30">
        <v>1</v>
      </c>
      <c r="O491" s="86">
        <v>0</v>
      </c>
      <c r="P491" s="232">
        <v>2</v>
      </c>
      <c r="Q491" s="192">
        <f t="shared" si="1"/>
        <v>4</v>
      </c>
    </row>
    <row r="492" spans="1:17" s="18" customFormat="1" ht="15" customHeight="1">
      <c r="A492" s="21"/>
      <c r="B492" s="83" t="s">
        <v>2486</v>
      </c>
      <c r="C492" s="80" t="s">
        <v>2487</v>
      </c>
      <c r="D492" s="21"/>
      <c r="E492" s="91"/>
      <c r="F492" s="21"/>
      <c r="G492" s="21"/>
      <c r="H492" s="40" t="s">
        <v>413</v>
      </c>
      <c r="I492" s="21">
        <v>6</v>
      </c>
      <c r="J492" s="61" t="s">
        <v>502</v>
      </c>
      <c r="K492" s="69" t="s">
        <v>2275</v>
      </c>
      <c r="L492" s="86">
        <v>0</v>
      </c>
      <c r="M492" s="30">
        <v>1</v>
      </c>
      <c r="N492" s="30">
        <v>1</v>
      </c>
      <c r="O492" s="30">
        <v>1</v>
      </c>
      <c r="P492" s="30">
        <v>1</v>
      </c>
      <c r="Q492" s="192">
        <f t="shared" si="1"/>
        <v>4</v>
      </c>
    </row>
    <row r="493" spans="1:17" s="18" customFormat="1" ht="15" customHeight="1">
      <c r="A493" s="21"/>
      <c r="B493" s="83" t="s">
        <v>2488</v>
      </c>
      <c r="C493" s="80" t="s">
        <v>2489</v>
      </c>
      <c r="D493" s="30"/>
      <c r="E493" s="62"/>
      <c r="F493" s="30"/>
      <c r="G493" s="30"/>
      <c r="H493" s="40" t="s">
        <v>413</v>
      </c>
      <c r="I493" s="30">
        <v>6</v>
      </c>
      <c r="J493" s="72" t="s">
        <v>479</v>
      </c>
      <c r="K493" s="69" t="s">
        <v>2275</v>
      </c>
      <c r="L493" s="86">
        <v>0</v>
      </c>
      <c r="M493" s="86">
        <v>0</v>
      </c>
      <c r="N493" s="86">
        <v>0</v>
      </c>
      <c r="O493" s="86">
        <v>0</v>
      </c>
      <c r="P493" s="30">
        <v>1</v>
      </c>
      <c r="Q493" s="192">
        <f t="shared" si="1"/>
        <v>1</v>
      </c>
    </row>
    <row r="494" spans="1:17" s="18" customFormat="1" ht="15" customHeight="1">
      <c r="A494" s="21"/>
      <c r="B494" s="83" t="s">
        <v>2490</v>
      </c>
      <c r="C494" s="80" t="s">
        <v>2491</v>
      </c>
      <c r="D494" s="21"/>
      <c r="E494" s="91"/>
      <c r="F494" s="21"/>
      <c r="G494" s="21"/>
      <c r="H494" s="40" t="s">
        <v>413</v>
      </c>
      <c r="I494" s="21">
        <v>6</v>
      </c>
      <c r="J494" s="73" t="s">
        <v>496</v>
      </c>
      <c r="K494" s="69" t="s">
        <v>2275</v>
      </c>
      <c r="L494" s="232">
        <v>2</v>
      </c>
      <c r="M494" s="30">
        <v>1</v>
      </c>
      <c r="N494" s="232">
        <v>2</v>
      </c>
      <c r="O494" s="232">
        <v>2</v>
      </c>
      <c r="P494" s="232">
        <v>2</v>
      </c>
      <c r="Q494" s="192">
        <f t="shared" si="1"/>
        <v>9</v>
      </c>
    </row>
    <row r="495" spans="1:17" s="18" customFormat="1" ht="15" customHeight="1">
      <c r="A495" s="21"/>
      <c r="B495" s="83" t="s">
        <v>2492</v>
      </c>
      <c r="C495" s="80" t="s">
        <v>2493</v>
      </c>
      <c r="D495" s="21"/>
      <c r="E495" s="91"/>
      <c r="F495" s="21"/>
      <c r="G495" s="21"/>
      <c r="H495" s="40" t="s">
        <v>413</v>
      </c>
      <c r="I495" s="21">
        <v>6</v>
      </c>
      <c r="J495" s="72" t="s">
        <v>479</v>
      </c>
      <c r="K495" s="69" t="s">
        <v>2275</v>
      </c>
      <c r="L495" s="86">
        <v>0</v>
      </c>
      <c r="M495" s="86">
        <v>0</v>
      </c>
      <c r="N495" s="86">
        <v>0</v>
      </c>
      <c r="O495" s="86">
        <v>0</v>
      </c>
      <c r="P495" s="30">
        <v>2</v>
      </c>
      <c r="Q495" s="192">
        <f t="shared" si="1"/>
        <v>2</v>
      </c>
    </row>
    <row r="496" spans="1:17" s="18" customFormat="1" ht="15" customHeight="1">
      <c r="A496" s="21"/>
      <c r="B496" s="102" t="s">
        <v>2494</v>
      </c>
      <c r="C496" s="40" t="s">
        <v>2495</v>
      </c>
      <c r="D496" s="21"/>
      <c r="E496" s="91"/>
      <c r="F496" s="140"/>
      <c r="G496" s="140"/>
      <c r="H496" s="40" t="s">
        <v>413</v>
      </c>
      <c r="I496" s="140">
        <v>6</v>
      </c>
      <c r="J496" s="68" t="s">
        <v>460</v>
      </c>
      <c r="K496" s="69" t="s">
        <v>2275</v>
      </c>
      <c r="L496" s="86">
        <v>0</v>
      </c>
      <c r="M496" s="30">
        <v>1</v>
      </c>
      <c r="N496" s="86">
        <v>0</v>
      </c>
      <c r="O496" s="86">
        <v>0</v>
      </c>
      <c r="P496" s="111">
        <v>0</v>
      </c>
      <c r="Q496" s="192">
        <f t="shared" si="1"/>
        <v>1</v>
      </c>
    </row>
    <row r="497" spans="1:17" s="18" customFormat="1" ht="15" customHeight="1">
      <c r="A497" s="35"/>
      <c r="B497" s="213" t="s">
        <v>2496</v>
      </c>
      <c r="C497" s="40" t="s">
        <v>2497</v>
      </c>
      <c r="D497" s="25"/>
      <c r="E497" s="122"/>
      <c r="F497" s="141"/>
      <c r="G497" s="141"/>
      <c r="H497" s="40" t="s">
        <v>413</v>
      </c>
      <c r="I497" s="141">
        <v>7</v>
      </c>
      <c r="J497" s="68" t="s">
        <v>460</v>
      </c>
      <c r="K497" s="90" t="s">
        <v>2275</v>
      </c>
      <c r="L497" s="35">
        <v>0</v>
      </c>
      <c r="M497" s="35">
        <v>0</v>
      </c>
      <c r="N497" s="35">
        <v>0</v>
      </c>
      <c r="O497" s="35">
        <v>0</v>
      </c>
      <c r="P497" s="35">
        <v>0</v>
      </c>
      <c r="Q497" s="192">
        <f t="shared" si="1"/>
        <v>0</v>
      </c>
    </row>
    <row r="498" spans="1:17" s="18" customFormat="1" ht="15" customHeight="1">
      <c r="A498" s="35"/>
      <c r="B498" s="200" t="s">
        <v>2498</v>
      </c>
      <c r="C498" s="79" t="s">
        <v>2499</v>
      </c>
      <c r="D498" s="35"/>
      <c r="E498" s="122"/>
      <c r="F498" s="35"/>
      <c r="G498" s="35"/>
      <c r="H498" s="79" t="s">
        <v>413</v>
      </c>
      <c r="I498" s="35">
        <v>7</v>
      </c>
      <c r="J498" s="89" t="s">
        <v>460</v>
      </c>
      <c r="K498" s="90" t="s">
        <v>2275</v>
      </c>
      <c r="L498" s="35">
        <v>0</v>
      </c>
      <c r="M498" s="35">
        <v>0</v>
      </c>
      <c r="N498" s="35">
        <v>0</v>
      </c>
      <c r="O498" s="35">
        <v>0</v>
      </c>
      <c r="P498" s="35">
        <v>0</v>
      </c>
      <c r="Q498" s="192">
        <f t="shared" si="1"/>
        <v>0</v>
      </c>
    </row>
    <row r="499" spans="1:17" s="18" customFormat="1" ht="15" customHeight="1">
      <c r="A499" s="21"/>
      <c r="B499" s="83" t="s">
        <v>242</v>
      </c>
      <c r="C499" s="79" t="s">
        <v>2500</v>
      </c>
      <c r="D499" s="21"/>
      <c r="E499" s="91"/>
      <c r="F499" s="21"/>
      <c r="G499" s="21"/>
      <c r="H499" s="79" t="s">
        <v>413</v>
      </c>
      <c r="I499" s="21">
        <v>7</v>
      </c>
      <c r="J499" s="61" t="s">
        <v>502</v>
      </c>
      <c r="K499" s="69" t="s">
        <v>2275</v>
      </c>
      <c r="L499" s="86">
        <v>0</v>
      </c>
      <c r="M499" s="30">
        <v>1</v>
      </c>
      <c r="N499" s="86">
        <v>0</v>
      </c>
      <c r="O499" s="30">
        <v>1</v>
      </c>
      <c r="P499" s="30">
        <v>1</v>
      </c>
      <c r="Q499" s="192">
        <f t="shared" si="1"/>
        <v>3</v>
      </c>
    </row>
    <row r="500" spans="1:17" s="18" customFormat="1" ht="15" customHeight="1">
      <c r="A500" s="21"/>
      <c r="B500" s="83" t="s">
        <v>2501</v>
      </c>
      <c r="C500" s="79" t="s">
        <v>2502</v>
      </c>
      <c r="D500" s="21"/>
      <c r="E500" s="91"/>
      <c r="F500" s="21"/>
      <c r="G500" s="21"/>
      <c r="H500" s="79" t="s">
        <v>413</v>
      </c>
      <c r="I500" s="21">
        <v>7</v>
      </c>
      <c r="J500" s="61" t="s">
        <v>502</v>
      </c>
      <c r="K500" s="69" t="s">
        <v>2275</v>
      </c>
      <c r="L500" s="30">
        <v>1</v>
      </c>
      <c r="M500" s="30">
        <v>1</v>
      </c>
      <c r="N500" s="30">
        <v>1</v>
      </c>
      <c r="O500" s="30">
        <v>1</v>
      </c>
      <c r="P500" s="86">
        <v>0</v>
      </c>
      <c r="Q500" s="192">
        <f t="shared" si="1"/>
        <v>4</v>
      </c>
    </row>
    <row r="501" spans="1:17" s="18" customFormat="1" ht="15" customHeight="1">
      <c r="A501" s="21"/>
      <c r="B501" s="203" t="s">
        <v>2503</v>
      </c>
      <c r="C501" s="80" t="s">
        <v>2504</v>
      </c>
      <c r="D501" s="21"/>
      <c r="E501" s="91"/>
      <c r="F501" s="21"/>
      <c r="G501" s="21"/>
      <c r="H501" s="79" t="s">
        <v>413</v>
      </c>
      <c r="I501" s="21">
        <v>8</v>
      </c>
      <c r="J501" s="72" t="s">
        <v>479</v>
      </c>
      <c r="K501" s="69" t="s">
        <v>2275</v>
      </c>
      <c r="L501" s="86">
        <v>0</v>
      </c>
      <c r="M501" s="86">
        <v>0</v>
      </c>
      <c r="N501" s="86">
        <v>0</v>
      </c>
      <c r="O501" s="86">
        <v>0</v>
      </c>
      <c r="P501" s="86">
        <v>0</v>
      </c>
      <c r="Q501" s="192">
        <f t="shared" si="1"/>
        <v>0</v>
      </c>
    </row>
    <row r="502" spans="1:17" s="18" customFormat="1" ht="15" customHeight="1">
      <c r="A502" s="21"/>
      <c r="B502" s="216" t="s">
        <v>2505</v>
      </c>
      <c r="C502" s="40" t="s">
        <v>2506</v>
      </c>
      <c r="D502" s="21"/>
      <c r="E502" s="62"/>
      <c r="F502" s="140"/>
      <c r="G502" s="140"/>
      <c r="H502" s="40" t="s">
        <v>413</v>
      </c>
      <c r="I502" s="140">
        <v>8</v>
      </c>
      <c r="J502" s="68" t="s">
        <v>460</v>
      </c>
      <c r="K502" s="69" t="s">
        <v>2275</v>
      </c>
      <c r="L502" s="86">
        <v>0</v>
      </c>
      <c r="M502" s="86">
        <v>0</v>
      </c>
      <c r="N502" s="86">
        <v>0</v>
      </c>
      <c r="O502" s="86">
        <v>0</v>
      </c>
      <c r="P502" s="86">
        <v>0</v>
      </c>
      <c r="Q502" s="192">
        <f t="shared" si="1"/>
        <v>0</v>
      </c>
    </row>
    <row r="503" spans="1:17" s="18" customFormat="1" ht="15" customHeight="1">
      <c r="A503" s="21"/>
      <c r="B503" s="83" t="s">
        <v>2507</v>
      </c>
      <c r="C503" s="80" t="s">
        <v>2508</v>
      </c>
      <c r="D503" s="21"/>
      <c r="E503" s="91"/>
      <c r="F503" s="21"/>
      <c r="G503" s="21"/>
      <c r="H503" s="79" t="s">
        <v>413</v>
      </c>
      <c r="I503" s="21">
        <v>8</v>
      </c>
      <c r="J503" s="61" t="s">
        <v>502</v>
      </c>
      <c r="K503" s="69" t="s">
        <v>2275</v>
      </c>
      <c r="L503" s="30">
        <v>1</v>
      </c>
      <c r="M503" s="30">
        <v>1</v>
      </c>
      <c r="N503" s="86">
        <v>0</v>
      </c>
      <c r="O503" s="30">
        <v>1</v>
      </c>
      <c r="P503" s="30">
        <v>1</v>
      </c>
      <c r="Q503" s="192">
        <f t="shared" si="1"/>
        <v>4</v>
      </c>
    </row>
    <row r="504" spans="1:17" s="18" customFormat="1" ht="15" customHeight="1">
      <c r="A504" s="21"/>
      <c r="B504" s="83" t="s">
        <v>2509</v>
      </c>
      <c r="C504" s="80" t="s">
        <v>2510</v>
      </c>
      <c r="D504" s="21"/>
      <c r="E504" s="91"/>
      <c r="F504" s="21"/>
      <c r="G504" s="21"/>
      <c r="H504" s="79" t="s">
        <v>413</v>
      </c>
      <c r="I504" s="30">
        <v>9</v>
      </c>
      <c r="J504" s="61" t="s">
        <v>502</v>
      </c>
      <c r="K504" s="69" t="s">
        <v>2275</v>
      </c>
      <c r="L504" s="86">
        <v>0</v>
      </c>
      <c r="M504" s="30">
        <v>1</v>
      </c>
      <c r="N504" s="30">
        <v>1</v>
      </c>
      <c r="O504" s="86">
        <v>0</v>
      </c>
      <c r="P504" s="30">
        <v>1</v>
      </c>
      <c r="Q504" s="192">
        <f t="shared" si="1"/>
        <v>3</v>
      </c>
    </row>
    <row r="505" spans="1:17" s="18" customFormat="1" ht="15" customHeight="1">
      <c r="A505" s="21"/>
      <c r="B505" s="83" t="s">
        <v>2511</v>
      </c>
      <c r="C505" s="79" t="s">
        <v>2512</v>
      </c>
      <c r="D505" s="21"/>
      <c r="E505" s="91"/>
      <c r="F505" s="21"/>
      <c r="G505" s="21"/>
      <c r="H505" s="79" t="s">
        <v>413</v>
      </c>
      <c r="I505" s="21">
        <v>9</v>
      </c>
      <c r="J505" s="73" t="s">
        <v>496</v>
      </c>
      <c r="K505" s="69" t="s">
        <v>2275</v>
      </c>
      <c r="L505" s="232">
        <v>2</v>
      </c>
      <c r="M505" s="232">
        <v>2</v>
      </c>
      <c r="N505" s="232">
        <v>2</v>
      </c>
      <c r="O505" s="232">
        <v>2</v>
      </c>
      <c r="P505" s="232">
        <v>2</v>
      </c>
      <c r="Q505" s="192">
        <f t="shared" si="1"/>
        <v>10</v>
      </c>
    </row>
    <row r="506" spans="1:17" s="18" customFormat="1" ht="15" customHeight="1">
      <c r="A506" s="21"/>
      <c r="B506" s="133" t="s">
        <v>62</v>
      </c>
      <c r="C506" s="79" t="s">
        <v>2513</v>
      </c>
      <c r="D506" s="21"/>
      <c r="E506" s="91"/>
      <c r="F506" s="21"/>
      <c r="G506" s="21"/>
      <c r="H506" s="79" t="s">
        <v>413</v>
      </c>
      <c r="I506" s="21">
        <v>10</v>
      </c>
      <c r="J506" s="61" t="s">
        <v>502</v>
      </c>
      <c r="K506" s="69" t="s">
        <v>2275</v>
      </c>
      <c r="L506" s="86">
        <v>0</v>
      </c>
      <c r="M506" s="30">
        <v>1</v>
      </c>
      <c r="N506" s="30">
        <v>1</v>
      </c>
      <c r="O506" s="30">
        <v>1</v>
      </c>
      <c r="P506" s="30">
        <v>1</v>
      </c>
      <c r="Q506" s="192">
        <f t="shared" ref="Q506:Q569" si="2">SUBTOTAL(9,L506:P506)</f>
        <v>4</v>
      </c>
    </row>
    <row r="507" spans="1:17" s="18" customFormat="1" ht="15" customHeight="1">
      <c r="A507" s="21"/>
      <c r="B507" s="210" t="s">
        <v>245</v>
      </c>
      <c r="C507" s="80" t="s">
        <v>2514</v>
      </c>
      <c r="D507" s="21"/>
      <c r="E507" s="91"/>
      <c r="F507" s="21"/>
      <c r="G507" s="21"/>
      <c r="H507" s="79" t="s">
        <v>413</v>
      </c>
      <c r="I507" s="21">
        <v>10</v>
      </c>
      <c r="J507" s="61" t="s">
        <v>502</v>
      </c>
      <c r="K507" s="69" t="s">
        <v>2275</v>
      </c>
      <c r="L507" s="86">
        <v>0</v>
      </c>
      <c r="M507" s="86">
        <v>0</v>
      </c>
      <c r="N507" s="86">
        <v>0</v>
      </c>
      <c r="O507" s="86">
        <v>0</v>
      </c>
      <c r="P507" s="30">
        <v>1</v>
      </c>
      <c r="Q507" s="192">
        <f t="shared" si="2"/>
        <v>1</v>
      </c>
    </row>
    <row r="508" spans="1:17" s="18" customFormat="1" ht="15" customHeight="1">
      <c r="A508" s="21"/>
      <c r="B508" s="225" t="s">
        <v>31</v>
      </c>
      <c r="C508" s="79" t="s">
        <v>2515</v>
      </c>
      <c r="D508" s="21"/>
      <c r="E508" s="91"/>
      <c r="F508" s="21"/>
      <c r="G508" s="21"/>
      <c r="H508" s="79" t="s">
        <v>413</v>
      </c>
      <c r="I508" s="21">
        <v>10</v>
      </c>
      <c r="J508" s="61" t="s">
        <v>502</v>
      </c>
      <c r="K508" s="69" t="s">
        <v>2275</v>
      </c>
      <c r="L508" s="86">
        <v>0</v>
      </c>
      <c r="M508" s="86">
        <v>0</v>
      </c>
      <c r="N508" s="30">
        <v>1</v>
      </c>
      <c r="O508" s="30">
        <v>1</v>
      </c>
      <c r="P508" s="30">
        <v>1</v>
      </c>
      <c r="Q508" s="192">
        <f t="shared" si="2"/>
        <v>3</v>
      </c>
    </row>
    <row r="509" spans="1:17" s="18" customFormat="1" ht="15" customHeight="1">
      <c r="A509" s="21"/>
      <c r="B509" s="226" t="s">
        <v>2516</v>
      </c>
      <c r="C509" s="79" t="s">
        <v>2517</v>
      </c>
      <c r="D509" s="21"/>
      <c r="E509" s="62"/>
      <c r="F509" s="30"/>
      <c r="G509" s="30"/>
      <c r="H509" s="79" t="s">
        <v>413</v>
      </c>
      <c r="I509" s="30">
        <v>10</v>
      </c>
      <c r="J509" s="68" t="s">
        <v>460</v>
      </c>
      <c r="K509" s="69" t="s">
        <v>2275</v>
      </c>
      <c r="L509" s="86">
        <v>0</v>
      </c>
      <c r="M509" s="86">
        <v>0</v>
      </c>
      <c r="N509" s="86">
        <v>0</v>
      </c>
      <c r="O509" s="86">
        <v>0</v>
      </c>
      <c r="P509" s="86">
        <v>0</v>
      </c>
      <c r="Q509" s="192">
        <f t="shared" si="2"/>
        <v>0</v>
      </c>
    </row>
    <row r="510" spans="1:17" s="18" customFormat="1" ht="15" customHeight="1">
      <c r="A510" s="21"/>
      <c r="B510" s="83" t="s">
        <v>65</v>
      </c>
      <c r="C510" s="79" t="s">
        <v>2518</v>
      </c>
      <c r="D510" s="21"/>
      <c r="E510" s="62"/>
      <c r="F510" s="30"/>
      <c r="G510" s="30"/>
      <c r="H510" s="79" t="s">
        <v>413</v>
      </c>
      <c r="I510" s="30">
        <v>10</v>
      </c>
      <c r="J510" s="61" t="s">
        <v>502</v>
      </c>
      <c r="K510" s="69" t="s">
        <v>2275</v>
      </c>
      <c r="L510" s="86">
        <v>0</v>
      </c>
      <c r="M510" s="86">
        <v>0</v>
      </c>
      <c r="N510" s="86">
        <v>0</v>
      </c>
      <c r="O510" s="30">
        <v>1</v>
      </c>
      <c r="P510" s="30">
        <v>1</v>
      </c>
      <c r="Q510" s="192">
        <f t="shared" si="2"/>
        <v>2</v>
      </c>
    </row>
    <row r="511" spans="1:17" s="18" customFormat="1" ht="15" customHeight="1">
      <c r="A511" s="35"/>
      <c r="B511" s="200" t="s">
        <v>243</v>
      </c>
      <c r="C511" s="79" t="s">
        <v>2519</v>
      </c>
      <c r="D511" s="35"/>
      <c r="E511" s="122"/>
      <c r="F511" s="35"/>
      <c r="G511" s="35"/>
      <c r="H511" s="79" t="s">
        <v>413</v>
      </c>
      <c r="I511" s="25">
        <v>10</v>
      </c>
      <c r="J511" s="233" t="s">
        <v>502</v>
      </c>
      <c r="K511" s="90" t="s">
        <v>2275</v>
      </c>
      <c r="L511" s="35">
        <v>0</v>
      </c>
      <c r="M511" s="35">
        <v>0</v>
      </c>
      <c r="N511" s="35">
        <v>0</v>
      </c>
      <c r="O511" s="35">
        <v>0</v>
      </c>
      <c r="P511" s="35">
        <v>0</v>
      </c>
      <c r="Q511" s="192">
        <f t="shared" si="2"/>
        <v>0</v>
      </c>
    </row>
    <row r="512" spans="1:17" s="18" customFormat="1" ht="15" customHeight="1">
      <c r="A512" s="21">
        <v>1638</v>
      </c>
      <c r="B512" s="43" t="s">
        <v>2520</v>
      </c>
      <c r="C512" s="227" t="s">
        <v>2521</v>
      </c>
      <c r="D512" s="30"/>
      <c r="E512" s="199"/>
      <c r="F512" s="140">
        <v>3</v>
      </c>
      <c r="G512" s="140">
        <v>2</v>
      </c>
      <c r="H512" s="199" t="s">
        <v>330</v>
      </c>
      <c r="I512" s="140">
        <v>3</v>
      </c>
      <c r="J512" s="47" t="s">
        <v>460</v>
      </c>
      <c r="K512" s="54" t="s">
        <v>2522</v>
      </c>
      <c r="L512" s="111">
        <v>0</v>
      </c>
      <c r="M512" s="111">
        <v>0</v>
      </c>
      <c r="N512" s="111">
        <v>0</v>
      </c>
      <c r="O512" s="111">
        <v>0</v>
      </c>
      <c r="P512" s="111">
        <v>0</v>
      </c>
      <c r="Q512" s="192">
        <f t="shared" si="2"/>
        <v>0</v>
      </c>
    </row>
    <row r="513" spans="1:17" s="18" customFormat="1" ht="15" customHeight="1">
      <c r="A513" s="21">
        <v>1652</v>
      </c>
      <c r="B513" s="43" t="s">
        <v>2523</v>
      </c>
      <c r="C513" s="227" t="s">
        <v>2524</v>
      </c>
      <c r="D513" s="21"/>
      <c r="E513" s="199"/>
      <c r="F513" s="140">
        <v>5</v>
      </c>
      <c r="G513" s="140">
        <v>6</v>
      </c>
      <c r="H513" s="199" t="s">
        <v>330</v>
      </c>
      <c r="I513" s="140">
        <v>5</v>
      </c>
      <c r="J513" s="48" t="s">
        <v>479</v>
      </c>
      <c r="K513" s="54" t="s">
        <v>2522</v>
      </c>
      <c r="L513" s="111">
        <v>0</v>
      </c>
      <c r="M513" s="111">
        <v>0</v>
      </c>
      <c r="N513" s="111">
        <v>0</v>
      </c>
      <c r="O513" s="111">
        <v>0</v>
      </c>
      <c r="P513" s="111">
        <v>0</v>
      </c>
      <c r="Q513" s="192">
        <f t="shared" si="2"/>
        <v>0</v>
      </c>
    </row>
    <row r="514" spans="1:17" s="18" customFormat="1" ht="15" customHeight="1">
      <c r="A514" s="21">
        <v>1660</v>
      </c>
      <c r="B514" t="s">
        <v>113</v>
      </c>
      <c r="C514" s="227" t="s">
        <v>2525</v>
      </c>
      <c r="D514" s="21"/>
      <c r="E514" s="199"/>
      <c r="F514" s="140" t="s">
        <v>229</v>
      </c>
      <c r="G514" s="140" t="s">
        <v>229</v>
      </c>
      <c r="H514" s="199" t="s">
        <v>330</v>
      </c>
      <c r="I514" s="140" t="s">
        <v>229</v>
      </c>
      <c r="J514" s="47" t="s">
        <v>460</v>
      </c>
      <c r="K514" s="54" t="s">
        <v>2522</v>
      </c>
      <c r="L514" s="111">
        <v>0</v>
      </c>
      <c r="M514" s="111">
        <v>0</v>
      </c>
      <c r="N514" s="111">
        <v>0</v>
      </c>
      <c r="O514" s="111">
        <v>0</v>
      </c>
      <c r="P514" s="111">
        <v>0</v>
      </c>
      <c r="Q514" s="192">
        <f t="shared" si="2"/>
        <v>0</v>
      </c>
    </row>
    <row r="515" spans="1:17" s="18" customFormat="1" ht="15" customHeight="1">
      <c r="A515" s="25">
        <v>1109</v>
      </c>
      <c r="B515" s="43" t="s">
        <v>2526</v>
      </c>
      <c r="C515" s="36"/>
      <c r="D515" s="46"/>
      <c r="E515" s="228" t="s">
        <v>275</v>
      </c>
      <c r="F515" s="66">
        <v>2</v>
      </c>
      <c r="G515" s="66">
        <v>2</v>
      </c>
      <c r="H515" s="36" t="s">
        <v>257</v>
      </c>
      <c r="I515" s="66">
        <v>1</v>
      </c>
      <c r="J515" s="47" t="s">
        <v>460</v>
      </c>
      <c r="K515" s="54" t="s">
        <v>2522</v>
      </c>
      <c r="L515" s="111">
        <v>0</v>
      </c>
      <c r="M515" s="111">
        <v>0</v>
      </c>
      <c r="N515" s="111">
        <v>0</v>
      </c>
      <c r="O515" s="111">
        <v>0</v>
      </c>
      <c r="P515" s="111">
        <v>0</v>
      </c>
      <c r="Q515" s="192">
        <f t="shared" si="2"/>
        <v>0</v>
      </c>
    </row>
    <row r="516" spans="1:17" s="18" customFormat="1" ht="15" customHeight="1">
      <c r="A516" s="25">
        <v>1149</v>
      </c>
      <c r="B516" s="43" t="s">
        <v>2527</v>
      </c>
      <c r="C516" s="36" t="s">
        <v>2528</v>
      </c>
      <c r="D516" s="49"/>
      <c r="E516" s="144" t="s">
        <v>256</v>
      </c>
      <c r="F516" s="66"/>
      <c r="G516" s="66"/>
      <c r="H516" s="36" t="s">
        <v>257</v>
      </c>
      <c r="I516" s="66">
        <v>6</v>
      </c>
      <c r="J516" s="48" t="s">
        <v>479</v>
      </c>
      <c r="K516" s="54" t="s">
        <v>2522</v>
      </c>
      <c r="L516" s="111">
        <v>0</v>
      </c>
      <c r="M516" s="111">
        <v>0</v>
      </c>
      <c r="N516" s="111">
        <v>0</v>
      </c>
      <c r="O516" s="111">
        <v>0</v>
      </c>
      <c r="P516" s="111">
        <v>0</v>
      </c>
      <c r="Q516" s="192">
        <f t="shared" si="2"/>
        <v>0</v>
      </c>
    </row>
    <row r="517" spans="1:17" s="18" customFormat="1" ht="15" customHeight="1">
      <c r="A517" s="25">
        <v>1150</v>
      </c>
      <c r="B517" s="43" t="s">
        <v>2529</v>
      </c>
      <c r="C517" s="36" t="s">
        <v>2530</v>
      </c>
      <c r="D517" s="46"/>
      <c r="E517" s="228" t="s">
        <v>275</v>
      </c>
      <c r="F517" s="66">
        <v>5</v>
      </c>
      <c r="G517" s="66">
        <v>5</v>
      </c>
      <c r="H517" s="36" t="s">
        <v>257</v>
      </c>
      <c r="I517" s="66">
        <v>6</v>
      </c>
      <c r="J517" s="47" t="s">
        <v>460</v>
      </c>
      <c r="K517" s="54" t="s">
        <v>2522</v>
      </c>
      <c r="L517" s="111">
        <v>0</v>
      </c>
      <c r="M517" s="111">
        <v>0</v>
      </c>
      <c r="N517" s="111">
        <v>0</v>
      </c>
      <c r="O517" s="111">
        <v>0</v>
      </c>
      <c r="P517" s="111">
        <v>0</v>
      </c>
      <c r="Q517" s="192">
        <f t="shared" si="2"/>
        <v>0</v>
      </c>
    </row>
    <row r="518" spans="1:17" s="18" customFormat="1" ht="15" customHeight="1">
      <c r="A518" s="30">
        <v>1317</v>
      </c>
      <c r="B518" s="43" t="s">
        <v>2531</v>
      </c>
      <c r="C518" s="227" t="s">
        <v>2532</v>
      </c>
      <c r="D518" s="53"/>
      <c r="E518" s="184"/>
      <c r="F518" s="64">
        <v>2</v>
      </c>
      <c r="G518" s="64">
        <v>3</v>
      </c>
      <c r="H518" s="184" t="s">
        <v>278</v>
      </c>
      <c r="I518" s="64">
        <v>2</v>
      </c>
      <c r="J518" s="47" t="s">
        <v>460</v>
      </c>
      <c r="K518" s="54" t="s">
        <v>2522</v>
      </c>
      <c r="L518" s="111">
        <v>0</v>
      </c>
      <c r="M518" s="111">
        <v>0</v>
      </c>
      <c r="N518" s="111">
        <v>0</v>
      </c>
      <c r="O518" s="111">
        <v>0</v>
      </c>
      <c r="P518" s="111">
        <v>0</v>
      </c>
      <c r="Q518" s="192">
        <f t="shared" si="2"/>
        <v>0</v>
      </c>
    </row>
    <row r="519" spans="1:17" s="18" customFormat="1" ht="15" customHeight="1">
      <c r="A519" s="30">
        <v>1359</v>
      </c>
      <c r="B519" s="43" t="s">
        <v>2533</v>
      </c>
      <c r="C519" s="227" t="s">
        <v>2534</v>
      </c>
      <c r="D519" s="53"/>
      <c r="E519" s="184"/>
      <c r="F519" s="64" t="s">
        <v>229</v>
      </c>
      <c r="G519" s="64" t="s">
        <v>229</v>
      </c>
      <c r="H519" s="184" t="s">
        <v>278</v>
      </c>
      <c r="I519" s="64" t="s">
        <v>229</v>
      </c>
      <c r="J519" s="48" t="s">
        <v>479</v>
      </c>
      <c r="K519" s="54" t="s">
        <v>2522</v>
      </c>
      <c r="L519" s="111">
        <v>0</v>
      </c>
      <c r="M519" s="111">
        <v>0</v>
      </c>
      <c r="N519" s="111">
        <v>0</v>
      </c>
      <c r="O519" s="111">
        <v>0</v>
      </c>
      <c r="P519" s="111">
        <v>0</v>
      </c>
      <c r="Q519" s="192">
        <f t="shared" si="2"/>
        <v>0</v>
      </c>
    </row>
    <row r="520" spans="1:17" s="18" customFormat="1" ht="15" customHeight="1">
      <c r="A520" s="30">
        <v>1360</v>
      </c>
      <c r="B520" s="43" t="s">
        <v>2535</v>
      </c>
      <c r="C520" s="229" t="s">
        <v>2536</v>
      </c>
      <c r="D520" s="53"/>
      <c r="E520" s="184"/>
      <c r="F520" s="64"/>
      <c r="G520" s="64"/>
      <c r="H520" s="184" t="s">
        <v>278</v>
      </c>
      <c r="I520" s="64" t="s">
        <v>2537</v>
      </c>
      <c r="J520" s="47" t="s">
        <v>460</v>
      </c>
      <c r="K520" s="54" t="s">
        <v>2522</v>
      </c>
      <c r="L520" s="111">
        <v>0</v>
      </c>
      <c r="M520" s="111">
        <v>0</v>
      </c>
      <c r="N520" s="111">
        <v>0</v>
      </c>
      <c r="O520" s="111">
        <v>0</v>
      </c>
      <c r="P520" s="111">
        <v>0</v>
      </c>
      <c r="Q520" s="192">
        <f t="shared" si="2"/>
        <v>0</v>
      </c>
    </row>
    <row r="521" spans="1:17" s="18" customFormat="1" ht="15" customHeight="1">
      <c r="A521" s="25">
        <v>1227</v>
      </c>
      <c r="B521" s="43" t="s">
        <v>2538</v>
      </c>
      <c r="C521" s="230" t="s">
        <v>2539</v>
      </c>
      <c r="D521" s="53"/>
      <c r="E521" s="144" t="s">
        <v>256</v>
      </c>
      <c r="F521" s="64"/>
      <c r="G521" s="64"/>
      <c r="H521" s="28" t="s">
        <v>299</v>
      </c>
      <c r="I521" s="64">
        <v>2</v>
      </c>
      <c r="J521" s="48" t="s">
        <v>479</v>
      </c>
      <c r="K521" s="54" t="s">
        <v>2522</v>
      </c>
      <c r="L521" s="111">
        <v>0</v>
      </c>
      <c r="M521" s="111">
        <v>0</v>
      </c>
      <c r="N521" s="111">
        <v>0</v>
      </c>
      <c r="O521" s="111">
        <v>0</v>
      </c>
      <c r="P521" s="111">
        <v>0</v>
      </c>
      <c r="Q521" s="192">
        <f t="shared" si="2"/>
        <v>0</v>
      </c>
    </row>
    <row r="522" spans="1:17" s="18" customFormat="1" ht="15" customHeight="1">
      <c r="A522" s="25">
        <v>1228</v>
      </c>
      <c r="B522" s="43" t="s">
        <v>190</v>
      </c>
      <c r="C522" s="227" t="s">
        <v>2540</v>
      </c>
      <c r="D522" s="53"/>
      <c r="E522" s="228" t="s">
        <v>275</v>
      </c>
      <c r="F522" s="64">
        <v>1</v>
      </c>
      <c r="G522" s="64">
        <v>1</v>
      </c>
      <c r="H522" s="28" t="s">
        <v>299</v>
      </c>
      <c r="I522" s="64">
        <v>2</v>
      </c>
      <c r="J522" s="47" t="s">
        <v>460</v>
      </c>
      <c r="K522" s="54" t="s">
        <v>2522</v>
      </c>
      <c r="L522" s="111">
        <v>0</v>
      </c>
      <c r="M522" s="111">
        <v>0</v>
      </c>
      <c r="N522" s="111">
        <v>0</v>
      </c>
      <c r="O522" s="111">
        <v>0</v>
      </c>
      <c r="P522" s="111">
        <v>0</v>
      </c>
      <c r="Q522" s="192">
        <f t="shared" si="2"/>
        <v>0</v>
      </c>
    </row>
    <row r="523" spans="1:17" s="18" customFormat="1" ht="15" customHeight="1">
      <c r="A523" s="25">
        <v>1242</v>
      </c>
      <c r="B523" s="43" t="s">
        <v>2541</v>
      </c>
      <c r="C523" s="231" t="s">
        <v>2542</v>
      </c>
      <c r="D523" s="53"/>
      <c r="E523" s="228" t="s">
        <v>275</v>
      </c>
      <c r="F523" s="64">
        <v>3</v>
      </c>
      <c r="G523" s="64">
        <v>4</v>
      </c>
      <c r="H523" s="28" t="s">
        <v>299</v>
      </c>
      <c r="I523" s="64">
        <v>3</v>
      </c>
      <c r="J523" s="47" t="s">
        <v>460</v>
      </c>
      <c r="K523" s="54" t="s">
        <v>2522</v>
      </c>
      <c r="L523" s="111">
        <v>0</v>
      </c>
      <c r="M523" s="111">
        <v>0</v>
      </c>
      <c r="N523" s="111">
        <v>0</v>
      </c>
      <c r="O523" s="111">
        <v>0</v>
      </c>
      <c r="P523" s="111">
        <v>0</v>
      </c>
      <c r="Q523" s="192">
        <f t="shared" si="2"/>
        <v>0</v>
      </c>
    </row>
    <row r="524" spans="1:17" s="18" customFormat="1" ht="15" customHeight="1">
      <c r="A524" s="25">
        <v>1527</v>
      </c>
      <c r="B524" s="43" t="s">
        <v>2543</v>
      </c>
      <c r="C524" s="227" t="s">
        <v>2544</v>
      </c>
      <c r="D524" s="30"/>
      <c r="E524" s="199"/>
      <c r="F524" s="140"/>
      <c r="G524" s="140"/>
      <c r="H524" s="40" t="s">
        <v>314</v>
      </c>
      <c r="I524" s="140">
        <v>2</v>
      </c>
      <c r="J524" s="47" t="s">
        <v>460</v>
      </c>
      <c r="K524" s="54" t="s">
        <v>2522</v>
      </c>
      <c r="L524" s="111">
        <v>0</v>
      </c>
      <c r="M524" s="111">
        <v>0</v>
      </c>
      <c r="N524" s="111">
        <v>0</v>
      </c>
      <c r="O524" s="111">
        <v>0</v>
      </c>
      <c r="P524" s="111">
        <v>0</v>
      </c>
      <c r="Q524" s="192">
        <f t="shared" si="2"/>
        <v>0</v>
      </c>
    </row>
    <row r="525" spans="1:17" s="18" customFormat="1" ht="15" customHeight="1">
      <c r="A525" s="25">
        <v>1544</v>
      </c>
      <c r="B525" s="43" t="s">
        <v>2545</v>
      </c>
      <c r="C525" s="229" t="s">
        <v>2546</v>
      </c>
      <c r="D525" s="30"/>
      <c r="E525" s="199"/>
      <c r="F525" s="140">
        <v>3</v>
      </c>
      <c r="G525" s="140">
        <v>6</v>
      </c>
      <c r="H525" s="40" t="s">
        <v>314</v>
      </c>
      <c r="I525" s="140">
        <v>4</v>
      </c>
      <c r="J525" s="47" t="s">
        <v>460</v>
      </c>
      <c r="K525" s="54" t="s">
        <v>2522</v>
      </c>
      <c r="L525" s="111">
        <v>0</v>
      </c>
      <c r="M525" s="111">
        <v>0</v>
      </c>
      <c r="N525" s="111">
        <v>0</v>
      </c>
      <c r="O525" s="111">
        <v>0</v>
      </c>
      <c r="P525" s="111">
        <v>0</v>
      </c>
      <c r="Q525" s="192">
        <f t="shared" si="2"/>
        <v>0</v>
      </c>
    </row>
    <row r="526" spans="1:17" s="18" customFormat="1" ht="15" customHeight="1">
      <c r="A526" s="25">
        <v>1552</v>
      </c>
      <c r="B526" s="43" t="s">
        <v>2547</v>
      </c>
      <c r="C526" s="227" t="s">
        <v>2548</v>
      </c>
      <c r="D526" s="30"/>
      <c r="E526" s="199"/>
      <c r="F526" s="140">
        <v>3</v>
      </c>
      <c r="G526" s="140">
        <v>4</v>
      </c>
      <c r="H526" s="40" t="s">
        <v>314</v>
      </c>
      <c r="I526" s="140">
        <v>5</v>
      </c>
      <c r="J526" s="48" t="s">
        <v>479</v>
      </c>
      <c r="K526" s="54" t="s">
        <v>2522</v>
      </c>
      <c r="L526" s="111">
        <v>0</v>
      </c>
      <c r="M526" s="111">
        <v>0</v>
      </c>
      <c r="N526" s="111">
        <v>0</v>
      </c>
      <c r="O526" s="111">
        <v>0</v>
      </c>
      <c r="P526" s="111">
        <v>0</v>
      </c>
      <c r="Q526" s="192">
        <f t="shared" si="2"/>
        <v>0</v>
      </c>
    </row>
    <row r="527" spans="1:17" s="18" customFormat="1" ht="15" customHeight="1">
      <c r="A527" s="35">
        <v>1712</v>
      </c>
      <c r="B527" s="22" t="s">
        <v>2549</v>
      </c>
      <c r="C527" s="229" t="s">
        <v>2550</v>
      </c>
      <c r="D527" s="25"/>
      <c r="E527" s="202"/>
      <c r="F527" s="141"/>
      <c r="G527" s="141"/>
      <c r="H527" s="40" t="s">
        <v>347</v>
      </c>
      <c r="I527" s="220">
        <v>1</v>
      </c>
      <c r="J527" s="47" t="s">
        <v>460</v>
      </c>
      <c r="K527" s="54" t="s">
        <v>2522</v>
      </c>
      <c r="L527" s="111">
        <v>0</v>
      </c>
      <c r="M527" s="111">
        <v>0</v>
      </c>
      <c r="N527" s="111">
        <v>0</v>
      </c>
      <c r="O527" s="21">
        <v>2</v>
      </c>
      <c r="P527" s="111">
        <v>0</v>
      </c>
      <c r="Q527" s="192">
        <f t="shared" si="2"/>
        <v>2</v>
      </c>
    </row>
    <row r="528" spans="1:17" s="18" customFormat="1" ht="15" customHeight="1">
      <c r="A528" s="35">
        <v>1726</v>
      </c>
      <c r="B528" s="43" t="s">
        <v>170</v>
      </c>
      <c r="C528" s="229" t="s">
        <v>2551</v>
      </c>
      <c r="D528" s="25"/>
      <c r="E528" s="202"/>
      <c r="F528" s="141"/>
      <c r="G528" s="141"/>
      <c r="H528" s="40" t="s">
        <v>347</v>
      </c>
      <c r="I528" s="141">
        <v>2</v>
      </c>
      <c r="J528" s="48" t="s">
        <v>479</v>
      </c>
      <c r="K528" s="54" t="s">
        <v>2522</v>
      </c>
      <c r="L528" s="111">
        <v>0</v>
      </c>
      <c r="M528" s="111">
        <v>0</v>
      </c>
      <c r="N528" s="111">
        <v>0</v>
      </c>
      <c r="O528" s="111">
        <v>0</v>
      </c>
      <c r="P528" s="111">
        <v>0</v>
      </c>
      <c r="Q528" s="192">
        <f t="shared" si="2"/>
        <v>0</v>
      </c>
    </row>
    <row r="529" spans="1:17" s="18" customFormat="1" ht="15" customHeight="1">
      <c r="A529" s="35">
        <v>1748</v>
      </c>
      <c r="B529" s="99" t="s">
        <v>2552</v>
      </c>
      <c r="C529" s="229" t="s">
        <v>2553</v>
      </c>
      <c r="D529" s="25"/>
      <c r="E529" s="202"/>
      <c r="F529" s="141">
        <v>3</v>
      </c>
      <c r="G529" s="141">
        <v>4</v>
      </c>
      <c r="H529" s="40" t="s">
        <v>347</v>
      </c>
      <c r="I529" s="141">
        <v>4</v>
      </c>
      <c r="J529" s="47" t="s">
        <v>460</v>
      </c>
      <c r="K529" s="54" t="s">
        <v>2522</v>
      </c>
      <c r="L529" s="111">
        <v>0</v>
      </c>
      <c r="M529" s="111">
        <v>0</v>
      </c>
      <c r="N529" s="111">
        <v>0</v>
      </c>
      <c r="O529" s="111">
        <v>0</v>
      </c>
      <c r="P529" s="111">
        <v>0</v>
      </c>
      <c r="Q529" s="192">
        <f t="shared" si="2"/>
        <v>0</v>
      </c>
    </row>
    <row r="530" spans="1:17" s="18" customFormat="1" ht="15" customHeight="1">
      <c r="A530" s="38">
        <v>1435</v>
      </c>
      <c r="B530" s="43" t="s">
        <v>2554</v>
      </c>
      <c r="C530" s="227" t="s">
        <v>2555</v>
      </c>
      <c r="D530" s="30"/>
      <c r="E530" s="199"/>
      <c r="F530" s="140">
        <v>2</v>
      </c>
      <c r="G530" s="140">
        <v>3</v>
      </c>
      <c r="H530" s="40" t="s">
        <v>366</v>
      </c>
      <c r="I530" s="140">
        <v>3</v>
      </c>
      <c r="J530" s="47" t="s">
        <v>460</v>
      </c>
      <c r="K530" s="54" t="s">
        <v>2522</v>
      </c>
      <c r="L530" s="111">
        <v>0</v>
      </c>
      <c r="M530" s="111">
        <v>0</v>
      </c>
      <c r="N530" s="111">
        <v>0</v>
      </c>
      <c r="O530" s="111">
        <v>0</v>
      </c>
      <c r="P530" s="111">
        <v>0</v>
      </c>
      <c r="Q530" s="192">
        <f t="shared" si="2"/>
        <v>0</v>
      </c>
    </row>
    <row r="531" spans="1:17" s="18" customFormat="1" ht="15" customHeight="1">
      <c r="A531" s="38">
        <v>1442</v>
      </c>
      <c r="B531" s="43" t="s">
        <v>2556</v>
      </c>
      <c r="C531" s="229" t="s">
        <v>2557</v>
      </c>
      <c r="D531" s="30"/>
      <c r="E531" s="199"/>
      <c r="F531" s="140"/>
      <c r="G531" s="140"/>
      <c r="H531" s="40" t="s">
        <v>366</v>
      </c>
      <c r="I531" s="140">
        <v>4</v>
      </c>
      <c r="J531" s="47" t="s">
        <v>460</v>
      </c>
      <c r="K531" s="54" t="s">
        <v>2522</v>
      </c>
      <c r="L531" s="111">
        <v>0</v>
      </c>
      <c r="M531" s="111">
        <v>0</v>
      </c>
      <c r="N531" s="111">
        <v>0</v>
      </c>
      <c r="O531" s="111">
        <v>0</v>
      </c>
      <c r="P531" s="111">
        <v>0</v>
      </c>
      <c r="Q531" s="192">
        <f t="shared" si="2"/>
        <v>0</v>
      </c>
    </row>
    <row r="532" spans="1:17" s="18" customFormat="1" ht="15" customHeight="1">
      <c r="A532" s="38">
        <v>1455</v>
      </c>
      <c r="B532" s="43" t="s">
        <v>2558</v>
      </c>
      <c r="C532" s="227" t="s">
        <v>2559</v>
      </c>
      <c r="D532" s="30"/>
      <c r="E532" s="199"/>
      <c r="F532" s="140">
        <v>4</v>
      </c>
      <c r="G532" s="140">
        <v>4</v>
      </c>
      <c r="H532" s="40" t="s">
        <v>366</v>
      </c>
      <c r="I532" s="140">
        <v>6</v>
      </c>
      <c r="J532" s="48" t="s">
        <v>479</v>
      </c>
      <c r="K532" s="54" t="s">
        <v>2522</v>
      </c>
      <c r="L532" s="111">
        <v>0</v>
      </c>
      <c r="M532" s="111">
        <v>0</v>
      </c>
      <c r="N532" s="111">
        <v>0</v>
      </c>
      <c r="O532" s="111">
        <v>0</v>
      </c>
      <c r="P532" s="111">
        <v>0</v>
      </c>
      <c r="Q532" s="192">
        <f t="shared" si="2"/>
        <v>0</v>
      </c>
    </row>
    <row r="533" spans="1:17" s="18" customFormat="1" ht="15" customHeight="1">
      <c r="A533" s="35">
        <v>1832</v>
      </c>
      <c r="B533" s="22" t="s">
        <v>2560</v>
      </c>
      <c r="C533" s="229" t="s">
        <v>2561</v>
      </c>
      <c r="D533" s="30"/>
      <c r="E533" s="199"/>
      <c r="F533" s="140">
        <v>3</v>
      </c>
      <c r="G533" s="140">
        <v>3</v>
      </c>
      <c r="H533" s="36" t="s">
        <v>384</v>
      </c>
      <c r="I533" s="140">
        <v>3</v>
      </c>
      <c r="J533" s="48" t="s">
        <v>479</v>
      </c>
      <c r="K533" s="54" t="s">
        <v>2522</v>
      </c>
      <c r="L533" s="111">
        <v>0</v>
      </c>
      <c r="M533" s="111">
        <v>0</v>
      </c>
      <c r="N533" s="111">
        <v>0</v>
      </c>
      <c r="O533" s="111">
        <v>0</v>
      </c>
      <c r="P533" s="111">
        <v>0</v>
      </c>
      <c r="Q533" s="192">
        <f t="shared" si="2"/>
        <v>0</v>
      </c>
    </row>
    <row r="534" spans="1:17" s="18" customFormat="1" ht="15" customHeight="1">
      <c r="A534" s="35">
        <v>1847</v>
      </c>
      <c r="B534" s="43" t="s">
        <v>2562</v>
      </c>
      <c r="C534" s="229" t="s">
        <v>2563</v>
      </c>
      <c r="D534" s="30"/>
      <c r="E534" s="199"/>
      <c r="F534" s="140"/>
      <c r="G534" s="140"/>
      <c r="H534" s="36" t="s">
        <v>384</v>
      </c>
      <c r="I534" s="140">
        <v>5</v>
      </c>
      <c r="J534" s="47" t="s">
        <v>460</v>
      </c>
      <c r="K534" s="54" t="s">
        <v>2522</v>
      </c>
      <c r="L534" s="111">
        <v>0</v>
      </c>
      <c r="M534" s="111">
        <v>0</v>
      </c>
      <c r="N534" s="111">
        <v>0</v>
      </c>
      <c r="O534" s="111">
        <v>0</v>
      </c>
      <c r="P534" s="111">
        <v>0</v>
      </c>
      <c r="Q534" s="192">
        <f t="shared" si="2"/>
        <v>0</v>
      </c>
    </row>
    <row r="535" spans="1:17" s="18" customFormat="1" ht="15" customHeight="1">
      <c r="A535" s="35">
        <v>1859</v>
      </c>
      <c r="B535" s="43" t="s">
        <v>2564</v>
      </c>
      <c r="C535" s="229" t="s">
        <v>2565</v>
      </c>
      <c r="D535" s="21"/>
      <c r="E535" s="199"/>
      <c r="F535" s="140" t="s">
        <v>229</v>
      </c>
      <c r="G535" s="140">
        <v>3</v>
      </c>
      <c r="H535" s="36" t="s">
        <v>384</v>
      </c>
      <c r="I535" s="140" t="s">
        <v>229</v>
      </c>
      <c r="J535" s="47" t="s">
        <v>460</v>
      </c>
      <c r="K535" s="54" t="s">
        <v>2522</v>
      </c>
      <c r="L535" s="111">
        <v>0</v>
      </c>
      <c r="M535" s="111">
        <v>0</v>
      </c>
      <c r="N535" s="111">
        <v>0</v>
      </c>
      <c r="O535" s="111">
        <v>0</v>
      </c>
      <c r="P535" s="111">
        <v>0</v>
      </c>
      <c r="Q535" s="192">
        <f t="shared" si="2"/>
        <v>0</v>
      </c>
    </row>
    <row r="536" spans="1:17" s="18" customFormat="1" ht="15" customHeight="1">
      <c r="A536" s="21">
        <v>1937</v>
      </c>
      <c r="B536" s="43" t="s">
        <v>2566</v>
      </c>
      <c r="C536" s="229" t="s">
        <v>2567</v>
      </c>
      <c r="D536" s="30"/>
      <c r="E536" s="199"/>
      <c r="F536" s="140"/>
      <c r="G536" s="140"/>
      <c r="H536" s="40" t="s">
        <v>401</v>
      </c>
      <c r="I536" s="140">
        <v>3</v>
      </c>
      <c r="J536" s="48" t="s">
        <v>479</v>
      </c>
      <c r="K536" s="54" t="s">
        <v>2522</v>
      </c>
      <c r="L536" s="111">
        <v>0</v>
      </c>
      <c r="M536" s="111">
        <v>0</v>
      </c>
      <c r="N536" s="111">
        <v>0</v>
      </c>
      <c r="O536" s="111">
        <v>0</v>
      </c>
      <c r="P536" s="111">
        <v>0</v>
      </c>
      <c r="Q536" s="192">
        <f t="shared" si="2"/>
        <v>0</v>
      </c>
    </row>
    <row r="537" spans="1:17" s="18" customFormat="1" ht="15" customHeight="1">
      <c r="A537" s="21">
        <v>1950</v>
      </c>
      <c r="B537" s="43" t="s">
        <v>232</v>
      </c>
      <c r="C537" s="229" t="s">
        <v>2568</v>
      </c>
      <c r="D537" s="21"/>
      <c r="E537" s="199"/>
      <c r="F537" s="140"/>
      <c r="G537" s="140"/>
      <c r="H537" s="40" t="s">
        <v>401</v>
      </c>
      <c r="I537" s="140">
        <v>5</v>
      </c>
      <c r="J537" s="47" t="s">
        <v>460</v>
      </c>
      <c r="K537" s="54" t="s">
        <v>2522</v>
      </c>
      <c r="L537" s="111">
        <v>0</v>
      </c>
      <c r="M537" s="111">
        <v>0</v>
      </c>
      <c r="N537" s="111">
        <v>0</v>
      </c>
      <c r="O537" s="111">
        <v>0</v>
      </c>
      <c r="P537" s="111">
        <v>0</v>
      </c>
      <c r="Q537" s="192">
        <f t="shared" si="2"/>
        <v>0</v>
      </c>
    </row>
    <row r="538" spans="1:17" s="18" customFormat="1" ht="15" customHeight="1">
      <c r="A538" s="21">
        <v>1951</v>
      </c>
      <c r="B538" s="43" t="s">
        <v>233</v>
      </c>
      <c r="C538" s="229" t="s">
        <v>2569</v>
      </c>
      <c r="D538" s="21"/>
      <c r="E538" s="199"/>
      <c r="F538" s="140"/>
      <c r="G538" s="140"/>
      <c r="H538" s="40" t="s">
        <v>401</v>
      </c>
      <c r="I538" s="140">
        <v>5</v>
      </c>
      <c r="J538" s="47" t="s">
        <v>460</v>
      </c>
      <c r="K538" s="54" t="s">
        <v>2522</v>
      </c>
      <c r="L538" s="111">
        <v>0</v>
      </c>
      <c r="M538" s="111">
        <v>0</v>
      </c>
      <c r="N538" s="111">
        <v>0</v>
      </c>
      <c r="O538" s="111">
        <v>0</v>
      </c>
      <c r="P538" s="111">
        <v>0</v>
      </c>
      <c r="Q538" s="192">
        <f t="shared" si="2"/>
        <v>0</v>
      </c>
    </row>
    <row r="539" spans="1:17" s="18" customFormat="1" ht="15" customHeight="1">
      <c r="A539" s="35"/>
      <c r="B539" s="43" t="s">
        <v>2570</v>
      </c>
      <c r="C539" s="40" t="s">
        <v>2571</v>
      </c>
      <c r="D539" s="30"/>
      <c r="E539" s="202"/>
      <c r="F539" s="140">
        <v>0</v>
      </c>
      <c r="G539" s="140">
        <v>2</v>
      </c>
      <c r="H539" s="40" t="s">
        <v>413</v>
      </c>
      <c r="I539" s="140">
        <v>1</v>
      </c>
      <c r="J539" s="68" t="s">
        <v>460</v>
      </c>
      <c r="K539" s="54" t="s">
        <v>2522</v>
      </c>
      <c r="L539" s="111">
        <v>0</v>
      </c>
      <c r="M539" s="111">
        <v>0</v>
      </c>
      <c r="N539" s="111">
        <v>0</v>
      </c>
      <c r="O539" s="111">
        <v>0</v>
      </c>
      <c r="P539" s="111">
        <v>0</v>
      </c>
      <c r="Q539" s="192">
        <f t="shared" si="2"/>
        <v>0</v>
      </c>
    </row>
    <row r="540" spans="1:17" s="18" customFormat="1" ht="15" customHeight="1">
      <c r="A540" s="35"/>
      <c r="B540" s="43" t="s">
        <v>2572</v>
      </c>
      <c r="C540" s="40" t="s">
        <v>2573</v>
      </c>
      <c r="D540" s="30"/>
      <c r="E540" s="202"/>
      <c r="F540" s="140">
        <v>2</v>
      </c>
      <c r="G540" s="140" t="s">
        <v>229</v>
      </c>
      <c r="H540" s="40" t="s">
        <v>413</v>
      </c>
      <c r="I540" s="245">
        <v>1</v>
      </c>
      <c r="J540" s="68" t="s">
        <v>460</v>
      </c>
      <c r="K540" s="54" t="s">
        <v>2522</v>
      </c>
      <c r="L540" s="111">
        <v>0</v>
      </c>
      <c r="M540" s="111">
        <v>0</v>
      </c>
      <c r="N540" s="111">
        <v>0</v>
      </c>
      <c r="O540" s="111">
        <v>0</v>
      </c>
      <c r="P540" s="111">
        <v>0</v>
      </c>
      <c r="Q540" s="192">
        <f t="shared" si="2"/>
        <v>0</v>
      </c>
    </row>
    <row r="541" spans="1:17" s="18" customFormat="1" ht="15" customHeight="1">
      <c r="A541" s="35"/>
      <c r="B541" s="43" t="s">
        <v>160</v>
      </c>
      <c r="C541" s="40" t="s">
        <v>2574</v>
      </c>
      <c r="D541" s="30"/>
      <c r="E541" s="202"/>
      <c r="F541" s="140" t="s">
        <v>229</v>
      </c>
      <c r="G541" s="140">
        <v>3</v>
      </c>
      <c r="H541" s="40" t="s">
        <v>413</v>
      </c>
      <c r="I541" s="140">
        <v>2</v>
      </c>
      <c r="J541" s="68" t="s">
        <v>460</v>
      </c>
      <c r="K541" s="54" t="s">
        <v>2522</v>
      </c>
      <c r="L541" s="111">
        <v>0</v>
      </c>
      <c r="M541" s="111">
        <v>0</v>
      </c>
      <c r="N541" s="111">
        <v>0</v>
      </c>
      <c r="O541" s="111">
        <v>0</v>
      </c>
      <c r="P541" s="111">
        <v>0</v>
      </c>
      <c r="Q541" s="192">
        <f t="shared" si="2"/>
        <v>0</v>
      </c>
    </row>
    <row r="542" spans="1:17" s="18" customFormat="1" ht="15" customHeight="1">
      <c r="A542" s="35"/>
      <c r="B542" s="43" t="s">
        <v>2575</v>
      </c>
      <c r="C542" s="40" t="s">
        <v>274</v>
      </c>
      <c r="D542" s="30"/>
      <c r="E542" s="202"/>
      <c r="F542" s="140">
        <v>3</v>
      </c>
      <c r="G542" s="140">
        <v>2</v>
      </c>
      <c r="H542" s="40" t="s">
        <v>413</v>
      </c>
      <c r="I542" s="140">
        <v>2</v>
      </c>
      <c r="J542" s="68" t="s">
        <v>460</v>
      </c>
      <c r="K542" s="54" t="s">
        <v>2522</v>
      </c>
      <c r="L542" s="111">
        <v>0</v>
      </c>
      <c r="M542" s="111">
        <v>0</v>
      </c>
      <c r="N542" s="111">
        <v>0</v>
      </c>
      <c r="O542" s="111">
        <v>0</v>
      </c>
      <c r="P542" s="111">
        <v>0</v>
      </c>
      <c r="Q542" s="192">
        <f t="shared" si="2"/>
        <v>0</v>
      </c>
    </row>
    <row r="543" spans="1:17" s="18" customFormat="1" ht="15" customHeight="1">
      <c r="A543" s="35"/>
      <c r="B543" s="43" t="s">
        <v>2576</v>
      </c>
      <c r="C543" s="40" t="s">
        <v>2577</v>
      </c>
      <c r="D543" s="30"/>
      <c r="E543" s="202"/>
      <c r="F543" s="140">
        <v>4</v>
      </c>
      <c r="G543" s="140">
        <v>3</v>
      </c>
      <c r="H543" s="40" t="s">
        <v>413</v>
      </c>
      <c r="I543" s="140">
        <v>3</v>
      </c>
      <c r="J543" s="68" t="s">
        <v>460</v>
      </c>
      <c r="K543" s="54" t="s">
        <v>2522</v>
      </c>
      <c r="L543" s="111">
        <v>0</v>
      </c>
      <c r="M543" s="111">
        <v>0</v>
      </c>
      <c r="N543" s="111">
        <v>0</v>
      </c>
      <c r="O543" s="111">
        <v>0</v>
      </c>
      <c r="P543" s="111">
        <v>0</v>
      </c>
      <c r="Q543" s="192">
        <f t="shared" si="2"/>
        <v>0</v>
      </c>
    </row>
    <row r="544" spans="1:17" s="18" customFormat="1" ht="15" customHeight="1">
      <c r="A544" s="35"/>
      <c r="B544" s="22" t="s">
        <v>2578</v>
      </c>
      <c r="C544" s="40" t="s">
        <v>2579</v>
      </c>
      <c r="D544" s="30"/>
      <c r="E544" s="202"/>
      <c r="F544" s="140" t="s">
        <v>229</v>
      </c>
      <c r="G544" s="140" t="s">
        <v>229</v>
      </c>
      <c r="H544" s="40" t="s">
        <v>413</v>
      </c>
      <c r="I544" s="140">
        <v>3</v>
      </c>
      <c r="J544" s="61" t="s">
        <v>502</v>
      </c>
      <c r="K544" s="54" t="s">
        <v>2522</v>
      </c>
      <c r="L544" s="111">
        <v>0</v>
      </c>
      <c r="M544" s="111">
        <v>0</v>
      </c>
      <c r="N544" s="111">
        <v>0</v>
      </c>
      <c r="O544" s="111">
        <v>0</v>
      </c>
      <c r="P544" s="111">
        <v>0</v>
      </c>
      <c r="Q544" s="192">
        <f t="shared" si="2"/>
        <v>0</v>
      </c>
    </row>
    <row r="545" spans="1:17" s="18" customFormat="1" ht="15" customHeight="1">
      <c r="A545" s="35"/>
      <c r="B545" s="43" t="s">
        <v>2580</v>
      </c>
      <c r="C545" s="40" t="s">
        <v>2581</v>
      </c>
      <c r="D545" s="30"/>
      <c r="E545" s="202"/>
      <c r="F545" s="140">
        <v>3</v>
      </c>
      <c r="G545" s="140">
        <v>3</v>
      </c>
      <c r="H545" s="40" t="s">
        <v>413</v>
      </c>
      <c r="I545" s="140">
        <v>3</v>
      </c>
      <c r="J545" s="68" t="s">
        <v>460</v>
      </c>
      <c r="K545" s="54" t="s">
        <v>2522</v>
      </c>
      <c r="L545" s="111">
        <v>0</v>
      </c>
      <c r="M545" s="111">
        <v>0</v>
      </c>
      <c r="N545" s="111">
        <v>0</v>
      </c>
      <c r="O545" s="111">
        <v>0</v>
      </c>
      <c r="P545" s="111">
        <v>0</v>
      </c>
      <c r="Q545" s="192">
        <f t="shared" si="2"/>
        <v>0</v>
      </c>
    </row>
    <row r="546" spans="1:17" s="18" customFormat="1" ht="15" customHeight="1">
      <c r="A546" s="35"/>
      <c r="B546" s="43" t="s">
        <v>2582</v>
      </c>
      <c r="C546" s="40" t="s">
        <v>2583</v>
      </c>
      <c r="D546" s="30"/>
      <c r="E546" s="202"/>
      <c r="F546" s="140" t="s">
        <v>229</v>
      </c>
      <c r="G546" s="140">
        <v>3</v>
      </c>
      <c r="H546" s="40" t="s">
        <v>413</v>
      </c>
      <c r="I546" s="140">
        <v>3</v>
      </c>
      <c r="J546" s="68" t="s">
        <v>460</v>
      </c>
      <c r="K546" s="54" t="s">
        <v>2522</v>
      </c>
      <c r="L546" s="111">
        <v>0</v>
      </c>
      <c r="M546" s="111">
        <v>0</v>
      </c>
      <c r="N546" s="111">
        <v>0</v>
      </c>
      <c r="O546" s="111">
        <v>0</v>
      </c>
      <c r="P546" s="111">
        <v>0</v>
      </c>
      <c r="Q546" s="192">
        <f t="shared" si="2"/>
        <v>0</v>
      </c>
    </row>
    <row r="547" spans="1:17" s="18" customFormat="1" ht="15" customHeight="1">
      <c r="A547" s="35"/>
      <c r="B547" s="43" t="s">
        <v>146</v>
      </c>
      <c r="C547" s="40" t="s">
        <v>2584</v>
      </c>
      <c r="D547" s="30"/>
      <c r="E547" s="202"/>
      <c r="F547" s="140">
        <v>3</v>
      </c>
      <c r="G547" s="140">
        <v>4</v>
      </c>
      <c r="H547" s="40" t="s">
        <v>413</v>
      </c>
      <c r="I547" s="140">
        <v>4</v>
      </c>
      <c r="J547" s="61" t="s">
        <v>502</v>
      </c>
      <c r="K547" s="54" t="s">
        <v>2522</v>
      </c>
      <c r="L547" s="59">
        <v>0</v>
      </c>
      <c r="M547" s="59">
        <v>0</v>
      </c>
      <c r="N547" s="59">
        <v>1</v>
      </c>
      <c r="O547" s="59">
        <v>1</v>
      </c>
      <c r="P547" s="59">
        <v>0</v>
      </c>
      <c r="Q547" s="192">
        <f t="shared" si="2"/>
        <v>2</v>
      </c>
    </row>
    <row r="548" spans="1:17" s="18" customFormat="1" ht="15" customHeight="1">
      <c r="A548" s="35"/>
      <c r="B548" s="22" t="s">
        <v>2585</v>
      </c>
      <c r="C548" s="139" t="s">
        <v>2586</v>
      </c>
      <c r="D548" s="30"/>
      <c r="E548" s="202"/>
      <c r="F548" s="140">
        <v>3</v>
      </c>
      <c r="G548" s="140">
        <v>2</v>
      </c>
      <c r="H548" s="40" t="s">
        <v>413</v>
      </c>
      <c r="I548" s="140">
        <v>4</v>
      </c>
      <c r="J548" s="68" t="s">
        <v>460</v>
      </c>
      <c r="K548" s="54" t="s">
        <v>2522</v>
      </c>
      <c r="L548" s="111">
        <v>0</v>
      </c>
      <c r="M548" s="111">
        <v>0</v>
      </c>
      <c r="N548" s="111">
        <v>0</v>
      </c>
      <c r="O548" s="111">
        <v>0</v>
      </c>
      <c r="P548" s="111">
        <v>0</v>
      </c>
      <c r="Q548" s="192">
        <f t="shared" si="2"/>
        <v>0</v>
      </c>
    </row>
    <row r="549" spans="1:17" s="18" customFormat="1" ht="15" customHeight="1">
      <c r="A549" s="35"/>
      <c r="B549" s="22" t="s">
        <v>2587</v>
      </c>
      <c r="C549" s="40" t="s">
        <v>2588</v>
      </c>
      <c r="D549" s="30"/>
      <c r="E549" s="202"/>
      <c r="F549" s="140">
        <v>5</v>
      </c>
      <c r="G549" s="140">
        <v>6</v>
      </c>
      <c r="H549" s="40" t="s">
        <v>413</v>
      </c>
      <c r="I549" s="140">
        <v>5</v>
      </c>
      <c r="J549" s="61" t="s">
        <v>502</v>
      </c>
      <c r="K549" s="54" t="s">
        <v>2522</v>
      </c>
      <c r="L549" s="111">
        <v>0</v>
      </c>
      <c r="M549" s="111">
        <v>0</v>
      </c>
      <c r="N549" s="111">
        <v>0</v>
      </c>
      <c r="O549" s="111">
        <v>0</v>
      </c>
      <c r="P549" s="111">
        <v>0</v>
      </c>
      <c r="Q549" s="192">
        <f t="shared" si="2"/>
        <v>0</v>
      </c>
    </row>
    <row r="550" spans="1:17" s="18" customFormat="1" ht="15" customHeight="1">
      <c r="A550" s="35"/>
      <c r="B550" s="43" t="s">
        <v>2589</v>
      </c>
      <c r="C550" s="40" t="s">
        <v>2590</v>
      </c>
      <c r="D550" s="30"/>
      <c r="E550" s="202"/>
      <c r="F550" s="140">
        <v>3</v>
      </c>
      <c r="G550" s="140">
        <v>6</v>
      </c>
      <c r="H550" s="40" t="s">
        <v>413</v>
      </c>
      <c r="I550" s="140">
        <v>5</v>
      </c>
      <c r="J550" s="72" t="s">
        <v>479</v>
      </c>
      <c r="K550" s="54" t="s">
        <v>2522</v>
      </c>
      <c r="L550" s="111">
        <v>0</v>
      </c>
      <c r="M550" s="111">
        <v>0</v>
      </c>
      <c r="N550" s="111">
        <v>0</v>
      </c>
      <c r="O550" s="111">
        <v>0</v>
      </c>
      <c r="P550" s="111">
        <v>0</v>
      </c>
      <c r="Q550" s="192">
        <f t="shared" si="2"/>
        <v>0</v>
      </c>
    </row>
    <row r="551" spans="1:17" s="18" customFormat="1" ht="15" customHeight="1">
      <c r="A551" s="35"/>
      <c r="B551" s="43" t="s">
        <v>2591</v>
      </c>
      <c r="C551" s="40" t="s">
        <v>2592</v>
      </c>
      <c r="D551" s="30"/>
      <c r="E551" s="202"/>
      <c r="F551" s="140">
        <v>4</v>
      </c>
      <c r="G551" s="140">
        <v>4</v>
      </c>
      <c r="H551" s="40" t="s">
        <v>413</v>
      </c>
      <c r="I551" s="140">
        <v>5</v>
      </c>
      <c r="J551" s="68" t="s">
        <v>460</v>
      </c>
      <c r="K551" s="54" t="s">
        <v>2522</v>
      </c>
      <c r="L551" s="111">
        <v>0</v>
      </c>
      <c r="M551" s="111">
        <v>0</v>
      </c>
      <c r="N551" s="111">
        <v>0</v>
      </c>
      <c r="O551" s="111">
        <v>0</v>
      </c>
      <c r="P551" s="111">
        <v>0</v>
      </c>
      <c r="Q551" s="192">
        <f t="shared" si="2"/>
        <v>0</v>
      </c>
    </row>
    <row r="552" spans="1:17" s="18" customFormat="1" ht="15" customHeight="1">
      <c r="A552" s="35"/>
      <c r="B552" s="43" t="s">
        <v>156</v>
      </c>
      <c r="C552" s="40" t="s">
        <v>2593</v>
      </c>
      <c r="D552" s="21"/>
      <c r="E552" s="202"/>
      <c r="F552" s="140">
        <v>3</v>
      </c>
      <c r="G552" s="140">
        <v>6</v>
      </c>
      <c r="H552" s="40" t="s">
        <v>413</v>
      </c>
      <c r="I552" s="140">
        <v>6</v>
      </c>
      <c r="J552" s="72" t="s">
        <v>479</v>
      </c>
      <c r="K552" s="54" t="s">
        <v>2522</v>
      </c>
      <c r="L552" s="111">
        <v>0</v>
      </c>
      <c r="M552" s="111">
        <v>0</v>
      </c>
      <c r="N552" s="111">
        <v>0</v>
      </c>
      <c r="O552" s="111">
        <v>0</v>
      </c>
      <c r="P552" s="111">
        <v>0</v>
      </c>
      <c r="Q552" s="192">
        <f t="shared" si="2"/>
        <v>0</v>
      </c>
    </row>
    <row r="553" spans="1:17" s="18" customFormat="1" ht="15" customHeight="1">
      <c r="A553" s="35"/>
      <c r="B553" s="43" t="s">
        <v>2594</v>
      </c>
      <c r="C553" s="40" t="s">
        <v>2595</v>
      </c>
      <c r="D553" s="21"/>
      <c r="E553" s="202"/>
      <c r="F553" s="140">
        <v>3</v>
      </c>
      <c r="G553" s="140">
        <v>3</v>
      </c>
      <c r="H553" s="40" t="s">
        <v>413</v>
      </c>
      <c r="I553" s="140">
        <v>6</v>
      </c>
      <c r="J553" s="72" t="s">
        <v>479</v>
      </c>
      <c r="K553" s="54" t="s">
        <v>2522</v>
      </c>
      <c r="L553" s="111">
        <v>0</v>
      </c>
      <c r="M553" s="111">
        <v>0</v>
      </c>
      <c r="N553" s="111">
        <v>0</v>
      </c>
      <c r="O553" s="111">
        <v>0</v>
      </c>
      <c r="P553" s="111">
        <v>0</v>
      </c>
      <c r="Q553" s="192">
        <f t="shared" si="2"/>
        <v>0</v>
      </c>
    </row>
    <row r="554" spans="1:17" s="18" customFormat="1" ht="15" customHeight="1">
      <c r="A554" s="35"/>
      <c r="B554" s="43" t="s">
        <v>129</v>
      </c>
      <c r="C554" s="40" t="s">
        <v>2596</v>
      </c>
      <c r="D554" s="21"/>
      <c r="E554" s="202"/>
      <c r="F554" s="140">
        <v>4</v>
      </c>
      <c r="G554" s="140">
        <v>6</v>
      </c>
      <c r="H554" s="40" t="s">
        <v>413</v>
      </c>
      <c r="I554" s="140">
        <v>7</v>
      </c>
      <c r="J554" s="61" t="s">
        <v>502</v>
      </c>
      <c r="K554" s="54" t="s">
        <v>2522</v>
      </c>
      <c r="L554" s="111">
        <v>0</v>
      </c>
      <c r="M554" s="111">
        <v>0</v>
      </c>
      <c r="N554" s="111">
        <v>0</v>
      </c>
      <c r="O554" s="111">
        <v>0</v>
      </c>
      <c r="P554" s="111">
        <v>0</v>
      </c>
      <c r="Q554" s="192">
        <f t="shared" si="2"/>
        <v>0</v>
      </c>
    </row>
    <row r="555" spans="1:17" s="18" customFormat="1" ht="15" customHeight="1">
      <c r="A555" s="35"/>
      <c r="B555" s="43" t="s">
        <v>61</v>
      </c>
      <c r="C555" s="40" t="s">
        <v>2597</v>
      </c>
      <c r="D555" s="21"/>
      <c r="E555" s="202"/>
      <c r="F555" s="140" t="s">
        <v>2537</v>
      </c>
      <c r="G555" s="140" t="s">
        <v>2537</v>
      </c>
      <c r="H555" s="40" t="s">
        <v>413</v>
      </c>
      <c r="I555" s="140">
        <v>8</v>
      </c>
      <c r="J555" s="61" t="s">
        <v>502</v>
      </c>
      <c r="K555" s="54" t="s">
        <v>2522</v>
      </c>
      <c r="L555" s="111">
        <v>0</v>
      </c>
      <c r="M555" s="111">
        <v>0</v>
      </c>
      <c r="N555" s="111">
        <v>0</v>
      </c>
      <c r="O555" s="111">
        <v>0</v>
      </c>
      <c r="P555" s="111">
        <v>0</v>
      </c>
      <c r="Q555" s="192">
        <f t="shared" si="2"/>
        <v>0</v>
      </c>
    </row>
    <row r="556" spans="1:17" s="18" customFormat="1" ht="15" customHeight="1">
      <c r="A556" s="35"/>
      <c r="B556" s="22" t="s">
        <v>2598</v>
      </c>
      <c r="C556" s="40" t="s">
        <v>2599</v>
      </c>
      <c r="D556" s="30"/>
      <c r="E556" s="202"/>
      <c r="F556" s="140" t="s">
        <v>2600</v>
      </c>
      <c r="G556" s="140" t="s">
        <v>2600</v>
      </c>
      <c r="H556" s="40" t="s">
        <v>413</v>
      </c>
      <c r="I556" s="140">
        <v>12</v>
      </c>
      <c r="J556" s="73" t="s">
        <v>496</v>
      </c>
      <c r="K556" s="54" t="s">
        <v>2522</v>
      </c>
      <c r="L556" s="111">
        <v>0</v>
      </c>
      <c r="M556" s="111">
        <v>0</v>
      </c>
      <c r="N556" s="111">
        <v>0</v>
      </c>
      <c r="O556" s="111">
        <v>0</v>
      </c>
      <c r="P556" s="111">
        <v>0</v>
      </c>
      <c r="Q556" s="192">
        <f t="shared" si="2"/>
        <v>0</v>
      </c>
    </row>
    <row r="557" spans="1:17" s="19" customFormat="1" ht="15" customHeight="1">
      <c r="A557" s="234"/>
      <c r="B557" s="235" t="s">
        <v>2601</v>
      </c>
      <c r="C557" s="235" t="s">
        <v>2602</v>
      </c>
      <c r="D557" s="236"/>
      <c r="E557" s="236" t="s">
        <v>275</v>
      </c>
      <c r="F557" s="236">
        <v>2</v>
      </c>
      <c r="G557" s="236">
        <v>2</v>
      </c>
      <c r="H557" s="236" t="s">
        <v>2603</v>
      </c>
      <c r="I557" s="236">
        <v>3</v>
      </c>
      <c r="J557" s="236" t="s">
        <v>479</v>
      </c>
      <c r="K557" s="235" t="s">
        <v>2604</v>
      </c>
      <c r="L557" s="111">
        <v>0</v>
      </c>
      <c r="M557" s="111">
        <v>0</v>
      </c>
      <c r="N557" s="111">
        <v>0</v>
      </c>
      <c r="O557" s="111">
        <v>0</v>
      </c>
      <c r="P557" s="111">
        <v>0</v>
      </c>
      <c r="Q557" s="192">
        <f t="shared" si="2"/>
        <v>0</v>
      </c>
    </row>
    <row r="558" spans="1:17" s="18" customFormat="1" ht="15" customHeight="1">
      <c r="A558" s="146"/>
      <c r="B558" s="237" t="s">
        <v>2605</v>
      </c>
      <c r="C558" s="237" t="s">
        <v>2606</v>
      </c>
      <c r="D558" s="238"/>
      <c r="E558" s="238" t="s">
        <v>275</v>
      </c>
      <c r="F558" s="238">
        <v>3</v>
      </c>
      <c r="G558" s="238">
        <v>3</v>
      </c>
      <c r="H558" s="239" t="s">
        <v>2607</v>
      </c>
      <c r="I558" s="238">
        <v>4</v>
      </c>
      <c r="J558" s="246" t="s">
        <v>460</v>
      </c>
      <c r="K558" s="237" t="s">
        <v>2604</v>
      </c>
      <c r="L558" s="111">
        <v>0</v>
      </c>
      <c r="M558" s="111">
        <v>0</v>
      </c>
      <c r="N558" s="146">
        <v>1</v>
      </c>
      <c r="O558" s="146">
        <v>1</v>
      </c>
      <c r="P558" s="111">
        <v>0</v>
      </c>
      <c r="Q558" s="192">
        <f t="shared" si="2"/>
        <v>2</v>
      </c>
    </row>
    <row r="559" spans="1:17" s="18" customFormat="1" ht="15" customHeight="1">
      <c r="A559" s="146"/>
      <c r="B559" s="240" t="s">
        <v>2608</v>
      </c>
      <c r="C559" s="237" t="s">
        <v>2609</v>
      </c>
      <c r="D559" s="238"/>
      <c r="E559" s="238" t="s">
        <v>275</v>
      </c>
      <c r="F559" s="238">
        <v>3</v>
      </c>
      <c r="G559" s="238">
        <v>3</v>
      </c>
      <c r="H559" s="239" t="s">
        <v>2607</v>
      </c>
      <c r="I559" s="238">
        <v>4</v>
      </c>
      <c r="J559" s="246" t="s">
        <v>502</v>
      </c>
      <c r="K559" s="237" t="s">
        <v>2604</v>
      </c>
      <c r="L559" s="111">
        <v>0</v>
      </c>
      <c r="M559" s="111">
        <v>0</v>
      </c>
      <c r="N559" s="111">
        <v>0</v>
      </c>
      <c r="O559" s="111">
        <v>0</v>
      </c>
      <c r="P559" s="146">
        <v>1</v>
      </c>
      <c r="Q559" s="192">
        <f t="shared" si="2"/>
        <v>1</v>
      </c>
    </row>
    <row r="560" spans="1:17" s="18" customFormat="1" ht="15" customHeight="1">
      <c r="A560" s="146"/>
      <c r="B560" s="237" t="s">
        <v>2610</v>
      </c>
      <c r="C560" s="237" t="s">
        <v>2611</v>
      </c>
      <c r="D560" s="238"/>
      <c r="E560" s="238" t="s">
        <v>256</v>
      </c>
      <c r="F560" s="238"/>
      <c r="G560" s="238"/>
      <c r="H560" s="238" t="s">
        <v>257</v>
      </c>
      <c r="I560" s="238">
        <v>1</v>
      </c>
      <c r="J560" s="246" t="s">
        <v>460</v>
      </c>
      <c r="K560" s="237" t="s">
        <v>2604</v>
      </c>
      <c r="L560" s="111">
        <v>0</v>
      </c>
      <c r="M560" s="111">
        <v>0</v>
      </c>
      <c r="N560" s="111">
        <v>0</v>
      </c>
      <c r="O560" s="111">
        <v>0</v>
      </c>
      <c r="P560" s="111">
        <v>0</v>
      </c>
      <c r="Q560" s="192">
        <f t="shared" si="2"/>
        <v>0</v>
      </c>
    </row>
    <row r="561" spans="1:17" s="18" customFormat="1" ht="15" customHeight="1">
      <c r="A561" s="146"/>
      <c r="B561" s="240" t="s">
        <v>2612</v>
      </c>
      <c r="C561" s="237" t="s">
        <v>2613</v>
      </c>
      <c r="D561" s="238"/>
      <c r="E561" s="238" t="s">
        <v>256</v>
      </c>
      <c r="F561" s="238"/>
      <c r="G561" s="238"/>
      <c r="H561" s="238" t="s">
        <v>257</v>
      </c>
      <c r="I561" s="238">
        <v>1</v>
      </c>
      <c r="J561" s="246" t="s">
        <v>479</v>
      </c>
      <c r="K561" s="237" t="s">
        <v>2604</v>
      </c>
      <c r="L561" s="111">
        <v>0</v>
      </c>
      <c r="M561" s="111">
        <v>0</v>
      </c>
      <c r="N561" s="111">
        <v>0</v>
      </c>
      <c r="O561" s="111">
        <v>0</v>
      </c>
      <c r="P561" s="111">
        <v>0</v>
      </c>
      <c r="Q561" s="192">
        <f t="shared" si="2"/>
        <v>0</v>
      </c>
    </row>
    <row r="562" spans="1:17" s="18" customFormat="1" ht="15" customHeight="1">
      <c r="B562" s="237" t="s">
        <v>2614</v>
      </c>
      <c r="C562" s="237" t="s">
        <v>2615</v>
      </c>
      <c r="D562" s="238"/>
      <c r="E562" s="238" t="s">
        <v>256</v>
      </c>
      <c r="F562" s="238"/>
      <c r="G562" s="238"/>
      <c r="H562" s="238" t="s">
        <v>257</v>
      </c>
      <c r="I562" s="238">
        <v>3</v>
      </c>
      <c r="J562" s="246" t="s">
        <v>496</v>
      </c>
      <c r="K562" s="237" t="s">
        <v>2604</v>
      </c>
      <c r="L562" s="146">
        <v>1</v>
      </c>
      <c r="M562" s="146">
        <v>2</v>
      </c>
      <c r="N562" s="146">
        <v>1</v>
      </c>
      <c r="O562" s="146">
        <v>2</v>
      </c>
      <c r="P562" s="146">
        <v>2</v>
      </c>
      <c r="Q562" s="192">
        <f t="shared" si="2"/>
        <v>8</v>
      </c>
    </row>
    <row r="563" spans="1:17" s="18" customFormat="1" ht="15" customHeight="1">
      <c r="B563" s="240" t="s">
        <v>2616</v>
      </c>
      <c r="C563" s="237" t="s">
        <v>2617</v>
      </c>
      <c r="D563" s="238"/>
      <c r="E563" s="238" t="s">
        <v>256</v>
      </c>
      <c r="F563" s="238"/>
      <c r="G563" s="238"/>
      <c r="H563" s="238" t="s">
        <v>257</v>
      </c>
      <c r="I563" s="238">
        <v>3</v>
      </c>
      <c r="J563" s="246" t="s">
        <v>460</v>
      </c>
      <c r="K563" s="237" t="s">
        <v>2604</v>
      </c>
      <c r="L563" s="111">
        <v>0</v>
      </c>
      <c r="M563" s="111">
        <v>0</v>
      </c>
      <c r="N563" s="111">
        <v>0</v>
      </c>
      <c r="O563" s="111">
        <v>0</v>
      </c>
      <c r="P563" s="146">
        <v>2</v>
      </c>
      <c r="Q563" s="192">
        <f t="shared" si="2"/>
        <v>2</v>
      </c>
    </row>
    <row r="564" spans="1:17" s="18" customFormat="1" ht="15" customHeight="1">
      <c r="B564" s="237" t="s">
        <v>2618</v>
      </c>
      <c r="C564" s="237" t="s">
        <v>2619</v>
      </c>
      <c r="D564" s="238"/>
      <c r="E564" s="238" t="s">
        <v>275</v>
      </c>
      <c r="F564" s="238">
        <v>3</v>
      </c>
      <c r="G564" s="238">
        <v>3</v>
      </c>
      <c r="H564" s="238" t="s">
        <v>257</v>
      </c>
      <c r="I564" s="238">
        <v>3</v>
      </c>
      <c r="J564" s="246" t="s">
        <v>479</v>
      </c>
      <c r="K564" s="237" t="s">
        <v>2604</v>
      </c>
      <c r="L564" s="146">
        <v>1</v>
      </c>
      <c r="M564" s="111">
        <v>0</v>
      </c>
      <c r="N564" s="111">
        <v>0</v>
      </c>
      <c r="O564" s="111">
        <v>0</v>
      </c>
      <c r="P564" s="146">
        <v>1</v>
      </c>
      <c r="Q564" s="192">
        <f t="shared" si="2"/>
        <v>2</v>
      </c>
    </row>
    <row r="565" spans="1:17" s="18" customFormat="1" ht="15" customHeight="1">
      <c r="B565" s="237" t="s">
        <v>2620</v>
      </c>
      <c r="C565" s="237" t="s">
        <v>2621</v>
      </c>
      <c r="D565" s="238"/>
      <c r="E565" s="238" t="s">
        <v>256</v>
      </c>
      <c r="F565" s="238"/>
      <c r="G565" s="238"/>
      <c r="H565" s="238" t="s">
        <v>257</v>
      </c>
      <c r="I565" s="238">
        <v>5</v>
      </c>
      <c r="J565" s="246" t="s">
        <v>496</v>
      </c>
      <c r="K565" s="237" t="s">
        <v>2604</v>
      </c>
      <c r="L565" s="111">
        <v>0</v>
      </c>
      <c r="M565" s="146">
        <v>2</v>
      </c>
      <c r="N565" s="146">
        <v>1</v>
      </c>
      <c r="O565" s="146">
        <v>2</v>
      </c>
      <c r="P565" s="146">
        <v>2</v>
      </c>
      <c r="Q565" s="192">
        <f t="shared" si="2"/>
        <v>7</v>
      </c>
    </row>
    <row r="566" spans="1:17" s="18" customFormat="1" ht="15" customHeight="1">
      <c r="B566" s="237" t="s">
        <v>2622</v>
      </c>
      <c r="C566" s="237" t="s">
        <v>2623</v>
      </c>
      <c r="D566" s="238"/>
      <c r="E566" s="238" t="s">
        <v>275</v>
      </c>
      <c r="F566" s="238">
        <v>4</v>
      </c>
      <c r="G566" s="238">
        <v>5</v>
      </c>
      <c r="H566" s="238" t="s">
        <v>257</v>
      </c>
      <c r="I566" s="238">
        <v>5</v>
      </c>
      <c r="J566" s="246" t="s">
        <v>479</v>
      </c>
      <c r="K566" s="237" t="s">
        <v>2604</v>
      </c>
      <c r="L566" s="111">
        <v>0</v>
      </c>
      <c r="M566" s="146">
        <v>1</v>
      </c>
      <c r="N566" s="146">
        <v>0</v>
      </c>
      <c r="O566" s="146">
        <v>2</v>
      </c>
      <c r="P566" s="111">
        <v>0</v>
      </c>
      <c r="Q566" s="192">
        <f t="shared" si="2"/>
        <v>3</v>
      </c>
    </row>
    <row r="567" spans="1:17" s="18" customFormat="1" ht="15" customHeight="1">
      <c r="B567" s="240" t="s">
        <v>2624</v>
      </c>
      <c r="C567" s="237" t="s">
        <v>2625</v>
      </c>
      <c r="D567" s="238"/>
      <c r="E567" s="238" t="s">
        <v>275</v>
      </c>
      <c r="F567" s="238">
        <v>3</v>
      </c>
      <c r="G567" s="238">
        <v>6</v>
      </c>
      <c r="H567" s="238" t="s">
        <v>257</v>
      </c>
      <c r="I567" s="238">
        <v>6</v>
      </c>
      <c r="J567" s="246" t="s">
        <v>460</v>
      </c>
      <c r="K567" s="237" t="s">
        <v>2604</v>
      </c>
      <c r="L567" s="111">
        <v>0</v>
      </c>
      <c r="M567" s="111">
        <v>0</v>
      </c>
      <c r="N567" s="111">
        <v>0</v>
      </c>
      <c r="O567" s="111">
        <v>0</v>
      </c>
      <c r="P567" s="146">
        <v>1</v>
      </c>
      <c r="Q567" s="192">
        <f t="shared" si="2"/>
        <v>1</v>
      </c>
    </row>
    <row r="568" spans="1:17" s="18" customFormat="1" ht="15" customHeight="1">
      <c r="B568" s="240" t="s">
        <v>64</v>
      </c>
      <c r="C568" s="237" t="s">
        <v>2626</v>
      </c>
      <c r="D568" s="238"/>
      <c r="E568" s="238" t="s">
        <v>275</v>
      </c>
      <c r="F568" s="238">
        <v>7</v>
      </c>
      <c r="G568" s="238">
        <v>7</v>
      </c>
      <c r="H568" s="238" t="s">
        <v>257</v>
      </c>
      <c r="I568" s="238">
        <v>10</v>
      </c>
      <c r="J568" s="246" t="s">
        <v>502</v>
      </c>
      <c r="K568" s="237" t="s">
        <v>2604</v>
      </c>
      <c r="L568" s="247">
        <v>0</v>
      </c>
      <c r="M568" s="247">
        <v>0</v>
      </c>
      <c r="N568" s="146">
        <v>1</v>
      </c>
      <c r="O568" s="247">
        <v>0</v>
      </c>
      <c r="P568" s="247">
        <v>0</v>
      </c>
      <c r="Q568" s="192">
        <f t="shared" si="2"/>
        <v>1</v>
      </c>
    </row>
    <row r="569" spans="1:17" s="18" customFormat="1" ht="15" customHeight="1">
      <c r="B569" s="237" t="s">
        <v>2627</v>
      </c>
      <c r="C569" s="237" t="s">
        <v>2628</v>
      </c>
      <c r="D569" s="238"/>
      <c r="E569" s="238" t="s">
        <v>256</v>
      </c>
      <c r="F569" s="238"/>
      <c r="G569" s="238"/>
      <c r="H569" s="238" t="s">
        <v>278</v>
      </c>
      <c r="I569" s="238">
        <v>0</v>
      </c>
      <c r="J569" s="246" t="s">
        <v>460</v>
      </c>
      <c r="K569" s="237" t="s">
        <v>2604</v>
      </c>
      <c r="L569" s="111">
        <v>0</v>
      </c>
      <c r="M569" s="111">
        <v>0</v>
      </c>
      <c r="N569" s="111">
        <v>0</v>
      </c>
      <c r="O569" s="111">
        <v>0</v>
      </c>
      <c r="P569" s="111">
        <v>0</v>
      </c>
      <c r="Q569" s="192">
        <f t="shared" si="2"/>
        <v>0</v>
      </c>
    </row>
    <row r="570" spans="1:17" s="18" customFormat="1" ht="15" customHeight="1">
      <c r="B570" s="237" t="s">
        <v>2629</v>
      </c>
      <c r="C570" s="237" t="s">
        <v>2630</v>
      </c>
      <c r="D570" s="238"/>
      <c r="E570" s="238" t="s">
        <v>275</v>
      </c>
      <c r="F570" s="238">
        <v>2</v>
      </c>
      <c r="G570" s="238">
        <v>1</v>
      </c>
      <c r="H570" s="238" t="s">
        <v>278</v>
      </c>
      <c r="I570" s="238">
        <v>1</v>
      </c>
      <c r="J570" s="246" t="s">
        <v>460</v>
      </c>
      <c r="K570" s="237" t="s">
        <v>2604</v>
      </c>
      <c r="L570" s="111">
        <v>0</v>
      </c>
      <c r="M570" s="111">
        <v>0</v>
      </c>
      <c r="N570" s="111">
        <v>0</v>
      </c>
      <c r="O570" s="111">
        <v>0</v>
      </c>
      <c r="P570" s="111">
        <v>0</v>
      </c>
      <c r="Q570" s="192">
        <f t="shared" ref="Q570:Q633" si="3">SUBTOTAL(9,L570:P570)</f>
        <v>0</v>
      </c>
    </row>
    <row r="571" spans="1:17" s="18" customFormat="1" ht="15" customHeight="1">
      <c r="B571" s="241" t="s">
        <v>2631</v>
      </c>
      <c r="C571" s="237" t="s">
        <v>2632</v>
      </c>
      <c r="D571" s="238"/>
      <c r="E571" s="238" t="s">
        <v>275</v>
      </c>
      <c r="F571" s="238">
        <v>3</v>
      </c>
      <c r="G571" s="238">
        <v>4</v>
      </c>
      <c r="H571" s="238" t="s">
        <v>278</v>
      </c>
      <c r="I571" s="238">
        <v>3</v>
      </c>
      <c r="J571" s="246" t="s">
        <v>496</v>
      </c>
      <c r="K571" s="237" t="s">
        <v>2604</v>
      </c>
      <c r="L571" s="146">
        <v>1</v>
      </c>
      <c r="M571" s="146">
        <v>2</v>
      </c>
      <c r="N571" s="146">
        <v>2</v>
      </c>
      <c r="O571" s="146">
        <v>2</v>
      </c>
      <c r="P571" s="146">
        <v>1</v>
      </c>
      <c r="Q571" s="192">
        <f t="shared" si="3"/>
        <v>8</v>
      </c>
    </row>
    <row r="572" spans="1:17" s="18" customFormat="1" ht="15" customHeight="1">
      <c r="B572" s="237" t="s">
        <v>2633</v>
      </c>
      <c r="C572" s="237" t="s">
        <v>2634</v>
      </c>
      <c r="D572" s="238"/>
      <c r="E572" s="238" t="s">
        <v>256</v>
      </c>
      <c r="F572" s="238"/>
      <c r="G572" s="238"/>
      <c r="H572" s="238" t="s">
        <v>278</v>
      </c>
      <c r="I572" s="238">
        <v>3</v>
      </c>
      <c r="J572" s="246" t="s">
        <v>479</v>
      </c>
      <c r="K572" s="237" t="s">
        <v>2604</v>
      </c>
      <c r="L572" s="111">
        <v>0</v>
      </c>
      <c r="M572" s="111">
        <v>0</v>
      </c>
      <c r="N572" s="111">
        <v>0</v>
      </c>
      <c r="O572" s="146">
        <v>1</v>
      </c>
      <c r="P572" s="146">
        <v>2</v>
      </c>
      <c r="Q572" s="192">
        <f t="shared" si="3"/>
        <v>3</v>
      </c>
    </row>
    <row r="573" spans="1:17" s="18" customFormat="1" ht="15" customHeight="1">
      <c r="B573" s="237" t="s">
        <v>2635</v>
      </c>
      <c r="C573" s="237" t="s">
        <v>2636</v>
      </c>
      <c r="D573" s="238"/>
      <c r="E573" s="238" t="s">
        <v>256</v>
      </c>
      <c r="F573" s="238"/>
      <c r="G573" s="238"/>
      <c r="H573" s="238" t="s">
        <v>278</v>
      </c>
      <c r="I573" s="238">
        <v>3</v>
      </c>
      <c r="J573" s="246" t="s">
        <v>479</v>
      </c>
      <c r="K573" s="237" t="s">
        <v>2604</v>
      </c>
      <c r="L573" s="111">
        <v>0</v>
      </c>
      <c r="M573" s="111">
        <v>0</v>
      </c>
      <c r="N573" s="111">
        <v>0</v>
      </c>
      <c r="O573" s="111">
        <v>0</v>
      </c>
      <c r="P573" s="111">
        <v>0</v>
      </c>
      <c r="Q573" s="192">
        <f t="shared" si="3"/>
        <v>0</v>
      </c>
    </row>
    <row r="574" spans="1:17" s="20" customFormat="1" ht="15" customHeight="1">
      <c r="B574" s="242" t="s">
        <v>2637</v>
      </c>
      <c r="C574" s="242" t="s">
        <v>2638</v>
      </c>
      <c r="D574" s="243"/>
      <c r="E574" s="243" t="s">
        <v>275</v>
      </c>
      <c r="F574" s="243">
        <v>5</v>
      </c>
      <c r="G574" s="243">
        <v>5</v>
      </c>
      <c r="H574" s="243" t="s">
        <v>278</v>
      </c>
      <c r="I574" s="243">
        <v>5</v>
      </c>
      <c r="J574" s="243" t="s">
        <v>460</v>
      </c>
      <c r="K574" s="242" t="s">
        <v>2604</v>
      </c>
      <c r="L574" s="248">
        <v>0</v>
      </c>
      <c r="M574" s="248">
        <v>0</v>
      </c>
      <c r="N574" s="248">
        <v>0</v>
      </c>
      <c r="O574" s="248">
        <v>0</v>
      </c>
      <c r="P574" s="248">
        <v>0</v>
      </c>
      <c r="Q574" s="192">
        <f t="shared" si="3"/>
        <v>0</v>
      </c>
    </row>
    <row r="575" spans="1:17" s="19" customFormat="1" ht="15" customHeight="1">
      <c r="B575" s="235" t="s">
        <v>2639</v>
      </c>
      <c r="C575" s="235" t="s">
        <v>2640</v>
      </c>
      <c r="D575" s="236"/>
      <c r="E575" s="236" t="s">
        <v>275</v>
      </c>
      <c r="F575" s="236">
        <v>5</v>
      </c>
      <c r="G575" s="236">
        <v>5</v>
      </c>
      <c r="H575" s="236" t="s">
        <v>278</v>
      </c>
      <c r="I575" s="236">
        <v>6</v>
      </c>
      <c r="J575" s="236" t="s">
        <v>479</v>
      </c>
      <c r="K575" s="235" t="s">
        <v>2604</v>
      </c>
      <c r="L575" s="111">
        <v>0</v>
      </c>
      <c r="M575" s="111">
        <v>0</v>
      </c>
      <c r="N575" s="111">
        <v>0</v>
      </c>
      <c r="O575" s="111">
        <v>0</v>
      </c>
      <c r="P575" s="111">
        <v>0</v>
      </c>
      <c r="Q575" s="192">
        <f t="shared" si="3"/>
        <v>0</v>
      </c>
    </row>
    <row r="576" spans="1:17" s="18" customFormat="1" ht="15" customHeight="1">
      <c r="B576" s="241" t="s">
        <v>2641</v>
      </c>
      <c r="C576" s="237" t="s">
        <v>2642</v>
      </c>
      <c r="D576" s="238"/>
      <c r="E576" s="238" t="s">
        <v>275</v>
      </c>
      <c r="F576" s="238">
        <v>5</v>
      </c>
      <c r="G576" s="238">
        <v>5</v>
      </c>
      <c r="H576" s="238" t="s">
        <v>278</v>
      </c>
      <c r="I576" s="238">
        <v>7</v>
      </c>
      <c r="J576" s="246" t="s">
        <v>502</v>
      </c>
      <c r="K576" s="237" t="s">
        <v>2604</v>
      </c>
      <c r="L576" s="146">
        <v>1</v>
      </c>
      <c r="M576" s="146">
        <v>1</v>
      </c>
      <c r="N576" s="146">
        <v>1</v>
      </c>
      <c r="O576" s="146">
        <v>1</v>
      </c>
      <c r="P576" s="146">
        <v>1</v>
      </c>
      <c r="Q576" s="192">
        <f t="shared" si="3"/>
        <v>5</v>
      </c>
    </row>
    <row r="577" spans="2:17" s="18" customFormat="1" ht="15" customHeight="1">
      <c r="B577" s="237" t="s">
        <v>2643</v>
      </c>
      <c r="C577" s="237" t="s">
        <v>2644</v>
      </c>
      <c r="D577" s="238"/>
      <c r="E577" s="238" t="s">
        <v>256</v>
      </c>
      <c r="F577" s="238"/>
      <c r="G577" s="238"/>
      <c r="H577" s="238" t="s">
        <v>278</v>
      </c>
      <c r="I577" s="238">
        <v>7</v>
      </c>
      <c r="J577" s="246" t="s">
        <v>496</v>
      </c>
      <c r="K577" s="237" t="s">
        <v>2604</v>
      </c>
      <c r="L577" s="146">
        <v>1</v>
      </c>
      <c r="M577" s="111">
        <v>0</v>
      </c>
      <c r="N577" s="146">
        <v>2</v>
      </c>
      <c r="O577" s="146">
        <v>1</v>
      </c>
      <c r="P577" s="146">
        <v>2</v>
      </c>
      <c r="Q577" s="192">
        <f t="shared" si="3"/>
        <v>6</v>
      </c>
    </row>
    <row r="578" spans="2:17" s="18" customFormat="1" ht="15" customHeight="1">
      <c r="B578" s="237" t="s">
        <v>2645</v>
      </c>
      <c r="C578" s="237" t="s">
        <v>2646</v>
      </c>
      <c r="D578" s="238"/>
      <c r="E578" s="238" t="s">
        <v>256</v>
      </c>
      <c r="F578" s="238"/>
      <c r="G578" s="238"/>
      <c r="H578" s="238" t="s">
        <v>299</v>
      </c>
      <c r="I578" s="238">
        <v>1</v>
      </c>
      <c r="J578" s="246" t="s">
        <v>460</v>
      </c>
      <c r="K578" s="237" t="s">
        <v>2604</v>
      </c>
      <c r="L578" s="111">
        <v>0</v>
      </c>
      <c r="M578" s="111">
        <v>0</v>
      </c>
      <c r="N578" s="111">
        <v>0</v>
      </c>
      <c r="O578" s="111">
        <v>0</v>
      </c>
      <c r="P578" s="111">
        <v>0</v>
      </c>
      <c r="Q578" s="192">
        <f t="shared" si="3"/>
        <v>0</v>
      </c>
    </row>
    <row r="579" spans="2:17" s="19" customFormat="1" ht="15" customHeight="1">
      <c r="B579" s="235" t="s">
        <v>188</v>
      </c>
      <c r="C579" s="235" t="s">
        <v>2647</v>
      </c>
      <c r="D579" s="236" t="s">
        <v>876</v>
      </c>
      <c r="E579" s="236" t="s">
        <v>275</v>
      </c>
      <c r="F579" s="236">
        <v>1</v>
      </c>
      <c r="G579" s="236">
        <v>1</v>
      </c>
      <c r="H579" s="236" t="s">
        <v>299</v>
      </c>
      <c r="I579" s="236">
        <v>1</v>
      </c>
      <c r="J579" s="236" t="s">
        <v>460</v>
      </c>
      <c r="K579" s="235" t="s">
        <v>2604</v>
      </c>
      <c r="L579" s="111">
        <v>0</v>
      </c>
      <c r="M579" s="111">
        <v>0</v>
      </c>
      <c r="N579" s="111">
        <v>0</v>
      </c>
      <c r="O579" s="111">
        <v>0</v>
      </c>
      <c r="P579" s="111">
        <v>0</v>
      </c>
      <c r="Q579" s="192">
        <f t="shared" si="3"/>
        <v>0</v>
      </c>
    </row>
    <row r="580" spans="2:17" s="18" customFormat="1" ht="15" customHeight="1">
      <c r="B580" s="237" t="s">
        <v>2648</v>
      </c>
      <c r="C580" s="237" t="s">
        <v>2649</v>
      </c>
      <c r="D580" s="238"/>
      <c r="E580" s="238" t="s">
        <v>275</v>
      </c>
      <c r="F580" s="238">
        <v>3</v>
      </c>
      <c r="G580" s="238">
        <v>2</v>
      </c>
      <c r="H580" s="238" t="s">
        <v>299</v>
      </c>
      <c r="I580" s="238">
        <v>2</v>
      </c>
      <c r="J580" s="246" t="s">
        <v>479</v>
      </c>
      <c r="K580" s="237" t="s">
        <v>2604</v>
      </c>
      <c r="L580" s="111">
        <v>0</v>
      </c>
      <c r="M580" s="146">
        <v>1</v>
      </c>
      <c r="N580" s="111">
        <v>0</v>
      </c>
      <c r="O580" s="146">
        <v>0</v>
      </c>
      <c r="P580" s="249">
        <v>1</v>
      </c>
      <c r="Q580" s="192">
        <f t="shared" si="3"/>
        <v>2</v>
      </c>
    </row>
    <row r="581" spans="2:17" s="18" customFormat="1" ht="15" customHeight="1">
      <c r="B581" s="237" t="s">
        <v>2650</v>
      </c>
      <c r="C581" s="237" t="s">
        <v>2651</v>
      </c>
      <c r="D581" s="238"/>
      <c r="E581" s="238" t="s">
        <v>256</v>
      </c>
      <c r="F581" s="238"/>
      <c r="G581" s="238"/>
      <c r="H581" s="238" t="s">
        <v>299</v>
      </c>
      <c r="I581" s="238">
        <v>2</v>
      </c>
      <c r="J581" s="246" t="s">
        <v>479</v>
      </c>
      <c r="K581" s="237" t="s">
        <v>2604</v>
      </c>
      <c r="L581" s="111">
        <v>0</v>
      </c>
      <c r="M581" s="146">
        <v>2</v>
      </c>
      <c r="N581" s="111">
        <v>0</v>
      </c>
      <c r="O581" s="146">
        <v>1</v>
      </c>
      <c r="P581" s="249">
        <v>0</v>
      </c>
      <c r="Q581" s="192">
        <f t="shared" si="3"/>
        <v>3</v>
      </c>
    </row>
    <row r="582" spans="2:17" s="18" customFormat="1" ht="15" customHeight="1">
      <c r="B582" s="237" t="s">
        <v>2652</v>
      </c>
      <c r="C582" s="237" t="s">
        <v>2653</v>
      </c>
      <c r="D582" s="238"/>
      <c r="E582" s="238" t="s">
        <v>275</v>
      </c>
      <c r="F582" s="238">
        <v>3</v>
      </c>
      <c r="G582" s="238">
        <v>3</v>
      </c>
      <c r="H582" s="238" t="s">
        <v>299</v>
      </c>
      <c r="I582" s="238">
        <v>3</v>
      </c>
      <c r="J582" s="246" t="s">
        <v>460</v>
      </c>
      <c r="K582" s="237" t="s">
        <v>2604</v>
      </c>
      <c r="L582" s="111">
        <v>0</v>
      </c>
      <c r="M582" s="111">
        <v>0</v>
      </c>
      <c r="N582" s="111">
        <v>0</v>
      </c>
      <c r="O582" s="111">
        <v>0</v>
      </c>
      <c r="P582" s="111">
        <v>0</v>
      </c>
      <c r="Q582" s="192">
        <f t="shared" si="3"/>
        <v>0</v>
      </c>
    </row>
    <row r="583" spans="2:17" s="18" customFormat="1" ht="15" customHeight="1">
      <c r="B583" s="244" t="s">
        <v>198</v>
      </c>
      <c r="C583" s="237" t="s">
        <v>2654</v>
      </c>
      <c r="D583" s="238" t="s">
        <v>876</v>
      </c>
      <c r="E583" s="238" t="s">
        <v>275</v>
      </c>
      <c r="F583" s="238">
        <v>2</v>
      </c>
      <c r="G583" s="238">
        <v>2</v>
      </c>
      <c r="H583" s="238" t="s">
        <v>299</v>
      </c>
      <c r="I583" s="238">
        <v>3</v>
      </c>
      <c r="J583" s="246" t="s">
        <v>496</v>
      </c>
      <c r="K583" s="237" t="s">
        <v>2604</v>
      </c>
      <c r="L583" s="146">
        <v>1</v>
      </c>
      <c r="M583" s="146">
        <v>1</v>
      </c>
      <c r="N583" s="146">
        <v>2</v>
      </c>
      <c r="O583" s="146">
        <v>1</v>
      </c>
      <c r="P583" s="249">
        <v>2</v>
      </c>
      <c r="Q583" s="192">
        <f t="shared" si="3"/>
        <v>7</v>
      </c>
    </row>
    <row r="584" spans="2:17" s="18" customFormat="1" ht="15" customHeight="1">
      <c r="B584" s="237" t="s">
        <v>2655</v>
      </c>
      <c r="C584" s="237" t="s">
        <v>2656</v>
      </c>
      <c r="D584" s="238" t="s">
        <v>876</v>
      </c>
      <c r="E584" s="238" t="s">
        <v>275</v>
      </c>
      <c r="F584" s="238">
        <v>2</v>
      </c>
      <c r="G584" s="238">
        <v>4</v>
      </c>
      <c r="H584" s="238" t="s">
        <v>299</v>
      </c>
      <c r="I584" s="238">
        <v>4</v>
      </c>
      <c r="J584" s="246" t="s">
        <v>479</v>
      </c>
      <c r="K584" s="237" t="s">
        <v>2604</v>
      </c>
      <c r="L584" s="86">
        <v>0</v>
      </c>
      <c r="M584" s="146">
        <v>1</v>
      </c>
      <c r="N584" s="111">
        <v>0</v>
      </c>
      <c r="O584" s="146">
        <v>1</v>
      </c>
      <c r="P584" s="249">
        <v>1</v>
      </c>
      <c r="Q584" s="192">
        <f t="shared" si="3"/>
        <v>3</v>
      </c>
    </row>
    <row r="585" spans="2:17" s="18" customFormat="1" ht="15" customHeight="1">
      <c r="B585" s="237" t="s">
        <v>2657</v>
      </c>
      <c r="C585" s="237" t="s">
        <v>2658</v>
      </c>
      <c r="D585" s="238"/>
      <c r="E585" s="238" t="s">
        <v>542</v>
      </c>
      <c r="F585" s="238">
        <v>2</v>
      </c>
      <c r="G585" s="238">
        <v>4</v>
      </c>
      <c r="H585" s="238" t="s">
        <v>299</v>
      </c>
      <c r="I585" s="238">
        <v>5</v>
      </c>
      <c r="J585" s="246" t="s">
        <v>496</v>
      </c>
      <c r="K585" s="237" t="s">
        <v>2604</v>
      </c>
      <c r="L585" s="146">
        <v>2</v>
      </c>
      <c r="M585" s="146">
        <v>2</v>
      </c>
      <c r="N585" s="146">
        <v>2</v>
      </c>
      <c r="O585" s="146">
        <v>2</v>
      </c>
      <c r="P585" s="249">
        <v>2</v>
      </c>
      <c r="Q585" s="192">
        <f t="shared" si="3"/>
        <v>10</v>
      </c>
    </row>
    <row r="586" spans="2:17" s="18" customFormat="1" ht="15" customHeight="1">
      <c r="B586" s="237" t="s">
        <v>2659</v>
      </c>
      <c r="C586" s="237" t="s">
        <v>2660</v>
      </c>
      <c r="D586" s="238" t="s">
        <v>876</v>
      </c>
      <c r="E586" s="238" t="s">
        <v>275</v>
      </c>
      <c r="F586" s="238">
        <v>3</v>
      </c>
      <c r="G586" s="238">
        <v>7</v>
      </c>
      <c r="H586" s="238" t="s">
        <v>299</v>
      </c>
      <c r="I586" s="238">
        <v>5</v>
      </c>
      <c r="J586" s="246" t="s">
        <v>502</v>
      </c>
      <c r="K586" s="237" t="s">
        <v>2604</v>
      </c>
      <c r="L586" s="146">
        <v>1</v>
      </c>
      <c r="M586" s="146">
        <v>1</v>
      </c>
      <c r="N586" s="146">
        <v>1</v>
      </c>
      <c r="O586" s="146">
        <v>1</v>
      </c>
      <c r="P586" s="146">
        <v>1</v>
      </c>
      <c r="Q586" s="192">
        <f t="shared" si="3"/>
        <v>5</v>
      </c>
    </row>
    <row r="587" spans="2:17" s="19" customFormat="1" ht="15" customHeight="1">
      <c r="B587" s="235" t="s">
        <v>2661</v>
      </c>
      <c r="C587" s="235" t="s">
        <v>2662</v>
      </c>
      <c r="D587" s="236"/>
      <c r="E587" s="236" t="s">
        <v>256</v>
      </c>
      <c r="F587" s="236"/>
      <c r="G587" s="236"/>
      <c r="H587" s="236" t="s">
        <v>314</v>
      </c>
      <c r="I587" s="236">
        <v>1</v>
      </c>
      <c r="J587" s="236" t="s">
        <v>460</v>
      </c>
      <c r="K587" s="235" t="s">
        <v>2604</v>
      </c>
      <c r="L587" s="35">
        <v>0</v>
      </c>
      <c r="M587" s="111">
        <v>0</v>
      </c>
      <c r="N587" s="111">
        <v>0</v>
      </c>
      <c r="O587" s="111">
        <v>0</v>
      </c>
      <c r="P587" s="111">
        <v>0</v>
      </c>
      <c r="Q587" s="192">
        <f t="shared" si="3"/>
        <v>0</v>
      </c>
    </row>
    <row r="588" spans="2:17" s="18" customFormat="1" ht="15" customHeight="1">
      <c r="B588" s="237" t="s">
        <v>141</v>
      </c>
      <c r="C588" s="237" t="s">
        <v>2663</v>
      </c>
      <c r="D588" s="238"/>
      <c r="E588" s="238" t="s">
        <v>256</v>
      </c>
      <c r="F588" s="238"/>
      <c r="G588" s="238"/>
      <c r="H588" s="238" t="s">
        <v>314</v>
      </c>
      <c r="I588" s="238">
        <v>1</v>
      </c>
      <c r="J588" s="246" t="s">
        <v>479</v>
      </c>
      <c r="K588" s="237" t="s">
        <v>2604</v>
      </c>
      <c r="L588" s="111">
        <v>0</v>
      </c>
      <c r="M588" s="111">
        <v>0</v>
      </c>
      <c r="N588" s="146">
        <v>0</v>
      </c>
      <c r="O588" s="146">
        <v>0</v>
      </c>
      <c r="P588" s="249">
        <v>2</v>
      </c>
      <c r="Q588" s="192">
        <f t="shared" si="3"/>
        <v>2</v>
      </c>
    </row>
    <row r="589" spans="2:17" s="18" customFormat="1" ht="15" customHeight="1">
      <c r="B589" s="237" t="s">
        <v>2664</v>
      </c>
      <c r="C589" s="237" t="s">
        <v>2665</v>
      </c>
      <c r="D589" s="238"/>
      <c r="E589" s="238" t="s">
        <v>275</v>
      </c>
      <c r="F589" s="238">
        <v>2</v>
      </c>
      <c r="G589" s="238">
        <v>3</v>
      </c>
      <c r="H589" s="238" t="s">
        <v>314</v>
      </c>
      <c r="I589" s="238">
        <v>2</v>
      </c>
      <c r="J589" s="246" t="s">
        <v>496</v>
      </c>
      <c r="K589" s="237" t="s">
        <v>2604</v>
      </c>
      <c r="L589" s="146">
        <v>2</v>
      </c>
      <c r="M589" s="111">
        <v>0</v>
      </c>
      <c r="N589" s="146">
        <v>1</v>
      </c>
      <c r="O589" s="146">
        <v>1</v>
      </c>
      <c r="P589" s="249">
        <v>1</v>
      </c>
      <c r="Q589" s="192">
        <f t="shared" si="3"/>
        <v>5</v>
      </c>
    </row>
    <row r="590" spans="2:17" s="19" customFormat="1" ht="15" customHeight="1">
      <c r="B590" s="235" t="s">
        <v>162</v>
      </c>
      <c r="C590" s="235" t="s">
        <v>572</v>
      </c>
      <c r="D590" s="236"/>
      <c r="E590" s="236" t="s">
        <v>275</v>
      </c>
      <c r="F590" s="236">
        <v>3</v>
      </c>
      <c r="G590" s="236">
        <v>4</v>
      </c>
      <c r="H590" s="236" t="s">
        <v>314</v>
      </c>
      <c r="I590" s="236">
        <v>3</v>
      </c>
      <c r="J590" s="236" t="s">
        <v>460</v>
      </c>
      <c r="K590" s="235" t="s">
        <v>2604</v>
      </c>
      <c r="L590" s="111">
        <v>0</v>
      </c>
      <c r="M590" s="111">
        <v>0</v>
      </c>
      <c r="N590" s="111">
        <v>0</v>
      </c>
      <c r="O590" s="111">
        <v>0</v>
      </c>
      <c r="P590" s="111">
        <v>0</v>
      </c>
      <c r="Q590" s="192">
        <f t="shared" si="3"/>
        <v>0</v>
      </c>
    </row>
    <row r="591" spans="2:17" s="18" customFormat="1" ht="15" customHeight="1">
      <c r="B591" s="237" t="s">
        <v>147</v>
      </c>
      <c r="C591" s="237" t="s">
        <v>2666</v>
      </c>
      <c r="D591" s="238"/>
      <c r="E591" s="238" t="s">
        <v>256</v>
      </c>
      <c r="F591" s="238"/>
      <c r="G591" s="238"/>
      <c r="H591" s="238" t="s">
        <v>314</v>
      </c>
      <c r="I591" s="238">
        <v>4</v>
      </c>
      <c r="J591" s="246" t="s">
        <v>479</v>
      </c>
      <c r="K591" s="237" t="s">
        <v>2604</v>
      </c>
      <c r="L591" s="111">
        <v>0</v>
      </c>
      <c r="M591" s="111">
        <v>0</v>
      </c>
      <c r="N591" s="146">
        <v>2</v>
      </c>
      <c r="O591" s="111">
        <v>0</v>
      </c>
      <c r="P591" s="111">
        <v>0</v>
      </c>
      <c r="Q591" s="192">
        <f t="shared" si="3"/>
        <v>2</v>
      </c>
    </row>
    <row r="592" spans="2:17" s="18" customFormat="1" ht="15" customHeight="1">
      <c r="B592" s="240" t="s">
        <v>2667</v>
      </c>
      <c r="C592" s="237" t="s">
        <v>2668</v>
      </c>
      <c r="D592" s="238"/>
      <c r="E592" s="238" t="s">
        <v>275</v>
      </c>
      <c r="F592" s="238">
        <v>5</v>
      </c>
      <c r="G592" s="238">
        <v>5</v>
      </c>
      <c r="H592" s="238" t="s">
        <v>314</v>
      </c>
      <c r="I592" s="238">
        <v>5</v>
      </c>
      <c r="J592" s="246" t="s">
        <v>502</v>
      </c>
      <c r="K592" s="237" t="s">
        <v>2604</v>
      </c>
      <c r="L592" s="247">
        <v>0</v>
      </c>
      <c r="M592" s="247">
        <v>0</v>
      </c>
      <c r="N592" s="146">
        <v>0</v>
      </c>
      <c r="O592" s="146">
        <v>1</v>
      </c>
      <c r="P592" s="146">
        <v>1</v>
      </c>
      <c r="Q592" s="192">
        <f t="shared" si="3"/>
        <v>2</v>
      </c>
    </row>
    <row r="593" spans="2:17" s="18" customFormat="1" ht="15" customHeight="1">
      <c r="B593" s="240" t="s">
        <v>165</v>
      </c>
      <c r="C593" s="237" t="s">
        <v>2669</v>
      </c>
      <c r="D593" s="238" t="s">
        <v>1096</v>
      </c>
      <c r="E593" s="238" t="s">
        <v>275</v>
      </c>
      <c r="F593" s="238">
        <v>5</v>
      </c>
      <c r="G593" s="238">
        <v>6</v>
      </c>
      <c r="H593" s="238" t="s">
        <v>314</v>
      </c>
      <c r="I593" s="238">
        <v>5</v>
      </c>
      <c r="J593" s="246" t="s">
        <v>479</v>
      </c>
      <c r="K593" s="237" t="s">
        <v>2604</v>
      </c>
      <c r="L593" s="111">
        <v>0</v>
      </c>
      <c r="M593" s="111">
        <v>0</v>
      </c>
      <c r="N593" s="111">
        <v>0</v>
      </c>
      <c r="O593" s="111">
        <v>0</v>
      </c>
      <c r="P593" s="111">
        <v>0</v>
      </c>
      <c r="Q593" s="192">
        <f t="shared" si="3"/>
        <v>0</v>
      </c>
    </row>
    <row r="594" spans="2:17" s="18" customFormat="1" ht="15" customHeight="1">
      <c r="B594" s="237" t="s">
        <v>2670</v>
      </c>
      <c r="C594" s="237" t="s">
        <v>752</v>
      </c>
      <c r="D594" s="238"/>
      <c r="E594" s="238" t="s">
        <v>275</v>
      </c>
      <c r="F594" s="238">
        <v>5</v>
      </c>
      <c r="G594" s="238">
        <v>5</v>
      </c>
      <c r="H594" s="238" t="s">
        <v>314</v>
      </c>
      <c r="I594" s="238">
        <v>5</v>
      </c>
      <c r="J594" s="246" t="s">
        <v>460</v>
      </c>
      <c r="K594" s="237" t="s">
        <v>2604</v>
      </c>
      <c r="L594" s="111">
        <v>0</v>
      </c>
      <c r="M594" s="111">
        <v>0</v>
      </c>
      <c r="N594" s="111">
        <v>0</v>
      </c>
      <c r="O594" s="111">
        <v>0</v>
      </c>
      <c r="P594" s="111">
        <v>0</v>
      </c>
      <c r="Q594" s="192">
        <f t="shared" si="3"/>
        <v>0</v>
      </c>
    </row>
    <row r="595" spans="2:17" s="18" customFormat="1" ht="15" customHeight="1">
      <c r="B595" s="240" t="s">
        <v>150</v>
      </c>
      <c r="C595" s="237" t="s">
        <v>2671</v>
      </c>
      <c r="D595" s="238"/>
      <c r="E595" s="238" t="s">
        <v>256</v>
      </c>
      <c r="F595" s="238"/>
      <c r="G595" s="238"/>
      <c r="H595" s="238" t="s">
        <v>314</v>
      </c>
      <c r="I595" s="238">
        <v>6</v>
      </c>
      <c r="J595" s="246" t="s">
        <v>496</v>
      </c>
      <c r="K595" s="237" t="s">
        <v>2604</v>
      </c>
      <c r="L595" s="146">
        <v>1</v>
      </c>
      <c r="M595" s="146">
        <v>1</v>
      </c>
      <c r="N595" s="146">
        <v>1</v>
      </c>
      <c r="O595" s="146">
        <v>2</v>
      </c>
      <c r="P595" s="249">
        <v>2</v>
      </c>
      <c r="Q595" s="192">
        <f t="shared" si="3"/>
        <v>7</v>
      </c>
    </row>
    <row r="596" spans="2:17" s="18" customFormat="1" ht="15" customHeight="1">
      <c r="B596" s="240" t="s">
        <v>2672</v>
      </c>
      <c r="C596" s="237" t="s">
        <v>2673</v>
      </c>
      <c r="D596" s="238"/>
      <c r="E596" s="238" t="s">
        <v>256</v>
      </c>
      <c r="F596" s="238"/>
      <c r="G596" s="238"/>
      <c r="H596" s="238" t="s">
        <v>330</v>
      </c>
      <c r="I596" s="238">
        <v>0</v>
      </c>
      <c r="J596" s="246" t="s">
        <v>479</v>
      </c>
      <c r="K596" s="237" t="s">
        <v>2604</v>
      </c>
      <c r="L596" s="86">
        <v>0</v>
      </c>
      <c r="M596" s="86">
        <v>0</v>
      </c>
      <c r="N596" s="86">
        <v>0</v>
      </c>
      <c r="O596" s="111">
        <v>0</v>
      </c>
      <c r="P596" s="86">
        <v>0</v>
      </c>
      <c r="Q596" s="192">
        <f t="shared" si="3"/>
        <v>0</v>
      </c>
    </row>
    <row r="597" spans="2:17" s="18" customFormat="1" ht="15" customHeight="1">
      <c r="B597" s="237" t="s">
        <v>2674</v>
      </c>
      <c r="C597" s="237" t="s">
        <v>2675</v>
      </c>
      <c r="D597" s="238"/>
      <c r="E597" s="238" t="s">
        <v>256</v>
      </c>
      <c r="F597" s="238"/>
      <c r="G597" s="238"/>
      <c r="H597" s="238" t="s">
        <v>330</v>
      </c>
      <c r="I597" s="238">
        <v>2</v>
      </c>
      <c r="J597" s="246" t="s">
        <v>460</v>
      </c>
      <c r="K597" s="237" t="s">
        <v>2604</v>
      </c>
      <c r="L597" s="86">
        <v>0</v>
      </c>
      <c r="M597" s="86">
        <v>0</v>
      </c>
      <c r="N597" s="111">
        <v>0</v>
      </c>
      <c r="O597" s="111">
        <v>0</v>
      </c>
      <c r="P597" s="111">
        <v>0</v>
      </c>
      <c r="Q597" s="192">
        <f t="shared" si="3"/>
        <v>0</v>
      </c>
    </row>
    <row r="598" spans="2:17" s="18" customFormat="1" ht="15" customHeight="1">
      <c r="B598" s="237" t="s">
        <v>2676</v>
      </c>
      <c r="C598" s="237" t="s">
        <v>2677</v>
      </c>
      <c r="D598" s="238"/>
      <c r="E598" s="238" t="s">
        <v>275</v>
      </c>
      <c r="F598" s="238">
        <v>1</v>
      </c>
      <c r="G598" s="238">
        <v>1</v>
      </c>
      <c r="H598" s="238" t="s">
        <v>330</v>
      </c>
      <c r="I598" s="238">
        <v>2</v>
      </c>
      <c r="J598" s="246" t="s">
        <v>460</v>
      </c>
      <c r="K598" s="237" t="s">
        <v>2604</v>
      </c>
      <c r="L598" s="86">
        <v>0</v>
      </c>
      <c r="M598" s="86">
        <v>0</v>
      </c>
      <c r="N598" s="146">
        <v>2</v>
      </c>
      <c r="O598" s="111">
        <v>0</v>
      </c>
      <c r="P598" s="86">
        <v>0</v>
      </c>
      <c r="Q598" s="192">
        <f t="shared" si="3"/>
        <v>2</v>
      </c>
    </row>
    <row r="599" spans="2:17" s="18" customFormat="1" ht="15" customHeight="1">
      <c r="B599" s="250" t="s">
        <v>2678</v>
      </c>
      <c r="C599" s="237" t="s">
        <v>2679</v>
      </c>
      <c r="D599" s="238"/>
      <c r="E599" s="238" t="s">
        <v>275</v>
      </c>
      <c r="F599" s="238">
        <v>2</v>
      </c>
      <c r="G599" s="238">
        <v>3</v>
      </c>
      <c r="H599" s="238" t="s">
        <v>330</v>
      </c>
      <c r="I599" s="238">
        <v>2</v>
      </c>
      <c r="J599" s="246" t="s">
        <v>479</v>
      </c>
      <c r="K599" s="237" t="s">
        <v>2604</v>
      </c>
      <c r="L599" s="86">
        <v>0</v>
      </c>
      <c r="M599" s="86">
        <v>0</v>
      </c>
      <c r="N599" s="86">
        <v>0</v>
      </c>
      <c r="O599" s="146">
        <v>2</v>
      </c>
      <c r="P599" s="86">
        <v>0</v>
      </c>
      <c r="Q599" s="192">
        <f t="shared" si="3"/>
        <v>2</v>
      </c>
    </row>
    <row r="600" spans="2:17" s="18" customFormat="1" ht="15" customHeight="1">
      <c r="B600" s="237" t="s">
        <v>2680</v>
      </c>
      <c r="C600" s="237" t="s">
        <v>719</v>
      </c>
      <c r="D600" s="238"/>
      <c r="E600" s="238" t="s">
        <v>275</v>
      </c>
      <c r="F600" s="238">
        <v>5</v>
      </c>
      <c r="G600" s="238">
        <v>1</v>
      </c>
      <c r="H600" s="238" t="s">
        <v>330</v>
      </c>
      <c r="I600" s="238">
        <v>3</v>
      </c>
      <c r="J600" s="246" t="s">
        <v>460</v>
      </c>
      <c r="K600" s="237" t="s">
        <v>2604</v>
      </c>
      <c r="L600" s="86">
        <v>0</v>
      </c>
      <c r="M600" s="86">
        <v>0</v>
      </c>
      <c r="N600" s="86">
        <v>0</v>
      </c>
      <c r="O600" s="86">
        <v>0</v>
      </c>
      <c r="P600" s="111">
        <v>0</v>
      </c>
      <c r="Q600" s="192">
        <f t="shared" si="3"/>
        <v>0</v>
      </c>
    </row>
    <row r="601" spans="2:17" s="18" customFormat="1" ht="15" customHeight="1">
      <c r="B601" s="250" t="s">
        <v>123</v>
      </c>
      <c r="C601" s="237" t="s">
        <v>2681</v>
      </c>
      <c r="D601" s="238"/>
      <c r="E601" s="238" t="s">
        <v>275</v>
      </c>
      <c r="F601" s="238">
        <v>2</v>
      </c>
      <c r="G601" s="238">
        <v>3</v>
      </c>
      <c r="H601" s="238" t="s">
        <v>330</v>
      </c>
      <c r="I601" s="238">
        <v>3</v>
      </c>
      <c r="J601" s="246" t="s">
        <v>502</v>
      </c>
      <c r="K601" s="237" t="s">
        <v>2604</v>
      </c>
      <c r="L601" s="251">
        <v>0</v>
      </c>
      <c r="M601" s="251">
        <v>0</v>
      </c>
      <c r="N601" s="146">
        <v>1</v>
      </c>
      <c r="O601" s="146">
        <v>1</v>
      </c>
      <c r="P601" s="146">
        <v>1</v>
      </c>
      <c r="Q601" s="192">
        <f t="shared" si="3"/>
        <v>3</v>
      </c>
    </row>
    <row r="602" spans="2:17" s="18" customFormat="1" ht="15" customHeight="1">
      <c r="B602" s="237" t="s">
        <v>2682</v>
      </c>
      <c r="C602" s="237" t="s">
        <v>2683</v>
      </c>
      <c r="D602" s="238"/>
      <c r="E602" s="238" t="s">
        <v>275</v>
      </c>
      <c r="F602" s="238">
        <v>4</v>
      </c>
      <c r="G602" s="238">
        <v>4</v>
      </c>
      <c r="H602" s="238" t="s">
        <v>330</v>
      </c>
      <c r="I602" s="238">
        <v>4</v>
      </c>
      <c r="J602" s="246" t="s">
        <v>479</v>
      </c>
      <c r="K602" s="237" t="s">
        <v>2604</v>
      </c>
      <c r="L602" s="111">
        <v>0</v>
      </c>
      <c r="M602" s="111">
        <v>0</v>
      </c>
      <c r="N602" s="146">
        <v>1</v>
      </c>
      <c r="O602" s="111">
        <v>0</v>
      </c>
      <c r="P602" s="146">
        <v>1</v>
      </c>
      <c r="Q602" s="192">
        <f t="shared" si="3"/>
        <v>2</v>
      </c>
    </row>
    <row r="603" spans="2:17" s="18" customFormat="1" ht="15" customHeight="1">
      <c r="B603" s="237" t="s">
        <v>2684</v>
      </c>
      <c r="C603" s="237" t="s">
        <v>2685</v>
      </c>
      <c r="D603" s="238"/>
      <c r="E603" s="238" t="s">
        <v>275</v>
      </c>
      <c r="F603" s="238">
        <v>5</v>
      </c>
      <c r="G603" s="238">
        <v>5</v>
      </c>
      <c r="H603" s="238" t="s">
        <v>330</v>
      </c>
      <c r="I603" s="238">
        <v>5</v>
      </c>
      <c r="J603" s="246" t="s">
        <v>496</v>
      </c>
      <c r="K603" s="237" t="s">
        <v>2604</v>
      </c>
      <c r="L603" s="111">
        <v>0</v>
      </c>
      <c r="M603" s="146">
        <v>2</v>
      </c>
      <c r="N603" s="146">
        <v>1</v>
      </c>
      <c r="O603" s="146">
        <v>1</v>
      </c>
      <c r="P603" s="146">
        <v>1</v>
      </c>
      <c r="Q603" s="192">
        <f t="shared" si="3"/>
        <v>5</v>
      </c>
    </row>
    <row r="604" spans="2:17" s="18" customFormat="1" ht="15" customHeight="1">
      <c r="B604" s="237" t="s">
        <v>2686</v>
      </c>
      <c r="C604" s="237" t="s">
        <v>2687</v>
      </c>
      <c r="D604" s="238" t="s">
        <v>1309</v>
      </c>
      <c r="E604" s="238" t="s">
        <v>275</v>
      </c>
      <c r="F604" s="238">
        <v>5</v>
      </c>
      <c r="G604" s="238">
        <v>5</v>
      </c>
      <c r="H604" s="238" t="s">
        <v>330</v>
      </c>
      <c r="I604" s="238">
        <v>6</v>
      </c>
      <c r="J604" s="246" t="s">
        <v>496</v>
      </c>
      <c r="K604" s="237" t="s">
        <v>2604</v>
      </c>
      <c r="L604" s="146">
        <v>1</v>
      </c>
      <c r="M604" s="146">
        <v>2</v>
      </c>
      <c r="N604" s="146">
        <v>2</v>
      </c>
      <c r="O604" s="146">
        <v>1</v>
      </c>
      <c r="P604" s="146">
        <v>0</v>
      </c>
      <c r="Q604" s="192">
        <f t="shared" si="3"/>
        <v>6</v>
      </c>
    </row>
    <row r="605" spans="2:17" s="18" customFormat="1" ht="15" customHeight="1">
      <c r="B605" s="237" t="s">
        <v>2688</v>
      </c>
      <c r="C605" s="237" t="s">
        <v>2689</v>
      </c>
      <c r="D605" s="238"/>
      <c r="E605" s="238" t="s">
        <v>256</v>
      </c>
      <c r="F605" s="238"/>
      <c r="G605" s="238"/>
      <c r="H605" s="238" t="s">
        <v>347</v>
      </c>
      <c r="I605" s="238">
        <v>1</v>
      </c>
      <c r="J605" s="246" t="s">
        <v>496</v>
      </c>
      <c r="K605" s="237" t="s">
        <v>2604</v>
      </c>
      <c r="L605" s="86">
        <v>0</v>
      </c>
      <c r="M605" s="146">
        <v>1</v>
      </c>
      <c r="N605" s="146">
        <v>2</v>
      </c>
      <c r="O605" s="146">
        <v>2</v>
      </c>
      <c r="P605" s="146">
        <v>2</v>
      </c>
      <c r="Q605" s="192">
        <f t="shared" si="3"/>
        <v>7</v>
      </c>
    </row>
    <row r="606" spans="2:17" s="20" customFormat="1" ht="15" customHeight="1">
      <c r="B606" s="242" t="s">
        <v>174</v>
      </c>
      <c r="C606" s="242" t="s">
        <v>2690</v>
      </c>
      <c r="D606" s="243"/>
      <c r="E606" s="243" t="s">
        <v>542</v>
      </c>
      <c r="F606" s="243">
        <v>2</v>
      </c>
      <c r="G606" s="243">
        <v>2</v>
      </c>
      <c r="H606" s="243" t="s">
        <v>347</v>
      </c>
      <c r="I606" s="243">
        <v>2</v>
      </c>
      <c r="J606" s="243" t="s">
        <v>479</v>
      </c>
      <c r="K606" s="242" t="s">
        <v>2604</v>
      </c>
      <c r="L606" s="86">
        <v>0</v>
      </c>
      <c r="M606" s="86">
        <v>0</v>
      </c>
      <c r="N606" s="86">
        <v>0</v>
      </c>
      <c r="O606" s="86">
        <v>0</v>
      </c>
      <c r="P606" s="86">
        <v>0</v>
      </c>
      <c r="Q606" s="192">
        <f t="shared" si="3"/>
        <v>0</v>
      </c>
    </row>
    <row r="607" spans="2:17" s="18" customFormat="1" ht="15" customHeight="1">
      <c r="B607" s="240" t="s">
        <v>173</v>
      </c>
      <c r="C607" s="237" t="s">
        <v>2691</v>
      </c>
      <c r="D607" s="238"/>
      <c r="E607" s="238" t="s">
        <v>256</v>
      </c>
      <c r="F607" s="238"/>
      <c r="G607" s="238"/>
      <c r="H607" s="238" t="s">
        <v>347</v>
      </c>
      <c r="I607" s="238">
        <v>2</v>
      </c>
      <c r="J607" s="246" t="s">
        <v>479</v>
      </c>
      <c r="K607" s="237" t="s">
        <v>2604</v>
      </c>
      <c r="L607" s="35">
        <v>0</v>
      </c>
      <c r="M607" s="252">
        <v>0</v>
      </c>
      <c r="N607" s="35">
        <v>0</v>
      </c>
      <c r="O607" s="86">
        <v>0</v>
      </c>
      <c r="P607" s="146">
        <v>0</v>
      </c>
      <c r="Q607" s="192">
        <f t="shared" si="3"/>
        <v>0</v>
      </c>
    </row>
    <row r="608" spans="2:17" s="19" customFormat="1" ht="15" customHeight="1">
      <c r="B608" s="235" t="s">
        <v>2692</v>
      </c>
      <c r="C608" s="235" t="s">
        <v>2693</v>
      </c>
      <c r="D608" s="236"/>
      <c r="E608" s="236" t="s">
        <v>275</v>
      </c>
      <c r="F608" s="236">
        <v>3</v>
      </c>
      <c r="G608" s="236">
        <v>6</v>
      </c>
      <c r="H608" s="236" t="s">
        <v>347</v>
      </c>
      <c r="I608" s="236">
        <v>4</v>
      </c>
      <c r="J608" s="236" t="s">
        <v>479</v>
      </c>
      <c r="K608" s="235" t="s">
        <v>2604</v>
      </c>
      <c r="L608" s="35">
        <v>0</v>
      </c>
      <c r="M608" s="111">
        <v>0</v>
      </c>
      <c r="N608" s="111">
        <v>0</v>
      </c>
      <c r="O608" s="35">
        <v>0</v>
      </c>
      <c r="P608" s="234">
        <v>0</v>
      </c>
      <c r="Q608" s="192">
        <f t="shared" si="3"/>
        <v>0</v>
      </c>
    </row>
    <row r="609" spans="2:17" s="18" customFormat="1" ht="15" customHeight="1">
      <c r="B609" s="237" t="s">
        <v>2694</v>
      </c>
      <c r="C609" s="237" t="s">
        <v>2695</v>
      </c>
      <c r="D609" s="238"/>
      <c r="E609" s="238" t="s">
        <v>275</v>
      </c>
      <c r="F609" s="238">
        <v>3</v>
      </c>
      <c r="G609" s="238">
        <v>5</v>
      </c>
      <c r="H609" s="238" t="s">
        <v>347</v>
      </c>
      <c r="I609" s="238">
        <v>4</v>
      </c>
      <c r="J609" s="246" t="s">
        <v>496</v>
      </c>
      <c r="K609" s="237" t="s">
        <v>2604</v>
      </c>
      <c r="L609" s="146">
        <v>0</v>
      </c>
      <c r="M609" s="146">
        <v>2</v>
      </c>
      <c r="N609" s="146">
        <v>1</v>
      </c>
      <c r="O609" s="146">
        <v>1</v>
      </c>
      <c r="P609" s="146">
        <v>1</v>
      </c>
      <c r="Q609" s="192">
        <f t="shared" si="3"/>
        <v>5</v>
      </c>
    </row>
    <row r="610" spans="2:17" s="20" customFormat="1" ht="15" customHeight="1">
      <c r="B610" s="242" t="s">
        <v>2696</v>
      </c>
      <c r="C610" s="242" t="s">
        <v>2697</v>
      </c>
      <c r="D610" s="243"/>
      <c r="E610" s="243" t="s">
        <v>256</v>
      </c>
      <c r="F610" s="243"/>
      <c r="G610" s="243"/>
      <c r="H610" s="243" t="s">
        <v>347</v>
      </c>
      <c r="I610" s="243">
        <v>4</v>
      </c>
      <c r="J610" s="243" t="s">
        <v>460</v>
      </c>
      <c r="K610" s="242" t="s">
        <v>2604</v>
      </c>
      <c r="L610" s="248">
        <v>0</v>
      </c>
      <c r="M610" s="248">
        <v>0</v>
      </c>
      <c r="N610" s="248">
        <v>0</v>
      </c>
      <c r="O610" s="86">
        <v>0</v>
      </c>
      <c r="P610" s="248">
        <v>0</v>
      </c>
      <c r="Q610" s="192">
        <f t="shared" si="3"/>
        <v>0</v>
      </c>
    </row>
    <row r="611" spans="2:17" s="18" customFormat="1" ht="15" customHeight="1">
      <c r="B611" s="240" t="s">
        <v>176</v>
      </c>
      <c r="C611" s="237" t="s">
        <v>2698</v>
      </c>
      <c r="D611" s="238"/>
      <c r="E611" s="238" t="s">
        <v>256</v>
      </c>
      <c r="F611" s="238"/>
      <c r="G611" s="238"/>
      <c r="H611" s="238" t="s">
        <v>347</v>
      </c>
      <c r="I611" s="238">
        <v>4</v>
      </c>
      <c r="J611" s="246" t="s">
        <v>460</v>
      </c>
      <c r="K611" s="237" t="s">
        <v>2604</v>
      </c>
      <c r="L611" s="111">
        <v>0</v>
      </c>
      <c r="M611" s="86">
        <v>0</v>
      </c>
      <c r="N611" s="86">
        <v>0</v>
      </c>
      <c r="O611" s="86">
        <v>0</v>
      </c>
      <c r="P611" s="86">
        <v>0</v>
      </c>
      <c r="Q611" s="192">
        <f t="shared" si="3"/>
        <v>0</v>
      </c>
    </row>
    <row r="612" spans="2:17" s="18" customFormat="1" ht="15" customHeight="1">
      <c r="B612" s="241" t="s">
        <v>2699</v>
      </c>
      <c r="C612" s="237" t="s">
        <v>2700</v>
      </c>
      <c r="D612" s="238"/>
      <c r="E612" s="238" t="s">
        <v>275</v>
      </c>
      <c r="F612" s="238">
        <v>5</v>
      </c>
      <c r="G612" s="238">
        <v>5</v>
      </c>
      <c r="H612" s="238" t="s">
        <v>347</v>
      </c>
      <c r="I612" s="238">
        <v>5</v>
      </c>
      <c r="J612" s="246" t="s">
        <v>502</v>
      </c>
      <c r="K612" s="237" t="s">
        <v>2604</v>
      </c>
      <c r="L612" s="146">
        <v>1</v>
      </c>
      <c r="M612" s="146">
        <v>1</v>
      </c>
      <c r="N612" s="146">
        <v>1</v>
      </c>
      <c r="O612" s="146">
        <v>1</v>
      </c>
      <c r="P612" s="146">
        <v>1</v>
      </c>
      <c r="Q612" s="192">
        <f t="shared" si="3"/>
        <v>5</v>
      </c>
    </row>
    <row r="613" spans="2:17" s="18" customFormat="1" ht="15" customHeight="1">
      <c r="B613" s="237" t="s">
        <v>2701</v>
      </c>
      <c r="C613" s="237" t="s">
        <v>2702</v>
      </c>
      <c r="D613" s="238"/>
      <c r="E613" s="238" t="s">
        <v>275</v>
      </c>
      <c r="F613" s="238">
        <v>5</v>
      </c>
      <c r="G613" s="238">
        <v>5</v>
      </c>
      <c r="H613" s="238" t="s">
        <v>347</v>
      </c>
      <c r="I613" s="238">
        <v>7</v>
      </c>
      <c r="J613" s="246" t="s">
        <v>460</v>
      </c>
      <c r="K613" s="237" t="s">
        <v>2604</v>
      </c>
      <c r="L613" s="86">
        <v>0</v>
      </c>
      <c r="M613" s="86">
        <v>0</v>
      </c>
      <c r="N613" s="111">
        <v>0</v>
      </c>
      <c r="O613" s="86">
        <v>0</v>
      </c>
      <c r="P613" s="86">
        <v>0</v>
      </c>
      <c r="Q613" s="192">
        <f t="shared" si="3"/>
        <v>0</v>
      </c>
    </row>
    <row r="614" spans="2:17" s="18" customFormat="1" ht="15" customHeight="1">
      <c r="B614" s="237" t="s">
        <v>2703</v>
      </c>
      <c r="C614" s="237" t="s">
        <v>2704</v>
      </c>
      <c r="D614" s="238"/>
      <c r="E614" s="238" t="s">
        <v>275</v>
      </c>
      <c r="F614" s="238">
        <v>1</v>
      </c>
      <c r="G614" s="238">
        <v>2</v>
      </c>
      <c r="H614" s="238" t="s">
        <v>366</v>
      </c>
      <c r="I614" s="238">
        <v>1</v>
      </c>
      <c r="J614" s="246" t="s">
        <v>496</v>
      </c>
      <c r="K614" s="237" t="s">
        <v>2604</v>
      </c>
      <c r="L614" s="146">
        <v>2</v>
      </c>
      <c r="M614" s="146">
        <v>1</v>
      </c>
      <c r="N614" s="146">
        <v>1</v>
      </c>
      <c r="O614" s="146">
        <v>2</v>
      </c>
      <c r="P614" s="146">
        <v>2</v>
      </c>
      <c r="Q614" s="192">
        <f t="shared" si="3"/>
        <v>8</v>
      </c>
    </row>
    <row r="615" spans="2:17" s="18" customFormat="1" ht="15" customHeight="1">
      <c r="B615" s="237" t="s">
        <v>2705</v>
      </c>
      <c r="C615" s="237" t="s">
        <v>2706</v>
      </c>
      <c r="D615" s="238"/>
      <c r="E615" s="238" t="s">
        <v>256</v>
      </c>
      <c r="F615" s="238"/>
      <c r="G615" s="238"/>
      <c r="H615" s="238" t="s">
        <v>366</v>
      </c>
      <c r="I615" s="238">
        <v>1</v>
      </c>
      <c r="J615" s="246" t="s">
        <v>479</v>
      </c>
      <c r="K615" s="237" t="s">
        <v>2604</v>
      </c>
      <c r="L615" s="86">
        <v>0</v>
      </c>
      <c r="M615" s="86">
        <v>0</v>
      </c>
      <c r="N615" s="86">
        <v>0</v>
      </c>
      <c r="O615" s="86">
        <v>0</v>
      </c>
      <c r="P615" s="146">
        <v>1</v>
      </c>
      <c r="Q615" s="192">
        <f t="shared" si="3"/>
        <v>1</v>
      </c>
    </row>
    <row r="616" spans="2:17" s="18" customFormat="1" ht="15" customHeight="1">
      <c r="B616" s="237" t="s">
        <v>2707</v>
      </c>
      <c r="C616" s="237" t="s">
        <v>2708</v>
      </c>
      <c r="D616" s="238"/>
      <c r="E616" s="238" t="s">
        <v>256</v>
      </c>
      <c r="F616" s="238"/>
      <c r="G616" s="238"/>
      <c r="H616" s="238" t="s">
        <v>366</v>
      </c>
      <c r="I616" s="238">
        <v>1</v>
      </c>
      <c r="J616" s="246" t="s">
        <v>460</v>
      </c>
      <c r="K616" s="237" t="s">
        <v>2604</v>
      </c>
      <c r="L616" s="86">
        <v>0</v>
      </c>
      <c r="M616" s="86">
        <v>0</v>
      </c>
      <c r="N616" s="86">
        <v>0</v>
      </c>
      <c r="O616" s="86">
        <v>0</v>
      </c>
      <c r="P616" s="111">
        <v>0</v>
      </c>
      <c r="Q616" s="192">
        <f t="shared" si="3"/>
        <v>0</v>
      </c>
    </row>
    <row r="617" spans="2:17" s="18" customFormat="1" ht="15" customHeight="1">
      <c r="B617" s="237" t="s">
        <v>2709</v>
      </c>
      <c r="C617" s="237" t="s">
        <v>2710</v>
      </c>
      <c r="D617" s="238" t="s">
        <v>935</v>
      </c>
      <c r="E617" s="238" t="s">
        <v>275</v>
      </c>
      <c r="F617" s="238">
        <v>2</v>
      </c>
      <c r="G617" s="238">
        <v>1</v>
      </c>
      <c r="H617" s="238" t="s">
        <v>366</v>
      </c>
      <c r="I617" s="238">
        <v>1</v>
      </c>
      <c r="J617" s="246" t="s">
        <v>460</v>
      </c>
      <c r="K617" s="237" t="s">
        <v>2604</v>
      </c>
      <c r="L617" s="86">
        <v>0</v>
      </c>
      <c r="M617" s="86">
        <v>0</v>
      </c>
      <c r="N617" s="86">
        <v>0</v>
      </c>
      <c r="O617" s="111">
        <v>0</v>
      </c>
      <c r="P617" s="86">
        <v>0</v>
      </c>
      <c r="Q617" s="192">
        <f t="shared" si="3"/>
        <v>0</v>
      </c>
    </row>
    <row r="618" spans="2:17" s="18" customFormat="1" ht="15" customHeight="1">
      <c r="B618" s="237" t="s">
        <v>2711</v>
      </c>
      <c r="C618" s="237" t="s">
        <v>2712</v>
      </c>
      <c r="D618" s="238"/>
      <c r="E618" s="238" t="s">
        <v>275</v>
      </c>
      <c r="F618" s="238">
        <v>1</v>
      </c>
      <c r="G618" s="238">
        <v>1</v>
      </c>
      <c r="H618" s="238" t="s">
        <v>366</v>
      </c>
      <c r="I618" s="238">
        <v>2</v>
      </c>
      <c r="J618" s="246" t="s">
        <v>460</v>
      </c>
      <c r="K618" s="237" t="s">
        <v>2604</v>
      </c>
      <c r="L618" s="86">
        <v>0</v>
      </c>
      <c r="M618" s="86">
        <v>0</v>
      </c>
      <c r="N618" s="86">
        <v>0</v>
      </c>
      <c r="O618" s="111">
        <v>0</v>
      </c>
      <c r="P618" s="111">
        <v>0</v>
      </c>
      <c r="Q618" s="192">
        <f t="shared" si="3"/>
        <v>0</v>
      </c>
    </row>
    <row r="619" spans="2:17" s="18" customFormat="1" ht="15" customHeight="1">
      <c r="B619" s="237" t="s">
        <v>2713</v>
      </c>
      <c r="C619" s="237" t="s">
        <v>2714</v>
      </c>
      <c r="D619" s="238"/>
      <c r="E619" s="238" t="s">
        <v>256</v>
      </c>
      <c r="F619" s="238"/>
      <c r="G619" s="238"/>
      <c r="H619" s="238" t="s">
        <v>366</v>
      </c>
      <c r="I619" s="238">
        <v>3</v>
      </c>
      <c r="J619" s="246" t="s">
        <v>496</v>
      </c>
      <c r="K619" s="237" t="s">
        <v>2604</v>
      </c>
      <c r="L619" s="146">
        <v>2</v>
      </c>
      <c r="M619" s="86">
        <v>0</v>
      </c>
      <c r="N619" s="146">
        <v>2</v>
      </c>
      <c r="O619" s="146">
        <v>1</v>
      </c>
      <c r="P619" s="146">
        <v>1</v>
      </c>
      <c r="Q619" s="192">
        <f t="shared" si="3"/>
        <v>6</v>
      </c>
    </row>
    <row r="620" spans="2:17" s="18" customFormat="1" ht="15" customHeight="1">
      <c r="B620" s="240" t="s">
        <v>2715</v>
      </c>
      <c r="C620" s="237" t="s">
        <v>2716</v>
      </c>
      <c r="D620" s="238"/>
      <c r="E620" s="238" t="s">
        <v>275</v>
      </c>
      <c r="F620" s="238">
        <v>2</v>
      </c>
      <c r="G620" s="238">
        <v>2</v>
      </c>
      <c r="H620" s="238" t="s">
        <v>366</v>
      </c>
      <c r="I620" s="238">
        <v>3</v>
      </c>
      <c r="J620" s="246" t="s">
        <v>502</v>
      </c>
      <c r="K620" s="237" t="s">
        <v>2604</v>
      </c>
      <c r="L620" s="146">
        <v>1</v>
      </c>
      <c r="M620" s="146">
        <v>1</v>
      </c>
      <c r="N620" s="146">
        <v>0</v>
      </c>
      <c r="O620" s="146">
        <v>1</v>
      </c>
      <c r="P620" s="146">
        <v>1</v>
      </c>
      <c r="Q620" s="192">
        <f t="shared" si="3"/>
        <v>4</v>
      </c>
    </row>
    <row r="621" spans="2:17" s="18" customFormat="1" ht="15" customHeight="1">
      <c r="B621" s="237" t="s">
        <v>2717</v>
      </c>
      <c r="C621" s="237" t="s">
        <v>2718</v>
      </c>
      <c r="D621" s="238"/>
      <c r="E621" s="238" t="s">
        <v>275</v>
      </c>
      <c r="F621" s="238">
        <v>4</v>
      </c>
      <c r="G621" s="238">
        <v>4</v>
      </c>
      <c r="H621" s="238" t="s">
        <v>366</v>
      </c>
      <c r="I621" s="238">
        <v>5</v>
      </c>
      <c r="J621" s="246" t="s">
        <v>479</v>
      </c>
      <c r="K621" s="237" t="s">
        <v>2604</v>
      </c>
      <c r="L621" s="86">
        <v>0</v>
      </c>
      <c r="M621" s="146">
        <v>1</v>
      </c>
      <c r="N621" s="111">
        <v>0</v>
      </c>
      <c r="O621" s="111">
        <v>0</v>
      </c>
      <c r="P621" s="111">
        <v>0</v>
      </c>
      <c r="Q621" s="192">
        <f t="shared" si="3"/>
        <v>1</v>
      </c>
    </row>
    <row r="622" spans="2:17" s="20" customFormat="1" ht="15" customHeight="1">
      <c r="B622" s="242" t="s">
        <v>2719</v>
      </c>
      <c r="C622" s="242" t="s">
        <v>2720</v>
      </c>
      <c r="D622" s="243"/>
      <c r="E622" s="243" t="s">
        <v>275</v>
      </c>
      <c r="F622" s="243">
        <v>6</v>
      </c>
      <c r="G622" s="243">
        <v>6</v>
      </c>
      <c r="H622" s="243" t="s">
        <v>366</v>
      </c>
      <c r="I622" s="243">
        <v>7</v>
      </c>
      <c r="J622" s="243" t="s">
        <v>479</v>
      </c>
      <c r="K622" s="242" t="s">
        <v>2604</v>
      </c>
      <c r="L622" s="86">
        <v>0</v>
      </c>
      <c r="M622" s="86">
        <v>0</v>
      </c>
      <c r="N622" s="248">
        <v>0</v>
      </c>
      <c r="O622" s="253">
        <v>0</v>
      </c>
      <c r="P622" s="253">
        <v>0</v>
      </c>
      <c r="Q622" s="192">
        <f t="shared" si="3"/>
        <v>0</v>
      </c>
    </row>
    <row r="623" spans="2:17" s="18" customFormat="1" ht="15" customHeight="1">
      <c r="B623" s="237" t="s">
        <v>2721</v>
      </c>
      <c r="C623" s="237" t="s">
        <v>2722</v>
      </c>
      <c r="D623" s="238" t="s">
        <v>1010</v>
      </c>
      <c r="E623" s="238" t="s">
        <v>275</v>
      </c>
      <c r="F623" s="238">
        <v>5</v>
      </c>
      <c r="G623" s="238">
        <v>5</v>
      </c>
      <c r="H623" s="238" t="s">
        <v>384</v>
      </c>
      <c r="I623" s="238">
        <v>3</v>
      </c>
      <c r="J623" s="246" t="s">
        <v>496</v>
      </c>
      <c r="K623" s="237" t="s">
        <v>2604</v>
      </c>
      <c r="L623" s="146">
        <v>2</v>
      </c>
      <c r="M623" s="146">
        <v>2</v>
      </c>
      <c r="N623" s="146">
        <v>2</v>
      </c>
      <c r="O623" s="146">
        <v>0</v>
      </c>
      <c r="P623" s="146">
        <v>2</v>
      </c>
      <c r="Q623" s="192">
        <f t="shared" si="3"/>
        <v>8</v>
      </c>
    </row>
    <row r="624" spans="2:17" s="18" customFormat="1" ht="15" customHeight="1">
      <c r="B624" s="237" t="s">
        <v>2723</v>
      </c>
      <c r="C624" s="237" t="s">
        <v>2724</v>
      </c>
      <c r="D624" s="238"/>
      <c r="E624" s="238" t="s">
        <v>256</v>
      </c>
      <c r="F624" s="238"/>
      <c r="G624" s="238"/>
      <c r="H624" s="238" t="s">
        <v>384</v>
      </c>
      <c r="I624" s="238">
        <v>3</v>
      </c>
      <c r="J624" s="246" t="s">
        <v>479</v>
      </c>
      <c r="K624" s="237" t="s">
        <v>2604</v>
      </c>
      <c r="L624" s="86">
        <v>0</v>
      </c>
      <c r="M624" s="146">
        <v>0</v>
      </c>
      <c r="N624" s="146">
        <v>1</v>
      </c>
      <c r="O624" s="146">
        <v>2</v>
      </c>
      <c r="P624" s="146">
        <v>1</v>
      </c>
      <c r="Q624" s="192">
        <f t="shared" si="3"/>
        <v>4</v>
      </c>
    </row>
    <row r="625" spans="2:17" s="19" customFormat="1" ht="15" customHeight="1">
      <c r="B625" s="235" t="s">
        <v>2725</v>
      </c>
      <c r="C625" s="235" t="s">
        <v>2726</v>
      </c>
      <c r="D625" s="236"/>
      <c r="E625" s="236" t="s">
        <v>275</v>
      </c>
      <c r="F625" s="236">
        <v>5</v>
      </c>
      <c r="G625" s="236">
        <v>4</v>
      </c>
      <c r="H625" s="236" t="s">
        <v>384</v>
      </c>
      <c r="I625" s="236">
        <v>4</v>
      </c>
      <c r="J625" s="236" t="s">
        <v>460</v>
      </c>
      <c r="K625" s="235" t="s">
        <v>2604</v>
      </c>
      <c r="L625" s="35">
        <v>0</v>
      </c>
      <c r="M625" s="35">
        <v>0</v>
      </c>
      <c r="N625" s="35">
        <v>0</v>
      </c>
      <c r="O625" s="35">
        <v>0</v>
      </c>
      <c r="P625" s="111">
        <v>0</v>
      </c>
      <c r="Q625" s="192">
        <f t="shared" si="3"/>
        <v>0</v>
      </c>
    </row>
    <row r="626" spans="2:17" s="18" customFormat="1" ht="15" customHeight="1">
      <c r="B626" s="237" t="s">
        <v>2727</v>
      </c>
      <c r="C626" s="237" t="s">
        <v>2728</v>
      </c>
      <c r="D626" s="238"/>
      <c r="E626" s="238" t="s">
        <v>256</v>
      </c>
      <c r="F626" s="238"/>
      <c r="G626" s="238"/>
      <c r="H626" s="238" t="s">
        <v>384</v>
      </c>
      <c r="I626" s="238">
        <v>4</v>
      </c>
      <c r="J626" s="246" t="s">
        <v>460</v>
      </c>
      <c r="K626" s="237" t="s">
        <v>2604</v>
      </c>
      <c r="L626" s="86">
        <v>0</v>
      </c>
      <c r="M626" s="86">
        <v>0</v>
      </c>
      <c r="N626" s="86">
        <v>0</v>
      </c>
      <c r="O626" s="86">
        <v>0</v>
      </c>
      <c r="P626" s="146">
        <v>1</v>
      </c>
      <c r="Q626" s="192">
        <f t="shared" si="3"/>
        <v>1</v>
      </c>
    </row>
    <row r="627" spans="2:17" s="18" customFormat="1" ht="15" customHeight="1">
      <c r="B627" s="237" t="s">
        <v>2729</v>
      </c>
      <c r="C627" s="237" t="s">
        <v>2730</v>
      </c>
      <c r="D627" s="238" t="s">
        <v>935</v>
      </c>
      <c r="E627" s="238" t="s">
        <v>275</v>
      </c>
      <c r="F627" s="238">
        <v>4</v>
      </c>
      <c r="G627" s="238">
        <v>2</v>
      </c>
      <c r="H627" s="238" t="s">
        <v>384</v>
      </c>
      <c r="I627" s="238">
        <v>4</v>
      </c>
      <c r="J627" s="246" t="s">
        <v>479</v>
      </c>
      <c r="K627" s="237" t="s">
        <v>2604</v>
      </c>
      <c r="L627" s="86">
        <v>0</v>
      </c>
      <c r="M627" s="86">
        <v>0</v>
      </c>
      <c r="N627" s="86">
        <v>0</v>
      </c>
      <c r="O627" s="146">
        <v>0</v>
      </c>
      <c r="P627" s="86">
        <v>0</v>
      </c>
      <c r="Q627" s="192">
        <f t="shared" si="3"/>
        <v>0</v>
      </c>
    </row>
    <row r="628" spans="2:17" s="18" customFormat="1" ht="15" customHeight="1">
      <c r="B628" s="237" t="s">
        <v>2731</v>
      </c>
      <c r="C628" s="237" t="s">
        <v>2732</v>
      </c>
      <c r="D628" s="238"/>
      <c r="E628" s="238" t="s">
        <v>275</v>
      </c>
      <c r="F628" s="238">
        <v>6</v>
      </c>
      <c r="G628" s="238">
        <v>6</v>
      </c>
      <c r="H628" s="238" t="s">
        <v>384</v>
      </c>
      <c r="I628" s="238">
        <v>6</v>
      </c>
      <c r="J628" s="246" t="s">
        <v>496</v>
      </c>
      <c r="K628" s="237" t="s">
        <v>2604</v>
      </c>
      <c r="L628" s="146">
        <v>1</v>
      </c>
      <c r="M628" s="146">
        <v>2</v>
      </c>
      <c r="N628" s="146">
        <v>0</v>
      </c>
      <c r="O628" s="146">
        <v>2</v>
      </c>
      <c r="P628" s="146">
        <v>2</v>
      </c>
      <c r="Q628" s="192">
        <f t="shared" si="3"/>
        <v>7</v>
      </c>
    </row>
    <row r="629" spans="2:17" s="18" customFormat="1" ht="15" customHeight="1">
      <c r="B629" s="237" t="s">
        <v>2733</v>
      </c>
      <c r="C629" s="237" t="s">
        <v>2734</v>
      </c>
      <c r="D629" s="238"/>
      <c r="E629" s="238" t="s">
        <v>256</v>
      </c>
      <c r="F629" s="238"/>
      <c r="G629" s="238"/>
      <c r="H629" s="238" t="s">
        <v>384</v>
      </c>
      <c r="I629" s="238">
        <v>6</v>
      </c>
      <c r="J629" s="246" t="s">
        <v>479</v>
      </c>
      <c r="K629" s="237" t="s">
        <v>2604</v>
      </c>
      <c r="L629" s="86">
        <v>0</v>
      </c>
      <c r="M629" s="86">
        <v>0</v>
      </c>
      <c r="N629" s="111">
        <v>0</v>
      </c>
      <c r="O629" s="111">
        <v>0</v>
      </c>
      <c r="P629" s="146">
        <v>0</v>
      </c>
      <c r="Q629" s="192">
        <f t="shared" si="3"/>
        <v>0</v>
      </c>
    </row>
    <row r="630" spans="2:17" s="18" customFormat="1" ht="15" customHeight="1">
      <c r="B630" s="237" t="s">
        <v>2735</v>
      </c>
      <c r="C630" s="237" t="s">
        <v>2736</v>
      </c>
      <c r="D630" s="238" t="s">
        <v>1010</v>
      </c>
      <c r="E630" s="238" t="s">
        <v>275</v>
      </c>
      <c r="F630" s="238">
        <v>6</v>
      </c>
      <c r="G630" s="238">
        <v>6</v>
      </c>
      <c r="H630" s="238" t="s">
        <v>384</v>
      </c>
      <c r="I630" s="238">
        <v>7</v>
      </c>
      <c r="J630" s="246" t="s">
        <v>460</v>
      </c>
      <c r="K630" s="237" t="s">
        <v>2604</v>
      </c>
      <c r="L630" s="111">
        <v>0</v>
      </c>
      <c r="M630" s="111">
        <v>0</v>
      </c>
      <c r="N630" s="111">
        <v>0</v>
      </c>
      <c r="O630" s="111">
        <v>0</v>
      </c>
      <c r="P630" s="111">
        <v>0</v>
      </c>
      <c r="Q630" s="192">
        <f t="shared" si="3"/>
        <v>0</v>
      </c>
    </row>
    <row r="631" spans="2:17" s="18" customFormat="1" ht="15" customHeight="1">
      <c r="B631" s="237" t="s">
        <v>2737</v>
      </c>
      <c r="C631" s="237" t="s">
        <v>2738</v>
      </c>
      <c r="D631" s="238" t="s">
        <v>1010</v>
      </c>
      <c r="E631" s="238" t="s">
        <v>275</v>
      </c>
      <c r="F631" s="238">
        <v>7</v>
      </c>
      <c r="G631" s="238">
        <v>9</v>
      </c>
      <c r="H631" s="238" t="s">
        <v>384</v>
      </c>
      <c r="I631" s="238">
        <v>9</v>
      </c>
      <c r="J631" s="246" t="s">
        <v>502</v>
      </c>
      <c r="K631" s="237" t="s">
        <v>2604</v>
      </c>
      <c r="L631" s="146">
        <v>1</v>
      </c>
      <c r="M631" s="146">
        <v>1</v>
      </c>
      <c r="N631" s="146">
        <v>1</v>
      </c>
      <c r="O631" s="146">
        <v>1</v>
      </c>
      <c r="P631" s="146">
        <v>1</v>
      </c>
      <c r="Q631" s="192">
        <f t="shared" si="3"/>
        <v>5</v>
      </c>
    </row>
    <row r="632" spans="2:17" s="18" customFormat="1" ht="15" customHeight="1">
      <c r="B632" s="237" t="s">
        <v>2739</v>
      </c>
      <c r="C632" s="237" t="s">
        <v>2740</v>
      </c>
      <c r="D632" s="238"/>
      <c r="E632" s="238" t="s">
        <v>275</v>
      </c>
      <c r="F632" s="238">
        <v>1</v>
      </c>
      <c r="G632" s="238">
        <v>1</v>
      </c>
      <c r="H632" s="239" t="s">
        <v>2741</v>
      </c>
      <c r="I632" s="238">
        <v>2</v>
      </c>
      <c r="J632" s="246" t="s">
        <v>479</v>
      </c>
      <c r="K632" s="237" t="s">
        <v>2604</v>
      </c>
      <c r="L632" s="86">
        <v>0</v>
      </c>
      <c r="M632" s="86">
        <v>0</v>
      </c>
      <c r="N632" s="86">
        <v>0</v>
      </c>
      <c r="O632" s="86">
        <v>0</v>
      </c>
      <c r="P632" s="146">
        <v>1</v>
      </c>
      <c r="Q632" s="192">
        <f t="shared" si="3"/>
        <v>1</v>
      </c>
    </row>
    <row r="633" spans="2:17" s="20" customFormat="1" ht="15" customHeight="1">
      <c r="B633" s="242" t="s">
        <v>2742</v>
      </c>
      <c r="C633" s="242" t="s">
        <v>2743</v>
      </c>
      <c r="D633" s="243"/>
      <c r="E633" s="243" t="s">
        <v>275</v>
      </c>
      <c r="F633" s="243">
        <v>2</v>
      </c>
      <c r="G633" s="243">
        <v>4</v>
      </c>
      <c r="H633" s="243" t="s">
        <v>2744</v>
      </c>
      <c r="I633" s="243">
        <v>3</v>
      </c>
      <c r="J633" s="243" t="s">
        <v>460</v>
      </c>
      <c r="K633" s="242" t="s">
        <v>2604</v>
      </c>
      <c r="L633" s="86">
        <v>0</v>
      </c>
      <c r="M633" s="86">
        <v>0</v>
      </c>
      <c r="N633" s="86">
        <v>0</v>
      </c>
      <c r="O633" s="86">
        <v>0</v>
      </c>
      <c r="P633" s="253">
        <v>0</v>
      </c>
      <c r="Q633" s="192">
        <f t="shared" si="3"/>
        <v>0</v>
      </c>
    </row>
    <row r="634" spans="2:17" s="18" customFormat="1" ht="15" customHeight="1">
      <c r="B634" s="237" t="s">
        <v>2745</v>
      </c>
      <c r="C634" s="237" t="s">
        <v>2746</v>
      </c>
      <c r="D634" s="238"/>
      <c r="E634" s="238" t="s">
        <v>275</v>
      </c>
      <c r="F634" s="238">
        <v>5</v>
      </c>
      <c r="G634" s="238">
        <v>6</v>
      </c>
      <c r="H634" s="239" t="s">
        <v>2741</v>
      </c>
      <c r="I634" s="238">
        <v>7</v>
      </c>
      <c r="J634" s="246" t="s">
        <v>502</v>
      </c>
      <c r="K634" s="237" t="s">
        <v>2604</v>
      </c>
      <c r="L634" s="146">
        <v>1</v>
      </c>
      <c r="M634" s="146">
        <v>1</v>
      </c>
      <c r="N634" s="146">
        <v>1</v>
      </c>
      <c r="O634" s="86">
        <v>0</v>
      </c>
      <c r="P634" s="146">
        <v>1</v>
      </c>
      <c r="Q634" s="192">
        <f t="shared" ref="Q634:Q688" si="4">SUBTOTAL(9,L634:P634)</f>
        <v>4</v>
      </c>
    </row>
    <row r="635" spans="2:17" s="18" customFormat="1" ht="15" customHeight="1">
      <c r="B635" s="240" t="s">
        <v>183</v>
      </c>
      <c r="C635" s="237" t="s">
        <v>2747</v>
      </c>
      <c r="D635" s="238"/>
      <c r="E635" s="238" t="s">
        <v>275</v>
      </c>
      <c r="F635" s="238">
        <v>2</v>
      </c>
      <c r="G635" s="238">
        <v>3</v>
      </c>
      <c r="H635" s="239" t="s">
        <v>2748</v>
      </c>
      <c r="I635" s="238">
        <v>4</v>
      </c>
      <c r="J635" s="246" t="s">
        <v>460</v>
      </c>
      <c r="K635" s="237" t="s">
        <v>2604</v>
      </c>
      <c r="L635" s="86">
        <v>0</v>
      </c>
      <c r="M635" s="86">
        <v>0</v>
      </c>
      <c r="N635" s="86">
        <v>0</v>
      </c>
      <c r="O635" s="86">
        <v>0</v>
      </c>
      <c r="P635" s="146">
        <v>1</v>
      </c>
      <c r="Q635" s="192">
        <f t="shared" si="4"/>
        <v>1</v>
      </c>
    </row>
    <row r="636" spans="2:17" s="18" customFormat="1" ht="15" customHeight="1">
      <c r="B636" s="237" t="s">
        <v>2749</v>
      </c>
      <c r="C636" s="237" t="s">
        <v>2750</v>
      </c>
      <c r="D636" s="238"/>
      <c r="E636" s="238" t="s">
        <v>275</v>
      </c>
      <c r="F636" s="238">
        <v>5</v>
      </c>
      <c r="G636" s="238">
        <v>3</v>
      </c>
      <c r="H636" s="239" t="s">
        <v>2748</v>
      </c>
      <c r="I636" s="238">
        <v>5</v>
      </c>
      <c r="J636" s="246" t="s">
        <v>479</v>
      </c>
      <c r="K636" s="237" t="s">
        <v>2604</v>
      </c>
      <c r="L636" s="86">
        <v>0</v>
      </c>
      <c r="M636" s="86">
        <v>0</v>
      </c>
      <c r="N636" s="86">
        <v>0</v>
      </c>
      <c r="O636" s="146">
        <v>0</v>
      </c>
      <c r="P636" s="86">
        <v>0</v>
      </c>
      <c r="Q636" s="192">
        <f t="shared" si="4"/>
        <v>0</v>
      </c>
    </row>
    <row r="637" spans="2:17" s="18" customFormat="1" ht="15" customHeight="1">
      <c r="B637" s="240" t="s">
        <v>181</v>
      </c>
      <c r="C637" s="237" t="s">
        <v>2751</v>
      </c>
      <c r="D637" s="238"/>
      <c r="E637" s="238" t="s">
        <v>275</v>
      </c>
      <c r="F637" s="238">
        <v>5</v>
      </c>
      <c r="G637" s="238">
        <v>3</v>
      </c>
      <c r="H637" s="239" t="s">
        <v>2748</v>
      </c>
      <c r="I637" s="238">
        <v>6</v>
      </c>
      <c r="J637" s="246" t="s">
        <v>502</v>
      </c>
      <c r="K637" s="237" t="s">
        <v>2604</v>
      </c>
      <c r="L637" s="86">
        <v>0</v>
      </c>
      <c r="M637" s="86">
        <v>0</v>
      </c>
      <c r="N637" s="86">
        <v>0</v>
      </c>
      <c r="O637" s="86">
        <v>0</v>
      </c>
      <c r="P637" s="86">
        <v>0</v>
      </c>
      <c r="Q637" s="192">
        <f t="shared" si="4"/>
        <v>0</v>
      </c>
    </row>
    <row r="638" spans="2:17" s="18" customFormat="1" ht="15" customHeight="1">
      <c r="B638" s="237" t="s">
        <v>2752</v>
      </c>
      <c r="C638" s="237" t="s">
        <v>2753</v>
      </c>
      <c r="D638" s="238"/>
      <c r="E638" s="238" t="s">
        <v>256</v>
      </c>
      <c r="F638" s="238"/>
      <c r="G638" s="238"/>
      <c r="H638" s="238" t="s">
        <v>401</v>
      </c>
      <c r="I638" s="238">
        <v>1</v>
      </c>
      <c r="J638" s="246" t="s">
        <v>460</v>
      </c>
      <c r="K638" s="237" t="s">
        <v>2604</v>
      </c>
      <c r="L638" s="111">
        <v>0</v>
      </c>
      <c r="M638" s="86">
        <v>0</v>
      </c>
      <c r="N638" s="86">
        <v>0</v>
      </c>
      <c r="O638" s="86">
        <v>0</v>
      </c>
      <c r="P638" s="86">
        <v>0</v>
      </c>
      <c r="Q638" s="192">
        <f t="shared" si="4"/>
        <v>0</v>
      </c>
    </row>
    <row r="639" spans="2:17" s="18" customFormat="1" ht="15" customHeight="1">
      <c r="B639" s="240" t="s">
        <v>219</v>
      </c>
      <c r="C639" s="237" t="s">
        <v>2754</v>
      </c>
      <c r="D639" s="238"/>
      <c r="E639" s="238" t="s">
        <v>256</v>
      </c>
      <c r="F639" s="238"/>
      <c r="G639" s="238"/>
      <c r="H639" s="238" t="s">
        <v>401</v>
      </c>
      <c r="I639" s="238">
        <v>2</v>
      </c>
      <c r="J639" s="246" t="s">
        <v>496</v>
      </c>
      <c r="K639" s="237" t="s">
        <v>2604</v>
      </c>
      <c r="L639" s="146">
        <v>1</v>
      </c>
      <c r="M639" s="86">
        <v>0</v>
      </c>
      <c r="N639" s="146">
        <v>1</v>
      </c>
      <c r="O639" s="146">
        <v>1</v>
      </c>
      <c r="P639" s="146">
        <v>1</v>
      </c>
      <c r="Q639" s="192">
        <f t="shared" si="4"/>
        <v>4</v>
      </c>
    </row>
    <row r="640" spans="2:17" s="18" customFormat="1" ht="15" customHeight="1">
      <c r="B640" s="237" t="s">
        <v>2755</v>
      </c>
      <c r="C640" s="237" t="s">
        <v>274</v>
      </c>
      <c r="D640" s="238"/>
      <c r="E640" s="238" t="s">
        <v>275</v>
      </c>
      <c r="F640" s="238">
        <v>0</v>
      </c>
      <c r="G640" s="238">
        <v>7</v>
      </c>
      <c r="H640" s="238" t="s">
        <v>401</v>
      </c>
      <c r="I640" s="238">
        <v>2</v>
      </c>
      <c r="J640" s="246" t="s">
        <v>460</v>
      </c>
      <c r="K640" s="237" t="s">
        <v>2604</v>
      </c>
      <c r="L640" s="86">
        <v>0</v>
      </c>
      <c r="M640" s="86">
        <v>0</v>
      </c>
      <c r="N640" s="111">
        <v>0</v>
      </c>
      <c r="O640" s="111">
        <v>0</v>
      </c>
      <c r="P640" s="146">
        <v>0</v>
      </c>
      <c r="Q640" s="192">
        <f t="shared" si="4"/>
        <v>0</v>
      </c>
    </row>
    <row r="641" spans="2:17" s="18" customFormat="1" ht="15" customHeight="1">
      <c r="B641" s="237" t="s">
        <v>2756</v>
      </c>
      <c r="C641" s="237" t="s">
        <v>2757</v>
      </c>
      <c r="D641" s="238"/>
      <c r="E641" s="238" t="s">
        <v>275</v>
      </c>
      <c r="F641" s="238">
        <v>2</v>
      </c>
      <c r="G641" s="238">
        <v>2</v>
      </c>
      <c r="H641" s="238" t="s">
        <v>401</v>
      </c>
      <c r="I641" s="238">
        <v>2</v>
      </c>
      <c r="J641" s="246" t="s">
        <v>502</v>
      </c>
      <c r="K641" s="237" t="s">
        <v>2604</v>
      </c>
      <c r="L641" s="86">
        <v>0</v>
      </c>
      <c r="M641" s="146">
        <v>1</v>
      </c>
      <c r="N641" s="146">
        <v>1</v>
      </c>
      <c r="O641" s="146">
        <v>1</v>
      </c>
      <c r="P641" s="146">
        <v>1</v>
      </c>
      <c r="Q641" s="192">
        <f t="shared" si="4"/>
        <v>4</v>
      </c>
    </row>
    <row r="642" spans="2:17" s="18" customFormat="1" ht="15" customHeight="1">
      <c r="B642" s="237" t="s">
        <v>2758</v>
      </c>
      <c r="C642" s="237" t="s">
        <v>2759</v>
      </c>
      <c r="D642" s="238"/>
      <c r="E642" s="238" t="s">
        <v>256</v>
      </c>
      <c r="F642" s="238"/>
      <c r="G642" s="238"/>
      <c r="H642" s="238" t="s">
        <v>401</v>
      </c>
      <c r="I642" s="238">
        <v>2</v>
      </c>
      <c r="J642" s="246" t="s">
        <v>479</v>
      </c>
      <c r="K642" s="237" t="s">
        <v>2604</v>
      </c>
      <c r="L642" s="86">
        <v>0</v>
      </c>
      <c r="M642" s="86">
        <v>0</v>
      </c>
      <c r="N642" s="86">
        <v>0</v>
      </c>
      <c r="O642" s="146">
        <v>1</v>
      </c>
      <c r="P642" s="86">
        <v>0</v>
      </c>
      <c r="Q642" s="192">
        <f t="shared" si="4"/>
        <v>1</v>
      </c>
    </row>
    <row r="643" spans="2:17" s="18" customFormat="1" ht="15" customHeight="1">
      <c r="B643" s="237" t="s">
        <v>2760</v>
      </c>
      <c r="C643" s="237" t="s">
        <v>2761</v>
      </c>
      <c r="D643" s="238"/>
      <c r="E643" s="238" t="s">
        <v>275</v>
      </c>
      <c r="F643" s="238">
        <v>3</v>
      </c>
      <c r="G643" s="238">
        <v>3</v>
      </c>
      <c r="H643" s="238" t="s">
        <v>401</v>
      </c>
      <c r="I643" s="238">
        <v>3</v>
      </c>
      <c r="J643" s="246" t="s">
        <v>479</v>
      </c>
      <c r="K643" s="237" t="s">
        <v>2604</v>
      </c>
      <c r="L643" s="86">
        <v>0</v>
      </c>
      <c r="M643" s="86">
        <v>0</v>
      </c>
      <c r="N643" s="86">
        <v>0</v>
      </c>
      <c r="O643" s="86">
        <v>0</v>
      </c>
      <c r="P643" s="146">
        <v>2</v>
      </c>
      <c r="Q643" s="192">
        <f t="shared" si="4"/>
        <v>2</v>
      </c>
    </row>
    <row r="644" spans="2:17" s="18" customFormat="1" ht="15" customHeight="1">
      <c r="B644" s="237" t="s">
        <v>2762</v>
      </c>
      <c r="C644" s="237" t="s">
        <v>2763</v>
      </c>
      <c r="D644" s="238"/>
      <c r="E644" s="238" t="s">
        <v>275</v>
      </c>
      <c r="F644" s="238">
        <v>4</v>
      </c>
      <c r="G644" s="238">
        <v>3</v>
      </c>
      <c r="H644" s="238" t="s">
        <v>401</v>
      </c>
      <c r="I644" s="238">
        <v>4</v>
      </c>
      <c r="J644" s="246" t="s">
        <v>460</v>
      </c>
      <c r="K644" s="237" t="s">
        <v>2604</v>
      </c>
      <c r="L644" s="86">
        <v>0</v>
      </c>
      <c r="M644" s="86">
        <v>0</v>
      </c>
      <c r="N644" s="146">
        <v>1</v>
      </c>
      <c r="O644" s="111">
        <v>0</v>
      </c>
      <c r="P644" s="146">
        <v>0</v>
      </c>
      <c r="Q644" s="192">
        <f t="shared" si="4"/>
        <v>1</v>
      </c>
    </row>
    <row r="645" spans="2:17" s="18" customFormat="1" ht="15" customHeight="1">
      <c r="B645" s="237" t="s">
        <v>2764</v>
      </c>
      <c r="C645" s="237" t="s">
        <v>2765</v>
      </c>
      <c r="D645" s="238"/>
      <c r="E645" s="238" t="s">
        <v>542</v>
      </c>
      <c r="F645" s="238">
        <v>2</v>
      </c>
      <c r="G645" s="238">
        <v>3</v>
      </c>
      <c r="H645" s="238" t="s">
        <v>401</v>
      </c>
      <c r="I645" s="238">
        <v>4</v>
      </c>
      <c r="J645" s="246" t="s">
        <v>496</v>
      </c>
      <c r="K645" s="237" t="s">
        <v>2604</v>
      </c>
      <c r="L645" s="146">
        <v>1</v>
      </c>
      <c r="M645" s="146">
        <v>2</v>
      </c>
      <c r="N645" s="146">
        <v>0</v>
      </c>
      <c r="O645" s="146">
        <v>1</v>
      </c>
      <c r="P645" s="146">
        <v>2</v>
      </c>
      <c r="Q645" s="192">
        <f t="shared" si="4"/>
        <v>6</v>
      </c>
    </row>
    <row r="646" spans="2:17" s="18" customFormat="1" ht="15" customHeight="1">
      <c r="B646" s="237" t="s">
        <v>223</v>
      </c>
      <c r="C646" s="237" t="s">
        <v>2766</v>
      </c>
      <c r="D646" s="238"/>
      <c r="E646" s="238" t="s">
        <v>275</v>
      </c>
      <c r="F646" s="238">
        <v>2</v>
      </c>
      <c r="G646" s="238">
        <v>7</v>
      </c>
      <c r="H646" s="238" t="s">
        <v>401</v>
      </c>
      <c r="I646" s="238">
        <v>5</v>
      </c>
      <c r="J646" s="246" t="s">
        <v>479</v>
      </c>
      <c r="K646" s="237" t="s">
        <v>2604</v>
      </c>
      <c r="L646" s="86">
        <v>0</v>
      </c>
      <c r="M646" s="86">
        <v>0</v>
      </c>
      <c r="N646" s="86">
        <v>0</v>
      </c>
      <c r="O646" s="146">
        <v>1</v>
      </c>
      <c r="P646" s="146">
        <v>1</v>
      </c>
      <c r="Q646" s="192">
        <f t="shared" si="4"/>
        <v>2</v>
      </c>
    </row>
    <row r="647" spans="2:17" s="18" customFormat="1" ht="15" customHeight="1">
      <c r="B647" s="241" t="s">
        <v>2767</v>
      </c>
      <c r="C647" s="237" t="s">
        <v>2768</v>
      </c>
      <c r="D647" s="238" t="s">
        <v>1309</v>
      </c>
      <c r="E647" s="238" t="s">
        <v>275</v>
      </c>
      <c r="F647" s="238">
        <v>1</v>
      </c>
      <c r="G647" s="238">
        <v>2</v>
      </c>
      <c r="H647" s="238" t="s">
        <v>413</v>
      </c>
      <c r="I647" s="238">
        <v>1</v>
      </c>
      <c r="J647" s="246" t="s">
        <v>479</v>
      </c>
      <c r="K647" s="237" t="s">
        <v>2604</v>
      </c>
      <c r="L647" s="86">
        <v>0</v>
      </c>
      <c r="M647" s="86">
        <v>0</v>
      </c>
      <c r="N647" s="86">
        <v>0</v>
      </c>
      <c r="O647" s="146">
        <v>2</v>
      </c>
      <c r="P647" s="146">
        <v>0</v>
      </c>
      <c r="Q647" s="192">
        <f t="shared" si="4"/>
        <v>2</v>
      </c>
    </row>
    <row r="648" spans="2:17" s="18" customFormat="1" ht="15" customHeight="1">
      <c r="B648" s="240" t="s">
        <v>114</v>
      </c>
      <c r="C648" s="237" t="s">
        <v>2769</v>
      </c>
      <c r="D648" s="238" t="s">
        <v>1309</v>
      </c>
      <c r="E648" s="238" t="s">
        <v>275</v>
      </c>
      <c r="F648" s="238">
        <v>1</v>
      </c>
      <c r="G648" s="238">
        <v>1</v>
      </c>
      <c r="H648" s="238" t="s">
        <v>413</v>
      </c>
      <c r="I648" s="238">
        <v>1</v>
      </c>
      <c r="J648" s="246" t="s">
        <v>502</v>
      </c>
      <c r="K648" s="237" t="s">
        <v>2604</v>
      </c>
      <c r="L648" s="86">
        <v>0</v>
      </c>
      <c r="M648" s="86">
        <v>0</v>
      </c>
      <c r="N648" s="86">
        <v>0</v>
      </c>
      <c r="O648" s="86">
        <v>0</v>
      </c>
      <c r="P648" s="86">
        <v>0</v>
      </c>
      <c r="Q648" s="192">
        <f t="shared" si="4"/>
        <v>0</v>
      </c>
    </row>
    <row r="649" spans="2:17" s="18" customFormat="1" ht="15" customHeight="1">
      <c r="B649" s="240" t="s">
        <v>28</v>
      </c>
      <c r="C649" s="237" t="s">
        <v>2770</v>
      </c>
      <c r="D649" s="238"/>
      <c r="E649" s="238" t="s">
        <v>275</v>
      </c>
      <c r="F649" s="238">
        <v>2</v>
      </c>
      <c r="G649" s="238">
        <v>2</v>
      </c>
      <c r="H649" s="238" t="s">
        <v>413</v>
      </c>
      <c r="I649" s="238">
        <v>1</v>
      </c>
      <c r="J649" s="246" t="s">
        <v>460</v>
      </c>
      <c r="K649" s="237" t="s">
        <v>2604</v>
      </c>
      <c r="L649" s="86">
        <v>0</v>
      </c>
      <c r="M649" s="86">
        <v>0</v>
      </c>
      <c r="N649" s="86">
        <v>0</v>
      </c>
      <c r="O649" s="86">
        <v>0</v>
      </c>
      <c r="P649" s="146">
        <v>0</v>
      </c>
      <c r="Q649" s="192">
        <f t="shared" si="4"/>
        <v>0</v>
      </c>
    </row>
    <row r="650" spans="2:17" s="18" customFormat="1" ht="15" customHeight="1">
      <c r="B650" s="237" t="s">
        <v>2771</v>
      </c>
      <c r="C650" s="237" t="s">
        <v>2772</v>
      </c>
      <c r="D650" s="238" t="s">
        <v>876</v>
      </c>
      <c r="E650" s="238" t="s">
        <v>275</v>
      </c>
      <c r="F650" s="238">
        <v>1</v>
      </c>
      <c r="G650" s="238">
        <v>1</v>
      </c>
      <c r="H650" s="238" t="s">
        <v>413</v>
      </c>
      <c r="I650" s="238">
        <v>1</v>
      </c>
      <c r="J650" s="246" t="s">
        <v>496</v>
      </c>
      <c r="K650" s="237" t="s">
        <v>2604</v>
      </c>
      <c r="L650" s="146">
        <v>2</v>
      </c>
      <c r="M650" s="146">
        <v>1</v>
      </c>
      <c r="N650" s="146">
        <v>2</v>
      </c>
      <c r="O650" s="146">
        <v>1</v>
      </c>
      <c r="P650" s="146">
        <v>0</v>
      </c>
      <c r="Q650" s="192">
        <f t="shared" si="4"/>
        <v>6</v>
      </c>
    </row>
    <row r="651" spans="2:17" s="18" customFormat="1" ht="15" customHeight="1">
      <c r="B651" s="237" t="s">
        <v>2773</v>
      </c>
      <c r="C651" s="237" t="s">
        <v>2774</v>
      </c>
      <c r="D651" s="238"/>
      <c r="E651" s="238" t="s">
        <v>275</v>
      </c>
      <c r="F651" s="238">
        <v>2</v>
      </c>
      <c r="G651" s="238">
        <v>3</v>
      </c>
      <c r="H651" s="238" t="s">
        <v>413</v>
      </c>
      <c r="I651" s="238">
        <v>2</v>
      </c>
      <c r="J651" s="246" t="s">
        <v>460</v>
      </c>
      <c r="K651" s="237" t="s">
        <v>2604</v>
      </c>
      <c r="L651" s="86">
        <v>0</v>
      </c>
      <c r="M651" s="86">
        <v>0</v>
      </c>
      <c r="N651" s="86">
        <v>0</v>
      </c>
      <c r="O651" s="146">
        <v>1</v>
      </c>
      <c r="P651" s="146">
        <v>0</v>
      </c>
      <c r="Q651" s="192">
        <f t="shared" si="4"/>
        <v>1</v>
      </c>
    </row>
    <row r="652" spans="2:17" s="18" customFormat="1" ht="15" customHeight="1">
      <c r="B652" s="237" t="s">
        <v>2775</v>
      </c>
      <c r="C652" s="237" t="s">
        <v>412</v>
      </c>
      <c r="D652" s="238"/>
      <c r="E652" s="238" t="s">
        <v>275</v>
      </c>
      <c r="F652" s="238">
        <v>2</v>
      </c>
      <c r="G652" s="238">
        <v>2</v>
      </c>
      <c r="H652" s="238" t="s">
        <v>413</v>
      </c>
      <c r="I652" s="238">
        <v>2</v>
      </c>
      <c r="J652" s="246" t="s">
        <v>460</v>
      </c>
      <c r="K652" s="237" t="s">
        <v>2604</v>
      </c>
      <c r="L652" s="86">
        <v>0</v>
      </c>
      <c r="M652" s="86">
        <v>0</v>
      </c>
      <c r="N652" s="146">
        <v>0</v>
      </c>
      <c r="O652" s="86">
        <v>0</v>
      </c>
      <c r="P652" s="86">
        <v>0</v>
      </c>
      <c r="Q652" s="192">
        <f t="shared" si="4"/>
        <v>0</v>
      </c>
    </row>
    <row r="653" spans="2:17" s="18" customFormat="1" ht="15" customHeight="1">
      <c r="B653" s="240" t="s">
        <v>218</v>
      </c>
      <c r="C653" s="237" t="s">
        <v>2776</v>
      </c>
      <c r="D653" s="238"/>
      <c r="E653" s="238" t="s">
        <v>275</v>
      </c>
      <c r="F653" s="238">
        <v>2</v>
      </c>
      <c r="G653" s="238">
        <v>6</v>
      </c>
      <c r="H653" s="238" t="s">
        <v>413</v>
      </c>
      <c r="I653" s="238">
        <v>2</v>
      </c>
      <c r="J653" s="246" t="s">
        <v>496</v>
      </c>
      <c r="K653" s="237" t="s">
        <v>2604</v>
      </c>
      <c r="L653" s="146">
        <v>1</v>
      </c>
      <c r="M653" s="86">
        <v>0</v>
      </c>
      <c r="N653" s="146">
        <v>2</v>
      </c>
      <c r="O653" s="146">
        <v>2</v>
      </c>
      <c r="P653" s="146">
        <v>2</v>
      </c>
      <c r="Q653" s="192">
        <f t="shared" si="4"/>
        <v>7</v>
      </c>
    </row>
    <row r="654" spans="2:17" s="18" customFormat="1" ht="15" customHeight="1">
      <c r="B654" s="237" t="s">
        <v>2777</v>
      </c>
      <c r="C654" s="237" t="s">
        <v>418</v>
      </c>
      <c r="D654" s="238" t="s">
        <v>935</v>
      </c>
      <c r="E654" s="238" t="s">
        <v>275</v>
      </c>
      <c r="F654" s="238">
        <v>2</v>
      </c>
      <c r="G654" s="238">
        <v>1</v>
      </c>
      <c r="H654" s="238" t="s">
        <v>413</v>
      </c>
      <c r="I654" s="238">
        <v>2</v>
      </c>
      <c r="J654" s="246" t="s">
        <v>460</v>
      </c>
      <c r="K654" s="237" t="s">
        <v>2604</v>
      </c>
      <c r="L654" s="86">
        <v>0</v>
      </c>
      <c r="M654" s="86">
        <v>0</v>
      </c>
      <c r="N654" s="86">
        <v>0</v>
      </c>
      <c r="O654" s="86">
        <v>0</v>
      </c>
      <c r="P654" s="146">
        <v>1</v>
      </c>
      <c r="Q654" s="192">
        <f t="shared" si="4"/>
        <v>1</v>
      </c>
    </row>
    <row r="655" spans="2:17" s="20" customFormat="1" ht="15" customHeight="1">
      <c r="B655" s="242" t="s">
        <v>2778</v>
      </c>
      <c r="C655" s="242" t="s">
        <v>426</v>
      </c>
      <c r="D655" s="243" t="s">
        <v>1010</v>
      </c>
      <c r="E655" s="243" t="s">
        <v>275</v>
      </c>
      <c r="F655" s="243">
        <v>0</v>
      </c>
      <c r="G655" s="243">
        <v>7</v>
      </c>
      <c r="H655" s="243" t="s">
        <v>413</v>
      </c>
      <c r="I655" s="243">
        <v>3</v>
      </c>
      <c r="J655" s="243" t="s">
        <v>460</v>
      </c>
      <c r="K655" s="242" t="s">
        <v>2604</v>
      </c>
      <c r="L655" s="86">
        <v>0</v>
      </c>
      <c r="M655" s="86">
        <v>0</v>
      </c>
      <c r="N655" s="86">
        <v>0</v>
      </c>
      <c r="O655" s="86">
        <v>0</v>
      </c>
      <c r="P655" s="86">
        <v>0</v>
      </c>
      <c r="Q655" s="192">
        <f t="shared" si="4"/>
        <v>0</v>
      </c>
    </row>
    <row r="656" spans="2:17" s="18" customFormat="1" ht="15" customHeight="1">
      <c r="B656" s="237" t="s">
        <v>2779</v>
      </c>
      <c r="C656" s="237" t="s">
        <v>274</v>
      </c>
      <c r="D656" s="238"/>
      <c r="E656" s="238" t="s">
        <v>275</v>
      </c>
      <c r="F656" s="238">
        <v>4</v>
      </c>
      <c r="G656" s="238">
        <v>3</v>
      </c>
      <c r="H656" s="238" t="s">
        <v>413</v>
      </c>
      <c r="I656" s="238">
        <v>3</v>
      </c>
      <c r="J656" s="246" t="s">
        <v>460</v>
      </c>
      <c r="K656" s="237" t="s">
        <v>2604</v>
      </c>
      <c r="L656" s="86">
        <v>0</v>
      </c>
      <c r="M656" s="86">
        <v>0</v>
      </c>
      <c r="N656" s="86">
        <v>0</v>
      </c>
      <c r="O656" s="86">
        <v>0</v>
      </c>
      <c r="P656" s="146">
        <v>0</v>
      </c>
      <c r="Q656" s="192">
        <f t="shared" si="4"/>
        <v>0</v>
      </c>
    </row>
    <row r="657" spans="2:17" s="18" customFormat="1" ht="15" customHeight="1">
      <c r="B657" s="237" t="s">
        <v>2780</v>
      </c>
      <c r="C657" s="237" t="s">
        <v>720</v>
      </c>
      <c r="D657" s="238"/>
      <c r="E657" s="238" t="s">
        <v>275</v>
      </c>
      <c r="F657" s="238">
        <v>4</v>
      </c>
      <c r="G657" s="238">
        <v>3</v>
      </c>
      <c r="H657" s="238" t="s">
        <v>413</v>
      </c>
      <c r="I657" s="238">
        <v>3</v>
      </c>
      <c r="J657" s="246" t="s">
        <v>460</v>
      </c>
      <c r="K657" s="237" t="s">
        <v>2604</v>
      </c>
      <c r="L657" s="86">
        <v>0</v>
      </c>
      <c r="M657" s="86">
        <v>0</v>
      </c>
      <c r="N657" s="86">
        <v>0</v>
      </c>
      <c r="O657" s="146">
        <v>1</v>
      </c>
      <c r="P657" s="146">
        <v>0</v>
      </c>
      <c r="Q657" s="192">
        <f t="shared" si="4"/>
        <v>1</v>
      </c>
    </row>
    <row r="658" spans="2:17" s="18" customFormat="1" ht="15" customHeight="1">
      <c r="B658" s="237" t="s">
        <v>2781</v>
      </c>
      <c r="C658" s="237" t="s">
        <v>725</v>
      </c>
      <c r="D658" s="238"/>
      <c r="E658" s="238" t="s">
        <v>275</v>
      </c>
      <c r="F658" s="238">
        <v>3</v>
      </c>
      <c r="G658" s="238">
        <v>1</v>
      </c>
      <c r="H658" s="238" t="s">
        <v>413</v>
      </c>
      <c r="I658" s="238">
        <v>3</v>
      </c>
      <c r="J658" s="246" t="s">
        <v>460</v>
      </c>
      <c r="K658" s="237" t="s">
        <v>2604</v>
      </c>
      <c r="L658" s="86">
        <v>0</v>
      </c>
      <c r="M658" s="86">
        <v>0</v>
      </c>
      <c r="N658" s="146">
        <v>2</v>
      </c>
      <c r="O658" s="86">
        <v>0</v>
      </c>
      <c r="P658" s="86">
        <v>0</v>
      </c>
      <c r="Q658" s="192">
        <f t="shared" si="4"/>
        <v>2</v>
      </c>
    </row>
    <row r="659" spans="2:17" s="18" customFormat="1" ht="15" customHeight="1">
      <c r="B659" s="237" t="s">
        <v>2782</v>
      </c>
      <c r="C659" s="237" t="s">
        <v>2783</v>
      </c>
      <c r="D659" s="238"/>
      <c r="E659" s="238" t="s">
        <v>275</v>
      </c>
      <c r="F659" s="238">
        <v>3</v>
      </c>
      <c r="G659" s="238">
        <v>7</v>
      </c>
      <c r="H659" s="238" t="s">
        <v>413</v>
      </c>
      <c r="I659" s="238">
        <v>3</v>
      </c>
      <c r="J659" s="246" t="s">
        <v>496</v>
      </c>
      <c r="K659" s="237" t="s">
        <v>2604</v>
      </c>
      <c r="L659" s="146">
        <v>2</v>
      </c>
      <c r="M659" s="146">
        <v>2</v>
      </c>
      <c r="N659" s="146">
        <v>0</v>
      </c>
      <c r="O659" s="146">
        <v>2</v>
      </c>
      <c r="P659" s="146">
        <v>2</v>
      </c>
      <c r="Q659" s="192">
        <f t="shared" si="4"/>
        <v>8</v>
      </c>
    </row>
    <row r="660" spans="2:17" s="18" customFormat="1" ht="40.5" customHeight="1">
      <c r="B660" s="237" t="s">
        <v>2784</v>
      </c>
      <c r="C660" s="237" t="s">
        <v>2785</v>
      </c>
      <c r="D660" s="238"/>
      <c r="E660" s="238" t="s">
        <v>275</v>
      </c>
      <c r="F660" s="238">
        <v>1</v>
      </c>
      <c r="G660" s="238">
        <v>1</v>
      </c>
      <c r="H660" s="238" t="s">
        <v>413</v>
      </c>
      <c r="I660" s="238">
        <v>3</v>
      </c>
      <c r="J660" s="246" t="s">
        <v>496</v>
      </c>
      <c r="K660" s="237" t="s">
        <v>2604</v>
      </c>
      <c r="L660" s="146">
        <v>1</v>
      </c>
      <c r="M660" s="146">
        <v>2</v>
      </c>
      <c r="N660" s="146">
        <v>2</v>
      </c>
      <c r="O660" s="146">
        <v>1</v>
      </c>
      <c r="P660" s="146">
        <v>1</v>
      </c>
      <c r="Q660" s="192">
        <f t="shared" si="4"/>
        <v>7</v>
      </c>
    </row>
    <row r="661" spans="2:17" s="18" customFormat="1" ht="15" customHeight="1">
      <c r="B661" s="250" t="s">
        <v>2786</v>
      </c>
      <c r="C661" s="237" t="s">
        <v>2787</v>
      </c>
      <c r="D661" s="238"/>
      <c r="E661" s="238" t="s">
        <v>275</v>
      </c>
      <c r="F661" s="238">
        <v>3</v>
      </c>
      <c r="G661" s="238">
        <v>4</v>
      </c>
      <c r="H661" s="238" t="s">
        <v>413</v>
      </c>
      <c r="I661" s="238">
        <v>3</v>
      </c>
      <c r="J661" s="246" t="s">
        <v>502</v>
      </c>
      <c r="K661" s="237" t="s">
        <v>2604</v>
      </c>
      <c r="L661" s="86">
        <v>0</v>
      </c>
      <c r="M661" s="146">
        <v>1</v>
      </c>
      <c r="N661" s="146">
        <v>1</v>
      </c>
      <c r="O661" s="146">
        <v>1</v>
      </c>
      <c r="P661" s="86">
        <v>0</v>
      </c>
      <c r="Q661" s="192">
        <f t="shared" si="4"/>
        <v>3</v>
      </c>
    </row>
    <row r="662" spans="2:17" s="18" customFormat="1" ht="15" customHeight="1">
      <c r="B662" s="237" t="s">
        <v>2788</v>
      </c>
      <c r="C662" s="237" t="s">
        <v>2789</v>
      </c>
      <c r="D662" s="238"/>
      <c r="E662" s="238" t="s">
        <v>275</v>
      </c>
      <c r="F662" s="238">
        <v>1</v>
      </c>
      <c r="G662" s="238">
        <v>1</v>
      </c>
      <c r="H662" s="238" t="s">
        <v>413</v>
      </c>
      <c r="I662" s="238">
        <v>3</v>
      </c>
      <c r="J662" s="246" t="s">
        <v>502</v>
      </c>
      <c r="K662" s="237" t="s">
        <v>2604</v>
      </c>
      <c r="L662" s="146">
        <v>1</v>
      </c>
      <c r="M662" s="86">
        <v>0</v>
      </c>
      <c r="N662" s="146">
        <v>1</v>
      </c>
      <c r="O662" s="146">
        <v>0</v>
      </c>
      <c r="P662" s="146">
        <v>1</v>
      </c>
      <c r="Q662" s="192">
        <f t="shared" si="4"/>
        <v>3</v>
      </c>
    </row>
    <row r="663" spans="2:17" s="20" customFormat="1" ht="15" customHeight="1">
      <c r="B663" s="242" t="s">
        <v>124</v>
      </c>
      <c r="C663" s="242" t="s">
        <v>2790</v>
      </c>
      <c r="D663" s="243" t="s">
        <v>1309</v>
      </c>
      <c r="E663" s="243" t="s">
        <v>275</v>
      </c>
      <c r="F663" s="243">
        <v>5</v>
      </c>
      <c r="G663" s="243">
        <v>4</v>
      </c>
      <c r="H663" s="243" t="s">
        <v>413</v>
      </c>
      <c r="I663" s="243">
        <v>4</v>
      </c>
      <c r="J663" s="243" t="s">
        <v>460</v>
      </c>
      <c r="K663" s="242" t="s">
        <v>2604</v>
      </c>
      <c r="L663" s="86">
        <v>0</v>
      </c>
      <c r="M663" s="86">
        <v>0</v>
      </c>
      <c r="N663" s="86">
        <v>0</v>
      </c>
      <c r="O663" s="86">
        <v>0</v>
      </c>
      <c r="P663" s="86">
        <v>0</v>
      </c>
      <c r="Q663" s="192">
        <f t="shared" si="4"/>
        <v>0</v>
      </c>
    </row>
    <row r="664" spans="2:17" s="20" customFormat="1" ht="15" customHeight="1">
      <c r="B664" s="242" t="s">
        <v>2791</v>
      </c>
      <c r="C664" s="242" t="s">
        <v>746</v>
      </c>
      <c r="D664" s="243"/>
      <c r="E664" s="243" t="s">
        <v>275</v>
      </c>
      <c r="F664" s="243">
        <v>4</v>
      </c>
      <c r="G664" s="243">
        <v>4</v>
      </c>
      <c r="H664" s="243" t="s">
        <v>413</v>
      </c>
      <c r="I664" s="243">
        <v>4</v>
      </c>
      <c r="J664" s="243" t="s">
        <v>460</v>
      </c>
      <c r="K664" s="242" t="s">
        <v>2604</v>
      </c>
      <c r="L664" s="86">
        <v>0</v>
      </c>
      <c r="M664" s="86">
        <v>0</v>
      </c>
      <c r="N664" s="86">
        <v>0</v>
      </c>
      <c r="O664" s="86">
        <v>0</v>
      </c>
      <c r="P664" s="86">
        <v>0</v>
      </c>
      <c r="Q664" s="192">
        <f t="shared" si="4"/>
        <v>0</v>
      </c>
    </row>
    <row r="665" spans="2:17" s="18" customFormat="1" ht="15" customHeight="1">
      <c r="B665" s="237" t="s">
        <v>2792</v>
      </c>
      <c r="C665" s="237"/>
      <c r="D665" s="238"/>
      <c r="E665" s="238" t="s">
        <v>275</v>
      </c>
      <c r="F665" s="238">
        <v>6</v>
      </c>
      <c r="G665" s="238">
        <v>3</v>
      </c>
      <c r="H665" s="238" t="s">
        <v>413</v>
      </c>
      <c r="I665" s="238">
        <v>4</v>
      </c>
      <c r="J665" s="246" t="s">
        <v>460</v>
      </c>
      <c r="K665" s="237" t="s">
        <v>2604</v>
      </c>
      <c r="L665" s="86">
        <v>0</v>
      </c>
      <c r="M665" s="86">
        <v>0</v>
      </c>
      <c r="N665" s="146">
        <v>2</v>
      </c>
      <c r="O665" s="86">
        <v>0</v>
      </c>
      <c r="P665" s="86">
        <v>0</v>
      </c>
      <c r="Q665" s="192">
        <f t="shared" si="4"/>
        <v>2</v>
      </c>
    </row>
    <row r="666" spans="2:17" s="20" customFormat="1" ht="15" customHeight="1">
      <c r="B666" s="242" t="s">
        <v>2793</v>
      </c>
      <c r="C666" s="242" t="s">
        <v>2794</v>
      </c>
      <c r="D666" s="243"/>
      <c r="E666" s="243" t="s">
        <v>275</v>
      </c>
      <c r="F666" s="243">
        <v>4</v>
      </c>
      <c r="G666" s="243">
        <v>4</v>
      </c>
      <c r="H666" s="243" t="s">
        <v>413</v>
      </c>
      <c r="I666" s="243">
        <v>4</v>
      </c>
      <c r="J666" s="243" t="s">
        <v>460</v>
      </c>
      <c r="K666" s="242" t="s">
        <v>2604</v>
      </c>
      <c r="L666" s="86">
        <v>0</v>
      </c>
      <c r="M666" s="86">
        <v>0</v>
      </c>
      <c r="N666" s="86">
        <v>0</v>
      </c>
      <c r="O666" s="86">
        <v>0</v>
      </c>
      <c r="P666" s="86">
        <v>0</v>
      </c>
      <c r="Q666" s="192">
        <f t="shared" si="4"/>
        <v>0</v>
      </c>
    </row>
    <row r="667" spans="2:17" s="20" customFormat="1" ht="15" customHeight="1">
      <c r="B667" s="242" t="s">
        <v>2795</v>
      </c>
      <c r="C667" s="242" t="s">
        <v>2796</v>
      </c>
      <c r="D667" s="243"/>
      <c r="E667" s="243" t="s">
        <v>275</v>
      </c>
      <c r="F667" s="243">
        <v>2</v>
      </c>
      <c r="G667" s="243">
        <v>6</v>
      </c>
      <c r="H667" s="243" t="s">
        <v>413</v>
      </c>
      <c r="I667" s="243">
        <v>4</v>
      </c>
      <c r="J667" s="243" t="s">
        <v>460</v>
      </c>
      <c r="K667" s="242" t="s">
        <v>2604</v>
      </c>
      <c r="L667" s="86">
        <v>0</v>
      </c>
      <c r="M667" s="86">
        <v>0</v>
      </c>
      <c r="N667" s="86">
        <v>0</v>
      </c>
      <c r="O667" s="86">
        <v>0</v>
      </c>
      <c r="P667" s="86">
        <v>0</v>
      </c>
      <c r="Q667" s="192">
        <f t="shared" si="4"/>
        <v>0</v>
      </c>
    </row>
    <row r="668" spans="2:17" s="20" customFormat="1" ht="15" customHeight="1">
      <c r="B668" s="242" t="s">
        <v>2797</v>
      </c>
      <c r="C668" s="242" t="s">
        <v>2798</v>
      </c>
      <c r="D668" s="243"/>
      <c r="E668" s="243" t="s">
        <v>275</v>
      </c>
      <c r="F668" s="243">
        <v>3</v>
      </c>
      <c r="G668" s="243">
        <v>3</v>
      </c>
      <c r="H668" s="243" t="s">
        <v>413</v>
      </c>
      <c r="I668" s="243">
        <v>4</v>
      </c>
      <c r="J668" s="243" t="s">
        <v>460</v>
      </c>
      <c r="K668" s="242" t="s">
        <v>2604</v>
      </c>
      <c r="L668" s="86">
        <v>0</v>
      </c>
      <c r="M668" s="86">
        <v>0</v>
      </c>
      <c r="N668" s="86">
        <v>0</v>
      </c>
      <c r="O668" s="86">
        <v>0</v>
      </c>
      <c r="P668" s="86">
        <v>0</v>
      </c>
      <c r="Q668" s="192">
        <f t="shared" si="4"/>
        <v>0</v>
      </c>
    </row>
    <row r="669" spans="2:17" s="20" customFormat="1" ht="15" customHeight="1">
      <c r="B669" s="242" t="s">
        <v>2799</v>
      </c>
      <c r="C669" s="242" t="s">
        <v>2800</v>
      </c>
      <c r="D669" s="243"/>
      <c r="E669" s="243" t="s">
        <v>275</v>
      </c>
      <c r="F669" s="243">
        <v>4</v>
      </c>
      <c r="G669" s="243">
        <v>4</v>
      </c>
      <c r="H669" s="243" t="s">
        <v>413</v>
      </c>
      <c r="I669" s="243">
        <v>4</v>
      </c>
      <c r="J669" s="243" t="s">
        <v>479</v>
      </c>
      <c r="K669" s="242" t="s">
        <v>2604</v>
      </c>
      <c r="L669" s="86">
        <v>0</v>
      </c>
      <c r="M669" s="86">
        <v>0</v>
      </c>
      <c r="N669" s="253">
        <v>0</v>
      </c>
      <c r="O669" s="86">
        <v>0</v>
      </c>
      <c r="P669" s="86">
        <v>0</v>
      </c>
      <c r="Q669" s="192">
        <f t="shared" si="4"/>
        <v>0</v>
      </c>
    </row>
    <row r="670" spans="2:17" s="18" customFormat="1" ht="15" customHeight="1">
      <c r="B670" s="237" t="s">
        <v>2801</v>
      </c>
      <c r="C670" s="237" t="s">
        <v>2802</v>
      </c>
      <c r="D670" s="238"/>
      <c r="E670" s="238" t="s">
        <v>275</v>
      </c>
      <c r="F670" s="238">
        <v>5</v>
      </c>
      <c r="G670" s="238">
        <v>4</v>
      </c>
      <c r="H670" s="238" t="s">
        <v>413</v>
      </c>
      <c r="I670" s="238">
        <v>4</v>
      </c>
      <c r="J670" s="246" t="s">
        <v>502</v>
      </c>
      <c r="K670" s="237" t="s">
        <v>2604</v>
      </c>
      <c r="L670" s="146">
        <v>1</v>
      </c>
      <c r="M670" s="146">
        <v>1</v>
      </c>
      <c r="N670" s="146">
        <v>1</v>
      </c>
      <c r="O670" s="146">
        <v>1</v>
      </c>
      <c r="P670" s="146">
        <v>1</v>
      </c>
      <c r="Q670" s="192">
        <f t="shared" si="4"/>
        <v>5</v>
      </c>
    </row>
    <row r="671" spans="2:17" s="18" customFormat="1" ht="15" customHeight="1">
      <c r="B671" s="237" t="s">
        <v>2803</v>
      </c>
      <c r="C671" s="237" t="s">
        <v>2804</v>
      </c>
      <c r="D671" s="238"/>
      <c r="E671" s="238" t="s">
        <v>275</v>
      </c>
      <c r="F671" s="238">
        <v>4</v>
      </c>
      <c r="G671" s="238">
        <v>6</v>
      </c>
      <c r="H671" s="238" t="s">
        <v>413</v>
      </c>
      <c r="I671" s="238">
        <v>5</v>
      </c>
      <c r="J671" s="246" t="s">
        <v>496</v>
      </c>
      <c r="K671" s="237" t="s">
        <v>2604</v>
      </c>
      <c r="L671" s="146">
        <v>2</v>
      </c>
      <c r="M671" s="146">
        <v>1</v>
      </c>
      <c r="N671" s="146">
        <v>1</v>
      </c>
      <c r="O671" s="146">
        <v>1</v>
      </c>
      <c r="P671" s="86">
        <v>0</v>
      </c>
      <c r="Q671" s="192">
        <f t="shared" si="4"/>
        <v>5</v>
      </c>
    </row>
    <row r="672" spans="2:17" s="20" customFormat="1" ht="15" customHeight="1">
      <c r="B672" s="242" t="s">
        <v>2805</v>
      </c>
      <c r="C672" s="242" t="s">
        <v>355</v>
      </c>
      <c r="D672" s="243"/>
      <c r="E672" s="243" t="s">
        <v>275</v>
      </c>
      <c r="F672" s="243">
        <v>3</v>
      </c>
      <c r="G672" s="243">
        <v>5</v>
      </c>
      <c r="H672" s="243" t="s">
        <v>413</v>
      </c>
      <c r="I672" s="243">
        <v>5</v>
      </c>
      <c r="J672" s="243" t="s">
        <v>460</v>
      </c>
      <c r="K672" s="242" t="s">
        <v>2604</v>
      </c>
      <c r="L672" s="86">
        <v>0</v>
      </c>
      <c r="M672" s="86">
        <v>0</v>
      </c>
      <c r="N672" s="86">
        <v>0</v>
      </c>
      <c r="O672" s="86">
        <v>0</v>
      </c>
      <c r="P672" s="86">
        <v>0</v>
      </c>
      <c r="Q672" s="192">
        <f t="shared" si="4"/>
        <v>0</v>
      </c>
    </row>
    <row r="673" spans="1:17" s="18" customFormat="1" ht="15" customHeight="1">
      <c r="B673" s="237" t="s">
        <v>2806</v>
      </c>
      <c r="C673" s="237" t="s">
        <v>2807</v>
      </c>
      <c r="D673" s="238"/>
      <c r="E673" s="238" t="s">
        <v>275</v>
      </c>
      <c r="F673" s="238">
        <v>4</v>
      </c>
      <c r="G673" s="238">
        <v>6</v>
      </c>
      <c r="H673" s="238" t="s">
        <v>413</v>
      </c>
      <c r="I673" s="238">
        <v>5</v>
      </c>
      <c r="J673" s="246" t="s">
        <v>460</v>
      </c>
      <c r="K673" s="237" t="s">
        <v>2604</v>
      </c>
      <c r="L673" s="86">
        <v>0</v>
      </c>
      <c r="M673" s="86">
        <v>0</v>
      </c>
      <c r="N673" s="86">
        <v>0</v>
      </c>
      <c r="O673" s="86">
        <v>0</v>
      </c>
      <c r="P673" s="146">
        <v>1</v>
      </c>
      <c r="Q673" s="192">
        <f t="shared" si="4"/>
        <v>1</v>
      </c>
    </row>
    <row r="674" spans="1:17" s="18" customFormat="1" ht="15" customHeight="1">
      <c r="A674" s="146"/>
      <c r="B674" s="237" t="s">
        <v>2808</v>
      </c>
      <c r="C674" s="237" t="s">
        <v>2809</v>
      </c>
      <c r="D674" s="238"/>
      <c r="E674" s="238" t="s">
        <v>275</v>
      </c>
      <c r="F674" s="238">
        <v>2</v>
      </c>
      <c r="G674" s="238">
        <v>6</v>
      </c>
      <c r="H674" s="238" t="s">
        <v>413</v>
      </c>
      <c r="I674" s="238">
        <v>5</v>
      </c>
      <c r="J674" s="246" t="s">
        <v>460</v>
      </c>
      <c r="K674" s="237" t="s">
        <v>2604</v>
      </c>
      <c r="L674" s="86">
        <v>0</v>
      </c>
      <c r="M674" s="86">
        <v>0</v>
      </c>
      <c r="N674" s="86">
        <v>0</v>
      </c>
      <c r="O674" s="86">
        <v>0</v>
      </c>
      <c r="P674" s="86">
        <v>0</v>
      </c>
      <c r="Q674" s="192">
        <f t="shared" si="4"/>
        <v>0</v>
      </c>
    </row>
    <row r="675" spans="1:17" s="18" customFormat="1" ht="15" customHeight="1">
      <c r="A675" s="146"/>
      <c r="B675" s="240" t="s">
        <v>2810</v>
      </c>
      <c r="C675" s="237" t="s">
        <v>2811</v>
      </c>
      <c r="D675" s="238"/>
      <c r="E675" s="238" t="s">
        <v>275</v>
      </c>
      <c r="F675" s="238">
        <v>4</v>
      </c>
      <c r="G675" s="238">
        <v>5</v>
      </c>
      <c r="H675" s="238" t="s">
        <v>413</v>
      </c>
      <c r="I675" s="238">
        <v>5</v>
      </c>
      <c r="J675" s="246" t="s">
        <v>479</v>
      </c>
      <c r="K675" s="237" t="s">
        <v>2604</v>
      </c>
      <c r="L675" s="86">
        <v>0</v>
      </c>
      <c r="M675" s="146">
        <v>2</v>
      </c>
      <c r="N675" s="86">
        <v>0</v>
      </c>
      <c r="O675" s="146">
        <v>1</v>
      </c>
      <c r="P675" s="86">
        <v>0</v>
      </c>
      <c r="Q675" s="192">
        <f t="shared" si="4"/>
        <v>3</v>
      </c>
    </row>
    <row r="676" spans="1:17" s="18" customFormat="1" ht="15" customHeight="1">
      <c r="A676" s="146"/>
      <c r="B676" s="237" t="s">
        <v>179</v>
      </c>
      <c r="C676" s="237" t="s">
        <v>2812</v>
      </c>
      <c r="D676" s="238"/>
      <c r="E676" s="238" t="s">
        <v>275</v>
      </c>
      <c r="F676" s="238">
        <v>2</v>
      </c>
      <c r="G676" s="238">
        <v>2</v>
      </c>
      <c r="H676" s="238" t="s">
        <v>413</v>
      </c>
      <c r="I676" s="238">
        <v>5</v>
      </c>
      <c r="J676" s="246" t="s">
        <v>479</v>
      </c>
      <c r="K676" s="237" t="s">
        <v>2604</v>
      </c>
      <c r="L676" s="86">
        <v>0</v>
      </c>
      <c r="M676" s="86">
        <v>0</v>
      </c>
      <c r="N676" s="86">
        <v>0</v>
      </c>
      <c r="O676" s="86">
        <v>0</v>
      </c>
      <c r="P676" s="86">
        <v>0</v>
      </c>
      <c r="Q676" s="192">
        <f t="shared" si="4"/>
        <v>0</v>
      </c>
    </row>
    <row r="677" spans="1:17" s="18" customFormat="1" ht="15" customHeight="1">
      <c r="A677" s="146"/>
      <c r="B677" s="237" t="s">
        <v>2813</v>
      </c>
      <c r="C677" s="237" t="s">
        <v>2814</v>
      </c>
      <c r="D677" s="238"/>
      <c r="E677" s="238" t="s">
        <v>275</v>
      </c>
      <c r="F677" s="238">
        <v>5</v>
      </c>
      <c r="G677" s="238">
        <v>5</v>
      </c>
      <c r="H677" s="238" t="s">
        <v>413</v>
      </c>
      <c r="I677" s="238">
        <v>5</v>
      </c>
      <c r="J677" s="246" t="s">
        <v>479</v>
      </c>
      <c r="K677" s="237" t="s">
        <v>2604</v>
      </c>
      <c r="L677" s="86">
        <v>0</v>
      </c>
      <c r="M677" s="86">
        <v>0</v>
      </c>
      <c r="N677" s="146">
        <v>1</v>
      </c>
      <c r="O677" s="86">
        <v>0</v>
      </c>
      <c r="P677" s="86">
        <v>0</v>
      </c>
      <c r="Q677" s="192">
        <f t="shared" si="4"/>
        <v>1</v>
      </c>
    </row>
    <row r="678" spans="1:17" s="18" customFormat="1" ht="15" customHeight="1">
      <c r="A678" s="146"/>
      <c r="B678" s="237" t="s">
        <v>2815</v>
      </c>
      <c r="C678" s="237" t="s">
        <v>2816</v>
      </c>
      <c r="D678" s="238"/>
      <c r="E678" s="238" t="s">
        <v>275</v>
      </c>
      <c r="F678" s="238">
        <v>2</v>
      </c>
      <c r="G678" s="238">
        <v>2</v>
      </c>
      <c r="H678" s="238" t="s">
        <v>413</v>
      </c>
      <c r="I678" s="238">
        <v>5</v>
      </c>
      <c r="J678" s="246" t="s">
        <v>479</v>
      </c>
      <c r="K678" s="237" t="s">
        <v>2604</v>
      </c>
      <c r="L678" s="86">
        <v>0</v>
      </c>
      <c r="M678" s="146">
        <v>1</v>
      </c>
      <c r="N678" s="146">
        <v>1</v>
      </c>
      <c r="O678" s="86">
        <v>0</v>
      </c>
      <c r="P678" s="86">
        <v>0</v>
      </c>
      <c r="Q678" s="192">
        <f t="shared" si="4"/>
        <v>2</v>
      </c>
    </row>
    <row r="679" spans="1:17" s="18" customFormat="1" ht="15" customHeight="1">
      <c r="A679" s="146"/>
      <c r="B679" s="237" t="s">
        <v>2817</v>
      </c>
      <c r="C679" s="237" t="s">
        <v>2818</v>
      </c>
      <c r="D679" s="238" t="s">
        <v>935</v>
      </c>
      <c r="E679" s="238" t="s">
        <v>275</v>
      </c>
      <c r="F679" s="238">
        <v>2</v>
      </c>
      <c r="G679" s="238">
        <v>4</v>
      </c>
      <c r="H679" s="238" t="s">
        <v>413</v>
      </c>
      <c r="I679" s="238">
        <v>5</v>
      </c>
      <c r="J679" s="246" t="s">
        <v>502</v>
      </c>
      <c r="K679" s="237" t="s">
        <v>2604</v>
      </c>
      <c r="L679" s="86">
        <v>0</v>
      </c>
      <c r="M679" s="86">
        <v>0</v>
      </c>
      <c r="N679" s="86">
        <v>0</v>
      </c>
      <c r="O679" s="86">
        <v>0</v>
      </c>
      <c r="P679" s="146">
        <v>0</v>
      </c>
      <c r="Q679" s="192">
        <f t="shared" si="4"/>
        <v>0</v>
      </c>
    </row>
    <row r="680" spans="1:17" s="18" customFormat="1" ht="15" customHeight="1">
      <c r="A680" s="146"/>
      <c r="B680" s="237" t="s">
        <v>2819</v>
      </c>
      <c r="C680" s="237" t="s">
        <v>2820</v>
      </c>
      <c r="D680" s="238" t="s">
        <v>1302</v>
      </c>
      <c r="E680" s="238" t="s">
        <v>275</v>
      </c>
      <c r="F680" s="238">
        <v>5</v>
      </c>
      <c r="G680" s="238">
        <v>5</v>
      </c>
      <c r="H680" s="238" t="s">
        <v>413</v>
      </c>
      <c r="I680" s="238">
        <v>6</v>
      </c>
      <c r="J680" s="246" t="s">
        <v>496</v>
      </c>
      <c r="K680" s="237" t="s">
        <v>2604</v>
      </c>
      <c r="L680" s="111">
        <v>0</v>
      </c>
      <c r="M680" s="146">
        <v>1</v>
      </c>
      <c r="N680" s="146">
        <v>1</v>
      </c>
      <c r="O680" s="146">
        <v>2</v>
      </c>
      <c r="P680" s="146">
        <v>2</v>
      </c>
      <c r="Q680" s="192">
        <f t="shared" si="4"/>
        <v>6</v>
      </c>
    </row>
    <row r="681" spans="1:17" s="20" customFormat="1" ht="15" customHeight="1">
      <c r="A681" s="253"/>
      <c r="B681" s="242" t="s">
        <v>2821</v>
      </c>
      <c r="C681" s="242" t="s">
        <v>2822</v>
      </c>
      <c r="D681" s="243"/>
      <c r="E681" s="243" t="s">
        <v>275</v>
      </c>
      <c r="F681" s="243">
        <v>1</v>
      </c>
      <c r="G681" s="243">
        <v>1</v>
      </c>
      <c r="H681" s="243" t="s">
        <v>413</v>
      </c>
      <c r="I681" s="243">
        <v>6</v>
      </c>
      <c r="J681" s="243" t="s">
        <v>460</v>
      </c>
      <c r="K681" s="242" t="s">
        <v>2604</v>
      </c>
      <c r="L681" s="248">
        <v>0</v>
      </c>
      <c r="M681" s="248">
        <v>0</v>
      </c>
      <c r="N681" s="86">
        <v>0</v>
      </c>
      <c r="O681" s="253">
        <v>0</v>
      </c>
      <c r="P681" s="86">
        <v>0</v>
      </c>
      <c r="Q681" s="192">
        <f t="shared" si="4"/>
        <v>0</v>
      </c>
    </row>
    <row r="682" spans="1:17" s="20" customFormat="1" ht="15" customHeight="1">
      <c r="A682" s="253"/>
      <c r="B682" s="242" t="s">
        <v>2823</v>
      </c>
      <c r="C682" s="242" t="s">
        <v>274</v>
      </c>
      <c r="D682" s="243"/>
      <c r="E682" s="243" t="s">
        <v>275</v>
      </c>
      <c r="F682" s="243">
        <v>3</v>
      </c>
      <c r="G682" s="243">
        <v>8</v>
      </c>
      <c r="H682" s="243" t="s">
        <v>413</v>
      </c>
      <c r="I682" s="243">
        <v>6</v>
      </c>
      <c r="J682" s="243" t="s">
        <v>460</v>
      </c>
      <c r="K682" s="242" t="s">
        <v>2604</v>
      </c>
      <c r="L682" s="86">
        <v>0</v>
      </c>
      <c r="M682" s="86">
        <v>0</v>
      </c>
      <c r="N682" s="86">
        <v>0</v>
      </c>
      <c r="O682" s="86">
        <v>0</v>
      </c>
      <c r="P682" s="86">
        <v>0</v>
      </c>
      <c r="Q682" s="192">
        <f t="shared" si="4"/>
        <v>0</v>
      </c>
    </row>
    <row r="683" spans="1:17" s="18" customFormat="1" ht="15" customHeight="1">
      <c r="A683" s="146"/>
      <c r="B683" s="237" t="s">
        <v>2824</v>
      </c>
      <c r="C683" s="237" t="s">
        <v>2825</v>
      </c>
      <c r="D683" s="238"/>
      <c r="E683" s="238" t="s">
        <v>275</v>
      </c>
      <c r="F683" s="238">
        <v>6</v>
      </c>
      <c r="G683" s="238">
        <v>6</v>
      </c>
      <c r="H683" s="238" t="s">
        <v>413</v>
      </c>
      <c r="I683" s="238">
        <v>6</v>
      </c>
      <c r="J683" s="246" t="s">
        <v>496</v>
      </c>
      <c r="K683" s="237" t="s">
        <v>2604</v>
      </c>
      <c r="L683" s="86">
        <v>0</v>
      </c>
      <c r="M683" s="146">
        <v>1</v>
      </c>
      <c r="N683" s="146">
        <v>1</v>
      </c>
      <c r="O683" s="146">
        <v>1</v>
      </c>
      <c r="P683" s="146">
        <v>2</v>
      </c>
      <c r="Q683" s="192">
        <f t="shared" si="4"/>
        <v>5</v>
      </c>
    </row>
    <row r="684" spans="1:17" s="18" customFormat="1" ht="15" customHeight="1">
      <c r="A684" s="146"/>
      <c r="B684" s="237" t="s">
        <v>2826</v>
      </c>
      <c r="C684" s="237" t="s">
        <v>2827</v>
      </c>
      <c r="D684" s="238"/>
      <c r="E684" s="238" t="s">
        <v>275</v>
      </c>
      <c r="F684" s="238">
        <v>4</v>
      </c>
      <c r="G684" s="238">
        <v>4</v>
      </c>
      <c r="H684" s="238" t="s">
        <v>413</v>
      </c>
      <c r="I684" s="238">
        <v>6</v>
      </c>
      <c r="J684" s="246" t="s">
        <v>496</v>
      </c>
      <c r="K684" s="237" t="s">
        <v>2604</v>
      </c>
      <c r="L684" s="146">
        <v>0</v>
      </c>
      <c r="M684" s="146">
        <v>0</v>
      </c>
      <c r="N684" s="146">
        <v>1</v>
      </c>
      <c r="O684" s="146">
        <v>1</v>
      </c>
      <c r="P684" s="146">
        <v>0</v>
      </c>
      <c r="Q684" s="192">
        <f t="shared" si="4"/>
        <v>2</v>
      </c>
    </row>
    <row r="685" spans="1:17" s="18" customFormat="1" ht="15" customHeight="1">
      <c r="A685" s="146"/>
      <c r="B685" s="237" t="s">
        <v>2828</v>
      </c>
      <c r="C685" s="237" t="s">
        <v>2829</v>
      </c>
      <c r="D685" s="238"/>
      <c r="E685" s="238" t="s">
        <v>275</v>
      </c>
      <c r="F685" s="238">
        <v>5</v>
      </c>
      <c r="G685" s="238">
        <v>7</v>
      </c>
      <c r="H685" s="238" t="s">
        <v>413</v>
      </c>
      <c r="I685" s="238">
        <v>6</v>
      </c>
      <c r="J685" s="246" t="s">
        <v>496</v>
      </c>
      <c r="K685" s="237" t="s">
        <v>2604</v>
      </c>
      <c r="L685" s="146">
        <v>1</v>
      </c>
      <c r="M685" s="146">
        <v>1</v>
      </c>
      <c r="N685" s="146">
        <v>1</v>
      </c>
      <c r="O685" s="146">
        <v>2</v>
      </c>
      <c r="P685" s="146">
        <v>1</v>
      </c>
      <c r="Q685" s="192">
        <f t="shared" si="4"/>
        <v>6</v>
      </c>
    </row>
    <row r="686" spans="1:17" s="18" customFormat="1" ht="15" customHeight="1">
      <c r="A686" s="146"/>
      <c r="B686" s="237" t="s">
        <v>2830</v>
      </c>
      <c r="C686" s="237" t="s">
        <v>2831</v>
      </c>
      <c r="D686" s="238"/>
      <c r="E686" s="238" t="s">
        <v>275</v>
      </c>
      <c r="F686" s="238">
        <v>4</v>
      </c>
      <c r="G686" s="238">
        <v>3</v>
      </c>
      <c r="H686" s="238" t="s">
        <v>413</v>
      </c>
      <c r="I686" s="238">
        <v>6</v>
      </c>
      <c r="J686" s="246" t="s">
        <v>502</v>
      </c>
      <c r="K686" s="237" t="s">
        <v>2604</v>
      </c>
      <c r="L686" s="86">
        <v>0</v>
      </c>
      <c r="M686" s="146">
        <v>1</v>
      </c>
      <c r="N686" s="146">
        <v>1</v>
      </c>
      <c r="O686" s="146">
        <v>1</v>
      </c>
      <c r="P686" s="146">
        <v>1</v>
      </c>
      <c r="Q686" s="192">
        <f t="shared" si="4"/>
        <v>4</v>
      </c>
    </row>
    <row r="687" spans="1:17" s="18" customFormat="1" ht="15" customHeight="1">
      <c r="A687" s="146"/>
      <c r="B687" s="237" t="s">
        <v>2832</v>
      </c>
      <c r="C687" s="237" t="s">
        <v>2833</v>
      </c>
      <c r="D687" s="238"/>
      <c r="E687" s="238" t="s">
        <v>275</v>
      </c>
      <c r="F687" s="238">
        <v>4</v>
      </c>
      <c r="G687" s="238">
        <v>5</v>
      </c>
      <c r="H687" s="238" t="s">
        <v>413</v>
      </c>
      <c r="I687" s="238">
        <v>6</v>
      </c>
      <c r="J687" s="246" t="s">
        <v>502</v>
      </c>
      <c r="K687" s="237" t="s">
        <v>2604</v>
      </c>
      <c r="L687" s="146">
        <v>1</v>
      </c>
      <c r="M687" s="146">
        <v>1</v>
      </c>
      <c r="N687" s="146">
        <v>1</v>
      </c>
      <c r="O687" s="86">
        <v>0</v>
      </c>
      <c r="P687" s="86">
        <v>0</v>
      </c>
      <c r="Q687" s="192">
        <f t="shared" si="4"/>
        <v>3</v>
      </c>
    </row>
    <row r="688" spans="1:17" s="18" customFormat="1" ht="15" customHeight="1">
      <c r="A688" s="146"/>
      <c r="B688" s="237" t="s">
        <v>2834</v>
      </c>
      <c r="C688" s="237" t="s">
        <v>2835</v>
      </c>
      <c r="D688" s="238"/>
      <c r="E688" s="238" t="s">
        <v>275</v>
      </c>
      <c r="F688" s="238">
        <v>5</v>
      </c>
      <c r="G688" s="238">
        <v>4</v>
      </c>
      <c r="H688" s="238" t="s">
        <v>413</v>
      </c>
      <c r="I688" s="238">
        <v>9</v>
      </c>
      <c r="J688" s="246" t="s">
        <v>502</v>
      </c>
      <c r="K688" s="237" t="s">
        <v>2604</v>
      </c>
      <c r="L688" s="86">
        <v>0</v>
      </c>
      <c r="M688" s="146">
        <v>1</v>
      </c>
      <c r="N688" s="146">
        <v>1</v>
      </c>
      <c r="O688" s="146">
        <v>1</v>
      </c>
      <c r="P688" s="146">
        <v>1</v>
      </c>
      <c r="Q688" s="192">
        <f t="shared" si="4"/>
        <v>4</v>
      </c>
    </row>
    <row r="690" spans="1:23" ht="13.5" customHeight="1">
      <c r="A690" s="30">
        <v>1323</v>
      </c>
      <c r="B690" s="103" t="s">
        <v>2836</v>
      </c>
      <c r="C690" s="254" t="s">
        <v>2837</v>
      </c>
      <c r="D690" s="53"/>
      <c r="E690" s="184" t="s">
        <v>256</v>
      </c>
      <c r="F690" s="64"/>
      <c r="G690" s="64"/>
      <c r="H690" s="184" t="s">
        <v>278</v>
      </c>
      <c r="I690" s="64">
        <v>3</v>
      </c>
      <c r="J690" s="73" t="s">
        <v>496</v>
      </c>
      <c r="K690" s="62" t="s">
        <v>476</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2838</v>
      </c>
      <c r="R692" s="21">
        <v>67</v>
      </c>
      <c r="S692" s="21">
        <v>60</v>
      </c>
      <c r="T692" s="21">
        <v>60</v>
      </c>
      <c r="U692" s="21">
        <v>60</v>
      </c>
      <c r="V692" s="21">
        <v>60</v>
      </c>
      <c r="W692" s="256" t="s">
        <v>2839</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868</v>
      </c>
      <c r="C699" s="308"/>
      <c r="D699" s="254" t="s">
        <v>869</v>
      </c>
      <c r="E699" s="309"/>
      <c r="F699" s="309" t="s">
        <v>256</v>
      </c>
      <c r="G699" s="309"/>
      <c r="H699" s="309"/>
      <c r="I699" s="309" t="s">
        <v>257</v>
      </c>
      <c r="J699" s="309">
        <v>1</v>
      </c>
      <c r="K699" s="312" t="s">
        <v>502</v>
      </c>
      <c r="L699" s="313" t="s">
        <v>870</v>
      </c>
      <c r="M699" s="86">
        <v>0</v>
      </c>
      <c r="N699" s="86">
        <v>0</v>
      </c>
      <c r="O699" s="18">
        <v>1</v>
      </c>
      <c r="P699" s="86">
        <v>0</v>
      </c>
      <c r="Q699" s="18">
        <v>1</v>
      </c>
      <c r="R699" s="279">
        <f t="shared" ref="R699:R762" si="5">SUM(M699:Q699)</f>
        <v>2</v>
      </c>
    </row>
    <row r="700" spans="1:23" s="257" customFormat="1" ht="13.5" customHeight="1">
      <c r="B700" s="257" t="s">
        <v>54</v>
      </c>
      <c r="D700" s="254" t="s">
        <v>871</v>
      </c>
      <c r="F700" s="257" t="s">
        <v>256</v>
      </c>
      <c r="I700" s="257" t="s">
        <v>257</v>
      </c>
      <c r="J700" s="257">
        <v>1</v>
      </c>
      <c r="K700" s="257" t="s">
        <v>479</v>
      </c>
      <c r="L700" s="257" t="s">
        <v>870</v>
      </c>
      <c r="M700" s="257">
        <v>0</v>
      </c>
      <c r="N700" s="257">
        <v>0</v>
      </c>
      <c r="O700" s="257">
        <v>0</v>
      </c>
      <c r="P700" s="257">
        <v>0</v>
      </c>
      <c r="Q700" s="257">
        <v>0</v>
      </c>
      <c r="R700" s="279">
        <f t="shared" si="5"/>
        <v>0</v>
      </c>
    </row>
    <row r="701" spans="1:23" s="20" customFormat="1" ht="13.5" customHeight="1">
      <c r="B701" s="257" t="s">
        <v>872</v>
      </c>
      <c r="C701" s="257"/>
      <c r="D701" s="254" t="s">
        <v>873</v>
      </c>
      <c r="E701" s="310"/>
      <c r="F701" s="310" t="s">
        <v>275</v>
      </c>
      <c r="G701" s="310">
        <v>2</v>
      </c>
      <c r="H701" s="310">
        <v>2</v>
      </c>
      <c r="I701" s="310" t="s">
        <v>257</v>
      </c>
      <c r="J701" s="310">
        <v>2</v>
      </c>
      <c r="K701" s="310" t="s">
        <v>460</v>
      </c>
      <c r="L701" s="314" t="s">
        <v>870</v>
      </c>
      <c r="M701" s="86">
        <v>0</v>
      </c>
      <c r="N701" s="86">
        <v>0</v>
      </c>
      <c r="O701" s="86">
        <v>0</v>
      </c>
      <c r="P701" s="86">
        <v>0</v>
      </c>
      <c r="Q701" s="86">
        <v>0</v>
      </c>
      <c r="R701" s="279">
        <f t="shared" si="5"/>
        <v>0</v>
      </c>
    </row>
    <row r="702" spans="1:23" s="20" customFormat="1" ht="13.5" customHeight="1">
      <c r="B702" s="257" t="s">
        <v>874</v>
      </c>
      <c r="C702" s="257"/>
      <c r="D702" s="254" t="s">
        <v>875</v>
      </c>
      <c r="E702" s="310" t="s">
        <v>876</v>
      </c>
      <c r="F702" s="310" t="s">
        <v>275</v>
      </c>
      <c r="G702" s="310">
        <v>5</v>
      </c>
      <c r="H702" s="310">
        <v>1</v>
      </c>
      <c r="I702" s="310" t="s">
        <v>257</v>
      </c>
      <c r="J702" s="310">
        <v>3</v>
      </c>
      <c r="K702" s="310" t="s">
        <v>460</v>
      </c>
      <c r="L702" s="314" t="s">
        <v>870</v>
      </c>
      <c r="M702" s="86">
        <v>0</v>
      </c>
      <c r="N702" s="86">
        <v>0</v>
      </c>
      <c r="O702" s="20">
        <v>0</v>
      </c>
      <c r="P702" s="86">
        <v>0</v>
      </c>
      <c r="Q702" s="20">
        <v>0</v>
      </c>
      <c r="R702" s="279">
        <f t="shared" si="5"/>
        <v>0</v>
      </c>
    </row>
    <row r="703" spans="1:23" s="18" customFormat="1" ht="13.5" customHeight="1">
      <c r="B703" s="260" t="s">
        <v>877</v>
      </c>
      <c r="C703" s="260"/>
      <c r="D703" s="254" t="s">
        <v>878</v>
      </c>
      <c r="E703" s="309"/>
      <c r="F703" s="309" t="s">
        <v>275</v>
      </c>
      <c r="G703" s="309">
        <v>3</v>
      </c>
      <c r="H703" s="309">
        <v>3</v>
      </c>
      <c r="I703" s="309" t="s">
        <v>257</v>
      </c>
      <c r="J703" s="309">
        <v>4</v>
      </c>
      <c r="K703" s="312" t="s">
        <v>479</v>
      </c>
      <c r="L703" s="313" t="s">
        <v>870</v>
      </c>
      <c r="M703" s="86">
        <v>0</v>
      </c>
      <c r="N703" s="86">
        <v>0</v>
      </c>
      <c r="O703" s="86">
        <v>0</v>
      </c>
      <c r="P703" s="86">
        <v>0</v>
      </c>
      <c r="Q703" s="86">
        <v>0</v>
      </c>
      <c r="R703" s="279">
        <f t="shared" si="5"/>
        <v>0</v>
      </c>
    </row>
    <row r="704" spans="1:23" s="18" customFormat="1" ht="13.5" customHeight="1">
      <c r="B704" s="260" t="s">
        <v>879</v>
      </c>
      <c r="C704" s="260"/>
      <c r="D704" s="254" t="s">
        <v>880</v>
      </c>
      <c r="E704" s="309"/>
      <c r="F704" s="309" t="s">
        <v>256</v>
      </c>
      <c r="G704" s="309"/>
      <c r="H704" s="309"/>
      <c r="I704" s="309" t="s">
        <v>257</v>
      </c>
      <c r="J704" s="309">
        <v>4</v>
      </c>
      <c r="K704" s="312" t="s">
        <v>479</v>
      </c>
      <c r="L704" s="313" t="s">
        <v>870</v>
      </c>
      <c r="M704" s="18">
        <v>2</v>
      </c>
      <c r="N704" s="18">
        <v>2</v>
      </c>
      <c r="O704" s="86">
        <v>0</v>
      </c>
      <c r="P704" s="86">
        <v>0</v>
      </c>
      <c r="Q704" s="86">
        <v>0</v>
      </c>
      <c r="R704" s="279">
        <f t="shared" si="5"/>
        <v>4</v>
      </c>
    </row>
    <row r="705" spans="1:18" s="18" customFormat="1" ht="13.5" customHeight="1">
      <c r="B705" s="316" t="s">
        <v>881</v>
      </c>
      <c r="C705" s="316"/>
      <c r="D705" s="254" t="s">
        <v>882</v>
      </c>
      <c r="E705" s="309"/>
      <c r="F705" s="309" t="s">
        <v>256</v>
      </c>
      <c r="G705" s="309"/>
      <c r="H705" s="309"/>
      <c r="I705" s="309" t="s">
        <v>257</v>
      </c>
      <c r="J705" s="309">
        <v>5</v>
      </c>
      <c r="K705" s="312" t="s">
        <v>496</v>
      </c>
      <c r="L705" s="313" t="s">
        <v>870</v>
      </c>
      <c r="M705" s="322">
        <v>0</v>
      </c>
      <c r="N705" s="86">
        <v>0</v>
      </c>
      <c r="O705" s="35">
        <v>0</v>
      </c>
      <c r="P705" s="86">
        <v>0</v>
      </c>
      <c r="Q705" s="86">
        <v>0</v>
      </c>
      <c r="R705" s="279">
        <f t="shared" si="5"/>
        <v>0</v>
      </c>
    </row>
    <row r="706" spans="1:18" s="19" customFormat="1" ht="13.5" customHeight="1">
      <c r="B706" s="317" t="s">
        <v>883</v>
      </c>
      <c r="C706" s="317"/>
      <c r="D706" s="254" t="s">
        <v>884</v>
      </c>
      <c r="E706" s="318" t="s">
        <v>876</v>
      </c>
      <c r="F706" s="318" t="s">
        <v>275</v>
      </c>
      <c r="G706" s="318">
        <v>5</v>
      </c>
      <c r="H706" s="318">
        <v>4</v>
      </c>
      <c r="I706" s="318" t="s">
        <v>257</v>
      </c>
      <c r="J706" s="318">
        <v>5</v>
      </c>
      <c r="K706" s="318" t="s">
        <v>460</v>
      </c>
      <c r="L706" s="323" t="s">
        <v>870</v>
      </c>
      <c r="M706" s="35">
        <v>0</v>
      </c>
      <c r="N706" s="35">
        <v>0</v>
      </c>
      <c r="O706" s="35">
        <v>0</v>
      </c>
      <c r="P706" s="35">
        <v>0</v>
      </c>
      <c r="Q706" s="35">
        <v>0</v>
      </c>
      <c r="R706" s="279">
        <f t="shared" si="5"/>
        <v>0</v>
      </c>
    </row>
    <row r="707" spans="1:18" s="18" customFormat="1" ht="13.5" customHeight="1">
      <c r="B707" s="260" t="s">
        <v>885</v>
      </c>
      <c r="C707" s="260"/>
      <c r="D707" s="254" t="s">
        <v>886</v>
      </c>
      <c r="E707" s="309" t="s">
        <v>876</v>
      </c>
      <c r="F707" s="309" t="s">
        <v>275</v>
      </c>
      <c r="G707" s="309">
        <v>5</v>
      </c>
      <c r="H707" s="309">
        <v>3</v>
      </c>
      <c r="I707" s="309" t="s">
        <v>257</v>
      </c>
      <c r="J707" s="309">
        <v>7</v>
      </c>
      <c r="K707" s="312" t="s">
        <v>496</v>
      </c>
      <c r="L707" s="313" t="s">
        <v>870</v>
      </c>
      <c r="M707" s="18">
        <v>2</v>
      </c>
      <c r="N707" s="18">
        <v>1</v>
      </c>
      <c r="O707" s="18">
        <v>2</v>
      </c>
      <c r="P707" s="146">
        <v>1</v>
      </c>
      <c r="Q707" s="18">
        <v>1</v>
      </c>
      <c r="R707" s="279">
        <f t="shared" si="5"/>
        <v>7</v>
      </c>
    </row>
    <row r="708" spans="1:18" s="18" customFormat="1" ht="13.5" customHeight="1">
      <c r="B708" s="260" t="s">
        <v>887</v>
      </c>
      <c r="C708" s="260"/>
      <c r="D708" s="254" t="s">
        <v>888</v>
      </c>
      <c r="E708" s="309" t="s">
        <v>876</v>
      </c>
      <c r="F708" s="309" t="s">
        <v>275</v>
      </c>
      <c r="G708" s="309">
        <v>12</v>
      </c>
      <c r="H708" s="309">
        <v>12</v>
      </c>
      <c r="I708" s="309" t="s">
        <v>257</v>
      </c>
      <c r="J708" s="309">
        <v>10</v>
      </c>
      <c r="K708" s="312" t="s">
        <v>502</v>
      </c>
      <c r="L708" s="313" t="s">
        <v>870</v>
      </c>
      <c r="M708" s="18">
        <v>1</v>
      </c>
      <c r="N708" s="18">
        <v>1</v>
      </c>
      <c r="O708" s="18">
        <v>1</v>
      </c>
      <c r="P708" s="86">
        <v>0</v>
      </c>
      <c r="Q708" s="18">
        <v>1</v>
      </c>
      <c r="R708" s="279">
        <f t="shared" si="5"/>
        <v>4</v>
      </c>
    </row>
    <row r="709" spans="1:18" ht="13.5" customHeight="1">
      <c r="A709" s="309"/>
      <c r="B709" s="319" t="s">
        <v>889</v>
      </c>
      <c r="C709" s="319"/>
      <c r="D709" s="254" t="s">
        <v>890</v>
      </c>
      <c r="E709" s="309"/>
      <c r="F709" s="309" t="s">
        <v>256</v>
      </c>
      <c r="G709" s="309"/>
      <c r="H709" s="309"/>
      <c r="I709" s="309" t="s">
        <v>299</v>
      </c>
      <c r="J709" s="309">
        <v>1</v>
      </c>
      <c r="K709" s="312" t="s">
        <v>496</v>
      </c>
      <c r="L709" s="313" t="s">
        <v>870</v>
      </c>
      <c r="M709" s="146">
        <v>1</v>
      </c>
      <c r="N709" s="146">
        <v>1</v>
      </c>
      <c r="O709" s="146">
        <v>1</v>
      </c>
      <c r="P709" s="146">
        <v>1</v>
      </c>
      <c r="Q709" s="146">
        <v>2</v>
      </c>
      <c r="R709" s="279">
        <f t="shared" si="5"/>
        <v>6</v>
      </c>
    </row>
    <row r="710" spans="1:18" s="258" customFormat="1" ht="13.5" customHeight="1">
      <c r="A710" s="310"/>
      <c r="B710" s="257" t="s">
        <v>891</v>
      </c>
      <c r="C710" s="257"/>
      <c r="D710" s="254" t="s">
        <v>892</v>
      </c>
      <c r="E710" s="310" t="s">
        <v>876</v>
      </c>
      <c r="F710" s="310" t="s">
        <v>275</v>
      </c>
      <c r="G710" s="310">
        <v>1</v>
      </c>
      <c r="H710" s="310">
        <v>1</v>
      </c>
      <c r="I710" s="310" t="s">
        <v>299</v>
      </c>
      <c r="J710" s="310">
        <v>1</v>
      </c>
      <c r="K710" s="310" t="s">
        <v>460</v>
      </c>
      <c r="L710" s="314" t="s">
        <v>870</v>
      </c>
      <c r="M710" s="86">
        <v>0</v>
      </c>
      <c r="N710" s="86">
        <v>0</v>
      </c>
      <c r="O710" s="86">
        <v>0</v>
      </c>
      <c r="P710" s="86">
        <v>0</v>
      </c>
      <c r="Q710" s="86">
        <v>0</v>
      </c>
      <c r="R710" s="279">
        <f t="shared" si="5"/>
        <v>0</v>
      </c>
    </row>
    <row r="711" spans="1:18" ht="13.5" customHeight="1">
      <c r="A711" s="309"/>
      <c r="B711" s="260" t="s">
        <v>893</v>
      </c>
      <c r="C711" s="260"/>
      <c r="D711" s="254" t="s">
        <v>894</v>
      </c>
      <c r="E711" s="309" t="s">
        <v>876</v>
      </c>
      <c r="F711" s="309" t="s">
        <v>275</v>
      </c>
      <c r="G711" s="309">
        <v>2</v>
      </c>
      <c r="H711" s="309">
        <v>1</v>
      </c>
      <c r="I711" s="309" t="s">
        <v>299</v>
      </c>
      <c r="J711" s="309">
        <v>1</v>
      </c>
      <c r="K711" s="312" t="s">
        <v>479</v>
      </c>
      <c r="L711" s="313" t="s">
        <v>870</v>
      </c>
      <c r="M711" s="86">
        <v>0</v>
      </c>
      <c r="N711" s="146">
        <v>1</v>
      </c>
      <c r="O711" s="86">
        <v>0</v>
      </c>
      <c r="P711" s="86">
        <v>0</v>
      </c>
      <c r="Q711" s="86">
        <v>0</v>
      </c>
      <c r="R711" s="279">
        <f t="shared" si="5"/>
        <v>1</v>
      </c>
    </row>
    <row r="712" spans="1:18" ht="13.5" customHeight="1">
      <c r="A712" s="309"/>
      <c r="B712" s="308" t="s">
        <v>895</v>
      </c>
      <c r="C712" s="308"/>
      <c r="D712" s="254" t="s">
        <v>896</v>
      </c>
      <c r="E712" s="309"/>
      <c r="F712" s="309" t="s">
        <v>256</v>
      </c>
      <c r="G712" s="309"/>
      <c r="H712" s="309"/>
      <c r="I712" s="309" t="s">
        <v>299</v>
      </c>
      <c r="J712" s="309">
        <v>1</v>
      </c>
      <c r="K712" s="312" t="s">
        <v>502</v>
      </c>
      <c r="L712" s="313" t="s">
        <v>870</v>
      </c>
      <c r="M712" s="86">
        <v>0</v>
      </c>
      <c r="N712" s="18">
        <v>1</v>
      </c>
      <c r="O712" s="86">
        <v>0</v>
      </c>
      <c r="P712" s="18">
        <v>1</v>
      </c>
      <c r="Q712" s="86">
        <v>0</v>
      </c>
      <c r="R712" s="279">
        <f t="shared" si="5"/>
        <v>2</v>
      </c>
    </row>
    <row r="713" spans="1:18" s="258" customFormat="1" ht="13.5" customHeight="1">
      <c r="A713" s="310"/>
      <c r="B713" s="257" t="s">
        <v>897</v>
      </c>
      <c r="C713" s="257"/>
      <c r="D713" s="254" t="s">
        <v>898</v>
      </c>
      <c r="E713" s="310"/>
      <c r="F713" s="310" t="s">
        <v>256</v>
      </c>
      <c r="G713" s="310"/>
      <c r="H713" s="310"/>
      <c r="I713" s="310" t="s">
        <v>299</v>
      </c>
      <c r="J713" s="310">
        <v>2</v>
      </c>
      <c r="K713" s="310" t="s">
        <v>460</v>
      </c>
      <c r="L713" s="314" t="s">
        <v>870</v>
      </c>
      <c r="M713" s="86">
        <v>0</v>
      </c>
      <c r="N713" s="86">
        <v>0</v>
      </c>
      <c r="O713" s="86">
        <v>0</v>
      </c>
      <c r="P713" s="86">
        <v>0</v>
      </c>
      <c r="Q713" s="86">
        <v>0</v>
      </c>
      <c r="R713" s="279">
        <f t="shared" si="5"/>
        <v>0</v>
      </c>
    </row>
    <row r="714" spans="1:18" ht="13.5" customHeight="1">
      <c r="A714" s="309"/>
      <c r="B714" s="260" t="s">
        <v>899</v>
      </c>
      <c r="C714" s="260"/>
      <c r="D714" s="254" t="s">
        <v>900</v>
      </c>
      <c r="E714" s="309"/>
      <c r="F714" s="309" t="s">
        <v>256</v>
      </c>
      <c r="G714" s="309"/>
      <c r="H714" s="309"/>
      <c r="I714" s="309" t="s">
        <v>299</v>
      </c>
      <c r="J714" s="309">
        <v>2</v>
      </c>
      <c r="K714" s="312" t="s">
        <v>496</v>
      </c>
      <c r="L714" s="313" t="s">
        <v>870</v>
      </c>
      <c r="M714" s="146">
        <v>2</v>
      </c>
      <c r="N714" s="146">
        <v>2</v>
      </c>
      <c r="O714" s="86">
        <v>0</v>
      </c>
      <c r="P714" s="86">
        <v>0</v>
      </c>
      <c r="Q714" s="146">
        <v>1</v>
      </c>
      <c r="R714" s="279">
        <f t="shared" si="5"/>
        <v>5</v>
      </c>
    </row>
    <row r="715" spans="1:18" s="258" customFormat="1" ht="13.5" customHeight="1">
      <c r="A715" s="310"/>
      <c r="B715" s="257" t="s">
        <v>191</v>
      </c>
      <c r="C715" s="257"/>
      <c r="D715" s="254" t="s">
        <v>901</v>
      </c>
      <c r="E715" s="310" t="s">
        <v>876</v>
      </c>
      <c r="F715" s="310" t="s">
        <v>275</v>
      </c>
      <c r="G715" s="310">
        <v>3</v>
      </c>
      <c r="H715" s="310">
        <v>2</v>
      </c>
      <c r="I715" s="310" t="s">
        <v>299</v>
      </c>
      <c r="J715" s="310">
        <v>2</v>
      </c>
      <c r="K715" s="310" t="s">
        <v>460</v>
      </c>
      <c r="L715" s="314" t="s">
        <v>870</v>
      </c>
      <c r="M715" s="86">
        <v>0</v>
      </c>
      <c r="N715" s="86">
        <v>0</v>
      </c>
      <c r="O715" s="86">
        <v>0</v>
      </c>
      <c r="P715" s="86">
        <v>0</v>
      </c>
      <c r="Q715" s="86">
        <v>0</v>
      </c>
      <c r="R715" s="279">
        <f t="shared" si="5"/>
        <v>0</v>
      </c>
    </row>
    <row r="716" spans="1:18" ht="13.5" customHeight="1">
      <c r="A716" s="309"/>
      <c r="B716" s="523" t="s">
        <v>3703</v>
      </c>
      <c r="C716" s="260"/>
      <c r="D716" s="254" t="s">
        <v>902</v>
      </c>
      <c r="E716" s="309"/>
      <c r="F716" s="309" t="s">
        <v>275</v>
      </c>
      <c r="G716" s="309">
        <v>3</v>
      </c>
      <c r="H716" s="309">
        <v>3</v>
      </c>
      <c r="I716" s="309" t="s">
        <v>299</v>
      </c>
      <c r="J716" s="309">
        <v>3</v>
      </c>
      <c r="K716" s="312" t="s">
        <v>479</v>
      </c>
      <c r="L716" s="313" t="s">
        <v>870</v>
      </c>
      <c r="M716" s="86">
        <v>0</v>
      </c>
      <c r="N716" s="86">
        <v>0</v>
      </c>
      <c r="O716" s="86">
        <v>0</v>
      </c>
      <c r="P716" s="325">
        <v>0</v>
      </c>
      <c r="Q716" s="86">
        <v>0</v>
      </c>
      <c r="R716" s="279">
        <f t="shared" si="5"/>
        <v>0</v>
      </c>
    </row>
    <row r="717" spans="1:18" ht="13.5" customHeight="1">
      <c r="A717" s="309"/>
      <c r="B717" s="260" t="s">
        <v>903</v>
      </c>
      <c r="C717" s="260"/>
      <c r="D717" s="254" t="s">
        <v>904</v>
      </c>
      <c r="E717" s="309"/>
      <c r="F717" s="309" t="s">
        <v>275</v>
      </c>
      <c r="G717" s="309">
        <v>3</v>
      </c>
      <c r="H717" s="309">
        <v>5</v>
      </c>
      <c r="I717" s="309" t="s">
        <v>299</v>
      </c>
      <c r="J717" s="309">
        <v>5</v>
      </c>
      <c r="K717" s="312" t="s">
        <v>479</v>
      </c>
      <c r="L717" s="313" t="s">
        <v>870</v>
      </c>
      <c r="M717" s="86">
        <v>0</v>
      </c>
      <c r="N717" s="86">
        <v>0</v>
      </c>
      <c r="O717" s="86">
        <v>0</v>
      </c>
      <c r="P717" s="86">
        <v>0</v>
      </c>
      <c r="Q717" s="146">
        <v>1</v>
      </c>
      <c r="R717" s="279">
        <f t="shared" si="5"/>
        <v>1</v>
      </c>
    </row>
    <row r="718" spans="1:18" ht="13.5" customHeight="1">
      <c r="A718" s="309"/>
      <c r="B718" s="260" t="s">
        <v>905</v>
      </c>
      <c r="C718" s="260"/>
      <c r="D718" s="254" t="s">
        <v>906</v>
      </c>
      <c r="E718" s="309" t="s">
        <v>876</v>
      </c>
      <c r="F718" s="309" t="s">
        <v>275</v>
      </c>
      <c r="G718" s="309">
        <v>9</v>
      </c>
      <c r="H718" s="309">
        <v>9</v>
      </c>
      <c r="I718" s="309" t="s">
        <v>299</v>
      </c>
      <c r="J718" s="309">
        <v>7</v>
      </c>
      <c r="K718" s="312" t="s">
        <v>502</v>
      </c>
      <c r="L718" s="313" t="s">
        <v>870</v>
      </c>
      <c r="M718" s="18">
        <v>1</v>
      </c>
      <c r="N718" s="18">
        <v>1</v>
      </c>
      <c r="O718" s="18">
        <v>1</v>
      </c>
      <c r="P718" s="18">
        <v>1</v>
      </c>
      <c r="Q718" s="86">
        <v>0</v>
      </c>
      <c r="R718" s="279">
        <f t="shared" si="5"/>
        <v>4</v>
      </c>
    </row>
    <row r="719" spans="1:18" s="18" customFormat="1" ht="13.5" customHeight="1">
      <c r="B719" s="260" t="s">
        <v>907</v>
      </c>
      <c r="C719" s="260"/>
      <c r="D719" s="254" t="s">
        <v>908</v>
      </c>
      <c r="E719" s="309"/>
      <c r="F719" s="309" t="s">
        <v>256</v>
      </c>
      <c r="G719" s="309"/>
      <c r="H719" s="309"/>
      <c r="I719" s="309" t="s">
        <v>278</v>
      </c>
      <c r="J719" s="309">
        <v>1</v>
      </c>
      <c r="K719" s="312" t="s">
        <v>502</v>
      </c>
      <c r="L719" s="313" t="s">
        <v>870</v>
      </c>
      <c r="M719" s="18">
        <v>1</v>
      </c>
      <c r="N719" s="18">
        <v>1</v>
      </c>
      <c r="O719" s="18">
        <v>1</v>
      </c>
      <c r="P719" s="18">
        <v>1</v>
      </c>
      <c r="Q719" s="18">
        <v>1</v>
      </c>
      <c r="R719" s="279">
        <f t="shared" si="5"/>
        <v>5</v>
      </c>
    </row>
    <row r="720" spans="1:18" s="18" customFormat="1" ht="13.5" customHeight="1">
      <c r="B720" s="260" t="s">
        <v>909</v>
      </c>
      <c r="C720" s="260"/>
      <c r="D720" s="254" t="s">
        <v>910</v>
      </c>
      <c r="E720" s="309" t="s">
        <v>911</v>
      </c>
      <c r="F720" s="309" t="s">
        <v>275</v>
      </c>
      <c r="G720" s="309">
        <v>2</v>
      </c>
      <c r="H720" s="309">
        <v>1</v>
      </c>
      <c r="I720" s="309" t="s">
        <v>278</v>
      </c>
      <c r="J720" s="309">
        <v>2</v>
      </c>
      <c r="K720" s="312" t="s">
        <v>460</v>
      </c>
      <c r="L720" s="313" t="s">
        <v>870</v>
      </c>
      <c r="M720" s="18">
        <v>1</v>
      </c>
      <c r="N720" s="86">
        <v>0</v>
      </c>
      <c r="O720" s="86">
        <v>0</v>
      </c>
      <c r="P720" s="86">
        <v>0</v>
      </c>
      <c r="Q720" s="86">
        <v>0</v>
      </c>
      <c r="R720" s="279">
        <f t="shared" si="5"/>
        <v>1</v>
      </c>
    </row>
    <row r="721" spans="1:18" s="18" customFormat="1" ht="13.5" customHeight="1">
      <c r="B721" s="308" t="s">
        <v>912</v>
      </c>
      <c r="C721" s="308"/>
      <c r="D721" s="254" t="s">
        <v>913</v>
      </c>
      <c r="E721" s="309" t="s">
        <v>911</v>
      </c>
      <c r="F721" s="309" t="s">
        <v>275</v>
      </c>
      <c r="G721" s="309">
        <v>2</v>
      </c>
      <c r="H721" s="309">
        <v>2</v>
      </c>
      <c r="I721" s="309" t="s">
        <v>278</v>
      </c>
      <c r="J721" s="309">
        <v>2</v>
      </c>
      <c r="K721" s="312" t="s">
        <v>502</v>
      </c>
      <c r="L721" s="313" t="s">
        <v>870</v>
      </c>
      <c r="M721" s="324">
        <v>1</v>
      </c>
      <c r="N721" s="324">
        <v>1</v>
      </c>
      <c r="O721" s="324">
        <v>1</v>
      </c>
      <c r="P721" s="324">
        <v>1</v>
      </c>
      <c r="Q721" s="324">
        <v>1</v>
      </c>
      <c r="R721" s="279">
        <f t="shared" si="5"/>
        <v>5</v>
      </c>
    </row>
    <row r="722" spans="1:18" s="20" customFormat="1" ht="13.5" customHeight="1">
      <c r="B722" s="257" t="s">
        <v>914</v>
      </c>
      <c r="C722" s="257"/>
      <c r="D722" s="254" t="s">
        <v>915</v>
      </c>
      <c r="E722" s="310"/>
      <c r="F722" s="310" t="s">
        <v>256</v>
      </c>
      <c r="G722" s="310"/>
      <c r="H722" s="310"/>
      <c r="I722" s="310" t="s">
        <v>278</v>
      </c>
      <c r="J722" s="310">
        <v>2</v>
      </c>
      <c r="K722" s="310" t="s">
        <v>460</v>
      </c>
      <c r="L722" s="314" t="s">
        <v>870</v>
      </c>
      <c r="M722" s="86">
        <v>0</v>
      </c>
      <c r="N722" s="86">
        <v>0</v>
      </c>
      <c r="O722" s="86">
        <v>0</v>
      </c>
      <c r="P722" s="86">
        <v>0</v>
      </c>
      <c r="Q722" s="86">
        <v>0</v>
      </c>
      <c r="R722" s="279">
        <f t="shared" si="5"/>
        <v>0</v>
      </c>
    </row>
    <row r="723" spans="1:18" s="19" customFormat="1" ht="13.5" customHeight="1">
      <c r="B723" s="317" t="s">
        <v>916</v>
      </c>
      <c r="C723" s="317"/>
      <c r="D723" s="254" t="s">
        <v>917</v>
      </c>
      <c r="E723" s="318"/>
      <c r="F723" s="318" t="s">
        <v>275</v>
      </c>
      <c r="G723" s="318">
        <v>2</v>
      </c>
      <c r="H723" s="318">
        <v>3</v>
      </c>
      <c r="I723" s="318" t="s">
        <v>278</v>
      </c>
      <c r="J723" s="318">
        <v>2</v>
      </c>
      <c r="K723" s="318" t="s">
        <v>460</v>
      </c>
      <c r="L723" s="323" t="s">
        <v>870</v>
      </c>
      <c r="M723" s="35">
        <v>0</v>
      </c>
      <c r="N723" s="35">
        <v>0</v>
      </c>
      <c r="O723" s="35">
        <v>0</v>
      </c>
      <c r="P723" s="35">
        <v>0</v>
      </c>
      <c r="Q723" s="35">
        <v>0</v>
      </c>
      <c r="R723" s="279">
        <f t="shared" si="5"/>
        <v>0</v>
      </c>
    </row>
    <row r="724" spans="1:18" s="18" customFormat="1" ht="13.5" customHeight="1">
      <c r="B724" s="316" t="s">
        <v>918</v>
      </c>
      <c r="C724" s="316"/>
      <c r="D724" s="254" t="s">
        <v>919</v>
      </c>
      <c r="E724" s="309"/>
      <c r="F724" s="309" t="s">
        <v>256</v>
      </c>
      <c r="G724" s="309"/>
      <c r="H724" s="309"/>
      <c r="I724" s="309" t="s">
        <v>278</v>
      </c>
      <c r="J724" s="309">
        <v>2</v>
      </c>
      <c r="K724" s="312" t="s">
        <v>496</v>
      </c>
      <c r="L724" s="313" t="s">
        <v>870</v>
      </c>
      <c r="M724" s="86">
        <v>0</v>
      </c>
      <c r="N724" s="86">
        <v>0</v>
      </c>
      <c r="O724" s="324">
        <v>1</v>
      </c>
      <c r="P724" s="325">
        <v>0</v>
      </c>
      <c r="Q724" s="326">
        <v>1</v>
      </c>
      <c r="R724" s="279">
        <f t="shared" si="5"/>
        <v>2</v>
      </c>
    </row>
    <row r="725" spans="1:18" s="259" customFormat="1" ht="13.5" customHeight="1">
      <c r="B725" s="262" t="s">
        <v>920</v>
      </c>
      <c r="C725" s="262"/>
      <c r="D725" s="254" t="s">
        <v>921</v>
      </c>
      <c r="E725" s="320"/>
      <c r="F725" s="320" t="s">
        <v>256</v>
      </c>
      <c r="G725" s="320"/>
      <c r="H725" s="320"/>
      <c r="I725" s="320" t="s">
        <v>278</v>
      </c>
      <c r="J725" s="320">
        <v>3</v>
      </c>
      <c r="K725" s="320" t="s">
        <v>479</v>
      </c>
      <c r="L725" s="321" t="s">
        <v>870</v>
      </c>
      <c r="M725" s="327">
        <v>0</v>
      </c>
      <c r="N725" s="327">
        <v>0</v>
      </c>
      <c r="O725" s="327">
        <v>0</v>
      </c>
      <c r="P725" s="327">
        <v>0</v>
      </c>
      <c r="Q725" s="327">
        <v>0</v>
      </c>
      <c r="R725" s="279">
        <f t="shared" si="5"/>
        <v>0</v>
      </c>
    </row>
    <row r="726" spans="1:18" s="18" customFormat="1" ht="13.5" customHeight="1">
      <c r="A726" s="146"/>
      <c r="B726" s="260" t="s">
        <v>922</v>
      </c>
      <c r="C726" s="260"/>
      <c r="D726" s="254" t="s">
        <v>923</v>
      </c>
      <c r="E726" s="309"/>
      <c r="F726" s="309" t="s">
        <v>256</v>
      </c>
      <c r="G726" s="309"/>
      <c r="H726" s="309"/>
      <c r="I726" s="309" t="s">
        <v>278</v>
      </c>
      <c r="J726" s="309">
        <v>4</v>
      </c>
      <c r="K726" s="312" t="s">
        <v>479</v>
      </c>
      <c r="L726" s="313" t="s">
        <v>870</v>
      </c>
      <c r="M726" s="86">
        <v>0</v>
      </c>
      <c r="N726" s="86">
        <v>0</v>
      </c>
      <c r="O726" s="146">
        <v>2</v>
      </c>
      <c r="P726" s="86">
        <v>0</v>
      </c>
      <c r="Q726" s="86">
        <v>0</v>
      </c>
      <c r="R726" s="279">
        <f t="shared" si="5"/>
        <v>2</v>
      </c>
    </row>
    <row r="727" spans="1:18" s="18" customFormat="1" ht="13.5" customHeight="1">
      <c r="B727" s="260" t="s">
        <v>924</v>
      </c>
      <c r="C727" s="260"/>
      <c r="D727" s="254" t="s">
        <v>925</v>
      </c>
      <c r="E727" s="309" t="s">
        <v>911</v>
      </c>
      <c r="F727" s="309" t="s">
        <v>275</v>
      </c>
      <c r="G727" s="309">
        <v>5</v>
      </c>
      <c r="H727" s="309">
        <v>4</v>
      </c>
      <c r="I727" s="309" t="s">
        <v>278</v>
      </c>
      <c r="J727" s="309">
        <v>4</v>
      </c>
      <c r="K727" s="312" t="s">
        <v>479</v>
      </c>
      <c r="L727" s="313" t="s">
        <v>870</v>
      </c>
      <c r="M727" s="86">
        <v>0</v>
      </c>
      <c r="N727" s="18">
        <v>1</v>
      </c>
      <c r="O727" s="86">
        <v>0</v>
      </c>
      <c r="P727" s="86">
        <v>0</v>
      </c>
      <c r="Q727" s="18">
        <v>1</v>
      </c>
      <c r="R727" s="279">
        <f t="shared" si="5"/>
        <v>2</v>
      </c>
    </row>
    <row r="728" spans="1:18" s="260" customFormat="1" ht="13.5" customHeight="1">
      <c r="B728" s="260" t="s">
        <v>926</v>
      </c>
      <c r="D728" s="254" t="s">
        <v>927</v>
      </c>
      <c r="E728" s="309"/>
      <c r="F728" s="309" t="s">
        <v>256</v>
      </c>
      <c r="G728" s="309"/>
      <c r="H728" s="309"/>
      <c r="I728" s="309" t="s">
        <v>278</v>
      </c>
      <c r="J728" s="309">
        <v>6</v>
      </c>
      <c r="K728" s="312" t="s">
        <v>496</v>
      </c>
      <c r="L728" s="313" t="s">
        <v>870</v>
      </c>
      <c r="M728" s="18">
        <v>2</v>
      </c>
      <c r="N728" s="18">
        <v>2</v>
      </c>
      <c r="O728" s="18">
        <v>2</v>
      </c>
      <c r="P728" s="146">
        <v>2</v>
      </c>
      <c r="Q728" s="18">
        <v>2</v>
      </c>
      <c r="R728" s="279">
        <f t="shared" si="5"/>
        <v>10</v>
      </c>
    </row>
    <row r="729" spans="1:18" s="18" customFormat="1" ht="13.5" customHeight="1">
      <c r="B729" s="260" t="s">
        <v>928</v>
      </c>
      <c r="C729" s="260"/>
      <c r="D729" s="254" t="s">
        <v>929</v>
      </c>
      <c r="E729" s="309"/>
      <c r="F729" s="309" t="s">
        <v>256</v>
      </c>
      <c r="G729" s="309"/>
      <c r="H729" s="309"/>
      <c r="I729" s="309" t="s">
        <v>366</v>
      </c>
      <c r="J729" s="309">
        <v>1</v>
      </c>
      <c r="K729" s="312" t="s">
        <v>502</v>
      </c>
      <c r="L729" s="313" t="s">
        <v>870</v>
      </c>
      <c r="M729" s="18">
        <v>1</v>
      </c>
      <c r="N729" s="18">
        <v>1</v>
      </c>
      <c r="O729" s="18">
        <v>1</v>
      </c>
      <c r="P729" s="18">
        <v>1</v>
      </c>
      <c r="Q729" s="18">
        <v>1</v>
      </c>
      <c r="R729" s="279">
        <f t="shared" si="5"/>
        <v>5</v>
      </c>
    </row>
    <row r="730" spans="1:18" s="19" customFormat="1" ht="13.5" customHeight="1">
      <c r="B730" s="317" t="s">
        <v>930</v>
      </c>
      <c r="C730" s="317"/>
      <c r="D730" s="254" t="s">
        <v>931</v>
      </c>
      <c r="E730" s="318"/>
      <c r="F730" s="318" t="s">
        <v>256</v>
      </c>
      <c r="G730" s="318"/>
      <c r="H730" s="318"/>
      <c r="I730" s="318" t="s">
        <v>366</v>
      </c>
      <c r="J730" s="318">
        <v>1</v>
      </c>
      <c r="K730" s="318" t="s">
        <v>460</v>
      </c>
      <c r="L730" s="323" t="s">
        <v>870</v>
      </c>
      <c r="M730" s="35">
        <v>0</v>
      </c>
      <c r="N730" s="35">
        <v>0</v>
      </c>
      <c r="O730" s="35">
        <v>0</v>
      </c>
      <c r="P730" s="35">
        <v>0</v>
      </c>
      <c r="Q730" s="35">
        <v>0</v>
      </c>
      <c r="R730" s="279">
        <f t="shared" si="5"/>
        <v>0</v>
      </c>
    </row>
    <row r="731" spans="1:18" s="19" customFormat="1" ht="13.5" customHeight="1">
      <c r="B731" s="317" t="s">
        <v>932</v>
      </c>
      <c r="C731" s="317"/>
      <c r="D731" s="254" t="s">
        <v>933</v>
      </c>
      <c r="E731" s="318"/>
      <c r="F731" s="318" t="s">
        <v>256</v>
      </c>
      <c r="G731" s="318"/>
      <c r="H731" s="318"/>
      <c r="I731" s="318" t="s">
        <v>366</v>
      </c>
      <c r="J731" s="318">
        <v>1</v>
      </c>
      <c r="K731" s="318" t="s">
        <v>460</v>
      </c>
      <c r="L731" s="323" t="s">
        <v>870</v>
      </c>
      <c r="M731" s="35">
        <v>0</v>
      </c>
      <c r="N731" s="35">
        <v>0</v>
      </c>
      <c r="O731" s="35">
        <v>0</v>
      </c>
      <c r="P731" s="35">
        <v>0</v>
      </c>
      <c r="Q731" s="35">
        <v>0</v>
      </c>
      <c r="R731" s="279">
        <f t="shared" si="5"/>
        <v>0</v>
      </c>
    </row>
    <row r="732" spans="1:18" s="20" customFormat="1" ht="13.5" customHeight="1">
      <c r="B732" s="257" t="s">
        <v>91</v>
      </c>
      <c r="C732" s="257"/>
      <c r="D732" s="254" t="s">
        <v>934</v>
      </c>
      <c r="E732" s="310" t="s">
        <v>935</v>
      </c>
      <c r="F732" s="310" t="s">
        <v>275</v>
      </c>
      <c r="G732" s="310">
        <v>2</v>
      </c>
      <c r="H732" s="310">
        <v>2</v>
      </c>
      <c r="I732" s="310" t="s">
        <v>366</v>
      </c>
      <c r="J732" s="310">
        <v>2</v>
      </c>
      <c r="K732" s="310" t="s">
        <v>460</v>
      </c>
      <c r="L732" s="314" t="s">
        <v>870</v>
      </c>
      <c r="M732" s="86">
        <v>0</v>
      </c>
      <c r="N732" s="86">
        <v>0</v>
      </c>
      <c r="O732" s="86">
        <v>0</v>
      </c>
      <c r="P732" s="86">
        <v>0</v>
      </c>
      <c r="Q732" s="86">
        <v>0</v>
      </c>
      <c r="R732" s="279">
        <f t="shared" si="5"/>
        <v>0</v>
      </c>
    </row>
    <row r="733" spans="1:18" s="18" customFormat="1" ht="13.5" customHeight="1">
      <c r="B733" s="260" t="s">
        <v>936</v>
      </c>
      <c r="C733" s="260"/>
      <c r="D733" s="254" t="s">
        <v>937</v>
      </c>
      <c r="E733" s="309" t="s">
        <v>935</v>
      </c>
      <c r="F733" s="309" t="s">
        <v>275</v>
      </c>
      <c r="G733" s="309">
        <v>1</v>
      </c>
      <c r="H733" s="309">
        <v>2</v>
      </c>
      <c r="I733" s="309" t="s">
        <v>366</v>
      </c>
      <c r="J733" s="309">
        <v>2</v>
      </c>
      <c r="K733" s="312" t="s">
        <v>496</v>
      </c>
      <c r="L733" s="313" t="s">
        <v>870</v>
      </c>
      <c r="M733" s="86">
        <v>0</v>
      </c>
      <c r="N733" s="86">
        <v>0</v>
      </c>
      <c r="O733" s="18">
        <v>1</v>
      </c>
      <c r="P733" s="86">
        <v>0</v>
      </c>
      <c r="Q733" s="18">
        <v>1</v>
      </c>
      <c r="R733" s="279">
        <f t="shared" si="5"/>
        <v>2</v>
      </c>
    </row>
    <row r="734" spans="1:18" s="18" customFormat="1" ht="13.5" customHeight="1">
      <c r="B734" s="308" t="s">
        <v>73</v>
      </c>
      <c r="C734" s="308"/>
      <c r="D734" s="254" t="s">
        <v>938</v>
      </c>
      <c r="E734" s="309" t="s">
        <v>876</v>
      </c>
      <c r="F734" s="309" t="s">
        <v>275</v>
      </c>
      <c r="G734" s="309">
        <v>3</v>
      </c>
      <c r="H734" s="309">
        <v>4</v>
      </c>
      <c r="I734" s="309" t="s">
        <v>366</v>
      </c>
      <c r="J734" s="309">
        <v>4</v>
      </c>
      <c r="K734" s="312" t="s">
        <v>479</v>
      </c>
      <c r="L734" s="313" t="s">
        <v>870</v>
      </c>
      <c r="M734" s="86">
        <v>0</v>
      </c>
      <c r="N734" s="86">
        <v>0</v>
      </c>
      <c r="O734" s="86">
        <v>0</v>
      </c>
      <c r="P734" s="86">
        <v>0</v>
      </c>
      <c r="Q734" s="86">
        <v>0</v>
      </c>
      <c r="R734" s="279">
        <f t="shared" si="5"/>
        <v>0</v>
      </c>
    </row>
    <row r="735" spans="1:18" s="18" customFormat="1" ht="13.5" customHeight="1">
      <c r="B735" s="308" t="s">
        <v>82</v>
      </c>
      <c r="C735" s="308"/>
      <c r="D735" s="254" t="s">
        <v>939</v>
      </c>
      <c r="E735" s="309"/>
      <c r="F735" s="309" t="s">
        <v>256</v>
      </c>
      <c r="G735" s="309"/>
      <c r="H735" s="309"/>
      <c r="I735" s="309" t="s">
        <v>366</v>
      </c>
      <c r="J735" s="309">
        <v>6</v>
      </c>
      <c r="K735" s="312" t="s">
        <v>479</v>
      </c>
      <c r="L735" s="313" t="s">
        <v>870</v>
      </c>
      <c r="M735" s="86">
        <v>0</v>
      </c>
      <c r="N735" s="86">
        <v>0</v>
      </c>
      <c r="O735" s="86">
        <v>0</v>
      </c>
      <c r="P735" s="86">
        <v>0</v>
      </c>
      <c r="Q735" s="86">
        <v>0</v>
      </c>
      <c r="R735" s="279">
        <f t="shared" si="5"/>
        <v>0</v>
      </c>
    </row>
    <row r="736" spans="1:18" s="18" customFormat="1" ht="13.5" customHeight="1">
      <c r="B736" s="316" t="s">
        <v>78</v>
      </c>
      <c r="C736" s="316"/>
      <c r="D736" s="254" t="s">
        <v>940</v>
      </c>
      <c r="E736" s="309"/>
      <c r="F736" s="309" t="s">
        <v>275</v>
      </c>
      <c r="G736" s="309">
        <v>3</v>
      </c>
      <c r="H736" s="309">
        <v>7</v>
      </c>
      <c r="I736" s="309" t="s">
        <v>366</v>
      </c>
      <c r="J736" s="309">
        <v>6</v>
      </c>
      <c r="K736" s="312" t="s">
        <v>502</v>
      </c>
      <c r="L736" s="313" t="s">
        <v>870</v>
      </c>
      <c r="M736" s="86">
        <v>0</v>
      </c>
      <c r="N736" s="86">
        <v>0</v>
      </c>
      <c r="O736" s="86">
        <v>0</v>
      </c>
      <c r="P736" s="86">
        <v>0</v>
      </c>
      <c r="Q736" s="86">
        <v>0</v>
      </c>
      <c r="R736" s="279">
        <f t="shared" si="5"/>
        <v>0</v>
      </c>
    </row>
    <row r="737" spans="1:18" s="18" customFormat="1" ht="13.5" customHeight="1">
      <c r="B737" s="523" t="s">
        <v>2944</v>
      </c>
      <c r="C737" s="523"/>
      <c r="D737" s="254" t="s">
        <v>941</v>
      </c>
      <c r="E737" s="309"/>
      <c r="F737" s="309" t="s">
        <v>542</v>
      </c>
      <c r="G737" s="309">
        <v>4</v>
      </c>
      <c r="H737" s="309">
        <v>3</v>
      </c>
      <c r="I737" s="309" t="s">
        <v>366</v>
      </c>
      <c r="J737" s="309">
        <v>7</v>
      </c>
      <c r="K737" s="312" t="s">
        <v>479</v>
      </c>
      <c r="L737" s="313" t="s">
        <v>870</v>
      </c>
      <c r="M737" s="86">
        <v>0</v>
      </c>
      <c r="N737" s="86">
        <v>0</v>
      </c>
      <c r="O737" s="86">
        <v>0</v>
      </c>
      <c r="P737" s="86">
        <v>0</v>
      </c>
      <c r="Q737" s="86">
        <v>0</v>
      </c>
      <c r="R737" s="279">
        <f t="shared" si="5"/>
        <v>0</v>
      </c>
    </row>
    <row r="738" spans="1:18" s="18" customFormat="1" ht="13.5" customHeight="1">
      <c r="B738" s="260" t="s">
        <v>942</v>
      </c>
      <c r="C738" s="260"/>
      <c r="D738" s="254" t="s">
        <v>943</v>
      </c>
      <c r="E738" s="309"/>
      <c r="F738" s="309" t="s">
        <v>256</v>
      </c>
      <c r="G738" s="309"/>
      <c r="H738" s="309"/>
      <c r="I738" s="309" t="s">
        <v>366</v>
      </c>
      <c r="J738" s="309">
        <v>8</v>
      </c>
      <c r="K738" s="312" t="s">
        <v>496</v>
      </c>
      <c r="L738" s="313" t="s">
        <v>870</v>
      </c>
      <c r="M738" s="18">
        <v>2</v>
      </c>
      <c r="N738" s="18">
        <v>2</v>
      </c>
      <c r="O738" s="18">
        <v>2</v>
      </c>
      <c r="P738" s="146">
        <v>2</v>
      </c>
      <c r="Q738" s="18">
        <v>2</v>
      </c>
      <c r="R738" s="279">
        <f t="shared" si="5"/>
        <v>10</v>
      </c>
    </row>
    <row r="739" spans="1:18" ht="13.5" customHeight="1">
      <c r="A739" s="309"/>
      <c r="B739" s="260" t="s">
        <v>944</v>
      </c>
      <c r="C739" s="260"/>
      <c r="D739" s="254" t="s">
        <v>945</v>
      </c>
      <c r="E739" s="309"/>
      <c r="F739" s="309" t="s">
        <v>256</v>
      </c>
      <c r="G739" s="309"/>
      <c r="H739" s="309"/>
      <c r="I739" s="309" t="s">
        <v>314</v>
      </c>
      <c r="J739" s="309">
        <v>1</v>
      </c>
      <c r="K739" s="312" t="s">
        <v>502</v>
      </c>
      <c r="L739" s="313" t="s">
        <v>870</v>
      </c>
      <c r="M739" s="18">
        <v>1</v>
      </c>
      <c r="N739" s="18">
        <v>1</v>
      </c>
      <c r="O739" s="86">
        <v>0</v>
      </c>
      <c r="P739" s="18">
        <v>1</v>
      </c>
      <c r="Q739" s="18">
        <v>1</v>
      </c>
      <c r="R739" s="279">
        <f t="shared" si="5"/>
        <v>4</v>
      </c>
    </row>
    <row r="740" spans="1:18" ht="13.5" customHeight="1">
      <c r="A740" s="309"/>
      <c r="B740" s="260" t="s">
        <v>946</v>
      </c>
      <c r="C740" s="260"/>
      <c r="D740" s="254" t="s">
        <v>947</v>
      </c>
      <c r="E740" s="309" t="s">
        <v>911</v>
      </c>
      <c r="F740" s="309" t="s">
        <v>275</v>
      </c>
      <c r="G740" s="309">
        <v>1</v>
      </c>
      <c r="H740" s="309">
        <v>1</v>
      </c>
      <c r="I740" s="309" t="s">
        <v>314</v>
      </c>
      <c r="J740" s="309">
        <v>1</v>
      </c>
      <c r="K740" s="312" t="s">
        <v>479</v>
      </c>
      <c r="L740" s="313" t="s">
        <v>870</v>
      </c>
      <c r="M740" s="86">
        <v>0</v>
      </c>
      <c r="N740" s="86">
        <v>0</v>
      </c>
      <c r="O740" s="86">
        <v>0</v>
      </c>
      <c r="P740" s="86">
        <v>0</v>
      </c>
      <c r="Q740" s="86">
        <v>0</v>
      </c>
      <c r="R740" s="279">
        <f t="shared" si="5"/>
        <v>0</v>
      </c>
    </row>
    <row r="741" spans="1:18" s="261" customFormat="1" ht="13.5" customHeight="1">
      <c r="A741" s="318"/>
      <c r="B741" s="317" t="s">
        <v>948</v>
      </c>
      <c r="C741" s="317"/>
      <c r="D741" s="254" t="s">
        <v>949</v>
      </c>
      <c r="E741" s="318"/>
      <c r="F741" s="318" t="s">
        <v>256</v>
      </c>
      <c r="G741" s="318"/>
      <c r="H741" s="318"/>
      <c r="I741" s="318" t="s">
        <v>314</v>
      </c>
      <c r="J741" s="318">
        <v>1</v>
      </c>
      <c r="K741" s="318" t="s">
        <v>460</v>
      </c>
      <c r="L741" s="323" t="s">
        <v>870</v>
      </c>
      <c r="M741" s="234">
        <v>0</v>
      </c>
      <c r="N741" s="234">
        <v>0</v>
      </c>
      <c r="O741" s="234">
        <v>0</v>
      </c>
      <c r="P741" s="234">
        <v>0</v>
      </c>
      <c r="Q741" s="234">
        <v>0</v>
      </c>
      <c r="R741" s="279">
        <f t="shared" si="5"/>
        <v>0</v>
      </c>
    </row>
    <row r="742" spans="1:18" s="261" customFormat="1" ht="13.5" customHeight="1">
      <c r="A742" s="318"/>
      <c r="B742" s="317" t="s">
        <v>950</v>
      </c>
      <c r="C742" s="317"/>
      <c r="D742" s="254" t="s">
        <v>951</v>
      </c>
      <c r="E742" s="318" t="s">
        <v>911</v>
      </c>
      <c r="F742" s="318" t="s">
        <v>275</v>
      </c>
      <c r="G742" s="318">
        <v>2</v>
      </c>
      <c r="H742" s="318">
        <v>3</v>
      </c>
      <c r="I742" s="318" t="s">
        <v>314</v>
      </c>
      <c r="J742" s="318">
        <v>2</v>
      </c>
      <c r="K742" s="318" t="s">
        <v>460</v>
      </c>
      <c r="L742" s="323" t="s">
        <v>870</v>
      </c>
      <c r="M742" s="35">
        <v>0</v>
      </c>
      <c r="N742" s="35">
        <v>0</v>
      </c>
      <c r="O742" s="35">
        <v>0</v>
      </c>
      <c r="P742" s="35">
        <v>0</v>
      </c>
      <c r="Q742" s="35">
        <v>0</v>
      </c>
      <c r="R742" s="279">
        <f t="shared" si="5"/>
        <v>0</v>
      </c>
    </row>
    <row r="743" spans="1:18" ht="13.5" customHeight="1">
      <c r="A743" s="309"/>
      <c r="B743" s="316" t="s">
        <v>142</v>
      </c>
      <c r="C743" s="316"/>
      <c r="D743" s="254" t="s">
        <v>952</v>
      </c>
      <c r="E743" s="309"/>
      <c r="F743" s="309" t="s">
        <v>256</v>
      </c>
      <c r="G743" s="309"/>
      <c r="H743" s="309"/>
      <c r="I743" s="309" t="s">
        <v>314</v>
      </c>
      <c r="J743" s="309">
        <v>2</v>
      </c>
      <c r="K743" s="312" t="s">
        <v>496</v>
      </c>
      <c r="L743" s="313" t="s">
        <v>870</v>
      </c>
      <c r="M743" s="86">
        <v>0</v>
      </c>
      <c r="N743" s="86">
        <v>0</v>
      </c>
      <c r="O743" s="326">
        <v>1</v>
      </c>
      <c r="P743" s="326">
        <v>1</v>
      </c>
      <c r="Q743" s="146">
        <v>2</v>
      </c>
      <c r="R743" s="279">
        <f t="shared" si="5"/>
        <v>4</v>
      </c>
    </row>
    <row r="744" spans="1:18" ht="13.5" customHeight="1">
      <c r="A744" s="309"/>
      <c r="B744" s="316" t="s">
        <v>161</v>
      </c>
      <c r="C744" s="316"/>
      <c r="D744" s="254" t="s">
        <v>953</v>
      </c>
      <c r="E744" s="309"/>
      <c r="F744" s="309" t="s">
        <v>275</v>
      </c>
      <c r="G744" s="309">
        <v>3</v>
      </c>
      <c r="H744" s="309">
        <v>3</v>
      </c>
      <c r="I744" s="309" t="s">
        <v>314</v>
      </c>
      <c r="J744" s="309">
        <v>3</v>
      </c>
      <c r="K744" s="312" t="s">
        <v>496</v>
      </c>
      <c r="L744" s="313" t="s">
        <v>870</v>
      </c>
      <c r="M744" s="328">
        <v>0</v>
      </c>
      <c r="N744" s="326">
        <v>1</v>
      </c>
      <c r="O744" s="86">
        <v>0</v>
      </c>
      <c r="P744" s="326">
        <v>1</v>
      </c>
      <c r="Q744" s="326">
        <v>2</v>
      </c>
      <c r="R744" s="279">
        <f t="shared" si="5"/>
        <v>4</v>
      </c>
    </row>
    <row r="745" spans="1:18" ht="13.5" customHeight="1">
      <c r="A745" s="309"/>
      <c r="B745" s="260" t="s">
        <v>954</v>
      </c>
      <c r="C745" s="260"/>
      <c r="D745" s="254" t="s">
        <v>955</v>
      </c>
      <c r="E745" s="309"/>
      <c r="F745" s="309" t="s">
        <v>275</v>
      </c>
      <c r="G745" s="309">
        <v>2</v>
      </c>
      <c r="H745" s="309">
        <v>3</v>
      </c>
      <c r="I745" s="309" t="s">
        <v>314</v>
      </c>
      <c r="J745" s="309">
        <v>3</v>
      </c>
      <c r="K745" s="312" t="s">
        <v>479</v>
      </c>
      <c r="L745" s="313" t="s">
        <v>870</v>
      </c>
      <c r="M745" s="86">
        <v>0</v>
      </c>
      <c r="N745" s="146">
        <v>1</v>
      </c>
      <c r="O745" s="86">
        <v>0</v>
      </c>
      <c r="P745" s="86">
        <v>0</v>
      </c>
      <c r="Q745" s="86">
        <v>0</v>
      </c>
      <c r="R745" s="279">
        <f t="shared" si="5"/>
        <v>1</v>
      </c>
    </row>
    <row r="746" spans="1:18" s="258" customFormat="1" ht="13.5" customHeight="1">
      <c r="A746" s="310"/>
      <c r="B746" s="257" t="s">
        <v>956</v>
      </c>
      <c r="C746" s="257"/>
      <c r="D746" s="254" t="s">
        <v>957</v>
      </c>
      <c r="E746" s="310"/>
      <c r="F746" s="310" t="s">
        <v>275</v>
      </c>
      <c r="G746" s="310">
        <v>2</v>
      </c>
      <c r="H746" s="310">
        <v>6</v>
      </c>
      <c r="I746" s="310" t="s">
        <v>314</v>
      </c>
      <c r="J746" s="310">
        <v>4</v>
      </c>
      <c r="K746" s="310" t="s">
        <v>460</v>
      </c>
      <c r="L746" s="314" t="s">
        <v>870</v>
      </c>
      <c r="M746" s="253">
        <v>0</v>
      </c>
      <c r="N746" s="253">
        <v>0</v>
      </c>
      <c r="O746" s="253">
        <v>0</v>
      </c>
      <c r="P746" s="253">
        <v>0</v>
      </c>
      <c r="Q746" s="253">
        <v>0</v>
      </c>
      <c r="R746" s="279">
        <f t="shared" si="5"/>
        <v>0</v>
      </c>
    </row>
    <row r="747" spans="1:18" ht="13.5" customHeight="1">
      <c r="A747" s="309"/>
      <c r="B747" s="316" t="s">
        <v>958</v>
      </c>
      <c r="C747" s="316"/>
      <c r="D747" s="254" t="s">
        <v>959</v>
      </c>
      <c r="E747" s="309" t="s">
        <v>911</v>
      </c>
      <c r="F747" s="309" t="s">
        <v>275</v>
      </c>
      <c r="G747" s="309">
        <v>3</v>
      </c>
      <c r="H747" s="309">
        <v>5</v>
      </c>
      <c r="I747" s="309" t="s">
        <v>314</v>
      </c>
      <c r="J747" s="309">
        <v>5</v>
      </c>
      <c r="K747" s="312" t="s">
        <v>502</v>
      </c>
      <c r="L747" s="313" t="s">
        <v>870</v>
      </c>
      <c r="M747" s="247">
        <v>0</v>
      </c>
      <c r="N747" s="86">
        <v>0</v>
      </c>
      <c r="O747" s="329">
        <v>0</v>
      </c>
      <c r="P747" s="324">
        <v>1</v>
      </c>
      <c r="Q747" s="324">
        <v>1</v>
      </c>
      <c r="R747" s="279">
        <f t="shared" si="5"/>
        <v>2</v>
      </c>
    </row>
    <row r="748" spans="1:18" ht="13.5" customHeight="1">
      <c r="A748" s="309"/>
      <c r="B748" s="308" t="s">
        <v>154</v>
      </c>
      <c r="C748" s="308"/>
      <c r="D748" s="254" t="s">
        <v>960</v>
      </c>
      <c r="E748" s="309"/>
      <c r="F748" s="309" t="s">
        <v>256</v>
      </c>
      <c r="G748" s="309"/>
      <c r="H748" s="309"/>
      <c r="I748" s="309" t="s">
        <v>314</v>
      </c>
      <c r="J748" s="309">
        <v>8</v>
      </c>
      <c r="K748" s="312" t="s">
        <v>479</v>
      </c>
      <c r="L748" s="313" t="s">
        <v>870</v>
      </c>
      <c r="M748" s="247">
        <v>0</v>
      </c>
      <c r="N748" s="86">
        <v>0</v>
      </c>
      <c r="O748" s="86">
        <v>0</v>
      </c>
      <c r="P748" s="86">
        <v>0</v>
      </c>
      <c r="Q748" s="146">
        <v>1</v>
      </c>
      <c r="R748" s="279">
        <f t="shared" si="5"/>
        <v>1</v>
      </c>
    </row>
    <row r="749" spans="1:18" s="262" customFormat="1" ht="13.5" customHeight="1">
      <c r="A749" s="320"/>
      <c r="B749" s="262" t="s">
        <v>961</v>
      </c>
      <c r="D749" s="254" t="s">
        <v>962</v>
      </c>
      <c r="E749" s="321"/>
      <c r="F749" s="320" t="s">
        <v>256</v>
      </c>
      <c r="G749" s="320"/>
      <c r="H749" s="320"/>
      <c r="I749" s="320" t="s">
        <v>330</v>
      </c>
      <c r="J749" s="320">
        <v>1</v>
      </c>
      <c r="K749" s="320" t="s">
        <v>460</v>
      </c>
      <c r="L749" s="321" t="s">
        <v>870</v>
      </c>
      <c r="M749" s="327">
        <v>0</v>
      </c>
      <c r="N749" s="327">
        <v>0</v>
      </c>
      <c r="O749" s="327">
        <v>0</v>
      </c>
      <c r="P749" s="327">
        <v>0</v>
      </c>
      <c r="Q749" s="327">
        <v>0</v>
      </c>
      <c r="R749" s="279">
        <f t="shared" si="5"/>
        <v>0</v>
      </c>
    </row>
    <row r="750" spans="1:18" s="18" customFormat="1" ht="13.5" customHeight="1">
      <c r="A750" s="146"/>
      <c r="B750" s="316" t="s">
        <v>963</v>
      </c>
      <c r="C750" s="316"/>
      <c r="D750" s="254" t="s">
        <v>964</v>
      </c>
      <c r="E750" s="309"/>
      <c r="F750" s="309" t="s">
        <v>256</v>
      </c>
      <c r="G750" s="309"/>
      <c r="H750" s="309"/>
      <c r="I750" s="309" t="s">
        <v>330</v>
      </c>
      <c r="J750" s="309">
        <v>1</v>
      </c>
      <c r="K750" s="312" t="s">
        <v>502</v>
      </c>
      <c r="L750" s="313" t="s">
        <v>870</v>
      </c>
      <c r="M750" s="86">
        <v>0</v>
      </c>
      <c r="N750" s="86">
        <v>0</v>
      </c>
      <c r="O750" s="18">
        <v>1</v>
      </c>
      <c r="P750" s="18">
        <v>1</v>
      </c>
      <c r="Q750" s="18">
        <v>1</v>
      </c>
      <c r="R750" s="279">
        <f t="shared" si="5"/>
        <v>3</v>
      </c>
    </row>
    <row r="751" spans="1:18" s="20" customFormat="1" ht="13.5" customHeight="1">
      <c r="A751" s="253"/>
      <c r="B751" s="257" t="s">
        <v>965</v>
      </c>
      <c r="C751" s="257"/>
      <c r="D751" s="254" t="s">
        <v>966</v>
      </c>
      <c r="E751" s="310"/>
      <c r="F751" s="310" t="s">
        <v>275</v>
      </c>
      <c r="G751" s="310">
        <v>2</v>
      </c>
      <c r="H751" s="310">
        <v>2</v>
      </c>
      <c r="I751" s="310" t="s">
        <v>330</v>
      </c>
      <c r="J751" s="310">
        <v>2</v>
      </c>
      <c r="K751" s="310" t="s">
        <v>460</v>
      </c>
      <c r="L751" s="314" t="s">
        <v>870</v>
      </c>
      <c r="M751" s="86">
        <v>0</v>
      </c>
      <c r="N751" s="86">
        <v>0</v>
      </c>
      <c r="O751" s="86">
        <v>0</v>
      </c>
      <c r="P751" s="86">
        <v>0</v>
      </c>
      <c r="Q751" s="86">
        <v>0</v>
      </c>
      <c r="R751" s="279">
        <f t="shared" si="5"/>
        <v>0</v>
      </c>
    </row>
    <row r="752" spans="1:18" s="20" customFormat="1" ht="13.5" customHeight="1">
      <c r="A752" s="253"/>
      <c r="B752" s="257" t="s">
        <v>967</v>
      </c>
      <c r="C752" s="257"/>
      <c r="D752" s="254" t="s">
        <v>968</v>
      </c>
      <c r="E752" s="310"/>
      <c r="F752" s="310" t="s">
        <v>256</v>
      </c>
      <c r="G752" s="310"/>
      <c r="H752" s="310"/>
      <c r="I752" s="310" t="s">
        <v>330</v>
      </c>
      <c r="J752" s="310">
        <v>2</v>
      </c>
      <c r="K752" s="310" t="s">
        <v>460</v>
      </c>
      <c r="L752" s="314" t="s">
        <v>870</v>
      </c>
      <c r="M752" s="86">
        <v>0</v>
      </c>
      <c r="N752" s="86">
        <v>0</v>
      </c>
      <c r="O752" s="86">
        <v>0</v>
      </c>
      <c r="P752" s="86">
        <v>0</v>
      </c>
      <c r="Q752" s="86">
        <v>0</v>
      </c>
      <c r="R752" s="279">
        <f t="shared" si="5"/>
        <v>0</v>
      </c>
    </row>
    <row r="753" spans="1:18" s="18" customFormat="1" ht="13.5" customHeight="1">
      <c r="A753" s="146"/>
      <c r="B753" s="260" t="s">
        <v>969</v>
      </c>
      <c r="C753" s="260"/>
      <c r="D753" s="254" t="s">
        <v>970</v>
      </c>
      <c r="E753" s="309"/>
      <c r="F753" s="309" t="s">
        <v>275</v>
      </c>
      <c r="G753" s="309">
        <v>1</v>
      </c>
      <c r="H753" s="309">
        <v>1</v>
      </c>
      <c r="I753" s="309" t="s">
        <v>330</v>
      </c>
      <c r="J753" s="309">
        <v>2</v>
      </c>
      <c r="K753" s="312" t="s">
        <v>496</v>
      </c>
      <c r="L753" s="313" t="s">
        <v>870</v>
      </c>
      <c r="M753" s="146">
        <v>1</v>
      </c>
      <c r="N753" s="146">
        <v>2</v>
      </c>
      <c r="O753" s="146">
        <v>2</v>
      </c>
      <c r="P753" s="146">
        <v>1</v>
      </c>
      <c r="Q753" s="146">
        <v>2</v>
      </c>
      <c r="R753" s="279">
        <f t="shared" si="5"/>
        <v>8</v>
      </c>
    </row>
    <row r="754" spans="1:18" s="18" customFormat="1" ht="13.5" customHeight="1">
      <c r="A754" s="146"/>
      <c r="B754" s="316" t="s">
        <v>971</v>
      </c>
      <c r="C754" s="316"/>
      <c r="D754" s="254" t="s">
        <v>972</v>
      </c>
      <c r="E754" s="309"/>
      <c r="F754" s="309" t="s">
        <v>256</v>
      </c>
      <c r="G754" s="309"/>
      <c r="H754" s="309"/>
      <c r="I754" s="309" t="s">
        <v>330</v>
      </c>
      <c r="J754" s="309">
        <v>3</v>
      </c>
      <c r="K754" s="312" t="s">
        <v>479</v>
      </c>
      <c r="L754" s="313" t="s">
        <v>870</v>
      </c>
      <c r="M754" s="86">
        <v>0</v>
      </c>
      <c r="N754" s="86">
        <v>0</v>
      </c>
      <c r="O754" s="86">
        <v>0</v>
      </c>
      <c r="P754" s="326">
        <v>1</v>
      </c>
      <c r="Q754" s="86">
        <v>0</v>
      </c>
      <c r="R754" s="279">
        <f t="shared" si="5"/>
        <v>1</v>
      </c>
    </row>
    <row r="755" spans="1:18" s="18" customFormat="1" ht="13.5" customHeight="1">
      <c r="A755" s="146"/>
      <c r="B755" s="260" t="s">
        <v>973</v>
      </c>
      <c r="C755" s="260"/>
      <c r="D755" s="254" t="s">
        <v>974</v>
      </c>
      <c r="E755" s="309"/>
      <c r="F755" s="309" t="s">
        <v>256</v>
      </c>
      <c r="G755" s="309"/>
      <c r="H755" s="309"/>
      <c r="I755" s="309" t="s">
        <v>330</v>
      </c>
      <c r="J755" s="309">
        <v>3</v>
      </c>
      <c r="K755" s="312" t="s">
        <v>479</v>
      </c>
      <c r="L755" s="313" t="s">
        <v>870</v>
      </c>
      <c r="M755" s="86">
        <v>0</v>
      </c>
      <c r="N755" s="146">
        <v>1</v>
      </c>
      <c r="O755" s="86">
        <v>0</v>
      </c>
      <c r="P755" s="86">
        <v>0</v>
      </c>
      <c r="Q755" s="86">
        <v>0</v>
      </c>
      <c r="R755" s="279">
        <f t="shared" si="5"/>
        <v>1</v>
      </c>
    </row>
    <row r="756" spans="1:18" s="18" customFormat="1" ht="13.5" customHeight="1">
      <c r="B756" s="316" t="s">
        <v>975</v>
      </c>
      <c r="C756" s="316"/>
      <c r="D756" s="254" t="s">
        <v>976</v>
      </c>
      <c r="E756" s="309"/>
      <c r="F756" s="309" t="s">
        <v>275</v>
      </c>
      <c r="G756" s="309">
        <v>5</v>
      </c>
      <c r="H756" s="309">
        <v>3</v>
      </c>
      <c r="I756" s="309" t="s">
        <v>330</v>
      </c>
      <c r="J756" s="309">
        <v>4</v>
      </c>
      <c r="K756" s="312" t="s">
        <v>502</v>
      </c>
      <c r="L756" s="313" t="s">
        <v>870</v>
      </c>
      <c r="M756" s="324">
        <v>1</v>
      </c>
      <c r="N756" s="324">
        <v>1</v>
      </c>
      <c r="O756" s="324">
        <v>1</v>
      </c>
      <c r="P756" s="324">
        <v>1</v>
      </c>
      <c r="Q756" s="324">
        <v>1</v>
      </c>
      <c r="R756" s="279">
        <f t="shared" si="5"/>
        <v>5</v>
      </c>
    </row>
    <row r="757" spans="1:18" s="18" customFormat="1" ht="13.5" customHeight="1">
      <c r="A757" s="146"/>
      <c r="B757" s="260" t="s">
        <v>977</v>
      </c>
      <c r="C757" s="260"/>
      <c r="D757" s="254" t="s">
        <v>978</v>
      </c>
      <c r="E757" s="309"/>
      <c r="F757" s="309" t="s">
        <v>542</v>
      </c>
      <c r="G757" s="309">
        <v>3</v>
      </c>
      <c r="H757" s="309">
        <v>3</v>
      </c>
      <c r="I757" s="309" t="s">
        <v>330</v>
      </c>
      <c r="J757" s="309">
        <v>4</v>
      </c>
      <c r="K757" s="312" t="s">
        <v>479</v>
      </c>
      <c r="L757" s="313" t="s">
        <v>870</v>
      </c>
      <c r="M757" s="146">
        <v>1</v>
      </c>
      <c r="N757" s="86">
        <v>0</v>
      </c>
      <c r="O757" s="86">
        <v>0</v>
      </c>
      <c r="P757" s="86">
        <v>0</v>
      </c>
      <c r="Q757" s="146">
        <v>1</v>
      </c>
      <c r="R757" s="279">
        <f t="shared" si="5"/>
        <v>2</v>
      </c>
    </row>
    <row r="758" spans="1:18" s="18" customFormat="1" ht="13.5" customHeight="1">
      <c r="B758" s="316" t="s">
        <v>105</v>
      </c>
      <c r="C758" s="316"/>
      <c r="D758" s="254" t="s">
        <v>979</v>
      </c>
      <c r="E758" s="309"/>
      <c r="F758" s="309" t="s">
        <v>275</v>
      </c>
      <c r="G758" s="309">
        <v>3</v>
      </c>
      <c r="H758" s="309">
        <v>4</v>
      </c>
      <c r="I758" s="309" t="s">
        <v>330</v>
      </c>
      <c r="J758" s="309">
        <v>5</v>
      </c>
      <c r="K758" s="312" t="s">
        <v>496</v>
      </c>
      <c r="L758" s="313" t="s">
        <v>870</v>
      </c>
      <c r="M758" s="329">
        <v>0</v>
      </c>
      <c r="N758" s="329">
        <v>0</v>
      </c>
      <c r="O758" s="18">
        <v>0</v>
      </c>
      <c r="P758" s="329">
        <v>0</v>
      </c>
      <c r="Q758" s="329">
        <v>0</v>
      </c>
      <c r="R758" s="279">
        <f t="shared" si="5"/>
        <v>0</v>
      </c>
    </row>
    <row r="759" spans="1:18" s="20" customFormat="1" ht="13.5" customHeight="1">
      <c r="B759" s="257" t="s">
        <v>980</v>
      </c>
      <c r="C759" s="257"/>
      <c r="D759" s="254" t="s">
        <v>888</v>
      </c>
      <c r="E759" s="310" t="s">
        <v>911</v>
      </c>
      <c r="F759" s="310" t="s">
        <v>275</v>
      </c>
      <c r="G759" s="310">
        <v>2</v>
      </c>
      <c r="H759" s="310">
        <v>1</v>
      </c>
      <c r="I759" s="310" t="s">
        <v>347</v>
      </c>
      <c r="J759" s="310">
        <v>1</v>
      </c>
      <c r="K759" s="310" t="s">
        <v>460</v>
      </c>
      <c r="L759" s="314" t="s">
        <v>870</v>
      </c>
      <c r="M759" s="86">
        <v>0</v>
      </c>
      <c r="N759" s="86">
        <v>0</v>
      </c>
      <c r="O759" s="86">
        <v>0</v>
      </c>
      <c r="P759" s="86">
        <v>0</v>
      </c>
      <c r="Q759" s="86">
        <v>0</v>
      </c>
      <c r="R759" s="279">
        <f t="shared" si="5"/>
        <v>0</v>
      </c>
    </row>
    <row r="760" spans="1:18" s="18" customFormat="1" ht="13.5" customHeight="1">
      <c r="B760" s="260" t="s">
        <v>981</v>
      </c>
      <c r="C760" s="260"/>
      <c r="D760" s="254" t="s">
        <v>982</v>
      </c>
      <c r="E760" s="309"/>
      <c r="F760" s="309" t="s">
        <v>256</v>
      </c>
      <c r="G760" s="309"/>
      <c r="H760" s="309"/>
      <c r="I760" s="309" t="s">
        <v>347</v>
      </c>
      <c r="J760" s="309">
        <v>1</v>
      </c>
      <c r="K760" s="312" t="s">
        <v>502</v>
      </c>
      <c r="L760" s="313" t="s">
        <v>870</v>
      </c>
      <c r="M760" s="18">
        <v>1</v>
      </c>
      <c r="N760" s="18">
        <v>1</v>
      </c>
      <c r="O760" s="18">
        <v>1</v>
      </c>
      <c r="P760" s="18">
        <v>1</v>
      </c>
      <c r="Q760" s="18">
        <v>1</v>
      </c>
      <c r="R760" s="279">
        <f t="shared" si="5"/>
        <v>5</v>
      </c>
    </row>
    <row r="761" spans="1:18" s="18" customFormat="1" ht="13.5" customHeight="1">
      <c r="B761" s="316" t="s">
        <v>983</v>
      </c>
      <c r="C761" s="316"/>
      <c r="D761" s="254" t="s">
        <v>984</v>
      </c>
      <c r="E761" s="309" t="s">
        <v>911</v>
      </c>
      <c r="F761" s="309" t="s">
        <v>275</v>
      </c>
      <c r="G761" s="309">
        <v>1</v>
      </c>
      <c r="H761" s="309">
        <v>1</v>
      </c>
      <c r="I761" s="309" t="s">
        <v>347</v>
      </c>
      <c r="J761" s="309">
        <v>2</v>
      </c>
      <c r="K761" s="312" t="s">
        <v>479</v>
      </c>
      <c r="L761" s="313" t="s">
        <v>870</v>
      </c>
      <c r="M761" s="86">
        <v>0</v>
      </c>
      <c r="N761" s="86">
        <v>0</v>
      </c>
      <c r="O761" s="18">
        <v>1</v>
      </c>
      <c r="P761" s="86">
        <v>0</v>
      </c>
      <c r="Q761" s="18">
        <v>2</v>
      </c>
      <c r="R761" s="279">
        <f t="shared" si="5"/>
        <v>3</v>
      </c>
    </row>
    <row r="762" spans="1:18" s="18" customFormat="1" ht="13.5" customHeight="1">
      <c r="B762" s="316" t="s">
        <v>172</v>
      </c>
      <c r="C762" s="316"/>
      <c r="D762" s="254" t="s">
        <v>985</v>
      </c>
      <c r="E762" s="309" t="s">
        <v>986</v>
      </c>
      <c r="F762" s="309" t="s">
        <v>275</v>
      </c>
      <c r="G762" s="309">
        <v>0</v>
      </c>
      <c r="H762" s="309">
        <v>3</v>
      </c>
      <c r="I762" s="309" t="s">
        <v>347</v>
      </c>
      <c r="J762" s="309">
        <v>2</v>
      </c>
      <c r="K762" s="312" t="s">
        <v>479</v>
      </c>
      <c r="L762" s="313" t="s">
        <v>870</v>
      </c>
      <c r="M762" s="86">
        <v>0</v>
      </c>
      <c r="N762" s="86">
        <v>0</v>
      </c>
      <c r="O762" s="330">
        <v>0</v>
      </c>
      <c r="P762" s="534">
        <v>0</v>
      </c>
      <c r="Q762" s="86">
        <v>0</v>
      </c>
      <c r="R762" s="279">
        <f t="shared" si="5"/>
        <v>0</v>
      </c>
    </row>
    <row r="763" spans="1:18" s="19" customFormat="1" ht="13.5" customHeight="1">
      <c r="B763" s="317" t="s">
        <v>987</v>
      </c>
      <c r="C763" s="317"/>
      <c r="D763" s="254" t="s">
        <v>988</v>
      </c>
      <c r="E763" s="318" t="s">
        <v>911</v>
      </c>
      <c r="F763" s="318" t="s">
        <v>275</v>
      </c>
      <c r="G763" s="318">
        <v>2</v>
      </c>
      <c r="H763" s="318">
        <v>4</v>
      </c>
      <c r="I763" s="318" t="s">
        <v>347</v>
      </c>
      <c r="J763" s="318">
        <v>3</v>
      </c>
      <c r="K763" s="318" t="s">
        <v>460</v>
      </c>
      <c r="L763" s="323" t="s">
        <v>870</v>
      </c>
      <c r="M763" s="35">
        <v>0</v>
      </c>
      <c r="N763" s="35">
        <v>0</v>
      </c>
      <c r="O763" s="35">
        <v>0</v>
      </c>
      <c r="P763" s="35">
        <v>0</v>
      </c>
      <c r="Q763" s="35">
        <v>0</v>
      </c>
      <c r="R763" s="279">
        <f t="shared" ref="R763:R826" si="6">SUM(M763:Q763)</f>
        <v>0</v>
      </c>
    </row>
    <row r="764" spans="1:18" s="18" customFormat="1" ht="13.5" customHeight="1">
      <c r="B764" s="260" t="s">
        <v>989</v>
      </c>
      <c r="C764" s="260"/>
      <c r="D764" s="254" t="s">
        <v>990</v>
      </c>
      <c r="E764" s="309"/>
      <c r="F764" s="309" t="s">
        <v>256</v>
      </c>
      <c r="G764" s="309"/>
      <c r="H764" s="309"/>
      <c r="I764" s="309" t="s">
        <v>347</v>
      </c>
      <c r="J764" s="309">
        <v>3</v>
      </c>
      <c r="K764" s="312" t="s">
        <v>496</v>
      </c>
      <c r="L764" s="313" t="s">
        <v>870</v>
      </c>
      <c r="M764" s="18">
        <v>2</v>
      </c>
      <c r="N764" s="18">
        <v>2</v>
      </c>
      <c r="O764" s="18">
        <v>1</v>
      </c>
      <c r="P764" s="146">
        <v>1</v>
      </c>
      <c r="Q764" s="18">
        <v>2</v>
      </c>
      <c r="R764" s="279">
        <f t="shared" si="6"/>
        <v>8</v>
      </c>
    </row>
    <row r="765" spans="1:18" s="20" customFormat="1" ht="13.5" customHeight="1">
      <c r="B765" s="257" t="s">
        <v>991</v>
      </c>
      <c r="C765" s="257"/>
      <c r="D765" s="254" t="s">
        <v>992</v>
      </c>
      <c r="E765" s="310"/>
      <c r="F765" s="310" t="s">
        <v>256</v>
      </c>
      <c r="G765" s="310"/>
      <c r="H765" s="310"/>
      <c r="I765" s="310" t="s">
        <v>347</v>
      </c>
      <c r="J765" s="310">
        <v>4</v>
      </c>
      <c r="K765" s="310" t="s">
        <v>460</v>
      </c>
      <c r="L765" s="314" t="s">
        <v>870</v>
      </c>
      <c r="M765" s="86">
        <v>0</v>
      </c>
      <c r="N765" s="86">
        <v>0</v>
      </c>
      <c r="O765" s="86">
        <v>0</v>
      </c>
      <c r="P765" s="86">
        <v>0</v>
      </c>
      <c r="Q765" s="86">
        <v>0</v>
      </c>
      <c r="R765" s="279">
        <f t="shared" si="6"/>
        <v>0</v>
      </c>
    </row>
    <row r="766" spans="1:18" s="18" customFormat="1" ht="13.5" customHeight="1">
      <c r="B766" s="260" t="s">
        <v>993</v>
      </c>
      <c r="C766" s="260"/>
      <c r="D766" s="254" t="s">
        <v>994</v>
      </c>
      <c r="E766" s="309"/>
      <c r="F766" s="309" t="s">
        <v>256</v>
      </c>
      <c r="G766" s="309"/>
      <c r="H766" s="309"/>
      <c r="I766" s="309" t="s">
        <v>347</v>
      </c>
      <c r="J766" s="309">
        <v>5</v>
      </c>
      <c r="K766" s="312" t="s">
        <v>479</v>
      </c>
      <c r="L766" s="313" t="s">
        <v>870</v>
      </c>
      <c r="M766" s="86">
        <v>0</v>
      </c>
      <c r="N766" s="18">
        <v>1</v>
      </c>
      <c r="O766" s="86">
        <v>0</v>
      </c>
      <c r="P766" s="146">
        <v>1</v>
      </c>
      <c r="Q766" s="86">
        <v>0</v>
      </c>
      <c r="R766" s="279">
        <f t="shared" si="6"/>
        <v>2</v>
      </c>
    </row>
    <row r="767" spans="1:18" s="18" customFormat="1" ht="13.5" customHeight="1">
      <c r="B767" s="260" t="s">
        <v>995</v>
      </c>
      <c r="C767" s="260"/>
      <c r="D767" s="254" t="s">
        <v>996</v>
      </c>
      <c r="E767" s="309" t="s">
        <v>911</v>
      </c>
      <c r="F767" s="309" t="s">
        <v>275</v>
      </c>
      <c r="G767" s="309">
        <v>4</v>
      </c>
      <c r="H767" s="309">
        <v>4</v>
      </c>
      <c r="I767" s="309" t="s">
        <v>347</v>
      </c>
      <c r="J767" s="309">
        <v>7</v>
      </c>
      <c r="K767" s="312" t="s">
        <v>496</v>
      </c>
      <c r="L767" s="313" t="s">
        <v>870</v>
      </c>
      <c r="M767" s="18">
        <v>1</v>
      </c>
      <c r="N767" s="18">
        <v>0</v>
      </c>
      <c r="O767" s="18">
        <v>1</v>
      </c>
      <c r="P767" s="146">
        <v>1</v>
      </c>
      <c r="Q767" s="18">
        <v>2</v>
      </c>
      <c r="R767" s="279">
        <f t="shared" si="6"/>
        <v>5</v>
      </c>
    </row>
    <row r="768" spans="1:18" s="18" customFormat="1" ht="13.5" customHeight="1">
      <c r="B768" s="316" t="s">
        <v>3223</v>
      </c>
      <c r="C768" s="316"/>
      <c r="D768" s="254" t="s">
        <v>997</v>
      </c>
      <c r="E768" s="309" t="s">
        <v>911</v>
      </c>
      <c r="F768" s="309" t="s">
        <v>275</v>
      </c>
      <c r="G768" s="309">
        <v>7</v>
      </c>
      <c r="H768" s="309">
        <v>7</v>
      </c>
      <c r="I768" s="309" t="s">
        <v>347</v>
      </c>
      <c r="J768" s="309">
        <v>8</v>
      </c>
      <c r="K768" s="312" t="s">
        <v>502</v>
      </c>
      <c r="L768" s="313" t="s">
        <v>870</v>
      </c>
      <c r="M768" s="522">
        <v>0</v>
      </c>
      <c r="N768" s="18">
        <v>0</v>
      </c>
      <c r="O768" s="522">
        <v>0</v>
      </c>
      <c r="P768" s="18">
        <v>0</v>
      </c>
      <c r="Q768" s="18">
        <v>1</v>
      </c>
      <c r="R768" s="279">
        <f t="shared" si="6"/>
        <v>1</v>
      </c>
    </row>
    <row r="769" spans="2:18" s="18" customFormat="1" ht="13.5" customHeight="1">
      <c r="B769" s="260" t="s">
        <v>998</v>
      </c>
      <c r="C769" s="260"/>
      <c r="D769" s="254" t="s">
        <v>999</v>
      </c>
      <c r="E769" s="309"/>
      <c r="F769" s="309" t="s">
        <v>256</v>
      </c>
      <c r="G769" s="309"/>
      <c r="H769" s="309"/>
      <c r="I769" s="309" t="s">
        <v>384</v>
      </c>
      <c r="J769" s="309">
        <v>1</v>
      </c>
      <c r="K769" s="312" t="s">
        <v>502</v>
      </c>
      <c r="L769" s="313" t="s">
        <v>870</v>
      </c>
      <c r="M769" s="18">
        <v>1</v>
      </c>
      <c r="N769" s="18">
        <v>1</v>
      </c>
      <c r="O769" s="18">
        <v>1</v>
      </c>
      <c r="P769" s="18">
        <v>0</v>
      </c>
      <c r="Q769" s="18">
        <v>1</v>
      </c>
      <c r="R769" s="279">
        <f t="shared" si="6"/>
        <v>4</v>
      </c>
    </row>
    <row r="770" spans="2:18" s="19" customFormat="1" ht="13.5" customHeight="1">
      <c r="B770" s="317" t="s">
        <v>1000</v>
      </c>
      <c r="C770" s="317"/>
      <c r="D770" s="254" t="s">
        <v>1001</v>
      </c>
      <c r="E770" s="318"/>
      <c r="F770" s="318" t="s">
        <v>256</v>
      </c>
      <c r="G770" s="318"/>
      <c r="H770" s="318"/>
      <c r="I770" s="318" t="s">
        <v>384</v>
      </c>
      <c r="J770" s="318">
        <v>2</v>
      </c>
      <c r="K770" s="318" t="s">
        <v>479</v>
      </c>
      <c r="L770" s="323" t="s">
        <v>870</v>
      </c>
      <c r="M770" s="35">
        <v>0</v>
      </c>
      <c r="N770" s="35">
        <v>0</v>
      </c>
      <c r="O770" s="35">
        <v>0</v>
      </c>
      <c r="P770" s="35">
        <v>0</v>
      </c>
      <c r="Q770" s="19">
        <v>1</v>
      </c>
      <c r="R770" s="279">
        <f t="shared" si="6"/>
        <v>1</v>
      </c>
    </row>
    <row r="771" spans="2:18" s="18" customFormat="1" ht="13.5" customHeight="1">
      <c r="B771" s="260" t="s">
        <v>1002</v>
      </c>
      <c r="C771" s="260"/>
      <c r="D771" s="254" t="s">
        <v>1003</v>
      </c>
      <c r="E771" s="309" t="s">
        <v>876</v>
      </c>
      <c r="F771" s="309" t="s">
        <v>275</v>
      </c>
      <c r="G771" s="309">
        <v>2</v>
      </c>
      <c r="H771" s="309">
        <v>2</v>
      </c>
      <c r="I771" s="309" t="s">
        <v>384</v>
      </c>
      <c r="J771" s="309">
        <v>2</v>
      </c>
      <c r="K771" s="312" t="s">
        <v>502</v>
      </c>
      <c r="L771" s="313" t="s">
        <v>870</v>
      </c>
      <c r="M771" s="18">
        <v>1</v>
      </c>
      <c r="N771" s="18">
        <v>1</v>
      </c>
      <c r="O771" s="18">
        <v>1</v>
      </c>
      <c r="P771" s="18">
        <v>0</v>
      </c>
      <c r="Q771" s="18">
        <v>1</v>
      </c>
      <c r="R771" s="279">
        <f t="shared" si="6"/>
        <v>4</v>
      </c>
    </row>
    <row r="772" spans="2:18" s="18" customFormat="1" ht="13.5" customHeight="1">
      <c r="B772" s="260" t="s">
        <v>1004</v>
      </c>
      <c r="C772" s="260"/>
      <c r="D772" s="254" t="s">
        <v>1005</v>
      </c>
      <c r="E772" s="309"/>
      <c r="F772" s="309" t="s">
        <v>256</v>
      </c>
      <c r="G772" s="309"/>
      <c r="H772" s="309"/>
      <c r="I772" s="309" t="s">
        <v>384</v>
      </c>
      <c r="J772" s="309">
        <v>2</v>
      </c>
      <c r="K772" s="312" t="s">
        <v>496</v>
      </c>
      <c r="L772" s="313" t="s">
        <v>870</v>
      </c>
      <c r="M772" s="18">
        <v>2</v>
      </c>
      <c r="N772" s="18">
        <v>2</v>
      </c>
      <c r="O772" s="18">
        <v>1</v>
      </c>
      <c r="P772" s="146">
        <v>1</v>
      </c>
      <c r="Q772" s="18">
        <v>0</v>
      </c>
      <c r="R772" s="279">
        <f t="shared" si="6"/>
        <v>6</v>
      </c>
    </row>
    <row r="773" spans="2:18" s="18" customFormat="1" ht="13.5" customHeight="1">
      <c r="B773" s="260" t="s">
        <v>1006</v>
      </c>
      <c r="C773" s="260"/>
      <c r="D773" s="254" t="s">
        <v>1007</v>
      </c>
      <c r="E773" s="309" t="s">
        <v>876</v>
      </c>
      <c r="F773" s="309" t="s">
        <v>275</v>
      </c>
      <c r="G773" s="309">
        <v>3</v>
      </c>
      <c r="H773" s="309">
        <v>3</v>
      </c>
      <c r="I773" s="309" t="s">
        <v>384</v>
      </c>
      <c r="J773" s="309">
        <v>3</v>
      </c>
      <c r="K773" s="312" t="s">
        <v>496</v>
      </c>
      <c r="L773" s="313" t="s">
        <v>870</v>
      </c>
      <c r="M773" s="18">
        <v>1</v>
      </c>
      <c r="N773" s="18">
        <v>1</v>
      </c>
      <c r="O773" s="18">
        <v>2</v>
      </c>
      <c r="P773" s="146">
        <v>2</v>
      </c>
      <c r="Q773" s="18">
        <v>1</v>
      </c>
      <c r="R773" s="279">
        <f t="shared" si="6"/>
        <v>7</v>
      </c>
    </row>
    <row r="774" spans="2:18" s="20" customFormat="1" ht="13.5" customHeight="1">
      <c r="B774" s="257" t="s">
        <v>1008</v>
      </c>
      <c r="C774" s="257"/>
      <c r="D774" s="254" t="s">
        <v>1009</v>
      </c>
      <c r="E774" s="310" t="s">
        <v>1010</v>
      </c>
      <c r="F774" s="310" t="s">
        <v>275</v>
      </c>
      <c r="G774" s="310">
        <v>3</v>
      </c>
      <c r="H774" s="310">
        <v>8</v>
      </c>
      <c r="I774" s="310" t="s">
        <v>384</v>
      </c>
      <c r="J774" s="310">
        <v>4</v>
      </c>
      <c r="K774" s="310" t="s">
        <v>460</v>
      </c>
      <c r="L774" s="314" t="s">
        <v>870</v>
      </c>
      <c r="M774" s="20">
        <v>0</v>
      </c>
      <c r="N774" s="20">
        <v>0</v>
      </c>
      <c r="O774" s="20">
        <v>0</v>
      </c>
      <c r="P774" s="253">
        <v>0</v>
      </c>
      <c r="Q774" s="20">
        <v>0</v>
      </c>
      <c r="R774" s="279">
        <f t="shared" si="6"/>
        <v>0</v>
      </c>
    </row>
    <row r="775" spans="2:18" s="20" customFormat="1" ht="13.5" customHeight="1">
      <c r="B775" s="257" t="s">
        <v>1011</v>
      </c>
      <c r="C775" s="257"/>
      <c r="D775" s="254" t="s">
        <v>1012</v>
      </c>
      <c r="E775" s="310" t="s">
        <v>876</v>
      </c>
      <c r="F775" s="310" t="s">
        <v>275</v>
      </c>
      <c r="G775" s="310">
        <v>4</v>
      </c>
      <c r="H775" s="310">
        <v>4</v>
      </c>
      <c r="I775" s="310" t="s">
        <v>384</v>
      </c>
      <c r="J775" s="310">
        <v>4</v>
      </c>
      <c r="K775" s="310" t="s">
        <v>460</v>
      </c>
      <c r="L775" s="314" t="s">
        <v>870</v>
      </c>
      <c r="M775" s="20">
        <v>0</v>
      </c>
      <c r="N775" s="20">
        <v>0</v>
      </c>
      <c r="O775" s="20">
        <v>0</v>
      </c>
      <c r="P775" s="253">
        <v>0</v>
      </c>
      <c r="Q775" s="20">
        <v>0</v>
      </c>
      <c r="R775" s="279">
        <f t="shared" si="6"/>
        <v>0</v>
      </c>
    </row>
    <row r="776" spans="2:18" s="18" customFormat="1" ht="13.5" customHeight="1">
      <c r="B776" s="260" t="s">
        <v>1013</v>
      </c>
      <c r="C776" s="260"/>
      <c r="D776" s="254" t="s">
        <v>1014</v>
      </c>
      <c r="E776" s="309"/>
      <c r="F776" s="309" t="s">
        <v>256</v>
      </c>
      <c r="G776" s="309"/>
      <c r="H776" s="309"/>
      <c r="I776" s="309" t="s">
        <v>384</v>
      </c>
      <c r="J776" s="309">
        <v>5</v>
      </c>
      <c r="K776" s="312" t="s">
        <v>479</v>
      </c>
      <c r="L776" s="313" t="s">
        <v>870</v>
      </c>
      <c r="M776" s="86">
        <v>0</v>
      </c>
      <c r="N776" s="86">
        <v>0</v>
      </c>
      <c r="O776" s="86">
        <v>0</v>
      </c>
      <c r="P776" s="146">
        <v>1</v>
      </c>
      <c r="Q776" s="86">
        <v>0</v>
      </c>
      <c r="R776" s="279">
        <f t="shared" si="6"/>
        <v>1</v>
      </c>
    </row>
    <row r="777" spans="2:18" s="20" customFormat="1" ht="13.5" customHeight="1">
      <c r="B777" s="257" t="s">
        <v>1015</v>
      </c>
      <c r="C777" s="257"/>
      <c r="D777" s="254" t="s">
        <v>1016</v>
      </c>
      <c r="E777" s="310"/>
      <c r="F777" s="310" t="s">
        <v>275</v>
      </c>
      <c r="G777" s="310">
        <v>1</v>
      </c>
      <c r="H777" s="310">
        <v>7</v>
      </c>
      <c r="I777" s="310" t="s">
        <v>384</v>
      </c>
      <c r="J777" s="310">
        <v>5</v>
      </c>
      <c r="K777" s="310" t="s">
        <v>460</v>
      </c>
      <c r="L777" s="314" t="s">
        <v>870</v>
      </c>
      <c r="M777" s="20">
        <v>0</v>
      </c>
      <c r="N777" s="20">
        <v>0</v>
      </c>
      <c r="O777" s="20">
        <v>0</v>
      </c>
      <c r="P777" s="253">
        <v>0</v>
      </c>
      <c r="Q777" s="20">
        <v>0</v>
      </c>
      <c r="R777" s="279">
        <f t="shared" si="6"/>
        <v>0</v>
      </c>
    </row>
    <row r="778" spans="2:18" s="18" customFormat="1" ht="13.5" customHeight="1">
      <c r="B778" s="260" t="s">
        <v>1017</v>
      </c>
      <c r="C778" s="260"/>
      <c r="D778" s="254" t="s">
        <v>1018</v>
      </c>
      <c r="E778" s="309"/>
      <c r="F778" s="309" t="s">
        <v>275</v>
      </c>
      <c r="G778" s="309">
        <v>5</v>
      </c>
      <c r="H778" s="309">
        <v>5</v>
      </c>
      <c r="I778" s="309" t="s">
        <v>384</v>
      </c>
      <c r="J778" s="309">
        <v>6</v>
      </c>
      <c r="K778" s="312" t="s">
        <v>479</v>
      </c>
      <c r="L778" s="313" t="s">
        <v>870</v>
      </c>
      <c r="M778" s="86">
        <v>0</v>
      </c>
      <c r="N778" s="18">
        <v>1</v>
      </c>
      <c r="O778" s="86">
        <v>0</v>
      </c>
      <c r="P778" s="146">
        <v>2</v>
      </c>
      <c r="Q778" s="86">
        <v>0</v>
      </c>
      <c r="R778" s="279">
        <f t="shared" si="6"/>
        <v>3</v>
      </c>
    </row>
    <row r="779" spans="2:18" s="18" customFormat="1" ht="13.5" customHeight="1">
      <c r="B779" s="316" t="s">
        <v>2965</v>
      </c>
      <c r="C779" s="316"/>
      <c r="D779" s="254" t="s">
        <v>1019</v>
      </c>
      <c r="E779" s="309"/>
      <c r="F779" s="309" t="s">
        <v>256</v>
      </c>
      <c r="G779" s="309"/>
      <c r="H779" s="309"/>
      <c r="I779" s="309" t="s">
        <v>401</v>
      </c>
      <c r="J779" s="309">
        <v>1</v>
      </c>
      <c r="K779" s="312" t="s">
        <v>502</v>
      </c>
      <c r="L779" s="313" t="s">
        <v>870</v>
      </c>
      <c r="M779" s="86">
        <v>0</v>
      </c>
      <c r="N779" s="86">
        <v>0</v>
      </c>
      <c r="O779" s="324">
        <v>1</v>
      </c>
      <c r="P779" s="86">
        <v>0</v>
      </c>
      <c r="Q779" s="86">
        <v>0</v>
      </c>
      <c r="R779" s="279">
        <f t="shared" si="6"/>
        <v>1</v>
      </c>
    </row>
    <row r="780" spans="2:18" s="18" customFormat="1" ht="13.5" customHeight="1">
      <c r="B780" s="260" t="s">
        <v>1020</v>
      </c>
      <c r="C780" s="260"/>
      <c r="D780" s="254" t="s">
        <v>1021</v>
      </c>
      <c r="E780" s="309"/>
      <c r="F780" s="309" t="s">
        <v>542</v>
      </c>
      <c r="G780" s="309">
        <v>1</v>
      </c>
      <c r="H780" s="309">
        <v>1</v>
      </c>
      <c r="I780" s="309" t="s">
        <v>401</v>
      </c>
      <c r="J780" s="309">
        <v>1</v>
      </c>
      <c r="K780" s="312" t="s">
        <v>479</v>
      </c>
      <c r="L780" s="313" t="s">
        <v>870</v>
      </c>
      <c r="M780" s="18">
        <v>0</v>
      </c>
      <c r="N780" s="18">
        <v>1</v>
      </c>
      <c r="O780" s="18">
        <v>1</v>
      </c>
      <c r="P780" s="146">
        <v>1</v>
      </c>
      <c r="Q780" s="18">
        <v>1</v>
      </c>
      <c r="R780" s="279">
        <f t="shared" si="6"/>
        <v>4</v>
      </c>
    </row>
    <row r="781" spans="2:18" s="19" customFormat="1" ht="13.5" customHeight="1">
      <c r="B781" s="317" t="s">
        <v>1022</v>
      </c>
      <c r="C781" s="317"/>
      <c r="D781" s="254" t="s">
        <v>1023</v>
      </c>
      <c r="E781" s="318"/>
      <c r="F781" s="318" t="s">
        <v>256</v>
      </c>
      <c r="G781" s="318"/>
      <c r="H781" s="318"/>
      <c r="I781" s="318" t="s">
        <v>401</v>
      </c>
      <c r="J781" s="318">
        <v>1</v>
      </c>
      <c r="K781" s="318" t="s">
        <v>460</v>
      </c>
      <c r="L781" s="323" t="s">
        <v>870</v>
      </c>
      <c r="M781" s="35">
        <v>0</v>
      </c>
      <c r="N781" s="35">
        <v>0</v>
      </c>
      <c r="O781" s="35">
        <v>0</v>
      </c>
      <c r="P781" s="35">
        <v>0</v>
      </c>
      <c r="Q781" s="35">
        <v>0</v>
      </c>
      <c r="R781" s="279">
        <f t="shared" si="6"/>
        <v>0</v>
      </c>
    </row>
    <row r="782" spans="2:18" s="18" customFormat="1" ht="13.5" customHeight="1">
      <c r="B782" s="260" t="s">
        <v>1024</v>
      </c>
      <c r="C782" s="260"/>
      <c r="D782" s="254" t="s">
        <v>1025</v>
      </c>
      <c r="E782" s="309"/>
      <c r="F782" s="309" t="s">
        <v>256</v>
      </c>
      <c r="G782" s="309"/>
      <c r="H782" s="309"/>
      <c r="I782" s="309" t="s">
        <v>401</v>
      </c>
      <c r="J782" s="309">
        <v>2</v>
      </c>
      <c r="K782" s="312" t="s">
        <v>496</v>
      </c>
      <c r="L782" s="313" t="s">
        <v>870</v>
      </c>
      <c r="M782" s="18">
        <v>1</v>
      </c>
      <c r="N782" s="18">
        <v>2</v>
      </c>
      <c r="O782" s="18">
        <v>1</v>
      </c>
      <c r="P782" s="146">
        <v>2</v>
      </c>
      <c r="Q782" s="18">
        <v>1</v>
      </c>
      <c r="R782" s="279">
        <f t="shared" si="6"/>
        <v>7</v>
      </c>
    </row>
    <row r="783" spans="2:18" s="18" customFormat="1" ht="13.5" customHeight="1">
      <c r="B783" s="523" t="s">
        <v>2966</v>
      </c>
      <c r="C783" s="523"/>
      <c r="D783" s="254" t="s">
        <v>1026</v>
      </c>
      <c r="E783" s="309"/>
      <c r="F783" s="309" t="s">
        <v>275</v>
      </c>
      <c r="G783" s="309">
        <v>2</v>
      </c>
      <c r="H783" s="309">
        <v>6</v>
      </c>
      <c r="I783" s="309" t="s">
        <v>401</v>
      </c>
      <c r="J783" s="309">
        <v>2</v>
      </c>
      <c r="K783" s="312" t="s">
        <v>479</v>
      </c>
      <c r="L783" s="313" t="s">
        <v>870</v>
      </c>
      <c r="M783" s="86">
        <v>0</v>
      </c>
      <c r="N783" s="522">
        <v>0</v>
      </c>
      <c r="O783" s="522">
        <v>0</v>
      </c>
      <c r="P783" s="146">
        <v>1</v>
      </c>
      <c r="Q783" s="18">
        <v>1</v>
      </c>
      <c r="R783" s="279">
        <f t="shared" si="6"/>
        <v>2</v>
      </c>
    </row>
    <row r="784" spans="2:18" s="18" customFormat="1" ht="13.5" customHeight="1">
      <c r="B784" s="260" t="s">
        <v>1027</v>
      </c>
      <c r="C784" s="260"/>
      <c r="D784" s="254" t="s">
        <v>1028</v>
      </c>
      <c r="E784" s="309"/>
      <c r="F784" s="309" t="s">
        <v>256</v>
      </c>
      <c r="G784" s="309"/>
      <c r="H784" s="309"/>
      <c r="I784" s="309" t="s">
        <v>401</v>
      </c>
      <c r="J784" s="309">
        <v>5</v>
      </c>
      <c r="K784" s="312" t="s">
        <v>496</v>
      </c>
      <c r="L784" s="313" t="s">
        <v>870</v>
      </c>
      <c r="M784" s="18">
        <v>1</v>
      </c>
      <c r="N784" s="18">
        <v>2</v>
      </c>
      <c r="O784" s="18">
        <v>2</v>
      </c>
      <c r="P784" s="146">
        <v>1</v>
      </c>
      <c r="Q784" s="18">
        <v>2</v>
      </c>
      <c r="R784" s="279">
        <f t="shared" si="6"/>
        <v>8</v>
      </c>
    </row>
    <row r="785" spans="2:18" s="18" customFormat="1" ht="13.5" customHeight="1">
      <c r="B785" s="316" t="s">
        <v>225</v>
      </c>
      <c r="C785" s="316"/>
      <c r="D785" s="254" t="s">
        <v>1029</v>
      </c>
      <c r="E785" s="309" t="s">
        <v>876</v>
      </c>
      <c r="F785" s="309" t="s">
        <v>275</v>
      </c>
      <c r="G785" s="309">
        <v>3</v>
      </c>
      <c r="H785" s="309">
        <v>6</v>
      </c>
      <c r="I785" s="309" t="s">
        <v>401</v>
      </c>
      <c r="J785" s="309">
        <v>5</v>
      </c>
      <c r="K785" s="312" t="s">
        <v>479</v>
      </c>
      <c r="L785" s="313" t="s">
        <v>870</v>
      </c>
      <c r="M785" s="86">
        <v>0</v>
      </c>
      <c r="N785" s="86">
        <v>0</v>
      </c>
      <c r="O785" s="18">
        <v>2</v>
      </c>
      <c r="P785" s="146">
        <v>1</v>
      </c>
      <c r="Q785" s="18">
        <v>1</v>
      </c>
      <c r="R785" s="279">
        <f t="shared" si="6"/>
        <v>4</v>
      </c>
    </row>
    <row r="786" spans="2:18" s="20" customFormat="1" ht="13.5" customHeight="1">
      <c r="B786" s="257" t="s">
        <v>1030</v>
      </c>
      <c r="C786" s="257"/>
      <c r="D786" s="254" t="s">
        <v>1031</v>
      </c>
      <c r="E786" s="310" t="s">
        <v>876</v>
      </c>
      <c r="F786" s="310" t="s">
        <v>275</v>
      </c>
      <c r="G786" s="310">
        <v>5</v>
      </c>
      <c r="H786" s="310">
        <v>5</v>
      </c>
      <c r="I786" s="310" t="s">
        <v>401</v>
      </c>
      <c r="J786" s="310">
        <v>6</v>
      </c>
      <c r="K786" s="310" t="s">
        <v>460</v>
      </c>
      <c r="L786" s="314" t="s">
        <v>870</v>
      </c>
      <c r="M786" s="20">
        <v>0</v>
      </c>
      <c r="N786" s="20">
        <v>0</v>
      </c>
      <c r="O786" s="20">
        <v>0</v>
      </c>
      <c r="P786" s="253">
        <v>0</v>
      </c>
      <c r="Q786" s="20">
        <v>0</v>
      </c>
      <c r="R786" s="279">
        <f t="shared" si="6"/>
        <v>0</v>
      </c>
    </row>
    <row r="787" spans="2:18" s="19" customFormat="1" ht="13.5" customHeight="1">
      <c r="B787" s="317" t="s">
        <v>1032</v>
      </c>
      <c r="C787" s="317"/>
      <c r="D787" s="254" t="s">
        <v>1033</v>
      </c>
      <c r="E787" s="318" t="s">
        <v>911</v>
      </c>
      <c r="F787" s="318" t="s">
        <v>275</v>
      </c>
      <c r="G787" s="318">
        <v>1</v>
      </c>
      <c r="H787" s="318">
        <v>11</v>
      </c>
      <c r="I787" s="318" t="s">
        <v>401</v>
      </c>
      <c r="J787" s="318">
        <v>7</v>
      </c>
      <c r="K787" s="318" t="s">
        <v>460</v>
      </c>
      <c r="L787" s="323" t="s">
        <v>870</v>
      </c>
      <c r="M787" s="35">
        <v>0</v>
      </c>
      <c r="N787" s="35">
        <v>0</v>
      </c>
      <c r="O787" s="35">
        <v>0</v>
      </c>
      <c r="P787" s="234">
        <v>0</v>
      </c>
      <c r="Q787" s="35">
        <v>0</v>
      </c>
      <c r="R787" s="279">
        <f t="shared" si="6"/>
        <v>0</v>
      </c>
    </row>
    <row r="788" spans="2:18" s="18" customFormat="1" ht="13.5" customHeight="1">
      <c r="B788" s="308" t="s">
        <v>1034</v>
      </c>
      <c r="C788" s="308"/>
      <c r="D788" s="254" t="s">
        <v>1035</v>
      </c>
      <c r="E788" s="309" t="s">
        <v>876</v>
      </c>
      <c r="F788" s="309" t="s">
        <v>275</v>
      </c>
      <c r="G788" s="309">
        <v>9</v>
      </c>
      <c r="H788" s="309">
        <v>7</v>
      </c>
      <c r="I788" s="309" t="s">
        <v>401</v>
      </c>
      <c r="J788" s="309">
        <v>9</v>
      </c>
      <c r="K788" s="312" t="s">
        <v>502</v>
      </c>
      <c r="L788" s="313" t="s">
        <v>870</v>
      </c>
      <c r="M788" s="18">
        <v>1</v>
      </c>
      <c r="N788" s="86">
        <v>0</v>
      </c>
      <c r="O788" s="18">
        <v>1</v>
      </c>
      <c r="P788" s="18">
        <v>1</v>
      </c>
      <c r="Q788" s="35">
        <v>0</v>
      </c>
      <c r="R788" s="279">
        <f t="shared" si="6"/>
        <v>3</v>
      </c>
    </row>
    <row r="789" spans="2:18" s="20" customFormat="1" ht="13.5" customHeight="1">
      <c r="B789" s="257" t="s">
        <v>33</v>
      </c>
      <c r="C789" s="257"/>
      <c r="D789" s="254" t="s">
        <v>1036</v>
      </c>
      <c r="E789" s="310" t="s">
        <v>911</v>
      </c>
      <c r="F789" s="310" t="s">
        <v>275</v>
      </c>
      <c r="G789" s="310">
        <v>2</v>
      </c>
      <c r="H789" s="310">
        <v>1</v>
      </c>
      <c r="I789" s="310" t="s">
        <v>413</v>
      </c>
      <c r="J789" s="310">
        <v>1</v>
      </c>
      <c r="K789" s="310" t="s">
        <v>460</v>
      </c>
      <c r="L789" s="314" t="s">
        <v>870</v>
      </c>
      <c r="M789" s="86">
        <v>0</v>
      </c>
      <c r="N789" s="86">
        <v>0</v>
      </c>
      <c r="O789" s="86">
        <v>0</v>
      </c>
      <c r="P789" s="86">
        <v>0</v>
      </c>
      <c r="Q789" s="86">
        <v>0</v>
      </c>
      <c r="R789" s="279">
        <f t="shared" si="6"/>
        <v>0</v>
      </c>
    </row>
    <row r="790" spans="2:18" s="20" customFormat="1" ht="13.5" customHeight="1">
      <c r="B790" s="257" t="s">
        <v>34</v>
      </c>
      <c r="C790" s="257"/>
      <c r="D790" s="254" t="s">
        <v>1037</v>
      </c>
      <c r="E790" s="310" t="s">
        <v>911</v>
      </c>
      <c r="F790" s="310" t="s">
        <v>275</v>
      </c>
      <c r="G790" s="310">
        <v>1</v>
      </c>
      <c r="H790" s="310">
        <v>2</v>
      </c>
      <c r="I790" s="310" t="s">
        <v>413</v>
      </c>
      <c r="J790" s="310">
        <v>1</v>
      </c>
      <c r="K790" s="310" t="s">
        <v>460</v>
      </c>
      <c r="L790" s="314" t="s">
        <v>870</v>
      </c>
      <c r="M790" s="20">
        <v>0</v>
      </c>
      <c r="N790" s="20">
        <v>0</v>
      </c>
      <c r="O790" s="20">
        <v>0</v>
      </c>
      <c r="P790" s="253">
        <v>0</v>
      </c>
      <c r="Q790" s="20">
        <v>0</v>
      </c>
      <c r="R790" s="279">
        <f t="shared" si="6"/>
        <v>0</v>
      </c>
    </row>
    <row r="791" spans="2:18" s="19" customFormat="1" ht="13.5" customHeight="1">
      <c r="B791" s="317" t="s">
        <v>1038</v>
      </c>
      <c r="C791" s="317"/>
      <c r="D791" s="254" t="s">
        <v>1039</v>
      </c>
      <c r="E791" s="318" t="s">
        <v>876</v>
      </c>
      <c r="F791" s="318" t="s">
        <v>275</v>
      </c>
      <c r="G791" s="318">
        <v>2</v>
      </c>
      <c r="H791" s="318">
        <v>1</v>
      </c>
      <c r="I791" s="318" t="s">
        <v>413</v>
      </c>
      <c r="J791" s="318">
        <v>1</v>
      </c>
      <c r="K791" s="318" t="s">
        <v>460</v>
      </c>
      <c r="L791" s="323" t="s">
        <v>870</v>
      </c>
      <c r="M791" s="19">
        <v>0</v>
      </c>
      <c r="N791" s="19">
        <v>0</v>
      </c>
      <c r="O791" s="19">
        <v>0</v>
      </c>
      <c r="P791" s="234">
        <v>0</v>
      </c>
      <c r="Q791" s="19">
        <v>0</v>
      </c>
      <c r="R791" s="279">
        <f t="shared" si="6"/>
        <v>0</v>
      </c>
    </row>
    <row r="792" spans="2:18" s="18" customFormat="1" ht="13.5" customHeight="1">
      <c r="B792" s="260" t="s">
        <v>1040</v>
      </c>
      <c r="C792" s="260"/>
      <c r="D792" s="254" t="s">
        <v>1041</v>
      </c>
      <c r="E792" s="309" t="s">
        <v>876</v>
      </c>
      <c r="F792" s="309" t="s">
        <v>275</v>
      </c>
      <c r="G792" s="309">
        <v>2</v>
      </c>
      <c r="H792" s="309">
        <v>3</v>
      </c>
      <c r="I792" s="309" t="s">
        <v>413</v>
      </c>
      <c r="J792" s="309">
        <v>1</v>
      </c>
      <c r="K792" s="312" t="s">
        <v>496</v>
      </c>
      <c r="L792" s="313" t="s">
        <v>870</v>
      </c>
      <c r="M792" s="18">
        <v>1</v>
      </c>
      <c r="N792" s="18">
        <v>1</v>
      </c>
      <c r="O792" s="18">
        <v>2</v>
      </c>
      <c r="P792" s="146">
        <v>2</v>
      </c>
      <c r="Q792" s="18">
        <v>2</v>
      </c>
      <c r="R792" s="279">
        <f t="shared" si="6"/>
        <v>8</v>
      </c>
    </row>
    <row r="793" spans="2:18" s="20" customFormat="1" ht="13.5" customHeight="1">
      <c r="B793" s="257" t="s">
        <v>1042</v>
      </c>
      <c r="C793" s="257"/>
      <c r="D793" s="254" t="s">
        <v>1043</v>
      </c>
      <c r="E793" s="310" t="s">
        <v>911</v>
      </c>
      <c r="F793" s="310" t="s">
        <v>275</v>
      </c>
      <c r="G793" s="310">
        <v>1</v>
      </c>
      <c r="H793" s="310">
        <v>1</v>
      </c>
      <c r="I793" s="310" t="s">
        <v>413</v>
      </c>
      <c r="J793" s="310">
        <v>2</v>
      </c>
      <c r="K793" s="310" t="s">
        <v>460</v>
      </c>
      <c r="L793" s="314" t="s">
        <v>870</v>
      </c>
      <c r="M793" s="20">
        <v>0</v>
      </c>
      <c r="N793" s="20">
        <v>0</v>
      </c>
      <c r="O793" s="20">
        <v>0</v>
      </c>
      <c r="P793" s="253">
        <v>0</v>
      </c>
      <c r="Q793" s="20">
        <v>0</v>
      </c>
      <c r="R793" s="279">
        <f t="shared" si="6"/>
        <v>0</v>
      </c>
    </row>
    <row r="794" spans="2:18" s="19" customFormat="1" ht="13.5" customHeight="1">
      <c r="B794" s="317" t="s">
        <v>79</v>
      </c>
      <c r="C794" s="317"/>
      <c r="D794" s="254" t="s">
        <v>1044</v>
      </c>
      <c r="E794" s="318" t="s">
        <v>876</v>
      </c>
      <c r="F794" s="318" t="s">
        <v>275</v>
      </c>
      <c r="G794" s="318">
        <v>1</v>
      </c>
      <c r="H794" s="318">
        <v>2</v>
      </c>
      <c r="I794" s="318" t="s">
        <v>413</v>
      </c>
      <c r="J794" s="318">
        <v>2</v>
      </c>
      <c r="K794" s="318" t="s">
        <v>460</v>
      </c>
      <c r="L794" s="323" t="s">
        <v>870</v>
      </c>
      <c r="M794" s="19">
        <v>0</v>
      </c>
      <c r="N794" s="19">
        <v>0</v>
      </c>
      <c r="O794" s="19">
        <v>0</v>
      </c>
      <c r="P794" s="19">
        <v>0</v>
      </c>
      <c r="Q794" s="19">
        <v>0</v>
      </c>
      <c r="R794" s="279">
        <f t="shared" si="6"/>
        <v>0</v>
      </c>
    </row>
    <row r="795" spans="2:18" s="20" customFormat="1" ht="13.5" customHeight="1">
      <c r="B795" s="257" t="s">
        <v>1045</v>
      </c>
      <c r="C795" s="257"/>
      <c r="D795" s="254" t="s">
        <v>1046</v>
      </c>
      <c r="E795" s="310" t="s">
        <v>876</v>
      </c>
      <c r="F795" s="310" t="s">
        <v>275</v>
      </c>
      <c r="G795" s="310">
        <v>2</v>
      </c>
      <c r="H795" s="310">
        <v>2</v>
      </c>
      <c r="I795" s="310" t="s">
        <v>413</v>
      </c>
      <c r="J795" s="310">
        <v>2</v>
      </c>
      <c r="K795" s="310" t="s">
        <v>460</v>
      </c>
      <c r="L795" s="314" t="s">
        <v>870</v>
      </c>
      <c r="M795" s="20">
        <v>0</v>
      </c>
      <c r="N795" s="20">
        <v>0</v>
      </c>
      <c r="O795" s="20">
        <v>0</v>
      </c>
      <c r="P795" s="253">
        <v>0</v>
      </c>
      <c r="Q795" s="20">
        <v>0</v>
      </c>
      <c r="R795" s="279">
        <f t="shared" si="6"/>
        <v>0</v>
      </c>
    </row>
    <row r="796" spans="2:18" s="18" customFormat="1" ht="13.5" customHeight="1">
      <c r="B796" s="316" t="s">
        <v>92</v>
      </c>
      <c r="C796" s="316"/>
      <c r="D796" s="254" t="s">
        <v>1047</v>
      </c>
      <c r="E796" s="309" t="s">
        <v>935</v>
      </c>
      <c r="F796" s="309" t="s">
        <v>275</v>
      </c>
      <c r="G796" s="309">
        <v>2</v>
      </c>
      <c r="H796" s="309">
        <v>3</v>
      </c>
      <c r="I796" s="309" t="s">
        <v>413</v>
      </c>
      <c r="J796" s="309">
        <v>2</v>
      </c>
      <c r="K796" s="312" t="s">
        <v>460</v>
      </c>
      <c r="L796" s="313" t="s">
        <v>870</v>
      </c>
      <c r="M796" s="20">
        <v>0</v>
      </c>
      <c r="N796" s="20">
        <v>0</v>
      </c>
      <c r="O796" s="20">
        <v>0</v>
      </c>
      <c r="P796" s="20">
        <v>0</v>
      </c>
      <c r="Q796" s="20">
        <v>0</v>
      </c>
      <c r="R796" s="279">
        <f t="shared" si="6"/>
        <v>0</v>
      </c>
    </row>
    <row r="797" spans="2:18" s="18" customFormat="1" ht="13.5" customHeight="1">
      <c r="B797" s="316" t="s">
        <v>121</v>
      </c>
      <c r="C797" s="316"/>
      <c r="D797" s="254" t="s">
        <v>1048</v>
      </c>
      <c r="E797" s="309" t="s">
        <v>876</v>
      </c>
      <c r="F797" s="309" t="s">
        <v>275</v>
      </c>
      <c r="G797" s="309">
        <v>2</v>
      </c>
      <c r="H797" s="309">
        <v>3</v>
      </c>
      <c r="I797" s="309" t="s">
        <v>413</v>
      </c>
      <c r="J797" s="309">
        <v>2</v>
      </c>
      <c r="K797" s="312" t="s">
        <v>479</v>
      </c>
      <c r="L797" s="313" t="s">
        <v>870</v>
      </c>
      <c r="M797" s="86">
        <v>0</v>
      </c>
      <c r="N797" s="86">
        <v>0</v>
      </c>
      <c r="O797" s="86">
        <v>0</v>
      </c>
      <c r="P797" s="86">
        <v>0</v>
      </c>
      <c r="Q797" s="86">
        <v>0</v>
      </c>
      <c r="R797" s="279">
        <f t="shared" si="6"/>
        <v>0</v>
      </c>
    </row>
    <row r="798" spans="2:18" s="18" customFormat="1" ht="13.5" customHeight="1">
      <c r="B798" s="316" t="s">
        <v>38</v>
      </c>
      <c r="C798" s="316"/>
      <c r="D798" s="254" t="s">
        <v>1049</v>
      </c>
      <c r="E798" s="309" t="s">
        <v>876</v>
      </c>
      <c r="F798" s="309" t="s">
        <v>275</v>
      </c>
      <c r="G798" s="309">
        <v>3</v>
      </c>
      <c r="H798" s="309">
        <v>3</v>
      </c>
      <c r="I798" s="309" t="s">
        <v>413</v>
      </c>
      <c r="J798" s="309">
        <v>3</v>
      </c>
      <c r="K798" s="312" t="s">
        <v>479</v>
      </c>
      <c r="L798" s="313" t="s">
        <v>870</v>
      </c>
      <c r="M798" s="86">
        <v>0</v>
      </c>
      <c r="N798" s="86">
        <v>0</v>
      </c>
      <c r="O798" s="86">
        <v>0</v>
      </c>
      <c r="P798" s="86">
        <v>0</v>
      </c>
      <c r="Q798" s="86">
        <v>0</v>
      </c>
      <c r="R798" s="279">
        <f t="shared" si="6"/>
        <v>0</v>
      </c>
    </row>
    <row r="799" spans="2:18" s="19" customFormat="1" ht="13.5" customHeight="1">
      <c r="B799" s="317" t="s">
        <v>1050</v>
      </c>
      <c r="C799" s="317"/>
      <c r="D799" s="254" t="s">
        <v>1051</v>
      </c>
      <c r="E799" s="318"/>
      <c r="F799" s="318" t="s">
        <v>275</v>
      </c>
      <c r="G799" s="318">
        <v>3</v>
      </c>
      <c r="H799" s="318">
        <v>1</v>
      </c>
      <c r="I799" s="318" t="s">
        <v>413</v>
      </c>
      <c r="J799" s="318">
        <v>3</v>
      </c>
      <c r="K799" s="318" t="s">
        <v>460</v>
      </c>
      <c r="L799" s="323" t="s">
        <v>870</v>
      </c>
      <c r="M799" s="35">
        <v>0</v>
      </c>
      <c r="N799" s="35">
        <v>0</v>
      </c>
      <c r="O799" s="35">
        <v>0</v>
      </c>
      <c r="P799" s="35">
        <v>0</v>
      </c>
      <c r="Q799" s="35">
        <v>0</v>
      </c>
      <c r="R799" s="279">
        <f t="shared" si="6"/>
        <v>0</v>
      </c>
    </row>
    <row r="800" spans="2:18" s="18" customFormat="1" ht="13.5" customHeight="1">
      <c r="B800" s="260" t="s">
        <v>1052</v>
      </c>
      <c r="C800" s="260"/>
      <c r="D800" s="254" t="s">
        <v>1053</v>
      </c>
      <c r="E800" s="309" t="s">
        <v>876</v>
      </c>
      <c r="F800" s="309" t="s">
        <v>275</v>
      </c>
      <c r="G800" s="309">
        <v>2</v>
      </c>
      <c r="H800" s="309">
        <v>2</v>
      </c>
      <c r="I800" s="309" t="s">
        <v>413</v>
      </c>
      <c r="J800" s="309">
        <v>3</v>
      </c>
      <c r="K800" s="312" t="s">
        <v>460</v>
      </c>
      <c r="L800" s="313" t="s">
        <v>870</v>
      </c>
      <c r="M800" s="86">
        <v>0</v>
      </c>
      <c r="N800" s="86">
        <v>0</v>
      </c>
      <c r="O800" s="18">
        <v>1</v>
      </c>
      <c r="P800" s="86">
        <v>0</v>
      </c>
      <c r="Q800" s="86">
        <v>0</v>
      </c>
      <c r="R800" s="279">
        <f t="shared" si="6"/>
        <v>1</v>
      </c>
    </row>
    <row r="801" spans="2:18" s="18" customFormat="1" ht="13.5" customHeight="1">
      <c r="B801" s="316" t="s">
        <v>1054</v>
      </c>
      <c r="C801" s="316"/>
      <c r="D801" s="254" t="s">
        <v>729</v>
      </c>
      <c r="E801" s="309"/>
      <c r="F801" s="309" t="s">
        <v>275</v>
      </c>
      <c r="G801" s="309">
        <v>4</v>
      </c>
      <c r="H801" s="309">
        <v>8</v>
      </c>
      <c r="I801" s="309" t="s">
        <v>413</v>
      </c>
      <c r="J801" s="309">
        <v>3</v>
      </c>
      <c r="K801" s="312" t="s">
        <v>479</v>
      </c>
      <c r="L801" s="313" t="s">
        <v>870</v>
      </c>
      <c r="M801" s="86">
        <v>0</v>
      </c>
      <c r="N801" s="86">
        <v>0</v>
      </c>
      <c r="O801" s="86">
        <v>0</v>
      </c>
      <c r="P801" s="326">
        <v>1</v>
      </c>
      <c r="Q801" s="86">
        <v>0</v>
      </c>
      <c r="R801" s="279">
        <f t="shared" si="6"/>
        <v>1</v>
      </c>
    </row>
    <row r="802" spans="2:18" s="19" customFormat="1" ht="13.5" customHeight="1">
      <c r="B802" s="317" t="s">
        <v>1055</v>
      </c>
      <c r="C802" s="317"/>
      <c r="D802" s="254" t="s">
        <v>1056</v>
      </c>
      <c r="E802" s="318" t="s">
        <v>911</v>
      </c>
      <c r="F802" s="318" t="s">
        <v>275</v>
      </c>
      <c r="G802" s="318">
        <v>2</v>
      </c>
      <c r="H802" s="318">
        <v>3</v>
      </c>
      <c r="I802" s="318" t="s">
        <v>413</v>
      </c>
      <c r="J802" s="318">
        <v>3</v>
      </c>
      <c r="K802" s="318" t="s">
        <v>460</v>
      </c>
      <c r="L802" s="323" t="s">
        <v>870</v>
      </c>
      <c r="M802" s="19">
        <v>0</v>
      </c>
      <c r="N802" s="19">
        <v>0</v>
      </c>
      <c r="O802" s="19">
        <v>0</v>
      </c>
      <c r="P802" s="234">
        <v>0</v>
      </c>
      <c r="Q802" s="19">
        <v>0</v>
      </c>
      <c r="R802" s="279">
        <f t="shared" si="6"/>
        <v>0</v>
      </c>
    </row>
    <row r="803" spans="2:18" s="20" customFormat="1" ht="13.5" customHeight="1">
      <c r="B803" s="257" t="s">
        <v>20</v>
      </c>
      <c r="C803" s="257"/>
      <c r="D803" s="254" t="s">
        <v>1057</v>
      </c>
      <c r="E803" s="310" t="s">
        <v>911</v>
      </c>
      <c r="F803" s="310" t="s">
        <v>275</v>
      </c>
      <c r="G803" s="310">
        <v>1</v>
      </c>
      <c r="H803" s="310">
        <v>5</v>
      </c>
      <c r="I803" s="310" t="s">
        <v>413</v>
      </c>
      <c r="J803" s="310">
        <v>3</v>
      </c>
      <c r="K803" s="310" t="s">
        <v>460</v>
      </c>
      <c r="L803" s="314" t="s">
        <v>870</v>
      </c>
      <c r="M803" s="20">
        <v>0</v>
      </c>
      <c r="N803" s="20">
        <v>0</v>
      </c>
      <c r="O803" s="20">
        <v>0</v>
      </c>
      <c r="P803" s="253">
        <v>0</v>
      </c>
      <c r="Q803" s="20">
        <v>0</v>
      </c>
      <c r="R803" s="279">
        <f t="shared" si="6"/>
        <v>0</v>
      </c>
    </row>
    <row r="804" spans="2:18" s="263" customFormat="1" ht="13.5" customHeight="1">
      <c r="B804" s="331" t="s">
        <v>21</v>
      </c>
      <c r="C804" s="331"/>
      <c r="D804" s="254" t="s">
        <v>1058</v>
      </c>
      <c r="E804" s="332"/>
      <c r="F804" s="332" t="s">
        <v>275</v>
      </c>
      <c r="G804" s="332">
        <v>1</v>
      </c>
      <c r="H804" s="332">
        <v>4</v>
      </c>
      <c r="I804" s="332" t="s">
        <v>413</v>
      </c>
      <c r="J804" s="332">
        <v>3</v>
      </c>
      <c r="K804" s="332" t="s">
        <v>479</v>
      </c>
      <c r="L804" s="333" t="s">
        <v>870</v>
      </c>
      <c r="M804" s="287">
        <v>0</v>
      </c>
      <c r="N804" s="287">
        <v>0</v>
      </c>
      <c r="O804" s="287">
        <v>0</v>
      </c>
      <c r="P804" s="263">
        <v>0</v>
      </c>
      <c r="Q804" s="287">
        <v>0</v>
      </c>
      <c r="R804" s="279">
        <f t="shared" si="6"/>
        <v>0</v>
      </c>
    </row>
    <row r="805" spans="2:18" s="19" customFormat="1" ht="13.5" customHeight="1">
      <c r="B805" s="317" t="s">
        <v>1059</v>
      </c>
      <c r="C805" s="317"/>
      <c r="D805" s="254" t="s">
        <v>884</v>
      </c>
      <c r="E805" s="318" t="s">
        <v>876</v>
      </c>
      <c r="F805" s="318" t="s">
        <v>275</v>
      </c>
      <c r="G805" s="318">
        <v>2</v>
      </c>
      <c r="H805" s="318">
        <v>2</v>
      </c>
      <c r="I805" s="318" t="s">
        <v>413</v>
      </c>
      <c r="J805" s="318">
        <v>3</v>
      </c>
      <c r="K805" s="318" t="s">
        <v>460</v>
      </c>
      <c r="L805" s="323" t="s">
        <v>870</v>
      </c>
      <c r="M805" s="19">
        <v>0</v>
      </c>
      <c r="N805" s="19">
        <v>0</v>
      </c>
      <c r="O805" s="19">
        <v>0</v>
      </c>
      <c r="P805" s="234">
        <v>0</v>
      </c>
      <c r="Q805" s="19">
        <v>0</v>
      </c>
      <c r="R805" s="279">
        <f t="shared" si="6"/>
        <v>0</v>
      </c>
    </row>
    <row r="806" spans="2:18" s="19" customFormat="1" ht="13.5" customHeight="1">
      <c r="B806" s="317" t="s">
        <v>1060</v>
      </c>
      <c r="C806" s="317"/>
      <c r="D806" s="254" t="s">
        <v>1061</v>
      </c>
      <c r="E806" s="318" t="s">
        <v>935</v>
      </c>
      <c r="F806" s="318" t="s">
        <v>275</v>
      </c>
      <c r="G806" s="318">
        <v>3</v>
      </c>
      <c r="H806" s="318">
        <v>2</v>
      </c>
      <c r="I806" s="318" t="s">
        <v>413</v>
      </c>
      <c r="J806" s="318">
        <v>3</v>
      </c>
      <c r="K806" s="318" t="s">
        <v>460</v>
      </c>
      <c r="L806" s="323" t="s">
        <v>870</v>
      </c>
      <c r="M806" s="19">
        <v>0</v>
      </c>
      <c r="N806" s="19">
        <v>0</v>
      </c>
      <c r="O806" s="19">
        <v>0</v>
      </c>
      <c r="P806" s="19">
        <v>0</v>
      </c>
      <c r="Q806" s="19">
        <v>0</v>
      </c>
      <c r="R806" s="279">
        <f t="shared" si="6"/>
        <v>0</v>
      </c>
    </row>
    <row r="807" spans="2:18" s="18" customFormat="1" ht="13.5" customHeight="1">
      <c r="B807" s="260" t="s">
        <v>1062</v>
      </c>
      <c r="C807" s="260"/>
      <c r="D807" s="254" t="s">
        <v>1063</v>
      </c>
      <c r="E807" s="309"/>
      <c r="F807" s="309" t="s">
        <v>275</v>
      </c>
      <c r="G807" s="309">
        <v>3</v>
      </c>
      <c r="H807" s="309">
        <v>3</v>
      </c>
      <c r="I807" s="309" t="s">
        <v>413</v>
      </c>
      <c r="J807" s="309">
        <v>3</v>
      </c>
      <c r="K807" s="312" t="s">
        <v>496</v>
      </c>
      <c r="L807" s="313" t="s">
        <v>870</v>
      </c>
      <c r="M807" s="18">
        <v>1</v>
      </c>
      <c r="N807" s="86">
        <v>0</v>
      </c>
      <c r="O807" s="18">
        <v>2</v>
      </c>
      <c r="P807" s="86">
        <v>0</v>
      </c>
      <c r="Q807" s="18">
        <v>2</v>
      </c>
      <c r="R807" s="279">
        <f t="shared" si="6"/>
        <v>5</v>
      </c>
    </row>
    <row r="808" spans="2:18" s="20" customFormat="1" ht="13.5" customHeight="1">
      <c r="B808" s="257" t="s">
        <v>1064</v>
      </c>
      <c r="C808" s="257"/>
      <c r="D808" s="254" t="s">
        <v>1065</v>
      </c>
      <c r="E808" s="310" t="s">
        <v>876</v>
      </c>
      <c r="F808" s="310" t="s">
        <v>275</v>
      </c>
      <c r="G808" s="310">
        <v>3</v>
      </c>
      <c r="H808" s="310">
        <v>3</v>
      </c>
      <c r="I808" s="310" t="s">
        <v>413</v>
      </c>
      <c r="J808" s="310">
        <v>3</v>
      </c>
      <c r="K808" s="310" t="s">
        <v>460</v>
      </c>
      <c r="L808" s="314" t="s">
        <v>870</v>
      </c>
      <c r="M808" s="86">
        <v>0</v>
      </c>
      <c r="N808" s="86">
        <v>0</v>
      </c>
      <c r="O808" s="86">
        <v>0</v>
      </c>
      <c r="P808" s="86">
        <v>0</v>
      </c>
      <c r="Q808" s="86">
        <v>0</v>
      </c>
      <c r="R808" s="279">
        <f t="shared" si="6"/>
        <v>0</v>
      </c>
    </row>
    <row r="809" spans="2:18" s="18" customFormat="1" ht="13.5" customHeight="1">
      <c r="B809" s="260" t="s">
        <v>1066</v>
      </c>
      <c r="C809" s="260"/>
      <c r="D809" s="254" t="s">
        <v>1067</v>
      </c>
      <c r="E809" s="309"/>
      <c r="F809" s="309" t="s">
        <v>275</v>
      </c>
      <c r="G809" s="309">
        <v>0</v>
      </c>
      <c r="H809" s="309">
        <v>3</v>
      </c>
      <c r="I809" s="309" t="s">
        <v>413</v>
      </c>
      <c r="J809" s="309">
        <v>3</v>
      </c>
      <c r="K809" s="312" t="s">
        <v>479</v>
      </c>
      <c r="L809" s="313" t="s">
        <v>870</v>
      </c>
      <c r="M809" s="86">
        <v>0</v>
      </c>
      <c r="N809" s="86">
        <v>0</v>
      </c>
      <c r="O809" s="86">
        <v>0</v>
      </c>
      <c r="P809" s="86">
        <v>0</v>
      </c>
      <c r="Q809" s="86">
        <v>0</v>
      </c>
      <c r="R809" s="279">
        <f t="shared" si="6"/>
        <v>0</v>
      </c>
    </row>
    <row r="810" spans="2:18" s="260" customFormat="1" ht="13.5" customHeight="1">
      <c r="B810" s="260" t="s">
        <v>1068</v>
      </c>
      <c r="D810" s="254" t="s">
        <v>274</v>
      </c>
      <c r="E810" s="309" t="s">
        <v>876</v>
      </c>
      <c r="F810" s="309" t="s">
        <v>275</v>
      </c>
      <c r="G810" s="309">
        <v>2</v>
      </c>
      <c r="H810" s="309">
        <v>6</v>
      </c>
      <c r="I810" s="309" t="s">
        <v>413</v>
      </c>
      <c r="J810" s="309">
        <v>4</v>
      </c>
      <c r="K810" s="312" t="s">
        <v>460</v>
      </c>
      <c r="L810" s="313" t="s">
        <v>870</v>
      </c>
      <c r="M810" s="86">
        <v>0</v>
      </c>
      <c r="N810" s="86">
        <v>0</v>
      </c>
      <c r="O810" s="18">
        <v>2</v>
      </c>
      <c r="P810" s="86">
        <v>0</v>
      </c>
      <c r="Q810" s="86">
        <v>0</v>
      </c>
      <c r="R810" s="279">
        <f t="shared" si="6"/>
        <v>2</v>
      </c>
    </row>
    <row r="811" spans="2:18" s="18" customFormat="1" ht="13.5" customHeight="1">
      <c r="B811" s="260" t="s">
        <v>1069</v>
      </c>
      <c r="C811" s="260"/>
      <c r="D811" s="254" t="s">
        <v>1070</v>
      </c>
      <c r="E811" s="309"/>
      <c r="F811" s="309" t="s">
        <v>275</v>
      </c>
      <c r="G811" s="309">
        <v>3</v>
      </c>
      <c r="H811" s="309">
        <v>5</v>
      </c>
      <c r="I811" s="309" t="s">
        <v>413</v>
      </c>
      <c r="J811" s="309">
        <v>4</v>
      </c>
      <c r="K811" s="312" t="s">
        <v>479</v>
      </c>
      <c r="L811" s="313" t="s">
        <v>870</v>
      </c>
      <c r="M811" s="18">
        <v>2</v>
      </c>
      <c r="N811" s="86">
        <v>0</v>
      </c>
      <c r="O811" s="86">
        <v>0</v>
      </c>
      <c r="P811" s="86">
        <v>0</v>
      </c>
      <c r="Q811" s="18">
        <v>1</v>
      </c>
      <c r="R811" s="279">
        <f t="shared" si="6"/>
        <v>3</v>
      </c>
    </row>
    <row r="812" spans="2:18" s="18" customFormat="1" ht="13.5" customHeight="1">
      <c r="B812" s="260" t="s">
        <v>1071</v>
      </c>
      <c r="C812" s="260"/>
      <c r="D812" s="254" t="s">
        <v>1072</v>
      </c>
      <c r="E812" s="309"/>
      <c r="F812" s="309" t="s">
        <v>275</v>
      </c>
      <c r="G812" s="309">
        <v>3</v>
      </c>
      <c r="H812" s="309">
        <v>3</v>
      </c>
      <c r="I812" s="309" t="s">
        <v>413</v>
      </c>
      <c r="J812" s="309">
        <v>4</v>
      </c>
      <c r="K812" s="312" t="s">
        <v>502</v>
      </c>
      <c r="L812" s="313" t="s">
        <v>870</v>
      </c>
      <c r="M812" s="18">
        <v>1</v>
      </c>
      <c r="N812" s="18">
        <v>1</v>
      </c>
      <c r="O812" s="18">
        <v>1</v>
      </c>
      <c r="P812" s="18">
        <v>1</v>
      </c>
      <c r="Q812" s="18">
        <v>1</v>
      </c>
      <c r="R812" s="279">
        <f t="shared" si="6"/>
        <v>5</v>
      </c>
    </row>
    <row r="813" spans="2:18" s="259" customFormat="1" ht="13.5" customHeight="1">
      <c r="B813" s="262" t="s">
        <v>95</v>
      </c>
      <c r="C813" s="262"/>
      <c r="D813" s="254" t="s">
        <v>1073</v>
      </c>
      <c r="E813" s="320" t="s">
        <v>876</v>
      </c>
      <c r="F813" s="320" t="s">
        <v>275</v>
      </c>
      <c r="G813" s="320">
        <v>5</v>
      </c>
      <c r="H813" s="320">
        <v>4</v>
      </c>
      <c r="I813" s="320" t="s">
        <v>413</v>
      </c>
      <c r="J813" s="320">
        <v>4</v>
      </c>
      <c r="K813" s="320" t="s">
        <v>496</v>
      </c>
      <c r="L813" s="321" t="s">
        <v>870</v>
      </c>
      <c r="M813" s="327">
        <v>0</v>
      </c>
      <c r="N813" s="259">
        <v>0</v>
      </c>
      <c r="O813" s="327">
        <v>0</v>
      </c>
      <c r="P813" s="259">
        <v>0</v>
      </c>
      <c r="Q813" s="259">
        <v>0</v>
      </c>
      <c r="R813" s="279">
        <f t="shared" si="6"/>
        <v>0</v>
      </c>
    </row>
    <row r="814" spans="2:18" s="19" customFormat="1" ht="13.5" customHeight="1">
      <c r="B814" s="317" t="s">
        <v>1074</v>
      </c>
      <c r="C814" s="317"/>
      <c r="D814" s="254" t="s">
        <v>463</v>
      </c>
      <c r="E814" s="318" t="s">
        <v>911</v>
      </c>
      <c r="F814" s="318" t="s">
        <v>275</v>
      </c>
      <c r="G814" s="318">
        <v>3</v>
      </c>
      <c r="H814" s="318">
        <v>3</v>
      </c>
      <c r="I814" s="318" t="s">
        <v>413</v>
      </c>
      <c r="J814" s="318">
        <v>4</v>
      </c>
      <c r="K814" s="318" t="s">
        <v>460</v>
      </c>
      <c r="L814" s="323" t="s">
        <v>870</v>
      </c>
      <c r="M814" s="35">
        <v>0</v>
      </c>
      <c r="N814" s="35">
        <v>0</v>
      </c>
      <c r="O814" s="35">
        <v>0</v>
      </c>
      <c r="P814" s="35">
        <v>0</v>
      </c>
      <c r="Q814" s="35">
        <v>0</v>
      </c>
      <c r="R814" s="279">
        <f t="shared" si="6"/>
        <v>0</v>
      </c>
    </row>
    <row r="815" spans="2:18" s="18" customFormat="1" ht="13.5" customHeight="1">
      <c r="B815" s="308" t="s">
        <v>11</v>
      </c>
      <c r="C815" s="308"/>
      <c r="D815" s="254" t="s">
        <v>1075</v>
      </c>
      <c r="E815" s="309"/>
      <c r="F815" s="309" t="s">
        <v>275</v>
      </c>
      <c r="G815" s="309">
        <v>3</v>
      </c>
      <c r="H815" s="309">
        <v>4</v>
      </c>
      <c r="I815" s="309" t="s">
        <v>413</v>
      </c>
      <c r="J815" s="309">
        <v>4</v>
      </c>
      <c r="K815" s="312" t="s">
        <v>502</v>
      </c>
      <c r="L815" s="313" t="s">
        <v>870</v>
      </c>
      <c r="M815" s="35">
        <v>0</v>
      </c>
      <c r="N815" s="18">
        <v>1</v>
      </c>
      <c r="O815" s="18">
        <v>1</v>
      </c>
      <c r="P815" s="35">
        <v>0</v>
      </c>
      <c r="Q815" s="18">
        <v>1</v>
      </c>
      <c r="R815" s="279">
        <f t="shared" si="6"/>
        <v>3</v>
      </c>
    </row>
    <row r="816" spans="2:18" s="18" customFormat="1" ht="13.5" customHeight="1">
      <c r="B816" s="260" t="s">
        <v>1076</v>
      </c>
      <c r="C816" s="260"/>
      <c r="D816" s="254" t="s">
        <v>1077</v>
      </c>
      <c r="E816" s="309"/>
      <c r="F816" s="309" t="s">
        <v>275</v>
      </c>
      <c r="G816" s="309">
        <v>3</v>
      </c>
      <c r="H816" s="309">
        <v>4</v>
      </c>
      <c r="I816" s="309" t="s">
        <v>413</v>
      </c>
      <c r="J816" s="309">
        <v>4</v>
      </c>
      <c r="K816" s="312" t="s">
        <v>496</v>
      </c>
      <c r="L816" s="313" t="s">
        <v>870</v>
      </c>
      <c r="M816" s="86">
        <v>0</v>
      </c>
      <c r="N816" s="18">
        <v>1</v>
      </c>
      <c r="O816" s="86">
        <v>0</v>
      </c>
      <c r="P816" s="146">
        <v>2</v>
      </c>
      <c r="Q816" s="18">
        <v>2</v>
      </c>
      <c r="R816" s="279">
        <f t="shared" si="6"/>
        <v>5</v>
      </c>
    </row>
    <row r="817" spans="2:18" s="18" customFormat="1" ht="13.5" customHeight="1">
      <c r="B817" s="260" t="s">
        <v>1078</v>
      </c>
      <c r="C817" s="260"/>
      <c r="D817" s="254" t="s">
        <v>1079</v>
      </c>
      <c r="E817" s="309"/>
      <c r="F817" s="309" t="s">
        <v>275</v>
      </c>
      <c r="G817" s="309">
        <v>5</v>
      </c>
      <c r="H817" s="309">
        <v>5</v>
      </c>
      <c r="I817" s="309" t="s">
        <v>413</v>
      </c>
      <c r="J817" s="309">
        <v>5</v>
      </c>
      <c r="K817" s="312" t="s">
        <v>502</v>
      </c>
      <c r="L817" s="313" t="s">
        <v>870</v>
      </c>
      <c r="M817" s="18">
        <v>0</v>
      </c>
      <c r="N817" s="18">
        <v>1</v>
      </c>
      <c r="O817" s="18">
        <v>1</v>
      </c>
      <c r="P817" s="18">
        <v>1</v>
      </c>
      <c r="Q817" s="18">
        <v>1</v>
      </c>
      <c r="R817" s="279">
        <f t="shared" si="6"/>
        <v>4</v>
      </c>
    </row>
    <row r="818" spans="2:18" s="18" customFormat="1" ht="13.5" customHeight="1">
      <c r="B818" s="260" t="s">
        <v>1080</v>
      </c>
      <c r="C818" s="260"/>
      <c r="D818" s="254" t="s">
        <v>1081</v>
      </c>
      <c r="E818" s="309" t="s">
        <v>911</v>
      </c>
      <c r="F818" s="309" t="s">
        <v>275</v>
      </c>
      <c r="G818" s="309">
        <v>4</v>
      </c>
      <c r="H818" s="309">
        <v>5</v>
      </c>
      <c r="I818" s="309" t="s">
        <v>413</v>
      </c>
      <c r="J818" s="309">
        <v>5</v>
      </c>
      <c r="K818" s="312" t="s">
        <v>479</v>
      </c>
      <c r="L818" s="313" t="s">
        <v>870</v>
      </c>
      <c r="M818" s="86">
        <v>0</v>
      </c>
      <c r="N818" s="86">
        <v>0</v>
      </c>
      <c r="O818" s="86">
        <v>0</v>
      </c>
      <c r="P818" s="86">
        <v>0</v>
      </c>
      <c r="Q818" s="86">
        <v>0</v>
      </c>
      <c r="R818" s="279">
        <f t="shared" si="6"/>
        <v>0</v>
      </c>
    </row>
    <row r="819" spans="2:18" s="20" customFormat="1" ht="13.5" customHeight="1">
      <c r="B819" s="257" t="s">
        <v>201</v>
      </c>
      <c r="C819" s="257"/>
      <c r="D819" s="254" t="s">
        <v>1082</v>
      </c>
      <c r="E819" s="310" t="s">
        <v>876</v>
      </c>
      <c r="F819" s="310" t="s">
        <v>275</v>
      </c>
      <c r="G819" s="310">
        <v>4</v>
      </c>
      <c r="H819" s="310">
        <v>7</v>
      </c>
      <c r="I819" s="310" t="s">
        <v>413</v>
      </c>
      <c r="J819" s="310">
        <v>5</v>
      </c>
      <c r="K819" s="310" t="s">
        <v>460</v>
      </c>
      <c r="L819" s="314" t="s">
        <v>870</v>
      </c>
      <c r="M819" s="20">
        <v>0</v>
      </c>
      <c r="N819" s="20">
        <v>0</v>
      </c>
      <c r="O819" s="20">
        <v>0</v>
      </c>
      <c r="P819" s="253">
        <v>0</v>
      </c>
      <c r="Q819" s="20">
        <v>0</v>
      </c>
      <c r="R819" s="279">
        <f t="shared" si="6"/>
        <v>0</v>
      </c>
    </row>
    <row r="820" spans="2:18" s="18" customFormat="1" ht="13.5" customHeight="1">
      <c r="B820" s="316" t="s">
        <v>127</v>
      </c>
      <c r="C820" s="316"/>
      <c r="D820" s="254" t="s">
        <v>1083</v>
      </c>
      <c r="E820" s="309" t="s">
        <v>876</v>
      </c>
      <c r="F820" s="309" t="s">
        <v>275</v>
      </c>
      <c r="G820" s="309">
        <v>8</v>
      </c>
      <c r="H820" s="309">
        <v>8</v>
      </c>
      <c r="I820" s="309" t="s">
        <v>413</v>
      </c>
      <c r="J820" s="309">
        <v>5</v>
      </c>
      <c r="K820" s="312" t="s">
        <v>496</v>
      </c>
      <c r="L820" s="313" t="s">
        <v>870</v>
      </c>
      <c r="M820" s="86">
        <v>0</v>
      </c>
      <c r="N820" s="86">
        <v>0</v>
      </c>
      <c r="O820" s="86">
        <v>0</v>
      </c>
      <c r="P820" s="259">
        <v>0</v>
      </c>
      <c r="Q820" s="18">
        <v>1</v>
      </c>
      <c r="R820" s="279">
        <f t="shared" si="6"/>
        <v>1</v>
      </c>
    </row>
    <row r="821" spans="2:18" s="18" customFormat="1" ht="13.5" customHeight="1">
      <c r="B821" s="523" t="s">
        <v>3234</v>
      </c>
      <c r="C821" s="523"/>
      <c r="D821" s="254" t="s">
        <v>1084</v>
      </c>
      <c r="E821" s="309"/>
      <c r="F821" s="309" t="s">
        <v>275</v>
      </c>
      <c r="G821" s="309">
        <v>6</v>
      </c>
      <c r="H821" s="309">
        <v>6</v>
      </c>
      <c r="I821" s="309" t="s">
        <v>413</v>
      </c>
      <c r="J821" s="309">
        <v>6</v>
      </c>
      <c r="K821" s="312" t="s">
        <v>502</v>
      </c>
      <c r="L821" s="313" t="s">
        <v>870</v>
      </c>
      <c r="M821" s="18">
        <v>1</v>
      </c>
      <c r="N821" s="86">
        <v>0</v>
      </c>
      <c r="O821" s="18">
        <v>1</v>
      </c>
      <c r="P821" s="18">
        <v>1</v>
      </c>
      <c r="Q821" s="18">
        <v>1</v>
      </c>
      <c r="R821" s="279">
        <f t="shared" si="6"/>
        <v>4</v>
      </c>
    </row>
    <row r="822" spans="2:18" s="18" customFormat="1" ht="13.5" customHeight="1">
      <c r="B822" s="260" t="s">
        <v>1085</v>
      </c>
      <c r="C822" s="260"/>
      <c r="D822" s="254" t="s">
        <v>1086</v>
      </c>
      <c r="E822" s="309" t="s">
        <v>911</v>
      </c>
      <c r="F822" s="309" t="s">
        <v>275</v>
      </c>
      <c r="G822" s="309">
        <v>8</v>
      </c>
      <c r="H822" s="309">
        <v>8</v>
      </c>
      <c r="I822" s="309" t="s">
        <v>413</v>
      </c>
      <c r="J822" s="309">
        <v>6</v>
      </c>
      <c r="K822" s="312" t="s">
        <v>479</v>
      </c>
      <c r="L822" s="313" t="s">
        <v>870</v>
      </c>
      <c r="M822" s="20">
        <v>0</v>
      </c>
      <c r="N822" s="20">
        <v>0</v>
      </c>
      <c r="O822" s="86">
        <v>0</v>
      </c>
      <c r="P822" s="146">
        <v>1</v>
      </c>
      <c r="Q822" s="86">
        <v>0</v>
      </c>
      <c r="R822" s="279">
        <f t="shared" si="6"/>
        <v>1</v>
      </c>
    </row>
    <row r="823" spans="2:18" s="20" customFormat="1" ht="13.5" customHeight="1">
      <c r="B823" s="257" t="s">
        <v>1087</v>
      </c>
      <c r="C823" s="257"/>
      <c r="D823" s="254" t="s">
        <v>719</v>
      </c>
      <c r="E823" s="310" t="s">
        <v>876</v>
      </c>
      <c r="F823" s="310" t="s">
        <v>275</v>
      </c>
      <c r="G823" s="310">
        <v>8</v>
      </c>
      <c r="H823" s="310">
        <v>2</v>
      </c>
      <c r="I823" s="310" t="s">
        <v>413</v>
      </c>
      <c r="J823" s="310">
        <v>6</v>
      </c>
      <c r="K823" s="310" t="s">
        <v>460</v>
      </c>
      <c r="L823" s="314" t="s">
        <v>870</v>
      </c>
      <c r="M823" s="20">
        <v>0</v>
      </c>
      <c r="N823" s="20">
        <v>0</v>
      </c>
      <c r="O823" s="20">
        <v>0</v>
      </c>
      <c r="P823" s="253">
        <v>0</v>
      </c>
      <c r="Q823" s="20">
        <v>0</v>
      </c>
      <c r="R823" s="279">
        <f t="shared" si="6"/>
        <v>0</v>
      </c>
    </row>
    <row r="824" spans="2:18" s="263" customFormat="1" ht="13.5" customHeight="1">
      <c r="B824" s="331" t="s">
        <v>1088</v>
      </c>
      <c r="C824" s="331"/>
      <c r="D824" s="254" t="s">
        <v>1089</v>
      </c>
      <c r="E824" s="332" t="s">
        <v>876</v>
      </c>
      <c r="F824" s="332" t="s">
        <v>275</v>
      </c>
      <c r="G824" s="332">
        <v>5</v>
      </c>
      <c r="H824" s="332">
        <v>6</v>
      </c>
      <c r="I824" s="332" t="s">
        <v>413</v>
      </c>
      <c r="J824" s="332">
        <v>7</v>
      </c>
      <c r="K824" s="332" t="s">
        <v>479</v>
      </c>
      <c r="L824" s="333" t="s">
        <v>870</v>
      </c>
      <c r="M824" s="287">
        <v>0</v>
      </c>
      <c r="N824" s="287">
        <v>0</v>
      </c>
      <c r="O824" s="263">
        <v>0</v>
      </c>
      <c r="P824" s="334">
        <v>0</v>
      </c>
      <c r="Q824" s="263">
        <v>0</v>
      </c>
      <c r="R824" s="279">
        <f t="shared" si="6"/>
        <v>0</v>
      </c>
    </row>
    <row r="825" spans="2:18" s="18" customFormat="1" ht="13.5" customHeight="1">
      <c r="B825" s="316" t="s">
        <v>1090</v>
      </c>
      <c r="C825" s="316"/>
      <c r="D825" s="254" t="s">
        <v>1091</v>
      </c>
      <c r="E825" s="309" t="s">
        <v>911</v>
      </c>
      <c r="F825" s="309" t="s">
        <v>275</v>
      </c>
      <c r="G825" s="309">
        <v>6</v>
      </c>
      <c r="H825" s="309">
        <v>6</v>
      </c>
      <c r="I825" s="309" t="s">
        <v>413</v>
      </c>
      <c r="J825" s="309">
        <v>7</v>
      </c>
      <c r="K825" s="312" t="s">
        <v>496</v>
      </c>
      <c r="L825" s="313" t="s">
        <v>870</v>
      </c>
      <c r="M825" s="324">
        <v>1</v>
      </c>
      <c r="N825" s="324">
        <v>2</v>
      </c>
      <c r="O825" s="324">
        <v>1</v>
      </c>
      <c r="P825" s="326">
        <v>1</v>
      </c>
      <c r="Q825" s="324">
        <v>2</v>
      </c>
      <c r="R825" s="279">
        <f t="shared" si="6"/>
        <v>7</v>
      </c>
    </row>
    <row r="826" spans="2:18" s="20" customFormat="1" ht="13.5" customHeight="1">
      <c r="B826" s="257" t="s">
        <v>1092</v>
      </c>
      <c r="C826" s="257"/>
      <c r="D826" s="254" t="s">
        <v>1093</v>
      </c>
      <c r="E826" s="310" t="s">
        <v>876</v>
      </c>
      <c r="F826" s="310" t="s">
        <v>275</v>
      </c>
      <c r="G826" s="310">
        <v>5</v>
      </c>
      <c r="H826" s="310">
        <v>7</v>
      </c>
      <c r="I826" s="310" t="s">
        <v>413</v>
      </c>
      <c r="J826" s="310">
        <v>7</v>
      </c>
      <c r="K826" s="310" t="s">
        <v>460</v>
      </c>
      <c r="L826" s="314" t="s">
        <v>870</v>
      </c>
      <c r="M826" s="20">
        <v>0</v>
      </c>
      <c r="N826" s="20">
        <v>0</v>
      </c>
      <c r="O826" s="20">
        <v>0</v>
      </c>
      <c r="P826" s="253">
        <v>0</v>
      </c>
      <c r="Q826" s="20">
        <v>0</v>
      </c>
      <c r="R826" s="279">
        <f t="shared" si="6"/>
        <v>0</v>
      </c>
    </row>
    <row r="827" spans="2:18" s="20" customFormat="1" ht="13.5" customHeight="1">
      <c r="B827" s="257" t="s">
        <v>1094</v>
      </c>
      <c r="C827" s="257"/>
      <c r="D827" s="254" t="s">
        <v>355</v>
      </c>
      <c r="E827" s="310" t="s">
        <v>911</v>
      </c>
      <c r="F827" s="310" t="s">
        <v>275</v>
      </c>
      <c r="G827" s="310">
        <v>4</v>
      </c>
      <c r="H827" s="310">
        <v>8</v>
      </c>
      <c r="I827" s="310" t="s">
        <v>413</v>
      </c>
      <c r="J827" s="310">
        <v>7</v>
      </c>
      <c r="K827" s="310" t="s">
        <v>460</v>
      </c>
      <c r="L827" s="314" t="s">
        <v>870</v>
      </c>
      <c r="M827" s="20">
        <v>0</v>
      </c>
      <c r="N827" s="20">
        <v>0</v>
      </c>
      <c r="O827" s="20">
        <v>0</v>
      </c>
      <c r="P827" s="253">
        <v>0</v>
      </c>
      <c r="Q827" s="20">
        <v>0</v>
      </c>
      <c r="R827" s="279">
        <f t="shared" ref="R827:R890" si="7">SUM(M827:Q827)</f>
        <v>0</v>
      </c>
    </row>
    <row r="828" spans="2:18" s="18" customFormat="1" ht="13.5" customHeight="1">
      <c r="B828" s="316" t="s">
        <v>2961</v>
      </c>
      <c r="C828" s="316"/>
      <c r="D828" s="254" t="s">
        <v>1095</v>
      </c>
      <c r="E828" s="309" t="s">
        <v>1096</v>
      </c>
      <c r="F828" s="309" t="s">
        <v>275</v>
      </c>
      <c r="G828" s="309">
        <v>4</v>
      </c>
      <c r="H828" s="309">
        <v>8</v>
      </c>
      <c r="I828" s="309" t="s">
        <v>413</v>
      </c>
      <c r="J828" s="309">
        <v>8</v>
      </c>
      <c r="K828" s="312" t="s">
        <v>496</v>
      </c>
      <c r="L828" s="313" t="s">
        <v>870</v>
      </c>
      <c r="M828" s="335">
        <v>0</v>
      </c>
      <c r="N828" s="522">
        <v>0</v>
      </c>
      <c r="O828" s="324">
        <v>1</v>
      </c>
      <c r="P828" s="534">
        <v>0</v>
      </c>
      <c r="Q828" s="324">
        <v>1</v>
      </c>
      <c r="R828" s="279">
        <f t="shared" si="7"/>
        <v>2</v>
      </c>
    </row>
    <row r="829" spans="2:18" s="18" customFormat="1" ht="13.5" customHeight="1">
      <c r="B829" s="260" t="s">
        <v>1097</v>
      </c>
      <c r="C829" s="260"/>
      <c r="D829" s="254" t="s">
        <v>1098</v>
      </c>
      <c r="E829" s="309"/>
      <c r="F829" s="309" t="s">
        <v>275</v>
      </c>
      <c r="G829" s="309">
        <v>5</v>
      </c>
      <c r="H829" s="309">
        <v>4</v>
      </c>
      <c r="I829" s="309" t="s">
        <v>413</v>
      </c>
      <c r="J829" s="309">
        <v>8</v>
      </c>
      <c r="K829" s="312" t="s">
        <v>496</v>
      </c>
      <c r="L829" s="313" t="s">
        <v>870</v>
      </c>
      <c r="M829" s="18">
        <v>1</v>
      </c>
      <c r="N829" s="18">
        <v>2</v>
      </c>
      <c r="O829" s="18">
        <v>1</v>
      </c>
      <c r="P829" s="146">
        <v>2</v>
      </c>
      <c r="Q829" s="18">
        <v>0</v>
      </c>
      <c r="R829" s="279">
        <f t="shared" si="7"/>
        <v>6</v>
      </c>
    </row>
    <row r="830" spans="2:18" s="18" customFormat="1" ht="13.5" customHeight="1">
      <c r="B830" s="523" t="s">
        <v>2973</v>
      </c>
      <c r="C830" s="523"/>
      <c r="D830" s="254" t="s">
        <v>1099</v>
      </c>
      <c r="E830" s="309" t="s">
        <v>876</v>
      </c>
      <c r="F830" s="309" t="s">
        <v>275</v>
      </c>
      <c r="G830" s="309">
        <v>7</v>
      </c>
      <c r="H830" s="309">
        <v>7</v>
      </c>
      <c r="I830" s="309" t="s">
        <v>413</v>
      </c>
      <c r="J830" s="309">
        <v>8</v>
      </c>
      <c r="K830" s="312" t="s">
        <v>496</v>
      </c>
      <c r="L830" s="313" t="s">
        <v>870</v>
      </c>
      <c r="M830" s="86">
        <v>0</v>
      </c>
      <c r="N830" s="86">
        <v>0</v>
      </c>
      <c r="O830" s="18">
        <v>2</v>
      </c>
      <c r="P830" s="655">
        <v>1</v>
      </c>
      <c r="Q830" s="18">
        <v>1</v>
      </c>
      <c r="R830" s="279">
        <f t="shared" si="7"/>
        <v>4</v>
      </c>
    </row>
    <row r="831" spans="2:18" s="264" customFormat="1" ht="13.5" customHeight="1">
      <c r="B831" s="336" t="s">
        <v>1100</v>
      </c>
      <c r="C831" s="336"/>
      <c r="D831" s="254" t="s">
        <v>274</v>
      </c>
      <c r="E831" s="337" t="s">
        <v>876</v>
      </c>
      <c r="F831" s="337" t="s">
        <v>275</v>
      </c>
      <c r="G831" s="337">
        <v>6</v>
      </c>
      <c r="H831" s="337">
        <v>10</v>
      </c>
      <c r="I831" s="337" t="s">
        <v>413</v>
      </c>
      <c r="J831" s="337">
        <v>9</v>
      </c>
      <c r="K831" s="337" t="s">
        <v>460</v>
      </c>
      <c r="L831" s="348" t="s">
        <v>870</v>
      </c>
      <c r="M831" s="349">
        <v>0</v>
      </c>
      <c r="N831" s="349">
        <v>0</v>
      </c>
      <c r="O831" s="349">
        <v>0</v>
      </c>
      <c r="P831" s="349">
        <v>0</v>
      </c>
      <c r="Q831" s="349">
        <v>0</v>
      </c>
      <c r="R831" s="279">
        <f t="shared" si="7"/>
        <v>0</v>
      </c>
    </row>
    <row r="832" spans="2:18" s="18" customFormat="1" ht="13.5" customHeight="1">
      <c r="B832" s="308" t="s">
        <v>1101</v>
      </c>
      <c r="C832" s="308"/>
      <c r="D832" s="254" t="s">
        <v>1102</v>
      </c>
      <c r="E832" s="309" t="s">
        <v>911</v>
      </c>
      <c r="F832" s="309" t="s">
        <v>275</v>
      </c>
      <c r="G832" s="309">
        <v>5</v>
      </c>
      <c r="H832" s="309">
        <v>5</v>
      </c>
      <c r="I832" s="309" t="s">
        <v>413</v>
      </c>
      <c r="J832" s="309">
        <v>9</v>
      </c>
      <c r="K832" s="312" t="s">
        <v>502</v>
      </c>
      <c r="L832" s="313" t="s">
        <v>870</v>
      </c>
      <c r="M832" s="86">
        <v>0</v>
      </c>
      <c r="N832" s="86">
        <v>0</v>
      </c>
      <c r="O832" s="86">
        <v>0</v>
      </c>
      <c r="P832" s="18">
        <v>1</v>
      </c>
      <c r="Q832" s="18">
        <v>1</v>
      </c>
      <c r="R832" s="279">
        <f t="shared" si="7"/>
        <v>2</v>
      </c>
    </row>
    <row r="833" spans="2:18" s="20" customFormat="1" ht="13.5" customHeight="1">
      <c r="B833" s="257" t="s">
        <v>1103</v>
      </c>
      <c r="C833" s="257"/>
      <c r="D833" s="254"/>
      <c r="E833" s="310" t="s">
        <v>876</v>
      </c>
      <c r="F833" s="310" t="s">
        <v>275</v>
      </c>
      <c r="G833" s="310">
        <v>7</v>
      </c>
      <c r="H833" s="310">
        <v>14</v>
      </c>
      <c r="I833" s="310" t="s">
        <v>413</v>
      </c>
      <c r="J833" s="310">
        <v>10</v>
      </c>
      <c r="K833" s="310" t="s">
        <v>460</v>
      </c>
      <c r="L833" s="314" t="s">
        <v>870</v>
      </c>
      <c r="M833" s="86">
        <v>0</v>
      </c>
      <c r="N833" s="20">
        <v>0</v>
      </c>
      <c r="O833" s="20">
        <v>0</v>
      </c>
      <c r="P833" s="253">
        <v>0</v>
      </c>
      <c r="Q833" s="20">
        <v>0</v>
      </c>
      <c r="R833" s="279">
        <f t="shared" si="7"/>
        <v>0</v>
      </c>
    </row>
    <row r="834" spans="2:18" s="533" customFormat="1" ht="13.5" customHeight="1">
      <c r="B834" s="530" t="s">
        <v>1104</v>
      </c>
      <c r="C834" s="530"/>
      <c r="D834" s="514" t="s">
        <v>1105</v>
      </c>
      <c r="E834" s="531"/>
      <c r="F834" s="531" t="s">
        <v>275</v>
      </c>
      <c r="G834" s="531">
        <v>1</v>
      </c>
      <c r="H834" s="531">
        <v>2</v>
      </c>
      <c r="I834" s="531" t="s">
        <v>257</v>
      </c>
      <c r="J834" s="531">
        <v>2</v>
      </c>
      <c r="K834" s="531" t="s">
        <v>479</v>
      </c>
      <c r="L834" s="532" t="s">
        <v>1106</v>
      </c>
      <c r="M834" s="522">
        <v>0</v>
      </c>
      <c r="N834" s="522">
        <v>0</v>
      </c>
      <c r="O834" s="522">
        <v>0</v>
      </c>
      <c r="P834" s="522">
        <v>0</v>
      </c>
      <c r="Q834" s="522">
        <v>0</v>
      </c>
      <c r="R834" s="279">
        <f t="shared" si="7"/>
        <v>0</v>
      </c>
    </row>
    <row r="835" spans="2:18" s="533" customFormat="1" ht="13.5" customHeight="1">
      <c r="B835" s="530" t="s">
        <v>37</v>
      </c>
      <c r="C835" s="530"/>
      <c r="D835" s="514" t="s">
        <v>1107</v>
      </c>
      <c r="E835" s="531"/>
      <c r="F835" s="531" t="s">
        <v>275</v>
      </c>
      <c r="G835" s="531">
        <v>1</v>
      </c>
      <c r="H835" s="531">
        <v>6</v>
      </c>
      <c r="I835" s="531" t="s">
        <v>257</v>
      </c>
      <c r="J835" s="531">
        <v>3</v>
      </c>
      <c r="K835" s="531" t="s">
        <v>460</v>
      </c>
      <c r="L835" s="532" t="s">
        <v>1106</v>
      </c>
      <c r="M835" s="522">
        <v>0</v>
      </c>
      <c r="N835" s="522">
        <v>0</v>
      </c>
      <c r="O835" s="522">
        <v>0</v>
      </c>
      <c r="P835" s="522">
        <v>0</v>
      </c>
      <c r="Q835" s="522">
        <v>0</v>
      </c>
      <c r="R835" s="279">
        <f t="shared" si="7"/>
        <v>0</v>
      </c>
    </row>
    <row r="836" spans="2:18" s="533" customFormat="1" ht="13.5" customHeight="1">
      <c r="B836" s="530" t="s">
        <v>1108</v>
      </c>
      <c r="C836" s="530"/>
      <c r="D836" s="514" t="s">
        <v>1109</v>
      </c>
      <c r="E836" s="531"/>
      <c r="F836" s="531" t="s">
        <v>256</v>
      </c>
      <c r="G836" s="531"/>
      <c r="H836" s="531"/>
      <c r="I836" s="531" t="s">
        <v>257</v>
      </c>
      <c r="J836" s="531">
        <v>3</v>
      </c>
      <c r="K836" s="531" t="s">
        <v>460</v>
      </c>
      <c r="L836" s="532" t="s">
        <v>1106</v>
      </c>
      <c r="M836" s="522">
        <v>0</v>
      </c>
      <c r="N836" s="522">
        <v>0</v>
      </c>
      <c r="O836" s="522">
        <v>0</v>
      </c>
      <c r="P836" s="522">
        <v>0</v>
      </c>
      <c r="Q836" s="522">
        <v>0</v>
      </c>
      <c r="R836" s="279">
        <f t="shared" si="7"/>
        <v>0</v>
      </c>
    </row>
    <row r="837" spans="2:18" s="260" customFormat="1" ht="13.5" customHeight="1">
      <c r="B837" s="342" t="s">
        <v>1110</v>
      </c>
      <c r="C837" s="342"/>
      <c r="D837" s="254" t="s">
        <v>1111</v>
      </c>
      <c r="E837" s="343"/>
      <c r="F837" s="343" t="s">
        <v>275</v>
      </c>
      <c r="G837" s="343">
        <v>2</v>
      </c>
      <c r="H837" s="343">
        <v>3</v>
      </c>
      <c r="I837" s="343" t="s">
        <v>257</v>
      </c>
      <c r="J837" s="343">
        <v>4</v>
      </c>
      <c r="K837" s="353" t="s">
        <v>479</v>
      </c>
      <c r="L837" s="354" t="s">
        <v>1106</v>
      </c>
      <c r="M837" s="247">
        <v>0</v>
      </c>
      <c r="N837" s="18">
        <v>1</v>
      </c>
      <c r="O837" s="247">
        <v>0</v>
      </c>
      <c r="P837" s="247">
        <v>0</v>
      </c>
      <c r="Q837" s="247">
        <v>0</v>
      </c>
      <c r="R837" s="279">
        <f t="shared" si="7"/>
        <v>1</v>
      </c>
    </row>
    <row r="838" spans="2:18" s="266" customFormat="1" ht="13.5" customHeight="1">
      <c r="B838" s="340" t="s">
        <v>1112</v>
      </c>
      <c r="C838" s="340"/>
      <c r="D838" s="254" t="s">
        <v>1113</v>
      </c>
      <c r="E838" s="341"/>
      <c r="F838" s="341" t="s">
        <v>256</v>
      </c>
      <c r="G838" s="341"/>
      <c r="H838" s="341"/>
      <c r="I838" s="341" t="s">
        <v>257</v>
      </c>
      <c r="J838" s="341">
        <v>5</v>
      </c>
      <c r="K838" s="341" t="s">
        <v>460</v>
      </c>
      <c r="L838" s="351" t="s">
        <v>1106</v>
      </c>
      <c r="M838" s="352">
        <v>0</v>
      </c>
      <c r="N838" s="352">
        <v>0</v>
      </c>
      <c r="O838" s="352">
        <v>0</v>
      </c>
      <c r="P838" s="352">
        <v>0</v>
      </c>
      <c r="Q838" s="352">
        <v>0</v>
      </c>
      <c r="R838" s="279">
        <f t="shared" si="7"/>
        <v>0</v>
      </c>
    </row>
    <row r="839" spans="2:18" s="260" customFormat="1" ht="13.5" customHeight="1">
      <c r="B839" s="342" t="s">
        <v>1114</v>
      </c>
      <c r="C839" s="342"/>
      <c r="D839" s="254" t="s">
        <v>1115</v>
      </c>
      <c r="E839" s="343"/>
      <c r="F839" s="343" t="s">
        <v>275</v>
      </c>
      <c r="G839" s="343">
        <v>5</v>
      </c>
      <c r="H839" s="343">
        <v>3</v>
      </c>
      <c r="I839" s="343" t="s">
        <v>257</v>
      </c>
      <c r="J839" s="343">
        <v>5</v>
      </c>
      <c r="K839" s="353" t="s">
        <v>496</v>
      </c>
      <c r="L839" s="354" t="s">
        <v>1106</v>
      </c>
      <c r="M839" s="18">
        <v>2</v>
      </c>
      <c r="N839" s="18">
        <v>1</v>
      </c>
      <c r="O839" s="18">
        <v>1</v>
      </c>
      <c r="P839" s="18">
        <v>2</v>
      </c>
      <c r="Q839" s="18">
        <v>1</v>
      </c>
      <c r="R839" s="279">
        <f t="shared" si="7"/>
        <v>7</v>
      </c>
    </row>
    <row r="840" spans="2:18" s="260" customFormat="1" ht="13.5" customHeight="1">
      <c r="B840" s="344" t="s">
        <v>60</v>
      </c>
      <c r="C840" s="344"/>
      <c r="D840" s="254" t="s">
        <v>1116</v>
      </c>
      <c r="E840" s="343"/>
      <c r="F840" s="343" t="s">
        <v>256</v>
      </c>
      <c r="G840" s="343"/>
      <c r="H840" s="343"/>
      <c r="I840" s="343" t="s">
        <v>257</v>
      </c>
      <c r="J840" s="343">
        <v>5</v>
      </c>
      <c r="K840" s="353" t="s">
        <v>479</v>
      </c>
      <c r="L840" s="354" t="s">
        <v>1106</v>
      </c>
      <c r="M840" s="247">
        <v>0</v>
      </c>
      <c r="N840" s="247">
        <v>0</v>
      </c>
      <c r="O840" s="247">
        <v>0</v>
      </c>
      <c r="P840" s="247">
        <v>0</v>
      </c>
      <c r="Q840" s="247">
        <v>0</v>
      </c>
      <c r="R840" s="279">
        <f t="shared" si="7"/>
        <v>0</v>
      </c>
    </row>
    <row r="841" spans="2:18" s="260" customFormat="1" ht="13.5" customHeight="1">
      <c r="B841" s="344" t="s">
        <v>49</v>
      </c>
      <c r="C841" s="344"/>
      <c r="D841" s="254" t="s">
        <v>1117</v>
      </c>
      <c r="E841" s="343"/>
      <c r="F841" s="343" t="s">
        <v>1118</v>
      </c>
      <c r="G841" s="343"/>
      <c r="H841" s="343">
        <v>5</v>
      </c>
      <c r="I841" s="343" t="s">
        <v>257</v>
      </c>
      <c r="J841" s="343">
        <v>7</v>
      </c>
      <c r="K841" s="353" t="s">
        <v>502</v>
      </c>
      <c r="L841" s="354" t="s">
        <v>1106</v>
      </c>
      <c r="M841" s="247">
        <v>0</v>
      </c>
      <c r="N841" s="247">
        <v>0</v>
      </c>
      <c r="O841" s="247">
        <v>0</v>
      </c>
      <c r="P841" s="247">
        <v>0</v>
      </c>
      <c r="Q841" s="247">
        <v>0</v>
      </c>
      <c r="R841" s="279">
        <f t="shared" si="7"/>
        <v>0</v>
      </c>
    </row>
    <row r="842" spans="2:18" s="260" customFormat="1" ht="13.5" customHeight="1">
      <c r="B842" s="344" t="s">
        <v>2953</v>
      </c>
      <c r="C842" s="344"/>
      <c r="D842" s="254" t="s">
        <v>1119</v>
      </c>
      <c r="E842" s="343" t="s">
        <v>876</v>
      </c>
      <c r="F842" s="343" t="s">
        <v>275</v>
      </c>
      <c r="G842" s="343">
        <v>3</v>
      </c>
      <c r="H842" s="343">
        <v>7</v>
      </c>
      <c r="I842" s="343" t="s">
        <v>257</v>
      </c>
      <c r="J842" s="343">
        <v>9</v>
      </c>
      <c r="K842" s="353" t="s">
        <v>502</v>
      </c>
      <c r="L842" s="354" t="s">
        <v>1106</v>
      </c>
      <c r="M842" s="247">
        <v>0</v>
      </c>
      <c r="N842" s="247">
        <v>0</v>
      </c>
      <c r="O842" s="18">
        <v>1</v>
      </c>
      <c r="P842" s="247">
        <v>0</v>
      </c>
      <c r="Q842" s="18">
        <v>1</v>
      </c>
      <c r="R842" s="279">
        <f t="shared" si="7"/>
        <v>2</v>
      </c>
    </row>
    <row r="843" spans="2:18" s="260" customFormat="1" ht="13.5" customHeight="1">
      <c r="B843" s="345" t="s">
        <v>51</v>
      </c>
      <c r="C843" s="345"/>
      <c r="D843" s="254" t="s">
        <v>1120</v>
      </c>
      <c r="E843" s="343"/>
      <c r="F843" s="343" t="s">
        <v>256</v>
      </c>
      <c r="G843" s="343"/>
      <c r="H843" s="343"/>
      <c r="I843" s="343" t="s">
        <v>257</v>
      </c>
      <c r="J843" s="343">
        <v>10</v>
      </c>
      <c r="K843" s="353" t="s">
        <v>496</v>
      </c>
      <c r="L843" s="354" t="s">
        <v>1106</v>
      </c>
      <c r="M843" s="355">
        <v>0</v>
      </c>
      <c r="N843" s="247">
        <v>0</v>
      </c>
      <c r="O843" s="247">
        <v>0</v>
      </c>
      <c r="P843" s="18">
        <v>1</v>
      </c>
      <c r="Q843" s="356">
        <v>1</v>
      </c>
      <c r="R843" s="279">
        <f t="shared" si="7"/>
        <v>2</v>
      </c>
    </row>
    <row r="844" spans="2:18" s="265" customFormat="1" ht="13.5" customHeight="1">
      <c r="B844" s="338" t="s">
        <v>1121</v>
      </c>
      <c r="C844" s="338"/>
      <c r="D844" s="254" t="s">
        <v>1122</v>
      </c>
      <c r="E844" s="339"/>
      <c r="F844" s="339" t="s">
        <v>256</v>
      </c>
      <c r="G844" s="339"/>
      <c r="H844" s="339"/>
      <c r="I844" s="339" t="s">
        <v>299</v>
      </c>
      <c r="J844" s="339">
        <v>1</v>
      </c>
      <c r="K844" s="339" t="s">
        <v>460</v>
      </c>
      <c r="L844" s="350" t="s">
        <v>1106</v>
      </c>
      <c r="M844" s="329">
        <v>0</v>
      </c>
      <c r="N844" s="329">
        <v>0</v>
      </c>
      <c r="O844" s="329">
        <v>0</v>
      </c>
      <c r="P844" s="329">
        <v>0</v>
      </c>
      <c r="Q844" s="329">
        <v>0</v>
      </c>
      <c r="R844" s="279">
        <f t="shared" si="7"/>
        <v>0</v>
      </c>
    </row>
    <row r="845" spans="2:18" s="260" customFormat="1" ht="13.5" customHeight="1">
      <c r="B845" s="342" t="s">
        <v>1123</v>
      </c>
      <c r="C845" s="342"/>
      <c r="D845" s="254" t="s">
        <v>1124</v>
      </c>
      <c r="E845" s="343"/>
      <c r="F845" s="343" t="s">
        <v>256</v>
      </c>
      <c r="G845" s="343"/>
      <c r="H845" s="343"/>
      <c r="I845" s="343" t="s">
        <v>299</v>
      </c>
      <c r="J845" s="343">
        <v>2</v>
      </c>
      <c r="K845" s="353" t="s">
        <v>496</v>
      </c>
      <c r="L845" s="354" t="s">
        <v>1106</v>
      </c>
      <c r="M845" s="18">
        <v>2</v>
      </c>
      <c r="N845" s="329">
        <v>0</v>
      </c>
      <c r="O845" s="18">
        <v>1</v>
      </c>
      <c r="P845" s="247">
        <v>0</v>
      </c>
      <c r="Q845" s="247">
        <v>0</v>
      </c>
      <c r="R845" s="279">
        <f t="shared" si="7"/>
        <v>3</v>
      </c>
    </row>
    <row r="846" spans="2:18" s="265" customFormat="1" ht="13.5" customHeight="1">
      <c r="B846" s="338" t="s">
        <v>1125</v>
      </c>
      <c r="C846" s="338"/>
      <c r="D846" s="254" t="s">
        <v>1126</v>
      </c>
      <c r="E846" s="339"/>
      <c r="F846" s="339" t="s">
        <v>256</v>
      </c>
      <c r="G846" s="339"/>
      <c r="H846" s="339"/>
      <c r="I846" s="339" t="s">
        <v>299</v>
      </c>
      <c r="J846" s="339">
        <v>2</v>
      </c>
      <c r="K846" s="339" t="s">
        <v>479</v>
      </c>
      <c r="L846" s="350" t="s">
        <v>1106</v>
      </c>
      <c r="M846" s="329">
        <v>0</v>
      </c>
      <c r="N846" s="329">
        <v>0</v>
      </c>
      <c r="O846" s="329">
        <v>0</v>
      </c>
      <c r="P846" s="329">
        <v>0</v>
      </c>
      <c r="Q846" s="329">
        <v>0</v>
      </c>
      <c r="R846" s="279">
        <f t="shared" si="7"/>
        <v>0</v>
      </c>
    </row>
    <row r="847" spans="2:18" s="267" customFormat="1" ht="13.5" customHeight="1">
      <c r="B847" s="346" t="s">
        <v>1127</v>
      </c>
      <c r="C847" s="346"/>
      <c r="D847" s="254" t="s">
        <v>1128</v>
      </c>
      <c r="E847" s="347"/>
      <c r="F847" s="347" t="s">
        <v>275</v>
      </c>
      <c r="G847" s="347">
        <v>2</v>
      </c>
      <c r="H847" s="347">
        <v>2</v>
      </c>
      <c r="I847" s="347" t="s">
        <v>299</v>
      </c>
      <c r="J847" s="347">
        <v>3</v>
      </c>
      <c r="K847" s="347" t="s">
        <v>460</v>
      </c>
      <c r="L847" s="357" t="s">
        <v>1106</v>
      </c>
      <c r="M847" s="358">
        <v>0</v>
      </c>
      <c r="N847" s="358">
        <v>0</v>
      </c>
      <c r="O847" s="358">
        <v>0</v>
      </c>
      <c r="P847" s="358">
        <v>0</v>
      </c>
      <c r="Q847" s="358">
        <v>0</v>
      </c>
      <c r="R847" s="279">
        <f t="shared" si="7"/>
        <v>0</v>
      </c>
    </row>
    <row r="848" spans="2:18" s="265" customFormat="1" ht="13.5" customHeight="1">
      <c r="B848" s="338" t="s">
        <v>196</v>
      </c>
      <c r="C848" s="338"/>
      <c r="D848" s="254" t="s">
        <v>888</v>
      </c>
      <c r="E848" s="339" t="s">
        <v>876</v>
      </c>
      <c r="F848" s="339" t="s">
        <v>275</v>
      </c>
      <c r="G848" s="339">
        <v>4</v>
      </c>
      <c r="H848" s="339">
        <v>3</v>
      </c>
      <c r="I848" s="339" t="s">
        <v>299</v>
      </c>
      <c r="J848" s="339">
        <v>3</v>
      </c>
      <c r="K848" s="339" t="s">
        <v>460</v>
      </c>
      <c r="L848" s="350" t="s">
        <v>1106</v>
      </c>
      <c r="M848" s="329">
        <v>0</v>
      </c>
      <c r="N848" s="329">
        <v>0</v>
      </c>
      <c r="O848" s="329">
        <v>0</v>
      </c>
      <c r="P848" s="329">
        <v>0</v>
      </c>
      <c r="Q848" s="329">
        <v>0</v>
      </c>
      <c r="R848" s="279">
        <f t="shared" si="7"/>
        <v>0</v>
      </c>
    </row>
    <row r="849" spans="2:18" s="260" customFormat="1" ht="13.5" customHeight="1">
      <c r="B849" s="342" t="s">
        <v>1129</v>
      </c>
      <c r="C849" s="342"/>
      <c r="D849" s="254" t="s">
        <v>1130</v>
      </c>
      <c r="E849" s="343"/>
      <c r="F849" s="343" t="s">
        <v>275</v>
      </c>
      <c r="G849" s="343">
        <v>5</v>
      </c>
      <c r="H849" s="343">
        <v>4</v>
      </c>
      <c r="I849" s="343" t="s">
        <v>299</v>
      </c>
      <c r="J849" s="343">
        <v>4</v>
      </c>
      <c r="K849" s="353" t="s">
        <v>502</v>
      </c>
      <c r="L849" s="354" t="s">
        <v>1106</v>
      </c>
      <c r="M849" s="18">
        <v>1</v>
      </c>
      <c r="N849" s="355">
        <v>0</v>
      </c>
      <c r="O849" s="18">
        <v>1</v>
      </c>
      <c r="P849" s="18">
        <v>1</v>
      </c>
      <c r="Q849" s="355">
        <v>0</v>
      </c>
      <c r="R849" s="279">
        <f t="shared" si="7"/>
        <v>3</v>
      </c>
    </row>
    <row r="850" spans="2:18" s="260" customFormat="1" ht="13.5" customHeight="1">
      <c r="B850" s="342" t="s">
        <v>1131</v>
      </c>
      <c r="C850" s="342"/>
      <c r="D850" s="254" t="s">
        <v>1132</v>
      </c>
      <c r="E850" s="343" t="s">
        <v>876</v>
      </c>
      <c r="F850" s="343" t="s">
        <v>275</v>
      </c>
      <c r="G850" s="343">
        <v>2</v>
      </c>
      <c r="H850" s="343">
        <v>1</v>
      </c>
      <c r="I850" s="343" t="s">
        <v>299</v>
      </c>
      <c r="J850" s="343">
        <v>4</v>
      </c>
      <c r="K850" s="353" t="s">
        <v>479</v>
      </c>
      <c r="L850" s="354" t="s">
        <v>1106</v>
      </c>
      <c r="M850" s="247">
        <v>0</v>
      </c>
      <c r="N850" s="247">
        <v>0</v>
      </c>
      <c r="O850" s="247">
        <v>0</v>
      </c>
      <c r="P850" s="247">
        <v>0</v>
      </c>
      <c r="Q850" s="247">
        <v>0</v>
      </c>
      <c r="R850" s="279">
        <f t="shared" si="7"/>
        <v>0</v>
      </c>
    </row>
    <row r="851" spans="2:18" s="265" customFormat="1" ht="13.5" customHeight="1">
      <c r="B851" s="338" t="s">
        <v>1133</v>
      </c>
      <c r="C851" s="338"/>
      <c r="D851" s="254" t="s">
        <v>1134</v>
      </c>
      <c r="E851" s="339" t="s">
        <v>876</v>
      </c>
      <c r="F851" s="339" t="s">
        <v>275</v>
      </c>
      <c r="G851" s="339">
        <v>4</v>
      </c>
      <c r="H851" s="339">
        <v>6</v>
      </c>
      <c r="I851" s="339" t="s">
        <v>299</v>
      </c>
      <c r="J851" s="339">
        <v>5</v>
      </c>
      <c r="K851" s="339" t="s">
        <v>479</v>
      </c>
      <c r="L851" s="350" t="s">
        <v>1106</v>
      </c>
      <c r="M851" s="329">
        <v>0</v>
      </c>
      <c r="N851" s="329">
        <v>0</v>
      </c>
      <c r="O851" s="329">
        <v>0</v>
      </c>
      <c r="P851" s="329">
        <v>0</v>
      </c>
      <c r="Q851" s="329">
        <v>0</v>
      </c>
      <c r="R851" s="279">
        <f t="shared" si="7"/>
        <v>0</v>
      </c>
    </row>
    <row r="852" spans="2:18" s="260" customFormat="1" ht="13.5" customHeight="1">
      <c r="B852" s="344" t="s">
        <v>203</v>
      </c>
      <c r="C852" s="342"/>
      <c r="D852" s="254" t="s">
        <v>1135</v>
      </c>
      <c r="E852" s="343"/>
      <c r="F852" s="343" t="s">
        <v>1118</v>
      </c>
      <c r="G852" s="343"/>
      <c r="H852" s="343">
        <v>5</v>
      </c>
      <c r="I852" s="343" t="s">
        <v>299</v>
      </c>
      <c r="J852" s="343">
        <v>6</v>
      </c>
      <c r="K852" s="353" t="s">
        <v>502</v>
      </c>
      <c r="L852" s="354" t="s">
        <v>1106</v>
      </c>
      <c r="M852" s="355">
        <v>0</v>
      </c>
      <c r="N852" s="355">
        <v>0</v>
      </c>
      <c r="O852" s="355">
        <v>0</v>
      </c>
      <c r="P852" s="355">
        <v>0</v>
      </c>
      <c r="Q852" s="355">
        <v>0</v>
      </c>
      <c r="R852" s="279">
        <f t="shared" si="7"/>
        <v>0</v>
      </c>
    </row>
    <row r="853" spans="2:18" s="260" customFormat="1" ht="13.5" customHeight="1">
      <c r="B853" s="342" t="s">
        <v>1136</v>
      </c>
      <c r="C853" s="342"/>
      <c r="D853" s="254" t="s">
        <v>1137</v>
      </c>
      <c r="E853" s="343"/>
      <c r="F853" s="343" t="s">
        <v>275</v>
      </c>
      <c r="G853" s="343">
        <v>6</v>
      </c>
      <c r="H853" s="343">
        <v>7</v>
      </c>
      <c r="I853" s="343" t="s">
        <v>299</v>
      </c>
      <c r="J853" s="343">
        <v>7</v>
      </c>
      <c r="K853" s="353" t="s">
        <v>496</v>
      </c>
      <c r="L853" s="354" t="s">
        <v>1106</v>
      </c>
      <c r="M853" s="18">
        <v>1</v>
      </c>
      <c r="N853" s="18">
        <v>2</v>
      </c>
      <c r="O853" s="18">
        <v>2</v>
      </c>
      <c r="P853" s="18">
        <v>1</v>
      </c>
      <c r="Q853" s="247">
        <v>0</v>
      </c>
      <c r="R853" s="279">
        <f t="shared" si="7"/>
        <v>6</v>
      </c>
    </row>
    <row r="854" spans="2:18" s="265" customFormat="1" ht="13.5" customHeight="1">
      <c r="B854" s="338" t="s">
        <v>1138</v>
      </c>
      <c r="C854" s="338"/>
      <c r="D854" s="254" t="s">
        <v>1139</v>
      </c>
      <c r="E854" s="339"/>
      <c r="F854" s="339" t="s">
        <v>256</v>
      </c>
      <c r="G854" s="339"/>
      <c r="H854" s="339"/>
      <c r="I854" s="339" t="s">
        <v>278</v>
      </c>
      <c r="J854" s="339">
        <v>1</v>
      </c>
      <c r="K854" s="339" t="s">
        <v>460</v>
      </c>
      <c r="L854" s="350" t="s">
        <v>1106</v>
      </c>
      <c r="M854" s="329">
        <v>0</v>
      </c>
      <c r="N854" s="329">
        <v>0</v>
      </c>
      <c r="O854" s="329">
        <v>0</v>
      </c>
      <c r="P854" s="329">
        <v>0</v>
      </c>
      <c r="Q854" s="329">
        <v>0</v>
      </c>
      <c r="R854" s="279">
        <f t="shared" si="7"/>
        <v>0</v>
      </c>
    </row>
    <row r="855" spans="2:18" s="260" customFormat="1" ht="13.5" customHeight="1">
      <c r="B855" s="342" t="s">
        <v>1140</v>
      </c>
      <c r="C855" s="342"/>
      <c r="D855" s="254" t="s">
        <v>1141</v>
      </c>
      <c r="E855" s="343" t="s">
        <v>911</v>
      </c>
      <c r="F855" s="343" t="s">
        <v>275</v>
      </c>
      <c r="G855" s="343">
        <v>1</v>
      </c>
      <c r="H855" s="343">
        <v>3</v>
      </c>
      <c r="I855" s="343" t="s">
        <v>278</v>
      </c>
      <c r="J855" s="343">
        <v>2</v>
      </c>
      <c r="K855" s="353" t="s">
        <v>479</v>
      </c>
      <c r="L855" s="354" t="s">
        <v>1106</v>
      </c>
      <c r="M855" s="247">
        <v>0</v>
      </c>
      <c r="N855" s="247">
        <v>0</v>
      </c>
      <c r="O855" s="247">
        <v>0</v>
      </c>
      <c r="P855" s="247">
        <v>0</v>
      </c>
      <c r="Q855" s="18">
        <v>1</v>
      </c>
      <c r="R855" s="279">
        <f t="shared" si="7"/>
        <v>1</v>
      </c>
    </row>
    <row r="856" spans="2:18" s="265" customFormat="1" ht="13.5" customHeight="1">
      <c r="B856" s="338" t="s">
        <v>1142</v>
      </c>
      <c r="C856" s="338"/>
      <c r="D856" s="254" t="s">
        <v>1143</v>
      </c>
      <c r="E856" s="339"/>
      <c r="F856" s="339" t="s">
        <v>275</v>
      </c>
      <c r="G856" s="339">
        <v>3</v>
      </c>
      <c r="H856" s="339">
        <v>4</v>
      </c>
      <c r="I856" s="339" t="s">
        <v>278</v>
      </c>
      <c r="J856" s="339">
        <v>3</v>
      </c>
      <c r="K856" s="339" t="s">
        <v>460</v>
      </c>
      <c r="L856" s="350" t="s">
        <v>1106</v>
      </c>
      <c r="M856" s="329">
        <v>0</v>
      </c>
      <c r="N856" s="329">
        <v>0</v>
      </c>
      <c r="O856" s="329">
        <v>0</v>
      </c>
      <c r="P856" s="329">
        <v>0</v>
      </c>
      <c r="Q856" s="329">
        <v>0</v>
      </c>
      <c r="R856" s="279">
        <f t="shared" si="7"/>
        <v>0</v>
      </c>
    </row>
    <row r="857" spans="2:18" s="260" customFormat="1" ht="13.5" customHeight="1">
      <c r="B857" s="342" t="s">
        <v>1144</v>
      </c>
      <c r="C857" s="342"/>
      <c r="D857" s="254" t="s">
        <v>1145</v>
      </c>
      <c r="E857" s="343"/>
      <c r="F857" s="343" t="s">
        <v>256</v>
      </c>
      <c r="G857" s="343"/>
      <c r="H857" s="343"/>
      <c r="I857" s="343" t="s">
        <v>278</v>
      </c>
      <c r="J857" s="343">
        <v>3</v>
      </c>
      <c r="K857" s="353" t="s">
        <v>460</v>
      </c>
      <c r="L857" s="354" t="s">
        <v>1106</v>
      </c>
      <c r="M857" s="247">
        <v>0</v>
      </c>
      <c r="N857" s="247">
        <v>0</v>
      </c>
      <c r="O857" s="247">
        <v>0</v>
      </c>
      <c r="P857" s="356">
        <v>1</v>
      </c>
      <c r="Q857" s="247">
        <v>0</v>
      </c>
      <c r="R857" s="279">
        <f t="shared" si="7"/>
        <v>1</v>
      </c>
    </row>
    <row r="858" spans="2:18" s="260" customFormat="1" ht="13.5" customHeight="1">
      <c r="B858" s="342" t="s">
        <v>1146</v>
      </c>
      <c r="C858" s="342"/>
      <c r="D858" s="254" t="s">
        <v>1147</v>
      </c>
      <c r="E858" s="343"/>
      <c r="F858" s="343" t="s">
        <v>256</v>
      </c>
      <c r="G858" s="343"/>
      <c r="H858" s="343"/>
      <c r="I858" s="343" t="s">
        <v>278</v>
      </c>
      <c r="J858" s="343">
        <v>3</v>
      </c>
      <c r="K858" s="353" t="s">
        <v>496</v>
      </c>
      <c r="L858" s="354" t="s">
        <v>1106</v>
      </c>
      <c r="M858" s="18">
        <v>1</v>
      </c>
      <c r="N858" s="18">
        <v>2</v>
      </c>
      <c r="O858" s="18">
        <v>1</v>
      </c>
      <c r="P858" s="18">
        <v>1</v>
      </c>
      <c r="Q858" s="18">
        <v>1</v>
      </c>
      <c r="R858" s="279">
        <f t="shared" si="7"/>
        <v>6</v>
      </c>
    </row>
    <row r="859" spans="2:18" s="260" customFormat="1" ht="13.5" customHeight="1">
      <c r="B859" s="342" t="s">
        <v>1148</v>
      </c>
      <c r="C859" s="342"/>
      <c r="D859" s="254" t="s">
        <v>1149</v>
      </c>
      <c r="E859" s="343"/>
      <c r="F859" s="343" t="s">
        <v>275</v>
      </c>
      <c r="G859" s="343">
        <v>3</v>
      </c>
      <c r="H859" s="343">
        <v>2</v>
      </c>
      <c r="I859" s="343" t="s">
        <v>278</v>
      </c>
      <c r="J859" s="343">
        <v>3</v>
      </c>
      <c r="K859" s="353" t="s">
        <v>479</v>
      </c>
      <c r="L859" s="354" t="s">
        <v>1106</v>
      </c>
      <c r="M859" s="247">
        <v>0</v>
      </c>
      <c r="N859" s="247">
        <v>0</v>
      </c>
      <c r="O859" s="247">
        <v>0</v>
      </c>
      <c r="P859" s="247">
        <v>0</v>
      </c>
      <c r="Q859" s="247">
        <v>0</v>
      </c>
      <c r="R859" s="279">
        <f t="shared" si="7"/>
        <v>0</v>
      </c>
    </row>
    <row r="860" spans="2:18" s="260" customFormat="1" ht="13.5" customHeight="1">
      <c r="B860" s="342" t="s">
        <v>1150</v>
      </c>
      <c r="C860" s="342"/>
      <c r="D860" s="254" t="s">
        <v>1151</v>
      </c>
      <c r="E860" s="343"/>
      <c r="F860" s="343" t="s">
        <v>275</v>
      </c>
      <c r="G860" s="343">
        <v>2</v>
      </c>
      <c r="H860" s="343">
        <v>6</v>
      </c>
      <c r="I860" s="343" t="s">
        <v>278</v>
      </c>
      <c r="J860" s="343">
        <v>4</v>
      </c>
      <c r="K860" s="353" t="s">
        <v>479</v>
      </c>
      <c r="L860" s="354" t="s">
        <v>1106</v>
      </c>
      <c r="M860" s="247">
        <v>0</v>
      </c>
      <c r="N860" s="247">
        <v>0</v>
      </c>
      <c r="O860" s="247">
        <v>0</v>
      </c>
      <c r="P860" s="247">
        <v>0</v>
      </c>
      <c r="Q860" s="247">
        <v>0</v>
      </c>
      <c r="R860" s="279">
        <f t="shared" si="7"/>
        <v>0</v>
      </c>
    </row>
    <row r="861" spans="2:18" s="260" customFormat="1" ht="13.5" customHeight="1">
      <c r="B861" s="342" t="s">
        <v>1152</v>
      </c>
      <c r="C861" s="342"/>
      <c r="D861" s="254" t="s">
        <v>1153</v>
      </c>
      <c r="E861" s="343" t="s">
        <v>1096</v>
      </c>
      <c r="F861" s="343" t="s">
        <v>275</v>
      </c>
      <c r="G861" s="343">
        <v>8</v>
      </c>
      <c r="H861" s="343">
        <v>8</v>
      </c>
      <c r="I861" s="343" t="s">
        <v>278</v>
      </c>
      <c r="J861" s="343">
        <v>8</v>
      </c>
      <c r="K861" s="353" t="s">
        <v>502</v>
      </c>
      <c r="L861" s="354" t="s">
        <v>1106</v>
      </c>
      <c r="M861" s="18">
        <v>1</v>
      </c>
      <c r="N861" s="18">
        <v>1</v>
      </c>
      <c r="O861" s="18">
        <v>1</v>
      </c>
      <c r="P861" s="18">
        <v>1</v>
      </c>
      <c r="Q861" s="18">
        <v>1</v>
      </c>
      <c r="R861" s="279">
        <f t="shared" si="7"/>
        <v>5</v>
      </c>
    </row>
    <row r="862" spans="2:18" s="260" customFormat="1" ht="13.5" customHeight="1">
      <c r="B862" s="342" t="s">
        <v>1154</v>
      </c>
      <c r="C862" s="342"/>
      <c r="D862" s="254" t="s">
        <v>1155</v>
      </c>
      <c r="E862" s="343"/>
      <c r="F862" s="343" t="s">
        <v>256</v>
      </c>
      <c r="G862" s="343"/>
      <c r="H862" s="343"/>
      <c r="I862" s="343" t="s">
        <v>278</v>
      </c>
      <c r="J862" s="343">
        <v>8</v>
      </c>
      <c r="K862" s="353" t="s">
        <v>496</v>
      </c>
      <c r="L862" s="354" t="s">
        <v>1106</v>
      </c>
      <c r="M862" s="18">
        <v>1</v>
      </c>
      <c r="N862" s="18">
        <v>2</v>
      </c>
      <c r="O862" s="18">
        <v>1</v>
      </c>
      <c r="P862" s="18">
        <v>1</v>
      </c>
      <c r="Q862" s="18">
        <v>2</v>
      </c>
      <c r="R862" s="279">
        <f t="shared" si="7"/>
        <v>7</v>
      </c>
    </row>
    <row r="863" spans="2:18" s="260" customFormat="1" ht="13.5" customHeight="1">
      <c r="B863" s="342" t="s">
        <v>1156</v>
      </c>
      <c r="C863" s="342"/>
      <c r="D863" s="254" t="s">
        <v>1157</v>
      </c>
      <c r="E863" s="343"/>
      <c r="F863" s="343" t="s">
        <v>1118</v>
      </c>
      <c r="G863" s="343"/>
      <c r="H863" s="343">
        <v>5</v>
      </c>
      <c r="I863" s="343" t="s">
        <v>278</v>
      </c>
      <c r="J863" s="343">
        <v>9</v>
      </c>
      <c r="K863" s="353" t="s">
        <v>502</v>
      </c>
      <c r="L863" s="354" t="s">
        <v>1106</v>
      </c>
      <c r="M863" s="247">
        <v>0</v>
      </c>
      <c r="N863" s="18">
        <v>1</v>
      </c>
      <c r="O863" s="247">
        <v>0</v>
      </c>
      <c r="P863" s="355">
        <v>0</v>
      </c>
      <c r="Q863" s="18">
        <v>1</v>
      </c>
      <c r="R863" s="279">
        <f t="shared" si="7"/>
        <v>2</v>
      </c>
    </row>
    <row r="864" spans="2:18" s="265" customFormat="1" ht="13.5" customHeight="1">
      <c r="B864" s="338" t="s">
        <v>89</v>
      </c>
      <c r="C864" s="338"/>
      <c r="D864" s="254" t="s">
        <v>1158</v>
      </c>
      <c r="E864" s="339"/>
      <c r="F864" s="339" t="s">
        <v>275</v>
      </c>
      <c r="G864" s="339">
        <v>1</v>
      </c>
      <c r="H864" s="339">
        <v>1</v>
      </c>
      <c r="I864" s="339" t="s">
        <v>366</v>
      </c>
      <c r="J864" s="339">
        <v>1</v>
      </c>
      <c r="K864" s="339" t="s">
        <v>460</v>
      </c>
      <c r="L864" s="350" t="s">
        <v>1106</v>
      </c>
      <c r="M864" s="329">
        <v>0</v>
      </c>
      <c r="N864" s="329">
        <v>0</v>
      </c>
      <c r="O864" s="329">
        <v>0</v>
      </c>
      <c r="P864" s="329">
        <v>0</v>
      </c>
      <c r="Q864" s="329">
        <v>0</v>
      </c>
      <c r="R864" s="279">
        <f t="shared" si="7"/>
        <v>0</v>
      </c>
    </row>
    <row r="865" spans="2:18" s="265" customFormat="1" ht="13.5" customHeight="1">
      <c r="B865" s="338" t="s">
        <v>1159</v>
      </c>
      <c r="C865" s="338"/>
      <c r="D865" s="254" t="s">
        <v>1160</v>
      </c>
      <c r="E865" s="339"/>
      <c r="F865" s="339" t="s">
        <v>256</v>
      </c>
      <c r="G865" s="339"/>
      <c r="H865" s="339"/>
      <c r="I865" s="339" t="s">
        <v>366</v>
      </c>
      <c r="J865" s="339">
        <v>2</v>
      </c>
      <c r="K865" s="339" t="s">
        <v>460</v>
      </c>
      <c r="L865" s="350" t="s">
        <v>1106</v>
      </c>
      <c r="M865" s="329">
        <v>0</v>
      </c>
      <c r="N865" s="329">
        <v>0</v>
      </c>
      <c r="O865" s="329">
        <v>0</v>
      </c>
      <c r="P865" s="329">
        <v>0</v>
      </c>
      <c r="Q865" s="329">
        <v>0</v>
      </c>
      <c r="R865" s="279">
        <f t="shared" si="7"/>
        <v>0</v>
      </c>
    </row>
    <row r="866" spans="2:18" s="265" customFormat="1" ht="13.5" customHeight="1">
      <c r="B866" s="338" t="s">
        <v>1161</v>
      </c>
      <c r="C866" s="338"/>
      <c r="D866" s="254" t="s">
        <v>1162</v>
      </c>
      <c r="E866" s="339"/>
      <c r="F866" s="339" t="s">
        <v>256</v>
      </c>
      <c r="G866" s="339"/>
      <c r="H866" s="339"/>
      <c r="I866" s="339" t="s">
        <v>366</v>
      </c>
      <c r="J866" s="339">
        <v>2</v>
      </c>
      <c r="K866" s="339" t="s">
        <v>479</v>
      </c>
      <c r="L866" s="350" t="s">
        <v>1106</v>
      </c>
      <c r="M866" s="329">
        <v>0</v>
      </c>
      <c r="N866" s="329">
        <v>0</v>
      </c>
      <c r="O866" s="329">
        <v>0</v>
      </c>
      <c r="P866" s="329">
        <v>0</v>
      </c>
      <c r="Q866" s="329">
        <v>0</v>
      </c>
      <c r="R866" s="279">
        <f t="shared" si="7"/>
        <v>0</v>
      </c>
    </row>
    <row r="867" spans="2:18" s="265" customFormat="1" ht="13.5" customHeight="1">
      <c r="B867" s="338" t="s">
        <v>1163</v>
      </c>
      <c r="C867" s="338"/>
      <c r="D867" s="254" t="s">
        <v>1164</v>
      </c>
      <c r="E867" s="339"/>
      <c r="F867" s="339" t="s">
        <v>275</v>
      </c>
      <c r="G867" s="339">
        <v>2</v>
      </c>
      <c r="H867" s="339">
        <v>2</v>
      </c>
      <c r="I867" s="339" t="s">
        <v>366</v>
      </c>
      <c r="J867" s="339">
        <v>3</v>
      </c>
      <c r="K867" s="339" t="s">
        <v>479</v>
      </c>
      <c r="L867" s="350" t="s">
        <v>1106</v>
      </c>
      <c r="M867" s="329">
        <v>0</v>
      </c>
      <c r="N867" s="329">
        <v>0</v>
      </c>
      <c r="O867" s="329">
        <v>0</v>
      </c>
      <c r="P867" s="329">
        <v>0</v>
      </c>
      <c r="Q867" s="329">
        <v>0</v>
      </c>
      <c r="R867" s="279">
        <f t="shared" si="7"/>
        <v>0</v>
      </c>
    </row>
    <row r="868" spans="2:18" s="265" customFormat="1" ht="13.5" customHeight="1">
      <c r="B868" s="338" t="s">
        <v>1165</v>
      </c>
      <c r="C868" s="338"/>
      <c r="D868" s="254" t="s">
        <v>1166</v>
      </c>
      <c r="E868" s="339"/>
      <c r="F868" s="339" t="s">
        <v>275</v>
      </c>
      <c r="G868" s="339">
        <v>3</v>
      </c>
      <c r="H868" s="339">
        <v>2</v>
      </c>
      <c r="I868" s="339" t="s">
        <v>366</v>
      </c>
      <c r="J868" s="339">
        <v>4</v>
      </c>
      <c r="K868" s="339" t="s">
        <v>460</v>
      </c>
      <c r="L868" s="350" t="s">
        <v>1106</v>
      </c>
      <c r="M868" s="329">
        <v>0</v>
      </c>
      <c r="N868" s="329">
        <v>0</v>
      </c>
      <c r="O868" s="329">
        <v>0</v>
      </c>
      <c r="P868" s="329">
        <v>0</v>
      </c>
      <c r="Q868" s="329">
        <v>0</v>
      </c>
      <c r="R868" s="279">
        <f t="shared" si="7"/>
        <v>0</v>
      </c>
    </row>
    <row r="869" spans="2:18" s="260" customFormat="1" ht="13.5" customHeight="1">
      <c r="B869" s="342" t="s">
        <v>1167</v>
      </c>
      <c r="C869" s="342"/>
      <c r="D869" s="254" t="s">
        <v>1168</v>
      </c>
      <c r="E869" s="343"/>
      <c r="F869" s="343" t="s">
        <v>275</v>
      </c>
      <c r="G869" s="343">
        <v>1</v>
      </c>
      <c r="H869" s="343">
        <v>4</v>
      </c>
      <c r="I869" s="343" t="s">
        <v>366</v>
      </c>
      <c r="J869" s="343">
        <v>4</v>
      </c>
      <c r="K869" s="353" t="s">
        <v>496</v>
      </c>
      <c r="L869" s="354" t="s">
        <v>1106</v>
      </c>
      <c r="M869" s="18">
        <v>1</v>
      </c>
      <c r="N869" s="18">
        <v>2</v>
      </c>
      <c r="O869" s="18">
        <v>2</v>
      </c>
      <c r="P869" s="18">
        <v>2</v>
      </c>
      <c r="Q869" s="18">
        <v>2</v>
      </c>
      <c r="R869" s="279">
        <f t="shared" si="7"/>
        <v>9</v>
      </c>
    </row>
    <row r="870" spans="2:18" s="260" customFormat="1" ht="13.5" customHeight="1">
      <c r="B870" s="342" t="s">
        <v>1169</v>
      </c>
      <c r="C870" s="342"/>
      <c r="D870" s="254" t="s">
        <v>1170</v>
      </c>
      <c r="E870" s="343"/>
      <c r="F870" s="343" t="s">
        <v>275</v>
      </c>
      <c r="G870" s="343">
        <v>5</v>
      </c>
      <c r="H870" s="343">
        <v>2</v>
      </c>
      <c r="I870" s="343" t="s">
        <v>366</v>
      </c>
      <c r="J870" s="343">
        <v>4</v>
      </c>
      <c r="K870" s="353" t="s">
        <v>479</v>
      </c>
      <c r="L870" s="354" t="s">
        <v>1106</v>
      </c>
      <c r="M870" s="247">
        <v>0</v>
      </c>
      <c r="N870" s="247">
        <v>0</v>
      </c>
      <c r="O870" s="247">
        <v>0</v>
      </c>
      <c r="P870" s="247">
        <v>0</v>
      </c>
      <c r="Q870" s="247">
        <v>0</v>
      </c>
      <c r="R870" s="279">
        <f t="shared" si="7"/>
        <v>0</v>
      </c>
    </row>
    <row r="871" spans="2:18" s="260" customFormat="1" ht="13.5" customHeight="1">
      <c r="B871" s="342" t="s">
        <v>1171</v>
      </c>
      <c r="C871" s="342"/>
      <c r="D871" s="254" t="s">
        <v>1172</v>
      </c>
      <c r="E871" s="343"/>
      <c r="F871" s="343" t="s">
        <v>275</v>
      </c>
      <c r="G871" s="343">
        <v>1</v>
      </c>
      <c r="H871" s="343">
        <v>7</v>
      </c>
      <c r="I871" s="343" t="s">
        <v>366</v>
      </c>
      <c r="J871" s="343">
        <v>5</v>
      </c>
      <c r="K871" s="353" t="s">
        <v>502</v>
      </c>
      <c r="L871" s="354" t="s">
        <v>1106</v>
      </c>
      <c r="M871" s="18">
        <v>1</v>
      </c>
      <c r="N871" s="355">
        <v>0</v>
      </c>
      <c r="O871" s="18">
        <v>1</v>
      </c>
      <c r="P871" s="18">
        <v>1</v>
      </c>
      <c r="Q871" s="18">
        <v>1</v>
      </c>
      <c r="R871" s="279">
        <f t="shared" si="7"/>
        <v>4</v>
      </c>
    </row>
    <row r="872" spans="2:18" s="260" customFormat="1" ht="13.5" customHeight="1">
      <c r="B872" s="342" t="s">
        <v>1173</v>
      </c>
      <c r="C872" s="342"/>
      <c r="D872" s="254" t="s">
        <v>1174</v>
      </c>
      <c r="E872" s="343"/>
      <c r="F872" s="343" t="s">
        <v>275</v>
      </c>
      <c r="G872" s="343">
        <v>3</v>
      </c>
      <c r="H872" s="343">
        <v>9</v>
      </c>
      <c r="I872" s="343" t="s">
        <v>366</v>
      </c>
      <c r="J872" s="343">
        <v>6</v>
      </c>
      <c r="K872" s="353" t="s">
        <v>496</v>
      </c>
      <c r="L872" s="354" t="s">
        <v>1106</v>
      </c>
      <c r="M872" s="18">
        <v>1</v>
      </c>
      <c r="N872" s="18">
        <v>2</v>
      </c>
      <c r="O872" s="329">
        <v>0</v>
      </c>
      <c r="P872" s="18">
        <v>1</v>
      </c>
      <c r="Q872" s="18">
        <v>2</v>
      </c>
      <c r="R872" s="279">
        <f t="shared" si="7"/>
        <v>6</v>
      </c>
    </row>
    <row r="873" spans="2:18" s="260" customFormat="1" ht="13.5" customHeight="1">
      <c r="B873" s="342" t="s">
        <v>1175</v>
      </c>
      <c r="C873" s="342"/>
      <c r="D873" s="254" t="s">
        <v>1176</v>
      </c>
      <c r="E873" s="343"/>
      <c r="F873" s="343" t="s">
        <v>1118</v>
      </c>
      <c r="G873" s="343"/>
      <c r="H873" s="343">
        <v>5</v>
      </c>
      <c r="I873" s="343" t="s">
        <v>366</v>
      </c>
      <c r="J873" s="343">
        <v>9</v>
      </c>
      <c r="K873" s="353" t="s">
        <v>502</v>
      </c>
      <c r="L873" s="354" t="s">
        <v>1106</v>
      </c>
      <c r="M873" s="18">
        <v>1</v>
      </c>
      <c r="N873" s="18">
        <v>1</v>
      </c>
      <c r="O873" s="18">
        <v>1</v>
      </c>
      <c r="P873" s="247">
        <v>0</v>
      </c>
      <c r="Q873" s="18">
        <v>1</v>
      </c>
      <c r="R873" s="279">
        <f t="shared" si="7"/>
        <v>4</v>
      </c>
    </row>
    <row r="874" spans="2:18" s="265" customFormat="1" ht="13.5" customHeight="1">
      <c r="B874" s="338" t="s">
        <v>158</v>
      </c>
      <c r="C874" s="338"/>
      <c r="D874" s="254" t="s">
        <v>1177</v>
      </c>
      <c r="E874" s="339"/>
      <c r="F874" s="339" t="s">
        <v>275</v>
      </c>
      <c r="G874" s="339">
        <v>2</v>
      </c>
      <c r="H874" s="339">
        <v>2</v>
      </c>
      <c r="I874" s="339" t="s">
        <v>314</v>
      </c>
      <c r="J874" s="339">
        <v>2</v>
      </c>
      <c r="K874" s="339" t="s">
        <v>460</v>
      </c>
      <c r="L874" s="350" t="s">
        <v>1106</v>
      </c>
      <c r="M874" s="329">
        <v>0</v>
      </c>
      <c r="N874" s="329">
        <v>0</v>
      </c>
      <c r="O874" s="329">
        <v>0</v>
      </c>
      <c r="P874" s="329">
        <v>0</v>
      </c>
      <c r="Q874" s="329">
        <v>0</v>
      </c>
      <c r="R874" s="279">
        <f t="shared" si="7"/>
        <v>0</v>
      </c>
    </row>
    <row r="875" spans="2:18" s="265" customFormat="1" ht="13.5" customHeight="1">
      <c r="B875" s="338" t="s">
        <v>144</v>
      </c>
      <c r="C875" s="338"/>
      <c r="D875" s="254" t="s">
        <v>1178</v>
      </c>
      <c r="E875" s="339"/>
      <c r="F875" s="339" t="s">
        <v>256</v>
      </c>
      <c r="G875" s="339"/>
      <c r="H875" s="339"/>
      <c r="I875" s="339" t="s">
        <v>314</v>
      </c>
      <c r="J875" s="339">
        <v>2</v>
      </c>
      <c r="K875" s="339" t="s">
        <v>460</v>
      </c>
      <c r="L875" s="350" t="s">
        <v>1106</v>
      </c>
      <c r="M875" s="329">
        <v>0</v>
      </c>
      <c r="N875" s="329">
        <v>0</v>
      </c>
      <c r="O875" s="329">
        <v>0</v>
      </c>
      <c r="P875" s="329">
        <v>0</v>
      </c>
      <c r="Q875" s="329">
        <v>0</v>
      </c>
      <c r="R875" s="279">
        <f t="shared" si="7"/>
        <v>0</v>
      </c>
    </row>
    <row r="876" spans="2:18" s="265" customFormat="1" ht="13.5" customHeight="1">
      <c r="B876" s="338" t="s">
        <v>1179</v>
      </c>
      <c r="C876" s="338"/>
      <c r="D876" s="254" t="s">
        <v>1180</v>
      </c>
      <c r="E876" s="339"/>
      <c r="F876" s="339" t="s">
        <v>275</v>
      </c>
      <c r="G876" s="339">
        <v>3</v>
      </c>
      <c r="H876" s="339">
        <v>3</v>
      </c>
      <c r="I876" s="339" t="s">
        <v>314</v>
      </c>
      <c r="J876" s="339">
        <v>3</v>
      </c>
      <c r="K876" s="339" t="s">
        <v>460</v>
      </c>
      <c r="L876" s="350" t="s">
        <v>1106</v>
      </c>
      <c r="M876" s="329">
        <v>0</v>
      </c>
      <c r="N876" s="329">
        <v>0</v>
      </c>
      <c r="O876" s="329">
        <v>0</v>
      </c>
      <c r="P876" s="329">
        <v>0</v>
      </c>
      <c r="Q876" s="329">
        <v>0</v>
      </c>
      <c r="R876" s="279">
        <f t="shared" si="7"/>
        <v>0</v>
      </c>
    </row>
    <row r="877" spans="2:18" s="260" customFormat="1" ht="13.5" customHeight="1">
      <c r="B877" s="342" t="s">
        <v>4040</v>
      </c>
      <c r="C877" s="342"/>
      <c r="D877" s="254" t="s">
        <v>1181</v>
      </c>
      <c r="E877" s="343"/>
      <c r="F877" s="343" t="s">
        <v>256</v>
      </c>
      <c r="G877" s="343"/>
      <c r="H877" s="343"/>
      <c r="I877" s="343" t="s">
        <v>314</v>
      </c>
      <c r="J877" s="343">
        <v>4</v>
      </c>
      <c r="K877" s="353" t="s">
        <v>479</v>
      </c>
      <c r="L877" s="354" t="s">
        <v>1106</v>
      </c>
      <c r="M877" s="247">
        <v>0</v>
      </c>
      <c r="N877" s="247">
        <v>0</v>
      </c>
      <c r="O877" s="352">
        <v>0</v>
      </c>
      <c r="P877" s="352">
        <v>0</v>
      </c>
      <c r="Q877" s="352">
        <v>0</v>
      </c>
      <c r="R877" s="279">
        <f t="shared" si="7"/>
        <v>0</v>
      </c>
    </row>
    <row r="878" spans="2:18" s="265" customFormat="1" ht="13.5" customHeight="1">
      <c r="B878" s="338" t="s">
        <v>1182</v>
      </c>
      <c r="C878" s="338"/>
      <c r="D878" s="254" t="s">
        <v>1183</v>
      </c>
      <c r="E878" s="339"/>
      <c r="F878" s="339" t="s">
        <v>256</v>
      </c>
      <c r="G878" s="339"/>
      <c r="H878" s="339"/>
      <c r="I878" s="339" t="s">
        <v>314</v>
      </c>
      <c r="J878" s="339">
        <v>5</v>
      </c>
      <c r="K878" s="339" t="s">
        <v>479</v>
      </c>
      <c r="L878" s="350" t="s">
        <v>1106</v>
      </c>
      <c r="M878" s="329">
        <v>0</v>
      </c>
      <c r="N878" s="329">
        <v>0</v>
      </c>
      <c r="O878" s="329">
        <v>0</v>
      </c>
      <c r="P878" s="329">
        <v>0</v>
      </c>
      <c r="Q878" s="329">
        <v>0</v>
      </c>
      <c r="R878" s="279">
        <f t="shared" si="7"/>
        <v>0</v>
      </c>
    </row>
    <row r="879" spans="2:18" s="260" customFormat="1" ht="13.5" customHeight="1">
      <c r="B879" s="342" t="s">
        <v>1184</v>
      </c>
      <c r="C879" s="342"/>
      <c r="D879" s="254" t="s">
        <v>1185</v>
      </c>
      <c r="E879" s="343"/>
      <c r="F879" s="343" t="s">
        <v>256</v>
      </c>
      <c r="G879" s="343"/>
      <c r="H879" s="343"/>
      <c r="I879" s="343" t="s">
        <v>314</v>
      </c>
      <c r="J879" s="343">
        <v>6</v>
      </c>
      <c r="K879" s="353" t="s">
        <v>496</v>
      </c>
      <c r="L879" s="354" t="s">
        <v>1106</v>
      </c>
      <c r="M879" s="329">
        <v>0</v>
      </c>
      <c r="N879" s="18">
        <v>2</v>
      </c>
      <c r="O879" s="18">
        <v>1</v>
      </c>
      <c r="P879" s="18">
        <v>2</v>
      </c>
      <c r="Q879" s="18">
        <v>2</v>
      </c>
      <c r="R879" s="279">
        <f t="shared" si="7"/>
        <v>7</v>
      </c>
    </row>
    <row r="880" spans="2:18" s="260" customFormat="1" ht="13.5" customHeight="1">
      <c r="B880" s="342" t="s">
        <v>149</v>
      </c>
      <c r="C880" s="342"/>
      <c r="D880" s="254" t="s">
        <v>1186</v>
      </c>
      <c r="E880" s="343"/>
      <c r="F880" s="343" t="s">
        <v>256</v>
      </c>
      <c r="G880" s="343"/>
      <c r="H880" s="343"/>
      <c r="I880" s="343" t="s">
        <v>314</v>
      </c>
      <c r="J880" s="343">
        <v>6</v>
      </c>
      <c r="K880" s="353" t="s">
        <v>479</v>
      </c>
      <c r="L880" s="354" t="s">
        <v>1106</v>
      </c>
      <c r="M880" s="247">
        <v>0</v>
      </c>
      <c r="N880" s="247">
        <v>0</v>
      </c>
      <c r="O880" s="247">
        <v>0</v>
      </c>
      <c r="P880" s="247">
        <v>0</v>
      </c>
      <c r="Q880" s="18">
        <v>1</v>
      </c>
      <c r="R880" s="279">
        <f t="shared" si="7"/>
        <v>1</v>
      </c>
    </row>
    <row r="881" spans="2:18" s="260" customFormat="1" ht="13.5" customHeight="1">
      <c r="B881" s="342" t="s">
        <v>1187</v>
      </c>
      <c r="C881" s="342"/>
      <c r="D881" s="254" t="s">
        <v>1188</v>
      </c>
      <c r="E881" s="343"/>
      <c r="F881" s="343" t="s">
        <v>275</v>
      </c>
      <c r="G881" s="343">
        <v>4</v>
      </c>
      <c r="H881" s="343">
        <v>6</v>
      </c>
      <c r="I881" s="343" t="s">
        <v>314</v>
      </c>
      <c r="J881" s="343">
        <v>7</v>
      </c>
      <c r="K881" s="353" t="s">
        <v>502</v>
      </c>
      <c r="L881" s="354" t="s">
        <v>1106</v>
      </c>
      <c r="M881" s="18">
        <v>1</v>
      </c>
      <c r="N881" s="18">
        <v>1</v>
      </c>
      <c r="O881" s="18">
        <v>1</v>
      </c>
      <c r="P881" s="18">
        <v>1</v>
      </c>
      <c r="Q881" s="355">
        <v>0</v>
      </c>
      <c r="R881" s="279">
        <f t="shared" si="7"/>
        <v>4</v>
      </c>
    </row>
    <row r="882" spans="2:18" s="260" customFormat="1" ht="13.5" customHeight="1">
      <c r="B882" s="344" t="s">
        <v>153</v>
      </c>
      <c r="C882" s="344"/>
      <c r="D882" s="254" t="s">
        <v>1189</v>
      </c>
      <c r="E882" s="343"/>
      <c r="F882" s="343" t="s">
        <v>1118</v>
      </c>
      <c r="G882" s="343"/>
      <c r="H882" s="343">
        <v>5</v>
      </c>
      <c r="I882" s="343" t="s">
        <v>314</v>
      </c>
      <c r="J882" s="343">
        <v>8</v>
      </c>
      <c r="K882" s="353" t="s">
        <v>502</v>
      </c>
      <c r="L882" s="354" t="s">
        <v>1106</v>
      </c>
      <c r="M882" s="247">
        <v>0</v>
      </c>
      <c r="N882" s="247">
        <v>0</v>
      </c>
      <c r="O882" s="247">
        <v>0</v>
      </c>
      <c r="P882" s="18">
        <v>1</v>
      </c>
      <c r="Q882" s="18">
        <v>1</v>
      </c>
      <c r="R882" s="279">
        <f t="shared" si="7"/>
        <v>2</v>
      </c>
    </row>
    <row r="883" spans="2:18" s="260" customFormat="1" ht="13.5" customHeight="1">
      <c r="B883" s="342" t="s">
        <v>155</v>
      </c>
      <c r="C883" s="342"/>
      <c r="D883" s="254" t="s">
        <v>1190</v>
      </c>
      <c r="E883" s="343"/>
      <c r="F883" s="343" t="s">
        <v>275</v>
      </c>
      <c r="G883" s="343">
        <v>4</v>
      </c>
      <c r="H883" s="343">
        <v>8</v>
      </c>
      <c r="I883" s="343" t="s">
        <v>314</v>
      </c>
      <c r="J883" s="343">
        <v>9</v>
      </c>
      <c r="K883" s="353" t="s">
        <v>496</v>
      </c>
      <c r="L883" s="354" t="s">
        <v>1106</v>
      </c>
      <c r="M883" s="18">
        <v>1</v>
      </c>
      <c r="N883" s="18">
        <v>2</v>
      </c>
      <c r="O883" s="247">
        <v>0</v>
      </c>
      <c r="P883" s="18">
        <v>1</v>
      </c>
      <c r="Q883" s="18">
        <v>2</v>
      </c>
      <c r="R883" s="279">
        <f t="shared" si="7"/>
        <v>6</v>
      </c>
    </row>
    <row r="884" spans="2:18" s="260" customFormat="1" ht="13.5" customHeight="1">
      <c r="B884" s="342" t="s">
        <v>1191</v>
      </c>
      <c r="C884" s="342"/>
      <c r="D884" s="254" t="s">
        <v>1192</v>
      </c>
      <c r="E884" s="343"/>
      <c r="F884" s="343" t="s">
        <v>256</v>
      </c>
      <c r="G884" s="343"/>
      <c r="H884" s="343"/>
      <c r="I884" s="343" t="s">
        <v>330</v>
      </c>
      <c r="J884" s="343">
        <v>1</v>
      </c>
      <c r="K884" s="353" t="s">
        <v>496</v>
      </c>
      <c r="L884" s="354" t="s">
        <v>1106</v>
      </c>
      <c r="M884" s="355">
        <v>0</v>
      </c>
      <c r="N884" s="18">
        <v>1</v>
      </c>
      <c r="O884" s="18">
        <v>2</v>
      </c>
      <c r="P884" s="18">
        <v>2</v>
      </c>
      <c r="Q884" s="18">
        <v>2</v>
      </c>
      <c r="R884" s="279">
        <f t="shared" si="7"/>
        <v>7</v>
      </c>
    </row>
    <row r="885" spans="2:18" s="265" customFormat="1" ht="13.5" customHeight="1">
      <c r="B885" s="338" t="s">
        <v>1193</v>
      </c>
      <c r="C885" s="338"/>
      <c r="D885" s="254" t="s">
        <v>1194</v>
      </c>
      <c r="E885" s="339"/>
      <c r="F885" s="339" t="s">
        <v>256</v>
      </c>
      <c r="G885" s="339"/>
      <c r="H885" s="339"/>
      <c r="I885" s="339" t="s">
        <v>330</v>
      </c>
      <c r="J885" s="339">
        <v>2</v>
      </c>
      <c r="K885" s="339" t="s">
        <v>460</v>
      </c>
      <c r="L885" s="350" t="s">
        <v>1106</v>
      </c>
      <c r="M885" s="329">
        <v>0</v>
      </c>
      <c r="N885" s="329">
        <v>0</v>
      </c>
      <c r="O885" s="329">
        <v>0</v>
      </c>
      <c r="P885" s="329">
        <v>0</v>
      </c>
      <c r="Q885" s="329">
        <v>0</v>
      </c>
      <c r="R885" s="279">
        <f t="shared" si="7"/>
        <v>0</v>
      </c>
    </row>
    <row r="886" spans="2:18" s="260" customFormat="1" ht="13.5" customHeight="1">
      <c r="B886" s="342" t="s">
        <v>1195</v>
      </c>
      <c r="C886" s="342"/>
      <c r="D886" s="254" t="s">
        <v>1196</v>
      </c>
      <c r="E886" s="343"/>
      <c r="F886" s="343" t="s">
        <v>256</v>
      </c>
      <c r="G886" s="343"/>
      <c r="H886" s="343"/>
      <c r="I886" s="343" t="s">
        <v>330</v>
      </c>
      <c r="J886" s="343">
        <v>2</v>
      </c>
      <c r="K886" s="353" t="s">
        <v>479</v>
      </c>
      <c r="L886" s="354" t="s">
        <v>1106</v>
      </c>
      <c r="M886" s="247">
        <v>0</v>
      </c>
      <c r="N886" s="247">
        <v>0</v>
      </c>
      <c r="O886" s="247">
        <v>0</v>
      </c>
      <c r="P886" s="18">
        <v>2</v>
      </c>
      <c r="Q886" s="247">
        <v>0</v>
      </c>
      <c r="R886" s="279">
        <f t="shared" si="7"/>
        <v>2</v>
      </c>
    </row>
    <row r="887" spans="2:18" s="265" customFormat="1" ht="13.5" customHeight="1">
      <c r="B887" s="338" t="s">
        <v>122</v>
      </c>
      <c r="C887" s="338"/>
      <c r="D887" s="254" t="s">
        <v>1197</v>
      </c>
      <c r="E887" s="339"/>
      <c r="F887" s="339" t="s">
        <v>275</v>
      </c>
      <c r="G887" s="339">
        <v>2</v>
      </c>
      <c r="H887" s="339">
        <v>3</v>
      </c>
      <c r="I887" s="339" t="s">
        <v>330</v>
      </c>
      <c r="J887" s="339">
        <v>3</v>
      </c>
      <c r="K887" s="339" t="s">
        <v>460</v>
      </c>
      <c r="L887" s="350" t="s">
        <v>1106</v>
      </c>
      <c r="M887" s="329">
        <v>0</v>
      </c>
      <c r="N887" s="329">
        <v>0</v>
      </c>
      <c r="O887" s="329">
        <v>0</v>
      </c>
      <c r="P887" s="329">
        <v>0</v>
      </c>
      <c r="Q887" s="329">
        <v>0</v>
      </c>
      <c r="R887" s="279">
        <f t="shared" si="7"/>
        <v>0</v>
      </c>
    </row>
    <row r="888" spans="2:18" s="260" customFormat="1" ht="13.5" customHeight="1">
      <c r="B888" s="342" t="s">
        <v>1198</v>
      </c>
      <c r="C888" s="342"/>
      <c r="D888" s="254" t="s">
        <v>1199</v>
      </c>
      <c r="E888" s="343"/>
      <c r="F888" s="343" t="s">
        <v>542</v>
      </c>
      <c r="G888" s="343">
        <v>3</v>
      </c>
      <c r="H888" s="343">
        <v>2</v>
      </c>
      <c r="I888" s="343" t="s">
        <v>330</v>
      </c>
      <c r="J888" s="343">
        <v>3</v>
      </c>
      <c r="K888" s="353" t="s">
        <v>479</v>
      </c>
      <c r="L888" s="354" t="s">
        <v>1106</v>
      </c>
      <c r="M888" s="247">
        <v>0</v>
      </c>
      <c r="N888" s="247">
        <v>0</v>
      </c>
      <c r="O888" s="247">
        <v>0</v>
      </c>
      <c r="P888" s="247">
        <v>0</v>
      </c>
      <c r="Q888" s="18">
        <v>2</v>
      </c>
      <c r="R888" s="279">
        <f t="shared" si="7"/>
        <v>2</v>
      </c>
    </row>
    <row r="889" spans="2:18" s="260" customFormat="1" ht="13.5" customHeight="1">
      <c r="B889" s="342" t="s">
        <v>1200</v>
      </c>
      <c r="C889" s="342"/>
      <c r="D889" s="254" t="s">
        <v>1201</v>
      </c>
      <c r="E889" s="343"/>
      <c r="F889" s="343" t="s">
        <v>275</v>
      </c>
      <c r="G889" s="343">
        <v>4</v>
      </c>
      <c r="H889" s="343">
        <v>5</v>
      </c>
      <c r="I889" s="343" t="s">
        <v>330</v>
      </c>
      <c r="J889" s="343">
        <v>4</v>
      </c>
      <c r="K889" s="353" t="s">
        <v>502</v>
      </c>
      <c r="L889" s="354" t="s">
        <v>1106</v>
      </c>
      <c r="M889" s="247">
        <v>0</v>
      </c>
      <c r="N889" s="18">
        <v>1</v>
      </c>
      <c r="O889" s="18">
        <v>1</v>
      </c>
      <c r="P889" s="18">
        <v>1</v>
      </c>
      <c r="Q889" s="247">
        <v>0</v>
      </c>
      <c r="R889" s="279">
        <f t="shared" si="7"/>
        <v>3</v>
      </c>
    </row>
    <row r="890" spans="2:18" s="260" customFormat="1" ht="13.5" customHeight="1">
      <c r="B890" s="342" t="s">
        <v>1202</v>
      </c>
      <c r="C890" s="342"/>
      <c r="D890" s="254" t="s">
        <v>1203</v>
      </c>
      <c r="E890" s="343"/>
      <c r="F890" s="343" t="s">
        <v>275</v>
      </c>
      <c r="G890" s="343">
        <v>5</v>
      </c>
      <c r="H890" s="343">
        <v>3</v>
      </c>
      <c r="I890" s="343" t="s">
        <v>330</v>
      </c>
      <c r="J890" s="343">
        <v>4</v>
      </c>
      <c r="K890" s="353" t="s">
        <v>479</v>
      </c>
      <c r="L890" s="354" t="s">
        <v>1106</v>
      </c>
      <c r="M890" s="247">
        <v>0</v>
      </c>
      <c r="N890" s="247">
        <v>0</v>
      </c>
      <c r="O890" s="247">
        <v>0</v>
      </c>
      <c r="P890" s="247">
        <v>0</v>
      </c>
      <c r="Q890" s="247">
        <v>0</v>
      </c>
      <c r="R890" s="279">
        <f t="shared" si="7"/>
        <v>0</v>
      </c>
    </row>
    <row r="891" spans="2:18" s="265" customFormat="1" ht="13.5" customHeight="1">
      <c r="B891" s="338" t="s">
        <v>1204</v>
      </c>
      <c r="C891" s="338"/>
      <c r="D891" s="254" t="s">
        <v>1205</v>
      </c>
      <c r="E891" s="339"/>
      <c r="F891" s="339" t="s">
        <v>275</v>
      </c>
      <c r="G891" s="339">
        <v>5</v>
      </c>
      <c r="H891" s="339">
        <v>5</v>
      </c>
      <c r="I891" s="339" t="s">
        <v>330</v>
      </c>
      <c r="J891" s="339">
        <v>5</v>
      </c>
      <c r="K891" s="339" t="s">
        <v>460</v>
      </c>
      <c r="L891" s="350" t="s">
        <v>1106</v>
      </c>
      <c r="M891" s="329">
        <v>0</v>
      </c>
      <c r="N891" s="329">
        <v>0</v>
      </c>
      <c r="O891" s="329">
        <v>0</v>
      </c>
      <c r="P891" s="329">
        <v>0</v>
      </c>
      <c r="Q891" s="329">
        <v>0</v>
      </c>
      <c r="R891" s="279">
        <f t="shared" ref="R891:R954" si="8">SUM(M891:Q891)</f>
        <v>0</v>
      </c>
    </row>
    <row r="892" spans="2:18" s="260" customFormat="1" ht="13.5" customHeight="1">
      <c r="B892" s="342" t="s">
        <v>1206</v>
      </c>
      <c r="C892" s="342"/>
      <c r="D892" s="254" t="s">
        <v>1207</v>
      </c>
      <c r="E892" s="343"/>
      <c r="F892" s="343" t="s">
        <v>275</v>
      </c>
      <c r="G892" s="343">
        <v>5</v>
      </c>
      <c r="H892" s="343">
        <v>5</v>
      </c>
      <c r="I892" s="343" t="s">
        <v>330</v>
      </c>
      <c r="J892" s="343">
        <v>6</v>
      </c>
      <c r="K892" s="353" t="s">
        <v>496</v>
      </c>
      <c r="L892" s="354" t="s">
        <v>1106</v>
      </c>
      <c r="M892" s="18">
        <v>2</v>
      </c>
      <c r="N892" s="18">
        <v>2</v>
      </c>
      <c r="O892" s="18">
        <v>1</v>
      </c>
      <c r="P892" s="18">
        <v>1</v>
      </c>
      <c r="Q892" s="18">
        <v>2</v>
      </c>
      <c r="R892" s="279">
        <f t="shared" si="8"/>
        <v>8</v>
      </c>
    </row>
    <row r="893" spans="2:18" s="260" customFormat="1" ht="13.5" customHeight="1">
      <c r="B893" s="342" t="s">
        <v>1208</v>
      </c>
      <c r="C893" s="342"/>
      <c r="D893" s="254" t="s">
        <v>1209</v>
      </c>
      <c r="E893" s="343"/>
      <c r="F893" s="343" t="s">
        <v>1118</v>
      </c>
      <c r="G893" s="343"/>
      <c r="H893" s="343">
        <v>5</v>
      </c>
      <c r="I893" s="343" t="s">
        <v>330</v>
      </c>
      <c r="J893" s="343">
        <v>9</v>
      </c>
      <c r="K893" s="353" t="s">
        <v>502</v>
      </c>
      <c r="L893" s="354" t="s">
        <v>1106</v>
      </c>
      <c r="M893" s="355">
        <v>0</v>
      </c>
      <c r="N893" s="247">
        <v>0</v>
      </c>
      <c r="O893" s="247">
        <v>0</v>
      </c>
      <c r="P893" s="18">
        <v>1</v>
      </c>
      <c r="Q893" s="18">
        <v>1</v>
      </c>
      <c r="R893" s="279">
        <f t="shared" si="8"/>
        <v>2</v>
      </c>
    </row>
    <row r="894" spans="2:18" s="265" customFormat="1" ht="13.5" customHeight="1">
      <c r="B894" s="338" t="s">
        <v>1210</v>
      </c>
      <c r="C894" s="338"/>
      <c r="D894" s="254" t="s">
        <v>1211</v>
      </c>
      <c r="E894" s="339"/>
      <c r="F894" s="339" t="s">
        <v>256</v>
      </c>
      <c r="G894" s="339"/>
      <c r="H894" s="339"/>
      <c r="I894" s="339" t="s">
        <v>347</v>
      </c>
      <c r="J894" s="339">
        <v>2</v>
      </c>
      <c r="K894" s="339" t="s">
        <v>460</v>
      </c>
      <c r="L894" s="350" t="s">
        <v>1106</v>
      </c>
      <c r="M894" s="329">
        <v>0</v>
      </c>
      <c r="N894" s="329">
        <v>0</v>
      </c>
      <c r="O894" s="329">
        <v>0</v>
      </c>
      <c r="P894" s="329">
        <v>0</v>
      </c>
      <c r="Q894" s="329">
        <v>0</v>
      </c>
      <c r="R894" s="279">
        <f t="shared" si="8"/>
        <v>0</v>
      </c>
    </row>
    <row r="895" spans="2:18" s="265" customFormat="1" ht="13.5" customHeight="1">
      <c r="B895" s="338" t="s">
        <v>1212</v>
      </c>
      <c r="C895" s="338"/>
      <c r="D895" s="254" t="s">
        <v>1036</v>
      </c>
      <c r="E895" s="339" t="s">
        <v>935</v>
      </c>
      <c r="F895" s="339" t="s">
        <v>275</v>
      </c>
      <c r="G895" s="339">
        <v>2</v>
      </c>
      <c r="H895" s="339">
        <v>2</v>
      </c>
      <c r="I895" s="339" t="s">
        <v>347</v>
      </c>
      <c r="J895" s="339">
        <v>2</v>
      </c>
      <c r="K895" s="339" t="s">
        <v>460</v>
      </c>
      <c r="L895" s="350" t="s">
        <v>1106</v>
      </c>
      <c r="M895" s="329">
        <v>0</v>
      </c>
      <c r="N895" s="329">
        <v>0</v>
      </c>
      <c r="O895" s="329">
        <v>0</v>
      </c>
      <c r="P895" s="329">
        <v>0</v>
      </c>
      <c r="Q895" s="329">
        <v>0</v>
      </c>
      <c r="R895" s="279">
        <f t="shared" si="8"/>
        <v>0</v>
      </c>
    </row>
    <row r="896" spans="2:18" s="260" customFormat="1" ht="13.5" customHeight="1">
      <c r="B896" s="342" t="s">
        <v>1213</v>
      </c>
      <c r="C896" s="342"/>
      <c r="D896" s="254" t="s">
        <v>1214</v>
      </c>
      <c r="E896" s="343"/>
      <c r="F896" s="343" t="s">
        <v>256</v>
      </c>
      <c r="G896" s="343"/>
      <c r="H896" s="343"/>
      <c r="I896" s="343" t="s">
        <v>347</v>
      </c>
      <c r="J896" s="343">
        <v>2</v>
      </c>
      <c r="K896" s="353" t="s">
        <v>496</v>
      </c>
      <c r="L896" s="354" t="s">
        <v>1106</v>
      </c>
      <c r="M896" s="18">
        <v>1</v>
      </c>
      <c r="N896" s="18">
        <v>1</v>
      </c>
      <c r="O896" s="18">
        <v>1</v>
      </c>
      <c r="P896" s="18">
        <v>2</v>
      </c>
      <c r="Q896" s="18">
        <v>1</v>
      </c>
      <c r="R896" s="279">
        <f t="shared" si="8"/>
        <v>6</v>
      </c>
    </row>
    <row r="897" spans="2:18" s="265" customFormat="1" ht="13.5" customHeight="1">
      <c r="B897" s="338" t="s">
        <v>1215</v>
      </c>
      <c r="C897" s="338"/>
      <c r="D897" s="254" t="s">
        <v>1216</v>
      </c>
      <c r="E897" s="339"/>
      <c r="F897" s="339" t="s">
        <v>275</v>
      </c>
      <c r="G897" s="339">
        <v>2</v>
      </c>
      <c r="H897" s="339">
        <v>8</v>
      </c>
      <c r="I897" s="339" t="s">
        <v>347</v>
      </c>
      <c r="J897" s="339">
        <v>3</v>
      </c>
      <c r="K897" s="339" t="s">
        <v>460</v>
      </c>
      <c r="L897" s="350" t="s">
        <v>1106</v>
      </c>
      <c r="M897" s="329">
        <v>0</v>
      </c>
      <c r="N897" s="329">
        <v>0</v>
      </c>
      <c r="O897" s="329">
        <v>0</v>
      </c>
      <c r="P897" s="329">
        <v>0</v>
      </c>
      <c r="Q897" s="329">
        <v>0</v>
      </c>
      <c r="R897" s="279">
        <f t="shared" si="8"/>
        <v>0</v>
      </c>
    </row>
    <row r="898" spans="2:18" s="260" customFormat="1" ht="13.5" customHeight="1">
      <c r="B898" s="342" t="s">
        <v>1217</v>
      </c>
      <c r="C898" s="342"/>
      <c r="D898" s="254" t="s">
        <v>1218</v>
      </c>
      <c r="E898" s="343"/>
      <c r="F898" s="343" t="s">
        <v>542</v>
      </c>
      <c r="G898" s="343">
        <v>1</v>
      </c>
      <c r="H898" s="343">
        <v>3</v>
      </c>
      <c r="I898" s="343" t="s">
        <v>347</v>
      </c>
      <c r="J898" s="343">
        <v>3</v>
      </c>
      <c r="K898" s="353" t="s">
        <v>479</v>
      </c>
      <c r="L898" s="354" t="s">
        <v>1106</v>
      </c>
      <c r="M898" s="247">
        <v>0</v>
      </c>
      <c r="N898" s="247">
        <v>0</v>
      </c>
      <c r="O898" s="247">
        <v>0</v>
      </c>
      <c r="P898" s="247">
        <v>0</v>
      </c>
      <c r="Q898" s="247">
        <v>0</v>
      </c>
      <c r="R898" s="279">
        <f t="shared" si="8"/>
        <v>0</v>
      </c>
    </row>
    <row r="899" spans="2:18" s="265" customFormat="1" ht="13.5" customHeight="1">
      <c r="B899" s="338" t="s">
        <v>1219</v>
      </c>
      <c r="C899" s="338"/>
      <c r="D899" s="254" t="s">
        <v>1220</v>
      </c>
      <c r="E899" s="339"/>
      <c r="F899" s="339" t="s">
        <v>256</v>
      </c>
      <c r="G899" s="339"/>
      <c r="H899" s="339"/>
      <c r="I899" s="339" t="s">
        <v>347</v>
      </c>
      <c r="J899" s="339">
        <v>4</v>
      </c>
      <c r="K899" s="339" t="s">
        <v>479</v>
      </c>
      <c r="L899" s="350" t="s">
        <v>1106</v>
      </c>
      <c r="M899" s="329">
        <v>0</v>
      </c>
      <c r="N899" s="329">
        <v>0</v>
      </c>
      <c r="O899" s="329">
        <v>0</v>
      </c>
      <c r="P899" s="329">
        <v>0</v>
      </c>
      <c r="Q899" s="329">
        <v>0</v>
      </c>
      <c r="R899" s="279">
        <f t="shared" si="8"/>
        <v>0</v>
      </c>
    </row>
    <row r="900" spans="2:18" s="260" customFormat="1" ht="13.5" customHeight="1">
      <c r="B900" s="344" t="s">
        <v>178</v>
      </c>
      <c r="C900" s="344"/>
      <c r="D900" s="254" t="s">
        <v>1221</v>
      </c>
      <c r="E900" s="343"/>
      <c r="F900" s="343" t="s">
        <v>1118</v>
      </c>
      <c r="G900" s="343"/>
      <c r="H900" s="343">
        <v>5</v>
      </c>
      <c r="I900" s="343" t="s">
        <v>347</v>
      </c>
      <c r="J900" s="343">
        <v>5</v>
      </c>
      <c r="K900" s="353" t="s">
        <v>502</v>
      </c>
      <c r="L900" s="354" t="s">
        <v>1106</v>
      </c>
      <c r="M900" s="355">
        <v>0</v>
      </c>
      <c r="N900" s="355">
        <v>0</v>
      </c>
      <c r="O900" s="18">
        <v>1</v>
      </c>
      <c r="P900" s="355">
        <v>0</v>
      </c>
      <c r="Q900" s="355">
        <v>0</v>
      </c>
      <c r="R900" s="279">
        <f t="shared" si="8"/>
        <v>1</v>
      </c>
    </row>
    <row r="901" spans="2:18" s="260" customFormat="1" ht="13.5" customHeight="1">
      <c r="B901" s="342" t="s">
        <v>1222</v>
      </c>
      <c r="C901" s="342"/>
      <c r="D901" s="254" t="s">
        <v>1223</v>
      </c>
      <c r="E901" s="343"/>
      <c r="F901" s="343" t="s">
        <v>275</v>
      </c>
      <c r="G901" s="343">
        <v>2</v>
      </c>
      <c r="H901" s="343">
        <v>7</v>
      </c>
      <c r="I901" s="343" t="s">
        <v>347</v>
      </c>
      <c r="J901" s="343">
        <v>5</v>
      </c>
      <c r="K901" s="353" t="s">
        <v>479</v>
      </c>
      <c r="L901" s="354" t="s">
        <v>1106</v>
      </c>
      <c r="M901" s="247">
        <v>0</v>
      </c>
      <c r="N901" s="247">
        <v>0</v>
      </c>
      <c r="O901" s="247">
        <v>0</v>
      </c>
      <c r="P901" s="247">
        <v>0</v>
      </c>
      <c r="Q901" s="247">
        <v>0</v>
      </c>
      <c r="R901" s="279">
        <f t="shared" si="8"/>
        <v>0</v>
      </c>
    </row>
    <row r="902" spans="2:18" s="260" customFormat="1" ht="13.5" customHeight="1">
      <c r="B902" s="342" t="s">
        <v>1224</v>
      </c>
      <c r="C902" s="342"/>
      <c r="D902" s="254" t="s">
        <v>1225</v>
      </c>
      <c r="E902" s="343"/>
      <c r="F902" s="343" t="s">
        <v>275</v>
      </c>
      <c r="G902" s="343">
        <v>4</v>
      </c>
      <c r="H902" s="343">
        <v>4</v>
      </c>
      <c r="I902" s="343" t="s">
        <v>347</v>
      </c>
      <c r="J902" s="343">
        <v>6</v>
      </c>
      <c r="K902" s="353" t="s">
        <v>502</v>
      </c>
      <c r="L902" s="354" t="s">
        <v>1106</v>
      </c>
      <c r="M902" s="18">
        <v>1</v>
      </c>
      <c r="N902" s="18">
        <v>1</v>
      </c>
      <c r="O902" s="247">
        <v>0</v>
      </c>
      <c r="P902" s="247">
        <v>0</v>
      </c>
      <c r="Q902" s="247">
        <v>0</v>
      </c>
      <c r="R902" s="279">
        <f t="shared" si="8"/>
        <v>2</v>
      </c>
    </row>
    <row r="903" spans="2:18" s="260" customFormat="1" ht="13.5" customHeight="1">
      <c r="B903" s="342" t="s">
        <v>1226</v>
      </c>
      <c r="C903" s="342"/>
      <c r="D903" s="254" t="s">
        <v>1227</v>
      </c>
      <c r="E903" s="343" t="s">
        <v>911</v>
      </c>
      <c r="F903" s="343" t="s">
        <v>275</v>
      </c>
      <c r="G903" s="343">
        <v>8</v>
      </c>
      <c r="H903" s="343">
        <v>8</v>
      </c>
      <c r="I903" s="343" t="s">
        <v>347</v>
      </c>
      <c r="J903" s="343">
        <v>11</v>
      </c>
      <c r="K903" s="353" t="s">
        <v>496</v>
      </c>
      <c r="L903" s="354" t="s">
        <v>1106</v>
      </c>
      <c r="M903" s="18">
        <v>2</v>
      </c>
      <c r="N903" s="247">
        <v>0</v>
      </c>
      <c r="O903" s="18">
        <v>1</v>
      </c>
      <c r="P903" s="18">
        <v>1</v>
      </c>
      <c r="Q903" s="247">
        <v>0</v>
      </c>
      <c r="R903" s="279">
        <f t="shared" si="8"/>
        <v>4</v>
      </c>
    </row>
    <row r="904" spans="2:18" s="265" customFormat="1" ht="13.5" customHeight="1">
      <c r="B904" s="338" t="s">
        <v>1228</v>
      </c>
      <c r="C904" s="338"/>
      <c r="D904" s="254" t="s">
        <v>1229</v>
      </c>
      <c r="E904" s="339"/>
      <c r="F904" s="339" t="s">
        <v>275</v>
      </c>
      <c r="G904" s="339">
        <v>1</v>
      </c>
      <c r="H904" s="339">
        <v>1</v>
      </c>
      <c r="I904" s="339" t="s">
        <v>384</v>
      </c>
      <c r="J904" s="339">
        <v>1</v>
      </c>
      <c r="K904" s="339" t="s">
        <v>460</v>
      </c>
      <c r="L904" s="350" t="s">
        <v>1106</v>
      </c>
      <c r="M904" s="329">
        <v>0</v>
      </c>
      <c r="N904" s="329">
        <v>0</v>
      </c>
      <c r="O904" s="329">
        <v>0</v>
      </c>
      <c r="P904" s="329">
        <v>0</v>
      </c>
      <c r="Q904" s="329">
        <v>0</v>
      </c>
      <c r="R904" s="279">
        <f t="shared" si="8"/>
        <v>0</v>
      </c>
    </row>
    <row r="905" spans="2:18" s="265" customFormat="1" ht="13.5" customHeight="1">
      <c r="B905" s="338" t="s">
        <v>1230</v>
      </c>
      <c r="C905" s="338"/>
      <c r="D905" s="254" t="s">
        <v>1231</v>
      </c>
      <c r="E905" s="339"/>
      <c r="F905" s="339" t="s">
        <v>256</v>
      </c>
      <c r="G905" s="339"/>
      <c r="H905" s="339"/>
      <c r="I905" s="339" t="s">
        <v>384</v>
      </c>
      <c r="J905" s="339">
        <v>2</v>
      </c>
      <c r="K905" s="339" t="s">
        <v>460</v>
      </c>
      <c r="L905" s="350" t="s">
        <v>1106</v>
      </c>
      <c r="M905" s="329">
        <v>0</v>
      </c>
      <c r="N905" s="329">
        <v>0</v>
      </c>
      <c r="O905" s="329">
        <v>0</v>
      </c>
      <c r="P905" s="329">
        <v>0</v>
      </c>
      <c r="Q905" s="329">
        <v>0</v>
      </c>
      <c r="R905" s="279">
        <f t="shared" si="8"/>
        <v>0</v>
      </c>
    </row>
    <row r="906" spans="2:18" s="260" customFormat="1" ht="13.5" customHeight="1">
      <c r="B906" s="342" t="s">
        <v>29</v>
      </c>
      <c r="C906" s="342"/>
      <c r="D906" s="254" t="s">
        <v>1232</v>
      </c>
      <c r="E906" s="343"/>
      <c r="F906" s="343" t="s">
        <v>275</v>
      </c>
      <c r="G906" s="343">
        <v>2</v>
      </c>
      <c r="H906" s="343">
        <v>3</v>
      </c>
      <c r="I906" s="343" t="s">
        <v>384</v>
      </c>
      <c r="J906" s="343">
        <v>2</v>
      </c>
      <c r="K906" s="353" t="s">
        <v>496</v>
      </c>
      <c r="L906" s="354" t="s">
        <v>1106</v>
      </c>
      <c r="M906" s="18">
        <v>1</v>
      </c>
      <c r="N906" s="247">
        <v>0</v>
      </c>
      <c r="O906" s="18">
        <v>2</v>
      </c>
      <c r="P906" s="18">
        <v>2</v>
      </c>
      <c r="Q906" s="18">
        <v>2</v>
      </c>
      <c r="R906" s="279">
        <f t="shared" si="8"/>
        <v>7</v>
      </c>
    </row>
    <row r="907" spans="2:18" s="260" customFormat="1" ht="13.5" customHeight="1">
      <c r="B907" s="344" t="s">
        <v>7</v>
      </c>
      <c r="C907" s="344"/>
      <c r="D907" s="254" t="s">
        <v>1233</v>
      </c>
      <c r="E907" s="343"/>
      <c r="F907" s="343" t="s">
        <v>256</v>
      </c>
      <c r="G907" s="343"/>
      <c r="H907" s="343"/>
      <c r="I907" s="343" t="s">
        <v>384</v>
      </c>
      <c r="J907" s="343">
        <v>2</v>
      </c>
      <c r="K907" s="353" t="s">
        <v>479</v>
      </c>
      <c r="L907" s="354" t="s">
        <v>1106</v>
      </c>
      <c r="M907" s="247">
        <v>0</v>
      </c>
      <c r="N907" s="247">
        <v>0</v>
      </c>
      <c r="O907" s="247">
        <v>0</v>
      </c>
      <c r="P907" s="247">
        <v>0</v>
      </c>
      <c r="Q907" s="247">
        <v>0</v>
      </c>
      <c r="R907" s="279">
        <f t="shared" si="8"/>
        <v>0</v>
      </c>
    </row>
    <row r="908" spans="2:18" s="260" customFormat="1" ht="13.5" customHeight="1">
      <c r="B908" s="342" t="s">
        <v>1234</v>
      </c>
      <c r="C908" s="342"/>
      <c r="D908" s="254" t="s">
        <v>1235</v>
      </c>
      <c r="E908" s="343" t="s">
        <v>1010</v>
      </c>
      <c r="F908" s="343" t="s">
        <v>275</v>
      </c>
      <c r="G908" s="343">
        <v>3</v>
      </c>
      <c r="H908" s="343">
        <v>6</v>
      </c>
      <c r="I908" s="343" t="s">
        <v>384</v>
      </c>
      <c r="J908" s="343">
        <v>3</v>
      </c>
      <c r="K908" s="353" t="s">
        <v>460</v>
      </c>
      <c r="L908" s="354" t="s">
        <v>1106</v>
      </c>
      <c r="M908" s="247">
        <v>0</v>
      </c>
      <c r="N908" s="247">
        <v>0</v>
      </c>
      <c r="O908" s="247">
        <v>0</v>
      </c>
      <c r="P908" s="247">
        <v>0</v>
      </c>
      <c r="Q908" s="247">
        <v>0</v>
      </c>
      <c r="R908" s="279">
        <f t="shared" si="8"/>
        <v>0</v>
      </c>
    </row>
    <row r="909" spans="2:18" s="260" customFormat="1" ht="13.5" customHeight="1">
      <c r="B909" s="342" t="s">
        <v>1236</v>
      </c>
      <c r="C909" s="342"/>
      <c r="D909" s="254" t="s">
        <v>1237</v>
      </c>
      <c r="E909" s="343"/>
      <c r="F909" s="343" t="s">
        <v>256</v>
      </c>
      <c r="G909" s="343"/>
      <c r="H909" s="343"/>
      <c r="I909" s="343" t="s">
        <v>384</v>
      </c>
      <c r="J909" s="343">
        <v>3</v>
      </c>
      <c r="K909" s="353" t="s">
        <v>496</v>
      </c>
      <c r="L909" s="354" t="s">
        <v>1106</v>
      </c>
      <c r="M909" s="18">
        <v>2</v>
      </c>
      <c r="N909" s="247">
        <v>0</v>
      </c>
      <c r="O909" s="18">
        <v>2</v>
      </c>
      <c r="P909" s="18">
        <v>2</v>
      </c>
      <c r="Q909" s="247">
        <v>0</v>
      </c>
      <c r="R909" s="279">
        <f t="shared" si="8"/>
        <v>6</v>
      </c>
    </row>
    <row r="910" spans="2:18" s="260" customFormat="1" ht="13.5" customHeight="1">
      <c r="B910" s="342" t="s">
        <v>1238</v>
      </c>
      <c r="C910" s="342"/>
      <c r="D910" s="254" t="s">
        <v>1239</v>
      </c>
      <c r="E910" s="343"/>
      <c r="F910" s="343" t="s">
        <v>256</v>
      </c>
      <c r="G910" s="343"/>
      <c r="H910" s="343"/>
      <c r="I910" s="343" t="s">
        <v>384</v>
      </c>
      <c r="J910" s="343">
        <v>3</v>
      </c>
      <c r="K910" s="353" t="s">
        <v>479</v>
      </c>
      <c r="L910" s="354" t="s">
        <v>1106</v>
      </c>
      <c r="M910" s="247">
        <v>0</v>
      </c>
      <c r="N910" s="247">
        <v>0</v>
      </c>
      <c r="O910" s="18">
        <v>2</v>
      </c>
      <c r="P910" s="247">
        <v>0</v>
      </c>
      <c r="Q910" s="18">
        <v>2</v>
      </c>
      <c r="R910" s="279">
        <f t="shared" si="8"/>
        <v>4</v>
      </c>
    </row>
    <row r="911" spans="2:18" s="260" customFormat="1" ht="13.5" customHeight="1">
      <c r="B911" s="342" t="s">
        <v>1240</v>
      </c>
      <c r="C911" s="342"/>
      <c r="D911" s="254" t="s">
        <v>1241</v>
      </c>
      <c r="E911" s="343"/>
      <c r="F911" s="343" t="s">
        <v>275</v>
      </c>
      <c r="G911" s="343">
        <v>1</v>
      </c>
      <c r="H911" s="343">
        <v>6</v>
      </c>
      <c r="I911" s="343" t="s">
        <v>384</v>
      </c>
      <c r="J911" s="343">
        <v>5</v>
      </c>
      <c r="K911" s="353" t="s">
        <v>502</v>
      </c>
      <c r="L911" s="354" t="s">
        <v>1106</v>
      </c>
      <c r="M911" s="18">
        <v>1</v>
      </c>
      <c r="N911" s="18">
        <v>1</v>
      </c>
      <c r="O911" s="18">
        <v>1</v>
      </c>
      <c r="P911" s="18">
        <v>1</v>
      </c>
      <c r="Q911" s="18">
        <v>1</v>
      </c>
      <c r="R911" s="279">
        <f t="shared" si="8"/>
        <v>5</v>
      </c>
    </row>
    <row r="912" spans="2:18" s="260" customFormat="1" ht="13.5" customHeight="1">
      <c r="B912" s="344" t="s">
        <v>1242</v>
      </c>
      <c r="C912" s="344"/>
      <c r="D912" s="254" t="s">
        <v>1243</v>
      </c>
      <c r="E912" s="343" t="s">
        <v>1010</v>
      </c>
      <c r="F912" s="343" t="s">
        <v>275</v>
      </c>
      <c r="G912" s="343">
        <v>4</v>
      </c>
      <c r="H912" s="343">
        <v>5</v>
      </c>
      <c r="I912" s="343" t="s">
        <v>384</v>
      </c>
      <c r="J912" s="343">
        <v>5</v>
      </c>
      <c r="K912" s="353" t="s">
        <v>479</v>
      </c>
      <c r="L912" s="354" t="s">
        <v>1106</v>
      </c>
      <c r="M912" s="247">
        <v>0</v>
      </c>
      <c r="N912" s="247">
        <v>0</v>
      </c>
      <c r="O912" s="247">
        <v>0</v>
      </c>
      <c r="P912" s="247">
        <v>0</v>
      </c>
      <c r="Q912" s="247">
        <v>0</v>
      </c>
      <c r="R912" s="279">
        <f t="shared" si="8"/>
        <v>0</v>
      </c>
    </row>
    <row r="913" spans="2:18" s="260" customFormat="1" ht="13.5" customHeight="1">
      <c r="B913" s="344" t="s">
        <v>18</v>
      </c>
      <c r="C913" s="344"/>
      <c r="D913" s="254" t="s">
        <v>1244</v>
      </c>
      <c r="E913" s="343"/>
      <c r="F913" s="343" t="s">
        <v>1118</v>
      </c>
      <c r="G913" s="343"/>
      <c r="H913" s="343">
        <v>5</v>
      </c>
      <c r="I913" s="343" t="s">
        <v>384</v>
      </c>
      <c r="J913" s="343">
        <v>10</v>
      </c>
      <c r="K913" s="353" t="s">
        <v>502</v>
      </c>
      <c r="L913" s="354" t="s">
        <v>1106</v>
      </c>
      <c r="M913" s="247">
        <v>0</v>
      </c>
      <c r="N913" s="247">
        <v>0</v>
      </c>
      <c r="O913" s="247">
        <v>0</v>
      </c>
      <c r="P913" s="247">
        <v>0</v>
      </c>
      <c r="Q913" s="247">
        <v>0</v>
      </c>
      <c r="R913" s="279">
        <f t="shared" si="8"/>
        <v>0</v>
      </c>
    </row>
    <row r="914" spans="2:18" s="265" customFormat="1" ht="13.5" customHeight="1">
      <c r="B914" s="338" t="s">
        <v>1245</v>
      </c>
      <c r="C914" s="338"/>
      <c r="D914" s="254" t="s">
        <v>1246</v>
      </c>
      <c r="E914" s="339"/>
      <c r="F914" s="339" t="s">
        <v>275</v>
      </c>
      <c r="G914" s="339">
        <v>1</v>
      </c>
      <c r="H914" s="339">
        <v>3</v>
      </c>
      <c r="I914" s="339" t="s">
        <v>401</v>
      </c>
      <c r="J914" s="339">
        <v>1</v>
      </c>
      <c r="K914" s="339" t="s">
        <v>460</v>
      </c>
      <c r="L914" s="350" t="s">
        <v>1106</v>
      </c>
      <c r="M914" s="329">
        <v>0</v>
      </c>
      <c r="N914" s="329">
        <v>0</v>
      </c>
      <c r="O914" s="329">
        <v>0</v>
      </c>
      <c r="P914" s="329">
        <v>0</v>
      </c>
      <c r="Q914" s="329">
        <v>0</v>
      </c>
      <c r="R914" s="279">
        <f t="shared" si="8"/>
        <v>0</v>
      </c>
    </row>
    <row r="915" spans="2:18" s="265" customFormat="1" ht="13.5" customHeight="1">
      <c r="B915" s="338" t="s">
        <v>1247</v>
      </c>
      <c r="C915" s="338"/>
      <c r="D915" s="254" t="s">
        <v>1248</v>
      </c>
      <c r="E915" s="339"/>
      <c r="F915" s="339" t="s">
        <v>256</v>
      </c>
      <c r="G915" s="339"/>
      <c r="H915" s="339"/>
      <c r="I915" s="339" t="s">
        <v>401</v>
      </c>
      <c r="J915" s="339">
        <v>2</v>
      </c>
      <c r="K915" s="339" t="s">
        <v>460</v>
      </c>
      <c r="L915" s="350" t="s">
        <v>1106</v>
      </c>
      <c r="M915" s="329">
        <v>0</v>
      </c>
      <c r="N915" s="329">
        <v>0</v>
      </c>
      <c r="O915" s="329">
        <v>0</v>
      </c>
      <c r="P915" s="329">
        <v>0</v>
      </c>
      <c r="Q915" s="329">
        <v>0</v>
      </c>
      <c r="R915" s="279">
        <f t="shared" si="8"/>
        <v>0</v>
      </c>
    </row>
    <row r="916" spans="2:18" s="260" customFormat="1" ht="13.5" customHeight="1">
      <c r="B916" s="342" t="s">
        <v>1249</v>
      </c>
      <c r="C916" s="342"/>
      <c r="D916" s="254" t="s">
        <v>1250</v>
      </c>
      <c r="E916" s="343"/>
      <c r="F916" s="343" t="s">
        <v>256</v>
      </c>
      <c r="G916" s="343"/>
      <c r="H916" s="343"/>
      <c r="I916" s="343" t="s">
        <v>401</v>
      </c>
      <c r="J916" s="343">
        <v>2</v>
      </c>
      <c r="K916" s="353" t="s">
        <v>496</v>
      </c>
      <c r="L916" s="354" t="s">
        <v>1106</v>
      </c>
      <c r="M916" s="18">
        <v>2</v>
      </c>
      <c r="N916" s="18">
        <v>2</v>
      </c>
      <c r="O916" s="18">
        <v>1</v>
      </c>
      <c r="P916" s="247">
        <v>0</v>
      </c>
      <c r="Q916" s="18">
        <v>2</v>
      </c>
      <c r="R916" s="279">
        <f t="shared" si="8"/>
        <v>7</v>
      </c>
    </row>
    <row r="917" spans="2:18" s="260" customFormat="1" ht="13.5" customHeight="1">
      <c r="B917" s="344" t="s">
        <v>1251</v>
      </c>
      <c r="C917" s="344"/>
      <c r="D917" s="254" t="s">
        <v>1252</v>
      </c>
      <c r="E917" s="343"/>
      <c r="F917" s="343" t="s">
        <v>256</v>
      </c>
      <c r="G917" s="343"/>
      <c r="H917" s="343"/>
      <c r="I917" s="343" t="s">
        <v>401</v>
      </c>
      <c r="J917" s="343">
        <v>2</v>
      </c>
      <c r="K917" s="353" t="s">
        <v>496</v>
      </c>
      <c r="L917" s="354" t="s">
        <v>1106</v>
      </c>
      <c r="M917" s="247">
        <v>0</v>
      </c>
      <c r="N917" s="18">
        <v>2</v>
      </c>
      <c r="O917" s="18">
        <v>2</v>
      </c>
      <c r="P917" s="18">
        <v>1</v>
      </c>
      <c r="Q917" s="18">
        <v>1</v>
      </c>
      <c r="R917" s="279">
        <f t="shared" si="8"/>
        <v>6</v>
      </c>
    </row>
    <row r="918" spans="2:18" s="265" customFormat="1" ht="13.5" customHeight="1">
      <c r="B918" s="338" t="s">
        <v>1253</v>
      </c>
      <c r="C918" s="338"/>
      <c r="D918" s="254" t="s">
        <v>1254</v>
      </c>
      <c r="E918" s="339"/>
      <c r="F918" s="339" t="s">
        <v>275</v>
      </c>
      <c r="G918" s="339">
        <v>4</v>
      </c>
      <c r="H918" s="339">
        <v>3</v>
      </c>
      <c r="I918" s="339" t="s">
        <v>401</v>
      </c>
      <c r="J918" s="339">
        <v>3</v>
      </c>
      <c r="K918" s="339" t="s">
        <v>479</v>
      </c>
      <c r="L918" s="350" t="s">
        <v>1106</v>
      </c>
      <c r="M918" s="329">
        <v>0</v>
      </c>
      <c r="N918" s="329">
        <v>0</v>
      </c>
      <c r="O918" s="329">
        <v>0</v>
      </c>
      <c r="P918" s="329">
        <v>0</v>
      </c>
      <c r="Q918" s="329">
        <v>0</v>
      </c>
      <c r="R918" s="279">
        <f t="shared" si="8"/>
        <v>0</v>
      </c>
    </row>
    <row r="919" spans="2:18" s="260" customFormat="1" ht="13.5" customHeight="1">
      <c r="B919" s="342" t="s">
        <v>1255</v>
      </c>
      <c r="C919" s="342"/>
      <c r="D919" s="254" t="s">
        <v>1256</v>
      </c>
      <c r="E919" s="343"/>
      <c r="F919" s="343" t="s">
        <v>275</v>
      </c>
      <c r="G919" s="343">
        <v>1</v>
      </c>
      <c r="H919" s="343">
        <v>4</v>
      </c>
      <c r="I919" s="343" t="s">
        <v>401</v>
      </c>
      <c r="J919" s="343">
        <v>3</v>
      </c>
      <c r="K919" s="353" t="s">
        <v>479</v>
      </c>
      <c r="L919" s="354" t="s">
        <v>1106</v>
      </c>
      <c r="M919" s="247">
        <v>0</v>
      </c>
      <c r="N919" s="247">
        <v>0</v>
      </c>
      <c r="O919" s="18">
        <v>1</v>
      </c>
      <c r="P919" s="247">
        <v>0</v>
      </c>
      <c r="Q919" s="247">
        <v>0</v>
      </c>
      <c r="R919" s="279">
        <f t="shared" si="8"/>
        <v>1</v>
      </c>
    </row>
    <row r="920" spans="2:18" s="265" customFormat="1" ht="13.5" customHeight="1">
      <c r="B920" s="338" t="s">
        <v>1257</v>
      </c>
      <c r="C920" s="338"/>
      <c r="D920" s="254" t="s">
        <v>1258</v>
      </c>
      <c r="E920" s="339"/>
      <c r="F920" s="339" t="s">
        <v>275</v>
      </c>
      <c r="G920" s="339">
        <v>2</v>
      </c>
      <c r="H920" s="339">
        <v>2</v>
      </c>
      <c r="I920" s="339" t="s">
        <v>401</v>
      </c>
      <c r="J920" s="339">
        <v>4</v>
      </c>
      <c r="K920" s="339" t="s">
        <v>460</v>
      </c>
      <c r="L920" s="350" t="s">
        <v>1106</v>
      </c>
      <c r="M920" s="329">
        <v>0</v>
      </c>
      <c r="N920" s="329">
        <v>0</v>
      </c>
      <c r="O920" s="329">
        <v>0</v>
      </c>
      <c r="P920" s="329">
        <v>0</v>
      </c>
      <c r="Q920" s="329">
        <v>0</v>
      </c>
      <c r="R920" s="279">
        <f t="shared" si="8"/>
        <v>0</v>
      </c>
    </row>
    <row r="921" spans="2:18" s="265" customFormat="1" ht="13.5" customHeight="1">
      <c r="B921" s="338" t="s">
        <v>1259</v>
      </c>
      <c r="C921" s="338"/>
      <c r="D921" s="254" t="s">
        <v>1260</v>
      </c>
      <c r="E921" s="339"/>
      <c r="F921" s="339" t="s">
        <v>275</v>
      </c>
      <c r="G921" s="339">
        <v>3</v>
      </c>
      <c r="H921" s="339">
        <v>3</v>
      </c>
      <c r="I921" s="339" t="s">
        <v>401</v>
      </c>
      <c r="J921" s="339">
        <v>5</v>
      </c>
      <c r="K921" s="339" t="s">
        <v>479</v>
      </c>
      <c r="L921" s="350" t="s">
        <v>1106</v>
      </c>
      <c r="M921" s="329">
        <v>0</v>
      </c>
      <c r="N921" s="329">
        <v>0</v>
      </c>
      <c r="O921" s="329">
        <v>0</v>
      </c>
      <c r="P921" s="329">
        <v>0</v>
      </c>
      <c r="Q921" s="329">
        <v>0</v>
      </c>
      <c r="R921" s="279">
        <f t="shared" si="8"/>
        <v>0</v>
      </c>
    </row>
    <row r="922" spans="2:18" s="260" customFormat="1" ht="13.5" customHeight="1">
      <c r="B922" s="342" t="s">
        <v>1261</v>
      </c>
      <c r="C922" s="342"/>
      <c r="D922" s="254" t="s">
        <v>1262</v>
      </c>
      <c r="E922" s="343"/>
      <c r="F922" s="343" t="s">
        <v>275</v>
      </c>
      <c r="G922" s="343">
        <v>4</v>
      </c>
      <c r="H922" s="343">
        <v>6</v>
      </c>
      <c r="I922" s="343" t="s">
        <v>401</v>
      </c>
      <c r="J922" s="343">
        <v>8</v>
      </c>
      <c r="K922" s="353" t="s">
        <v>502</v>
      </c>
      <c r="L922" s="354" t="s">
        <v>1106</v>
      </c>
      <c r="M922" s="18">
        <v>1</v>
      </c>
      <c r="N922" s="18">
        <v>1</v>
      </c>
      <c r="O922" s="18">
        <v>1</v>
      </c>
      <c r="P922" s="355">
        <v>0</v>
      </c>
      <c r="Q922" s="18">
        <v>1</v>
      </c>
      <c r="R922" s="279">
        <f t="shared" si="8"/>
        <v>4</v>
      </c>
    </row>
    <row r="923" spans="2:18" s="260" customFormat="1" ht="13.5" customHeight="1">
      <c r="B923" s="342" t="s">
        <v>2967</v>
      </c>
      <c r="C923" s="342"/>
      <c r="D923" s="254" t="s">
        <v>1263</v>
      </c>
      <c r="E923" s="343"/>
      <c r="F923" s="343" t="s">
        <v>1118</v>
      </c>
      <c r="G923" s="343"/>
      <c r="H923" s="343">
        <v>5</v>
      </c>
      <c r="I923" s="343" t="s">
        <v>401</v>
      </c>
      <c r="J923" s="343">
        <v>8</v>
      </c>
      <c r="K923" s="353" t="s">
        <v>502</v>
      </c>
      <c r="L923" s="354" t="s">
        <v>1106</v>
      </c>
      <c r="M923" s="18">
        <v>1</v>
      </c>
      <c r="N923" s="247">
        <v>0</v>
      </c>
      <c r="O923" s="18">
        <v>1</v>
      </c>
      <c r="P923" s="355">
        <v>0</v>
      </c>
      <c r="Q923" s="18">
        <v>1</v>
      </c>
      <c r="R923" s="279">
        <f t="shared" si="8"/>
        <v>3</v>
      </c>
    </row>
    <row r="924" spans="2:18" s="265" customFormat="1" ht="13.5" customHeight="1">
      <c r="B924" s="338" t="s">
        <v>1264</v>
      </c>
      <c r="C924" s="338"/>
      <c r="D924" s="254"/>
      <c r="E924" s="339" t="s">
        <v>876</v>
      </c>
      <c r="F924" s="339" t="s">
        <v>275</v>
      </c>
      <c r="G924" s="339">
        <v>1</v>
      </c>
      <c r="H924" s="339">
        <v>1</v>
      </c>
      <c r="I924" s="339" t="s">
        <v>413</v>
      </c>
      <c r="J924" s="339">
        <v>0</v>
      </c>
      <c r="K924" s="339" t="s">
        <v>460</v>
      </c>
      <c r="L924" s="350" t="s">
        <v>1106</v>
      </c>
      <c r="M924" s="329">
        <v>0</v>
      </c>
      <c r="N924" s="329">
        <v>0</v>
      </c>
      <c r="O924" s="329">
        <v>0</v>
      </c>
      <c r="P924" s="329">
        <v>0</v>
      </c>
      <c r="Q924" s="329">
        <v>0</v>
      </c>
      <c r="R924" s="279">
        <f t="shared" si="8"/>
        <v>0</v>
      </c>
    </row>
    <row r="925" spans="2:18" s="266" customFormat="1" ht="13.5" customHeight="1">
      <c r="B925" s="340" t="s">
        <v>100</v>
      </c>
      <c r="C925" s="340"/>
      <c r="D925" s="254" t="s">
        <v>1265</v>
      </c>
      <c r="E925" s="341"/>
      <c r="F925" s="341" t="s">
        <v>275</v>
      </c>
      <c r="G925" s="341">
        <v>2</v>
      </c>
      <c r="H925" s="341">
        <v>1</v>
      </c>
      <c r="I925" s="341" t="s">
        <v>413</v>
      </c>
      <c r="J925" s="341">
        <v>1</v>
      </c>
      <c r="K925" s="341" t="s">
        <v>460</v>
      </c>
      <c r="L925" s="351" t="s">
        <v>1106</v>
      </c>
      <c r="M925" s="352">
        <v>0</v>
      </c>
      <c r="N925" s="352">
        <v>0</v>
      </c>
      <c r="O925" s="352">
        <v>0</v>
      </c>
      <c r="P925" s="352">
        <v>0</v>
      </c>
      <c r="Q925" s="352">
        <v>0</v>
      </c>
      <c r="R925" s="279">
        <f t="shared" si="8"/>
        <v>0</v>
      </c>
    </row>
    <row r="926" spans="2:18" s="266" customFormat="1" ht="13.5" customHeight="1">
      <c r="B926" s="340" t="s">
        <v>1266</v>
      </c>
      <c r="C926" s="340"/>
      <c r="D926" s="254" t="s">
        <v>1267</v>
      </c>
      <c r="E926" s="341"/>
      <c r="F926" s="341" t="s">
        <v>275</v>
      </c>
      <c r="G926" s="341">
        <v>1</v>
      </c>
      <c r="H926" s="341">
        <v>1</v>
      </c>
      <c r="I926" s="341" t="s">
        <v>413</v>
      </c>
      <c r="J926" s="341">
        <v>1</v>
      </c>
      <c r="K926" s="341" t="s">
        <v>460</v>
      </c>
      <c r="L926" s="351" t="s">
        <v>1106</v>
      </c>
      <c r="M926" s="352">
        <v>0</v>
      </c>
      <c r="N926" s="352">
        <v>0</v>
      </c>
      <c r="O926" s="352">
        <v>0</v>
      </c>
      <c r="P926" s="352">
        <v>0</v>
      </c>
      <c r="Q926" s="352">
        <v>0</v>
      </c>
      <c r="R926" s="279">
        <f t="shared" si="8"/>
        <v>0</v>
      </c>
    </row>
    <row r="927" spans="2:18" s="266" customFormat="1" ht="13.5" customHeight="1">
      <c r="B927" s="340" t="s">
        <v>1268</v>
      </c>
      <c r="C927" s="340"/>
      <c r="D927" s="254" t="s">
        <v>1180</v>
      </c>
      <c r="E927" s="341" t="s">
        <v>935</v>
      </c>
      <c r="F927" s="341" t="s">
        <v>275</v>
      </c>
      <c r="G927" s="341">
        <v>1</v>
      </c>
      <c r="H927" s="341">
        <v>1</v>
      </c>
      <c r="I927" s="341" t="s">
        <v>413</v>
      </c>
      <c r="J927" s="341">
        <v>1</v>
      </c>
      <c r="K927" s="341" t="s">
        <v>460</v>
      </c>
      <c r="L927" s="351" t="s">
        <v>1106</v>
      </c>
      <c r="M927" s="352">
        <v>0</v>
      </c>
      <c r="N927" s="352">
        <v>0</v>
      </c>
      <c r="O927" s="352">
        <v>0</v>
      </c>
      <c r="P927" s="352">
        <v>0</v>
      </c>
      <c r="Q927" s="352">
        <v>0</v>
      </c>
      <c r="R927" s="279">
        <f t="shared" si="8"/>
        <v>0</v>
      </c>
    </row>
    <row r="928" spans="2:18" s="265" customFormat="1" ht="13.5" customHeight="1">
      <c r="B928" s="338" t="s">
        <v>36</v>
      </c>
      <c r="C928" s="338"/>
      <c r="D928" s="254" t="s">
        <v>1269</v>
      </c>
      <c r="E928" s="339"/>
      <c r="F928" s="339" t="s">
        <v>275</v>
      </c>
      <c r="G928" s="339">
        <v>2</v>
      </c>
      <c r="H928" s="339">
        <v>2</v>
      </c>
      <c r="I928" s="339" t="s">
        <v>413</v>
      </c>
      <c r="J928" s="339">
        <v>2</v>
      </c>
      <c r="K928" s="339" t="s">
        <v>502</v>
      </c>
      <c r="L928" s="350" t="s">
        <v>1106</v>
      </c>
      <c r="M928" s="329">
        <v>0</v>
      </c>
      <c r="N928" s="329">
        <v>0</v>
      </c>
      <c r="O928" s="329">
        <v>0</v>
      </c>
      <c r="P928" s="329">
        <v>0</v>
      </c>
      <c r="Q928" s="329">
        <v>0</v>
      </c>
      <c r="R928" s="279">
        <f t="shared" si="8"/>
        <v>0</v>
      </c>
    </row>
    <row r="929" spans="2:18" s="266" customFormat="1" ht="13.5" customHeight="1">
      <c r="B929" s="340" t="s">
        <v>1270</v>
      </c>
      <c r="C929" s="340"/>
      <c r="D929" s="254" t="s">
        <v>1271</v>
      </c>
      <c r="E929" s="341"/>
      <c r="F929" s="341" t="s">
        <v>275</v>
      </c>
      <c r="G929" s="341">
        <v>1</v>
      </c>
      <c r="H929" s="341">
        <v>1</v>
      </c>
      <c r="I929" s="341" t="s">
        <v>413</v>
      </c>
      <c r="J929" s="341">
        <v>2</v>
      </c>
      <c r="K929" s="341" t="s">
        <v>460</v>
      </c>
      <c r="L929" s="351" t="s">
        <v>1106</v>
      </c>
      <c r="M929" s="352">
        <v>0</v>
      </c>
      <c r="N929" s="352">
        <v>0</v>
      </c>
      <c r="O929" s="352">
        <v>0</v>
      </c>
      <c r="P929" s="352">
        <v>0</v>
      </c>
      <c r="Q929" s="352">
        <v>0</v>
      </c>
      <c r="R929" s="279">
        <f t="shared" si="8"/>
        <v>0</v>
      </c>
    </row>
    <row r="930" spans="2:18" s="266" customFormat="1" ht="13.5" customHeight="1">
      <c r="B930" s="340" t="s">
        <v>1272</v>
      </c>
      <c r="C930" s="340"/>
      <c r="D930" s="254" t="s">
        <v>439</v>
      </c>
      <c r="E930" s="341"/>
      <c r="F930" s="341" t="s">
        <v>275</v>
      </c>
      <c r="G930" s="341">
        <v>2</v>
      </c>
      <c r="H930" s="341">
        <v>2</v>
      </c>
      <c r="I930" s="341" t="s">
        <v>413</v>
      </c>
      <c r="J930" s="341">
        <v>2</v>
      </c>
      <c r="K930" s="341" t="s">
        <v>460</v>
      </c>
      <c r="L930" s="351" t="s">
        <v>1106</v>
      </c>
      <c r="M930" s="352">
        <v>0</v>
      </c>
      <c r="N930" s="352">
        <v>0</v>
      </c>
      <c r="O930" s="352">
        <v>0</v>
      </c>
      <c r="P930" s="352">
        <v>0</v>
      </c>
      <c r="Q930" s="352">
        <v>0</v>
      </c>
      <c r="R930" s="279">
        <f t="shared" si="8"/>
        <v>0</v>
      </c>
    </row>
    <row r="931" spans="2:18" s="266" customFormat="1" ht="13.5" customHeight="1">
      <c r="B931" s="340" t="s">
        <v>1273</v>
      </c>
      <c r="C931" s="340"/>
      <c r="D931" s="254" t="s">
        <v>1274</v>
      </c>
      <c r="E931" s="341"/>
      <c r="F931" s="341" t="s">
        <v>275</v>
      </c>
      <c r="G931" s="341">
        <v>2</v>
      </c>
      <c r="H931" s="341">
        <v>3</v>
      </c>
      <c r="I931" s="341" t="s">
        <v>413</v>
      </c>
      <c r="J931" s="341">
        <v>2</v>
      </c>
      <c r="K931" s="341" t="s">
        <v>460</v>
      </c>
      <c r="L931" s="351" t="s">
        <v>1106</v>
      </c>
      <c r="M931" s="352">
        <v>0</v>
      </c>
      <c r="N931" s="352">
        <v>0</v>
      </c>
      <c r="O931" s="352">
        <v>0</v>
      </c>
      <c r="P931" s="352">
        <v>0</v>
      </c>
      <c r="Q931" s="352">
        <v>0</v>
      </c>
      <c r="R931" s="279">
        <f t="shared" si="8"/>
        <v>0</v>
      </c>
    </row>
    <row r="932" spans="2:18" s="260" customFormat="1" ht="13.5" customHeight="1">
      <c r="B932" s="342" t="s">
        <v>8</v>
      </c>
      <c r="C932" s="342"/>
      <c r="D932" s="254" t="s">
        <v>1275</v>
      </c>
      <c r="E932" s="343"/>
      <c r="F932" s="343" t="s">
        <v>275</v>
      </c>
      <c r="G932" s="343">
        <v>3</v>
      </c>
      <c r="H932" s="343">
        <v>3</v>
      </c>
      <c r="I932" s="343" t="s">
        <v>413</v>
      </c>
      <c r="J932" s="343">
        <v>3</v>
      </c>
      <c r="K932" s="353" t="s">
        <v>502</v>
      </c>
      <c r="L932" s="354" t="s">
        <v>1106</v>
      </c>
      <c r="M932" s="329">
        <v>0</v>
      </c>
      <c r="N932" s="18">
        <v>1</v>
      </c>
      <c r="O932" s="18">
        <v>1</v>
      </c>
      <c r="P932" s="18">
        <v>1</v>
      </c>
      <c r="Q932" s="18">
        <v>1</v>
      </c>
      <c r="R932" s="279">
        <f t="shared" si="8"/>
        <v>4</v>
      </c>
    </row>
    <row r="933" spans="2:18" s="265" customFormat="1" ht="13.5" customHeight="1">
      <c r="B933" s="338" t="s">
        <v>1276</v>
      </c>
      <c r="C933" s="338"/>
      <c r="D933" s="254" t="s">
        <v>1277</v>
      </c>
      <c r="E933" s="339"/>
      <c r="F933" s="339" t="s">
        <v>275</v>
      </c>
      <c r="G933" s="339">
        <v>4</v>
      </c>
      <c r="H933" s="339">
        <v>4</v>
      </c>
      <c r="I933" s="339" t="s">
        <v>413</v>
      </c>
      <c r="J933" s="339">
        <v>3</v>
      </c>
      <c r="K933" s="339" t="s">
        <v>460</v>
      </c>
      <c r="L933" s="350" t="s">
        <v>1106</v>
      </c>
      <c r="M933" s="329">
        <v>0</v>
      </c>
      <c r="N933" s="329">
        <v>0</v>
      </c>
      <c r="O933" s="329">
        <v>0</v>
      </c>
      <c r="P933" s="329">
        <v>0</v>
      </c>
      <c r="Q933" s="329">
        <v>0</v>
      </c>
      <c r="R933" s="279">
        <f t="shared" si="8"/>
        <v>0</v>
      </c>
    </row>
    <row r="934" spans="2:18" s="268" customFormat="1" ht="13.5" customHeight="1">
      <c r="B934" s="359" t="s">
        <v>3225</v>
      </c>
      <c r="C934" s="359"/>
      <c r="D934" s="254" t="s">
        <v>1278</v>
      </c>
      <c r="E934" s="360"/>
      <c r="F934" s="360" t="s">
        <v>275</v>
      </c>
      <c r="G934" s="360">
        <v>2</v>
      </c>
      <c r="H934" s="360">
        <v>4</v>
      </c>
      <c r="I934" s="360" t="s">
        <v>413</v>
      </c>
      <c r="J934" s="360">
        <v>3</v>
      </c>
      <c r="K934" s="360" t="s">
        <v>460</v>
      </c>
      <c r="L934" s="362" t="s">
        <v>1106</v>
      </c>
      <c r="M934" s="363">
        <v>0</v>
      </c>
      <c r="N934" s="363">
        <v>0</v>
      </c>
      <c r="O934" s="363">
        <v>0</v>
      </c>
      <c r="P934" s="363">
        <v>0</v>
      </c>
      <c r="Q934" s="363">
        <v>0</v>
      </c>
      <c r="R934" s="279">
        <f t="shared" si="8"/>
        <v>0</v>
      </c>
    </row>
    <row r="935" spans="2:18" s="268" customFormat="1" ht="13.5" customHeight="1">
      <c r="B935" s="359" t="s">
        <v>1279</v>
      </c>
      <c r="C935" s="359"/>
      <c r="D935" s="254" t="s">
        <v>1170</v>
      </c>
      <c r="E935" s="360"/>
      <c r="F935" s="360" t="s">
        <v>275</v>
      </c>
      <c r="G935" s="360">
        <v>3</v>
      </c>
      <c r="H935" s="360">
        <v>1</v>
      </c>
      <c r="I935" s="360" t="s">
        <v>413</v>
      </c>
      <c r="J935" s="360">
        <v>3</v>
      </c>
      <c r="K935" s="360" t="s">
        <v>460</v>
      </c>
      <c r="L935" s="362" t="s">
        <v>1106</v>
      </c>
      <c r="M935" s="363">
        <v>0</v>
      </c>
      <c r="N935" s="363">
        <v>0</v>
      </c>
      <c r="O935" s="363">
        <v>0</v>
      </c>
      <c r="P935" s="363">
        <v>0</v>
      </c>
      <c r="Q935" s="363">
        <v>0</v>
      </c>
      <c r="R935" s="279">
        <f t="shared" si="8"/>
        <v>0</v>
      </c>
    </row>
    <row r="936" spans="2:18" s="260" customFormat="1" ht="13.5" customHeight="1">
      <c r="B936" s="342" t="s">
        <v>1280</v>
      </c>
      <c r="C936" s="342"/>
      <c r="D936" s="254" t="s">
        <v>1281</v>
      </c>
      <c r="E936" s="343"/>
      <c r="F936" s="343" t="s">
        <v>275</v>
      </c>
      <c r="G936" s="343">
        <v>1</v>
      </c>
      <c r="H936" s="343">
        <v>5</v>
      </c>
      <c r="I936" s="343" t="s">
        <v>413</v>
      </c>
      <c r="J936" s="343">
        <v>3</v>
      </c>
      <c r="K936" s="353" t="s">
        <v>496</v>
      </c>
      <c r="L936" s="354" t="s">
        <v>1106</v>
      </c>
      <c r="M936" s="18">
        <v>1</v>
      </c>
      <c r="N936" s="18">
        <v>2</v>
      </c>
      <c r="O936" s="18">
        <v>2</v>
      </c>
      <c r="P936" s="18">
        <v>2</v>
      </c>
      <c r="Q936" s="18">
        <v>2</v>
      </c>
      <c r="R936" s="279">
        <f t="shared" si="8"/>
        <v>9</v>
      </c>
    </row>
    <row r="937" spans="2:18" s="260" customFormat="1" ht="13.5" customHeight="1">
      <c r="B937" s="342" t="s">
        <v>1282</v>
      </c>
      <c r="C937" s="342"/>
      <c r="D937" s="254" t="s">
        <v>1283</v>
      </c>
      <c r="E937" s="343"/>
      <c r="F937" s="343" t="s">
        <v>275</v>
      </c>
      <c r="G937" s="343">
        <v>3</v>
      </c>
      <c r="H937" s="343">
        <v>1</v>
      </c>
      <c r="I937" s="343" t="s">
        <v>413</v>
      </c>
      <c r="J937" s="343">
        <v>3</v>
      </c>
      <c r="K937" s="353" t="s">
        <v>479</v>
      </c>
      <c r="L937" s="354" t="s">
        <v>1106</v>
      </c>
      <c r="M937" s="247">
        <v>0</v>
      </c>
      <c r="N937" s="247">
        <v>0</v>
      </c>
      <c r="O937" s="247">
        <v>0</v>
      </c>
      <c r="P937" s="18">
        <v>1</v>
      </c>
      <c r="Q937" s="247">
        <v>0</v>
      </c>
      <c r="R937" s="279">
        <f t="shared" si="8"/>
        <v>1</v>
      </c>
    </row>
    <row r="938" spans="2:18" s="260" customFormat="1" ht="13.5" customHeight="1">
      <c r="B938" s="342" t="s">
        <v>39</v>
      </c>
      <c r="C938" s="342"/>
      <c r="D938" s="254" t="s">
        <v>1284</v>
      </c>
      <c r="E938" s="343"/>
      <c r="F938" s="343" t="s">
        <v>275</v>
      </c>
      <c r="G938" s="343">
        <v>2</v>
      </c>
      <c r="H938" s="343">
        <v>5</v>
      </c>
      <c r="I938" s="343" t="s">
        <v>413</v>
      </c>
      <c r="J938" s="343">
        <v>3</v>
      </c>
      <c r="K938" s="353" t="s">
        <v>479</v>
      </c>
      <c r="L938" s="354" t="s">
        <v>1106</v>
      </c>
      <c r="M938" s="247">
        <v>0</v>
      </c>
      <c r="N938" s="247">
        <v>0</v>
      </c>
      <c r="O938" s="247">
        <v>0</v>
      </c>
      <c r="P938" s="247">
        <v>0</v>
      </c>
      <c r="Q938" s="18">
        <v>2</v>
      </c>
      <c r="R938" s="279">
        <f t="shared" si="8"/>
        <v>2</v>
      </c>
    </row>
    <row r="939" spans="2:18" s="260" customFormat="1" ht="13.5" customHeight="1">
      <c r="B939" s="342" t="s">
        <v>1285</v>
      </c>
      <c r="C939" s="342"/>
      <c r="D939" s="254" t="s">
        <v>1286</v>
      </c>
      <c r="E939" s="343"/>
      <c r="F939" s="343" t="s">
        <v>275</v>
      </c>
      <c r="G939" s="343">
        <v>3</v>
      </c>
      <c r="H939" s="343">
        <v>3</v>
      </c>
      <c r="I939" s="343" t="s">
        <v>413</v>
      </c>
      <c r="J939" s="343">
        <v>3</v>
      </c>
      <c r="K939" s="353" t="s">
        <v>479</v>
      </c>
      <c r="L939" s="354" t="s">
        <v>1106</v>
      </c>
      <c r="M939" s="247">
        <v>0</v>
      </c>
      <c r="N939" s="247">
        <v>0</v>
      </c>
      <c r="O939" s="18">
        <v>1</v>
      </c>
      <c r="P939" s="247">
        <v>0</v>
      </c>
      <c r="Q939" s="247">
        <v>0</v>
      </c>
      <c r="R939" s="279">
        <f t="shared" si="8"/>
        <v>1</v>
      </c>
    </row>
    <row r="940" spans="2:18" s="260" customFormat="1" ht="13.5" customHeight="1">
      <c r="B940" s="342" t="s">
        <v>1287</v>
      </c>
      <c r="C940" s="342"/>
      <c r="D940" s="254" t="s">
        <v>1288</v>
      </c>
      <c r="E940" s="343" t="s">
        <v>876</v>
      </c>
      <c r="F940" s="343" t="s">
        <v>275</v>
      </c>
      <c r="G940" s="343">
        <v>2</v>
      </c>
      <c r="H940" s="343">
        <v>2</v>
      </c>
      <c r="I940" s="343" t="s">
        <v>413</v>
      </c>
      <c r="J940" s="343">
        <v>4</v>
      </c>
      <c r="K940" s="353" t="s">
        <v>502</v>
      </c>
      <c r="L940" s="354" t="s">
        <v>1106</v>
      </c>
      <c r="M940" s="247">
        <v>0</v>
      </c>
      <c r="N940" s="18">
        <v>1</v>
      </c>
      <c r="O940" s="247">
        <v>0</v>
      </c>
      <c r="P940" s="247">
        <v>0</v>
      </c>
      <c r="Q940" s="18">
        <v>1</v>
      </c>
      <c r="R940" s="279">
        <f t="shared" si="8"/>
        <v>2</v>
      </c>
    </row>
    <row r="941" spans="2:18" s="260" customFormat="1" ht="13.5" customHeight="1">
      <c r="B941" s="342" t="s">
        <v>1289</v>
      </c>
      <c r="C941" s="342"/>
      <c r="D941" s="254" t="s">
        <v>1290</v>
      </c>
      <c r="E941" s="343"/>
      <c r="F941" s="343" t="s">
        <v>275</v>
      </c>
      <c r="G941" s="343">
        <v>4</v>
      </c>
      <c r="H941" s="343">
        <v>4</v>
      </c>
      <c r="I941" s="343" t="s">
        <v>413</v>
      </c>
      <c r="J941" s="343">
        <v>4</v>
      </c>
      <c r="K941" s="353" t="s">
        <v>502</v>
      </c>
      <c r="L941" s="354" t="s">
        <v>1106</v>
      </c>
      <c r="M941" s="18">
        <v>1</v>
      </c>
      <c r="N941" s="18">
        <v>1</v>
      </c>
      <c r="O941" s="18">
        <v>1</v>
      </c>
      <c r="P941" s="247">
        <v>0</v>
      </c>
      <c r="Q941" s="18">
        <v>1</v>
      </c>
      <c r="R941" s="279">
        <f t="shared" si="8"/>
        <v>4</v>
      </c>
    </row>
    <row r="942" spans="2:18" s="260" customFormat="1" ht="13.5" customHeight="1">
      <c r="B942" s="342" t="s">
        <v>1291</v>
      </c>
      <c r="C942" s="342"/>
      <c r="D942" s="254" t="s">
        <v>1292</v>
      </c>
      <c r="E942" s="343"/>
      <c r="F942" s="343" t="s">
        <v>275</v>
      </c>
      <c r="G942" s="343">
        <v>3</v>
      </c>
      <c r="H942" s="343">
        <v>4</v>
      </c>
      <c r="I942" s="343" t="s">
        <v>413</v>
      </c>
      <c r="J942" s="343">
        <v>4</v>
      </c>
      <c r="K942" s="353" t="s">
        <v>460</v>
      </c>
      <c r="L942" s="354" t="s">
        <v>1106</v>
      </c>
      <c r="M942" s="247">
        <v>0</v>
      </c>
      <c r="N942" s="247">
        <v>0</v>
      </c>
      <c r="O942" s="247">
        <v>0</v>
      </c>
      <c r="P942" s="247">
        <v>0</v>
      </c>
      <c r="Q942" s="247">
        <v>0</v>
      </c>
      <c r="R942" s="279">
        <f t="shared" si="8"/>
        <v>0</v>
      </c>
    </row>
    <row r="943" spans="2:18" s="265" customFormat="1" ht="13.5" customHeight="1">
      <c r="B943" s="338" t="s">
        <v>1293</v>
      </c>
      <c r="C943" s="338"/>
      <c r="D943" s="254" t="s">
        <v>1294</v>
      </c>
      <c r="E943" s="339"/>
      <c r="F943" s="339" t="s">
        <v>275</v>
      </c>
      <c r="G943" s="339">
        <v>2</v>
      </c>
      <c r="H943" s="339">
        <v>4</v>
      </c>
      <c r="I943" s="339" t="s">
        <v>413</v>
      </c>
      <c r="J943" s="339">
        <v>4</v>
      </c>
      <c r="K943" s="339" t="s">
        <v>460</v>
      </c>
      <c r="L943" s="350" t="s">
        <v>1106</v>
      </c>
      <c r="M943" s="329">
        <v>0</v>
      </c>
      <c r="N943" s="329">
        <v>0</v>
      </c>
      <c r="O943" s="329">
        <v>0</v>
      </c>
      <c r="P943" s="329">
        <v>0</v>
      </c>
      <c r="Q943" s="329">
        <v>0</v>
      </c>
      <c r="R943" s="279">
        <f t="shared" si="8"/>
        <v>0</v>
      </c>
    </row>
    <row r="944" spans="2:18" s="265" customFormat="1" ht="13.5" customHeight="1">
      <c r="B944" s="338" t="s">
        <v>1295</v>
      </c>
      <c r="C944" s="338"/>
      <c r="D944" s="254" t="s">
        <v>1296</v>
      </c>
      <c r="E944" s="339" t="s">
        <v>911</v>
      </c>
      <c r="F944" s="339" t="s">
        <v>275</v>
      </c>
      <c r="G944" s="339">
        <v>4</v>
      </c>
      <c r="H944" s="339">
        <v>4</v>
      </c>
      <c r="I944" s="339" t="s">
        <v>413</v>
      </c>
      <c r="J944" s="339">
        <v>4</v>
      </c>
      <c r="K944" s="339" t="s">
        <v>460</v>
      </c>
      <c r="L944" s="350" t="s">
        <v>1106</v>
      </c>
      <c r="M944" s="329">
        <v>0</v>
      </c>
      <c r="N944" s="329">
        <v>0</v>
      </c>
      <c r="O944" s="329">
        <v>0</v>
      </c>
      <c r="P944" s="329">
        <v>0</v>
      </c>
      <c r="Q944" s="329">
        <v>0</v>
      </c>
      <c r="R944" s="279">
        <f t="shared" si="8"/>
        <v>0</v>
      </c>
    </row>
    <row r="945" spans="2:18" s="268" customFormat="1" ht="13.5" customHeight="1">
      <c r="B945" s="359" t="s">
        <v>1297</v>
      </c>
      <c r="C945" s="359"/>
      <c r="D945" s="254" t="s">
        <v>1298</v>
      </c>
      <c r="E945" s="360"/>
      <c r="F945" s="360" t="s">
        <v>275</v>
      </c>
      <c r="G945" s="360">
        <v>1</v>
      </c>
      <c r="H945" s="360">
        <v>1</v>
      </c>
      <c r="I945" s="360" t="s">
        <v>413</v>
      </c>
      <c r="J945" s="360">
        <v>4</v>
      </c>
      <c r="K945" s="360" t="s">
        <v>460</v>
      </c>
      <c r="L945" s="362" t="s">
        <v>1106</v>
      </c>
      <c r="M945" s="363">
        <v>0</v>
      </c>
      <c r="N945" s="363">
        <v>0</v>
      </c>
      <c r="O945" s="363">
        <v>0</v>
      </c>
      <c r="P945" s="363">
        <v>0</v>
      </c>
      <c r="Q945" s="363">
        <v>0</v>
      </c>
      <c r="R945" s="279">
        <f t="shared" si="8"/>
        <v>0</v>
      </c>
    </row>
    <row r="946" spans="2:18" s="260" customFormat="1" ht="13.5" customHeight="1">
      <c r="B946" s="344" t="s">
        <v>126</v>
      </c>
      <c r="C946" s="344"/>
      <c r="D946" s="254" t="s">
        <v>1299</v>
      </c>
      <c r="E946" s="343"/>
      <c r="F946" s="343" t="s">
        <v>275</v>
      </c>
      <c r="G946" s="343">
        <v>3</v>
      </c>
      <c r="H946" s="343">
        <v>3</v>
      </c>
      <c r="I946" s="343" t="s">
        <v>413</v>
      </c>
      <c r="J946" s="343">
        <v>4</v>
      </c>
      <c r="K946" s="353" t="s">
        <v>496</v>
      </c>
      <c r="L946" s="354" t="s">
        <v>1106</v>
      </c>
      <c r="M946" s="247">
        <v>0</v>
      </c>
      <c r="N946" s="247">
        <v>0</v>
      </c>
      <c r="O946" s="247">
        <v>0</v>
      </c>
      <c r="P946" s="247">
        <v>0</v>
      </c>
      <c r="Q946" s="247">
        <v>0</v>
      </c>
      <c r="R946" s="279">
        <f t="shared" si="8"/>
        <v>0</v>
      </c>
    </row>
    <row r="947" spans="2:18" s="260" customFormat="1" ht="13.5" customHeight="1">
      <c r="B947" s="342" t="s">
        <v>1300</v>
      </c>
      <c r="C947" s="342"/>
      <c r="D947" s="254" t="s">
        <v>1301</v>
      </c>
      <c r="E947" s="343" t="s">
        <v>1302</v>
      </c>
      <c r="F947" s="343" t="s">
        <v>275</v>
      </c>
      <c r="G947" s="343">
        <v>1</v>
      </c>
      <c r="H947" s="343">
        <v>4</v>
      </c>
      <c r="I947" s="343" t="s">
        <v>413</v>
      </c>
      <c r="J947" s="343">
        <v>4</v>
      </c>
      <c r="K947" s="353" t="s">
        <v>496</v>
      </c>
      <c r="L947" s="354" t="s">
        <v>1106</v>
      </c>
      <c r="M947" s="18">
        <v>1</v>
      </c>
      <c r="N947" s="18">
        <v>1</v>
      </c>
      <c r="O947" s="18">
        <v>1</v>
      </c>
      <c r="P947" s="18">
        <v>1</v>
      </c>
      <c r="Q947" s="18">
        <v>1</v>
      </c>
      <c r="R947" s="279">
        <f t="shared" si="8"/>
        <v>5</v>
      </c>
    </row>
    <row r="948" spans="2:18" s="260" customFormat="1" ht="13.5" customHeight="1">
      <c r="B948" s="342" t="s">
        <v>184</v>
      </c>
      <c r="C948" s="342"/>
      <c r="D948" s="254" t="s">
        <v>1303</v>
      </c>
      <c r="E948" s="343"/>
      <c r="F948" s="343" t="s">
        <v>275</v>
      </c>
      <c r="G948" s="343">
        <v>2</v>
      </c>
      <c r="H948" s="343">
        <v>2</v>
      </c>
      <c r="I948" s="343" t="s">
        <v>413</v>
      </c>
      <c r="J948" s="343">
        <v>4</v>
      </c>
      <c r="K948" s="353" t="s">
        <v>496</v>
      </c>
      <c r="L948" s="354" t="s">
        <v>1106</v>
      </c>
      <c r="M948" s="247">
        <v>0</v>
      </c>
      <c r="N948" s="247">
        <v>0</v>
      </c>
      <c r="O948" s="18">
        <v>2</v>
      </c>
      <c r="P948" s="18">
        <v>2</v>
      </c>
      <c r="Q948" s="18">
        <v>1</v>
      </c>
      <c r="R948" s="279">
        <f t="shared" si="8"/>
        <v>5</v>
      </c>
    </row>
    <row r="949" spans="2:18" s="260" customFormat="1" ht="13.5" customHeight="1">
      <c r="B949" s="342" t="s">
        <v>1304</v>
      </c>
      <c r="C949" s="342"/>
      <c r="D949" s="254" t="s">
        <v>1305</v>
      </c>
      <c r="E949" s="343"/>
      <c r="F949" s="343" t="s">
        <v>275</v>
      </c>
      <c r="G949" s="343">
        <v>3</v>
      </c>
      <c r="H949" s="343">
        <v>3</v>
      </c>
      <c r="I949" s="343" t="s">
        <v>413</v>
      </c>
      <c r="J949" s="343">
        <v>4</v>
      </c>
      <c r="K949" s="353" t="s">
        <v>496</v>
      </c>
      <c r="L949" s="354" t="s">
        <v>1106</v>
      </c>
      <c r="M949" s="247">
        <v>0</v>
      </c>
      <c r="N949" s="247">
        <v>0</v>
      </c>
      <c r="O949" s="18">
        <v>1</v>
      </c>
      <c r="P949" s="18">
        <v>1</v>
      </c>
      <c r="Q949" s="18">
        <v>1</v>
      </c>
      <c r="R949" s="279">
        <f t="shared" si="8"/>
        <v>3</v>
      </c>
    </row>
    <row r="950" spans="2:18" s="260" customFormat="1" ht="13.5" customHeight="1">
      <c r="B950" s="342" t="s">
        <v>1306</v>
      </c>
      <c r="C950" s="342"/>
      <c r="D950" s="254" t="s">
        <v>1307</v>
      </c>
      <c r="E950" s="343"/>
      <c r="F950" s="343" t="s">
        <v>275</v>
      </c>
      <c r="G950" s="343">
        <v>5</v>
      </c>
      <c r="H950" s="343">
        <v>5</v>
      </c>
      <c r="I950" s="343" t="s">
        <v>413</v>
      </c>
      <c r="J950" s="343">
        <v>4</v>
      </c>
      <c r="K950" s="353" t="s">
        <v>479</v>
      </c>
      <c r="L950" s="354" t="s">
        <v>1106</v>
      </c>
      <c r="M950" s="247">
        <v>0</v>
      </c>
      <c r="N950" s="247">
        <v>0</v>
      </c>
      <c r="O950" s="247">
        <v>0</v>
      </c>
      <c r="P950" s="18">
        <v>2</v>
      </c>
      <c r="Q950" s="18">
        <v>1</v>
      </c>
      <c r="R950" s="279">
        <f t="shared" si="8"/>
        <v>3</v>
      </c>
    </row>
    <row r="951" spans="2:18" s="260" customFormat="1" ht="13.5" customHeight="1">
      <c r="B951" s="361" t="s">
        <v>211</v>
      </c>
      <c r="C951" s="361"/>
      <c r="D951" s="254" t="s">
        <v>1308</v>
      </c>
      <c r="E951" s="343" t="s">
        <v>1309</v>
      </c>
      <c r="F951" s="343" t="s">
        <v>275</v>
      </c>
      <c r="G951" s="343">
        <v>3</v>
      </c>
      <c r="H951" s="343">
        <v>3</v>
      </c>
      <c r="I951" s="343" t="s">
        <v>413</v>
      </c>
      <c r="J951" s="343">
        <v>4</v>
      </c>
      <c r="K951" s="353" t="s">
        <v>479</v>
      </c>
      <c r="L951" s="354" t="s">
        <v>1106</v>
      </c>
      <c r="M951" s="247">
        <v>0</v>
      </c>
      <c r="N951" s="247">
        <v>0</v>
      </c>
      <c r="O951" s="247">
        <v>0</v>
      </c>
      <c r="P951" s="247">
        <v>0</v>
      </c>
      <c r="Q951" s="247">
        <v>0</v>
      </c>
      <c r="R951" s="279">
        <f t="shared" si="8"/>
        <v>0</v>
      </c>
    </row>
    <row r="952" spans="2:18" s="260" customFormat="1" ht="13.5" customHeight="1">
      <c r="B952" s="344" t="s">
        <v>43</v>
      </c>
      <c r="C952" s="344"/>
      <c r="D952" s="254" t="s">
        <v>1310</v>
      </c>
      <c r="E952" s="343"/>
      <c r="F952" s="343" t="s">
        <v>275</v>
      </c>
      <c r="G952" s="343">
        <v>2</v>
      </c>
      <c r="H952" s="343">
        <v>3</v>
      </c>
      <c r="I952" s="343" t="s">
        <v>413</v>
      </c>
      <c r="J952" s="343">
        <v>4</v>
      </c>
      <c r="K952" s="353" t="s">
        <v>479</v>
      </c>
      <c r="L952" s="354" t="s">
        <v>1106</v>
      </c>
      <c r="M952" s="247">
        <v>0</v>
      </c>
      <c r="N952" s="247">
        <v>0</v>
      </c>
      <c r="O952" s="247">
        <v>0</v>
      </c>
      <c r="P952" s="247">
        <v>0</v>
      </c>
      <c r="Q952" s="247">
        <v>0</v>
      </c>
      <c r="R952" s="279">
        <f t="shared" si="8"/>
        <v>0</v>
      </c>
    </row>
    <row r="953" spans="2:18" s="265" customFormat="1" ht="13.5" customHeight="1">
      <c r="B953" s="338" t="s">
        <v>1311</v>
      </c>
      <c r="C953" s="338"/>
      <c r="D953" s="254" t="s">
        <v>1312</v>
      </c>
      <c r="E953" s="339"/>
      <c r="F953" s="339" t="s">
        <v>275</v>
      </c>
      <c r="G953" s="339">
        <v>5</v>
      </c>
      <c r="H953" s="339">
        <v>6</v>
      </c>
      <c r="I953" s="339" t="s">
        <v>413</v>
      </c>
      <c r="J953" s="339">
        <v>4</v>
      </c>
      <c r="K953" s="339" t="s">
        <v>479</v>
      </c>
      <c r="L953" s="350" t="s">
        <v>1106</v>
      </c>
      <c r="M953" s="329">
        <v>0</v>
      </c>
      <c r="N953" s="329">
        <v>0</v>
      </c>
      <c r="O953" s="329">
        <v>0</v>
      </c>
      <c r="P953" s="329">
        <v>0</v>
      </c>
      <c r="Q953" s="329">
        <v>0</v>
      </c>
      <c r="R953" s="279">
        <f t="shared" si="8"/>
        <v>0</v>
      </c>
    </row>
    <row r="954" spans="2:18" s="265" customFormat="1" ht="13.5" customHeight="1">
      <c r="B954" s="338" t="s">
        <v>1313</v>
      </c>
      <c r="C954" s="338"/>
      <c r="D954" s="254" t="s">
        <v>1314</v>
      </c>
      <c r="E954" s="339"/>
      <c r="F954" s="339" t="s">
        <v>275</v>
      </c>
      <c r="G954" s="339">
        <v>2</v>
      </c>
      <c r="H954" s="339">
        <v>2</v>
      </c>
      <c r="I954" s="339" t="s">
        <v>413</v>
      </c>
      <c r="J954" s="339">
        <v>5</v>
      </c>
      <c r="K954" s="339" t="s">
        <v>460</v>
      </c>
      <c r="L954" s="350" t="s">
        <v>1106</v>
      </c>
      <c r="M954" s="329">
        <v>0</v>
      </c>
      <c r="N954" s="329">
        <v>0</v>
      </c>
      <c r="O954" s="329">
        <v>0</v>
      </c>
      <c r="P954" s="329">
        <v>0</v>
      </c>
      <c r="Q954" s="329">
        <v>0</v>
      </c>
      <c r="R954" s="279">
        <f t="shared" si="8"/>
        <v>0</v>
      </c>
    </row>
    <row r="955" spans="2:18" s="266" customFormat="1" ht="13.5" customHeight="1">
      <c r="B955" s="340" t="s">
        <v>44</v>
      </c>
      <c r="C955" s="340"/>
      <c r="D955" s="254" t="s">
        <v>1315</v>
      </c>
      <c r="E955" s="341" t="s">
        <v>1096</v>
      </c>
      <c r="F955" s="341" t="s">
        <v>275</v>
      </c>
      <c r="G955" s="341">
        <v>5</v>
      </c>
      <c r="H955" s="341">
        <v>5</v>
      </c>
      <c r="I955" s="341" t="s">
        <v>413</v>
      </c>
      <c r="J955" s="341">
        <v>5</v>
      </c>
      <c r="K955" s="341" t="s">
        <v>460</v>
      </c>
      <c r="L955" s="351" t="s">
        <v>1106</v>
      </c>
      <c r="M955" s="352">
        <v>0</v>
      </c>
      <c r="N955" s="352">
        <v>0</v>
      </c>
      <c r="O955" s="352">
        <v>0</v>
      </c>
      <c r="P955" s="352">
        <v>0</v>
      </c>
      <c r="Q955" s="352">
        <v>0</v>
      </c>
      <c r="R955" s="279">
        <f t="shared" ref="R955:R968" si="9">SUM(M955:Q955)</f>
        <v>0</v>
      </c>
    </row>
    <row r="956" spans="2:18" s="266" customFormat="1" ht="13.5" customHeight="1">
      <c r="B956" s="340" t="s">
        <v>1316</v>
      </c>
      <c r="C956" s="340"/>
      <c r="D956" s="254" t="s">
        <v>1180</v>
      </c>
      <c r="E956" s="341" t="s">
        <v>876</v>
      </c>
      <c r="F956" s="341" t="s">
        <v>275</v>
      </c>
      <c r="G956" s="341">
        <v>4</v>
      </c>
      <c r="H956" s="341">
        <v>4</v>
      </c>
      <c r="I956" s="341" t="s">
        <v>413</v>
      </c>
      <c r="J956" s="341">
        <v>5</v>
      </c>
      <c r="K956" s="341" t="s">
        <v>460</v>
      </c>
      <c r="L956" s="351" t="s">
        <v>1106</v>
      </c>
      <c r="M956" s="352">
        <v>0</v>
      </c>
      <c r="N956" s="352">
        <v>0</v>
      </c>
      <c r="O956" s="352">
        <v>0</v>
      </c>
      <c r="P956" s="352">
        <v>0</v>
      </c>
      <c r="Q956" s="352">
        <v>0</v>
      </c>
      <c r="R956" s="279">
        <f t="shared" si="9"/>
        <v>0</v>
      </c>
    </row>
    <row r="957" spans="2:18" s="266" customFormat="1" ht="13.5" customHeight="1">
      <c r="B957" s="340" t="s">
        <v>1317</v>
      </c>
      <c r="C957" s="340"/>
      <c r="D957" s="254" t="s">
        <v>1318</v>
      </c>
      <c r="E957" s="341"/>
      <c r="F957" s="341" t="s">
        <v>275</v>
      </c>
      <c r="G957" s="341">
        <v>5</v>
      </c>
      <c r="H957" s="341">
        <v>4</v>
      </c>
      <c r="I957" s="341" t="s">
        <v>413</v>
      </c>
      <c r="J957" s="341">
        <v>5</v>
      </c>
      <c r="K957" s="341" t="s">
        <v>460</v>
      </c>
      <c r="L957" s="351" t="s">
        <v>1106</v>
      </c>
      <c r="M957" s="352">
        <v>0</v>
      </c>
      <c r="N957" s="352">
        <v>0</v>
      </c>
      <c r="O957" s="352">
        <v>0</v>
      </c>
      <c r="P957" s="352">
        <v>0</v>
      </c>
      <c r="Q957" s="352">
        <v>0</v>
      </c>
      <c r="R957" s="279">
        <f t="shared" si="9"/>
        <v>0</v>
      </c>
    </row>
    <row r="958" spans="2:18" s="266" customFormat="1" ht="13.5" customHeight="1">
      <c r="B958" s="340" t="s">
        <v>1319</v>
      </c>
      <c r="C958" s="340"/>
      <c r="D958" s="254" t="s">
        <v>1320</v>
      </c>
      <c r="E958" s="341"/>
      <c r="F958" s="341" t="s">
        <v>275</v>
      </c>
      <c r="G958" s="341">
        <v>2</v>
      </c>
      <c r="H958" s="341">
        <v>5</v>
      </c>
      <c r="I958" s="341" t="s">
        <v>413</v>
      </c>
      <c r="J958" s="341">
        <v>5</v>
      </c>
      <c r="K958" s="341" t="s">
        <v>460</v>
      </c>
      <c r="L958" s="351" t="s">
        <v>1106</v>
      </c>
      <c r="M958" s="352">
        <v>0</v>
      </c>
      <c r="N958" s="352">
        <v>0</v>
      </c>
      <c r="O958" s="352">
        <v>0</v>
      </c>
      <c r="P958" s="352">
        <v>0</v>
      </c>
      <c r="Q958" s="352">
        <v>0</v>
      </c>
      <c r="R958" s="279">
        <f t="shared" si="9"/>
        <v>0</v>
      </c>
    </row>
    <row r="959" spans="2:18" s="260" customFormat="1" ht="13.5" customHeight="1">
      <c r="B959" s="342" t="s">
        <v>1321</v>
      </c>
      <c r="C959" s="342"/>
      <c r="D959" s="254" t="s">
        <v>1322</v>
      </c>
      <c r="E959" s="343"/>
      <c r="F959" s="343" t="s">
        <v>275</v>
      </c>
      <c r="G959" s="343">
        <v>5</v>
      </c>
      <c r="H959" s="343">
        <v>3</v>
      </c>
      <c r="I959" s="343" t="s">
        <v>413</v>
      </c>
      <c r="J959" s="343">
        <v>5</v>
      </c>
      <c r="K959" s="353" t="s">
        <v>496</v>
      </c>
      <c r="L959" s="354" t="s">
        <v>1106</v>
      </c>
      <c r="M959" s="18">
        <v>2</v>
      </c>
      <c r="N959" s="18">
        <v>1</v>
      </c>
      <c r="O959" s="18">
        <v>1</v>
      </c>
      <c r="P959" s="247">
        <v>0</v>
      </c>
      <c r="Q959" s="18">
        <v>2</v>
      </c>
      <c r="R959" s="279">
        <f t="shared" si="9"/>
        <v>6</v>
      </c>
    </row>
    <row r="960" spans="2:18" s="260" customFormat="1" ht="13.5" customHeight="1">
      <c r="B960" s="342" t="s">
        <v>1323</v>
      </c>
      <c r="C960" s="342"/>
      <c r="D960" s="254" t="s">
        <v>1324</v>
      </c>
      <c r="E960" s="343"/>
      <c r="F960" s="343" t="s">
        <v>275</v>
      </c>
      <c r="G960" s="343">
        <v>3</v>
      </c>
      <c r="H960" s="343">
        <v>3</v>
      </c>
      <c r="I960" s="343" t="s">
        <v>413</v>
      </c>
      <c r="J960" s="343">
        <v>5</v>
      </c>
      <c r="K960" s="353" t="s">
        <v>479</v>
      </c>
      <c r="L960" s="354" t="s">
        <v>1106</v>
      </c>
      <c r="M960" s="247">
        <v>0</v>
      </c>
      <c r="N960" s="247">
        <v>0</v>
      </c>
      <c r="O960" s="247">
        <v>0</v>
      </c>
      <c r="P960" s="247">
        <v>0</v>
      </c>
      <c r="Q960" s="247">
        <v>0</v>
      </c>
      <c r="R960" s="279">
        <f t="shared" si="9"/>
        <v>0</v>
      </c>
    </row>
    <row r="961" spans="1:18" s="265" customFormat="1" ht="13.5" customHeight="1">
      <c r="B961" s="338" t="s">
        <v>1325</v>
      </c>
      <c r="C961" s="338"/>
      <c r="D961" s="254" t="s">
        <v>1326</v>
      </c>
      <c r="E961" s="339"/>
      <c r="F961" s="339" t="s">
        <v>275</v>
      </c>
      <c r="G961" s="339">
        <v>5</v>
      </c>
      <c r="H961" s="339">
        <v>3</v>
      </c>
      <c r="I961" s="339" t="s">
        <v>413</v>
      </c>
      <c r="J961" s="339">
        <v>6</v>
      </c>
      <c r="K961" s="339" t="s">
        <v>460</v>
      </c>
      <c r="L961" s="350" t="s">
        <v>1106</v>
      </c>
      <c r="M961" s="329">
        <v>0</v>
      </c>
      <c r="N961" s="329">
        <v>0</v>
      </c>
      <c r="O961" s="329">
        <v>0</v>
      </c>
      <c r="P961" s="329">
        <v>0</v>
      </c>
      <c r="Q961" s="329">
        <v>0</v>
      </c>
      <c r="R961" s="279">
        <f t="shared" si="9"/>
        <v>0</v>
      </c>
    </row>
    <row r="962" spans="1:18" s="266" customFormat="1" ht="13.5" customHeight="1">
      <c r="B962" s="340" t="s">
        <v>1327</v>
      </c>
      <c r="C962" s="340"/>
      <c r="D962" s="254" t="s">
        <v>1328</v>
      </c>
      <c r="E962" s="341"/>
      <c r="F962" s="341" t="s">
        <v>275</v>
      </c>
      <c r="G962" s="341">
        <v>4</v>
      </c>
      <c r="H962" s="341">
        <v>4</v>
      </c>
      <c r="I962" s="341" t="s">
        <v>413</v>
      </c>
      <c r="J962" s="341">
        <v>6</v>
      </c>
      <c r="K962" s="341" t="s">
        <v>460</v>
      </c>
      <c r="L962" s="351" t="s">
        <v>1106</v>
      </c>
      <c r="M962" s="352">
        <v>0</v>
      </c>
      <c r="N962" s="352">
        <v>0</v>
      </c>
      <c r="O962" s="352">
        <v>0</v>
      </c>
      <c r="P962" s="352">
        <v>0</v>
      </c>
      <c r="Q962" s="352">
        <v>0</v>
      </c>
      <c r="R962" s="279">
        <f t="shared" si="9"/>
        <v>0</v>
      </c>
    </row>
    <row r="963" spans="1:18" s="260" customFormat="1" ht="13.5" customHeight="1">
      <c r="B963" s="342" t="s">
        <v>1329</v>
      </c>
      <c r="C963" s="342"/>
      <c r="D963" s="254" t="s">
        <v>1330</v>
      </c>
      <c r="E963" s="343"/>
      <c r="F963" s="343" t="s">
        <v>275</v>
      </c>
      <c r="G963" s="343">
        <v>6</v>
      </c>
      <c r="H963" s="343">
        <v>6</v>
      </c>
      <c r="I963" s="343" t="s">
        <v>413</v>
      </c>
      <c r="J963" s="343">
        <v>6</v>
      </c>
      <c r="K963" s="353" t="s">
        <v>496</v>
      </c>
      <c r="L963" s="354" t="s">
        <v>1106</v>
      </c>
      <c r="M963" s="18">
        <v>2</v>
      </c>
      <c r="N963" s="18">
        <v>1</v>
      </c>
      <c r="O963" s="247">
        <v>0</v>
      </c>
      <c r="P963" s="352">
        <v>0</v>
      </c>
      <c r="Q963" s="18">
        <v>1</v>
      </c>
      <c r="R963" s="279">
        <f t="shared" si="9"/>
        <v>4</v>
      </c>
    </row>
    <row r="964" spans="1:18" s="260" customFormat="1" ht="13.5" customHeight="1">
      <c r="B964" s="344" t="s">
        <v>2982</v>
      </c>
      <c r="C964" s="344"/>
      <c r="D964" s="254" t="s">
        <v>1331</v>
      </c>
      <c r="E964" s="343"/>
      <c r="F964" s="343" t="s">
        <v>275</v>
      </c>
      <c r="G964" s="343">
        <v>4</v>
      </c>
      <c r="H964" s="343">
        <v>6</v>
      </c>
      <c r="I964" s="343" t="s">
        <v>413</v>
      </c>
      <c r="J964" s="343">
        <v>6</v>
      </c>
      <c r="K964" s="353" t="s">
        <v>496</v>
      </c>
      <c r="L964" s="354" t="s">
        <v>1106</v>
      </c>
      <c r="M964" s="355">
        <v>0</v>
      </c>
      <c r="N964" s="355">
        <v>0</v>
      </c>
      <c r="O964" s="18">
        <v>2</v>
      </c>
      <c r="P964" s="18">
        <v>2</v>
      </c>
      <c r="Q964" s="355">
        <v>0</v>
      </c>
      <c r="R964" s="279">
        <f t="shared" si="9"/>
        <v>4</v>
      </c>
    </row>
    <row r="965" spans="1:18" s="260" customFormat="1" ht="13.5" customHeight="1">
      <c r="B965" s="342" t="s">
        <v>1332</v>
      </c>
      <c r="C965" s="342"/>
      <c r="D965" s="254" t="s">
        <v>1333</v>
      </c>
      <c r="E965" s="343"/>
      <c r="F965" s="343" t="s">
        <v>275</v>
      </c>
      <c r="G965" s="343">
        <v>5</v>
      </c>
      <c r="H965" s="343">
        <v>5</v>
      </c>
      <c r="I965" s="343" t="s">
        <v>413</v>
      </c>
      <c r="J965" s="343">
        <v>6</v>
      </c>
      <c r="K965" s="353" t="s">
        <v>496</v>
      </c>
      <c r="L965" s="354" t="s">
        <v>1106</v>
      </c>
      <c r="M965" s="18">
        <v>2</v>
      </c>
      <c r="N965" s="18">
        <v>2</v>
      </c>
      <c r="O965" s="18">
        <v>1</v>
      </c>
      <c r="P965" s="18">
        <v>2</v>
      </c>
      <c r="Q965" s="18">
        <v>1</v>
      </c>
      <c r="R965" s="279">
        <f t="shared" si="9"/>
        <v>8</v>
      </c>
    </row>
    <row r="966" spans="1:18" s="260" customFormat="1" ht="13.5" customHeight="1">
      <c r="B966" s="342" t="s">
        <v>1334</v>
      </c>
      <c r="C966" s="342"/>
      <c r="D966" s="254" t="s">
        <v>1335</v>
      </c>
      <c r="E966" s="343" t="s">
        <v>1096</v>
      </c>
      <c r="F966" s="343" t="s">
        <v>275</v>
      </c>
      <c r="G966" s="343">
        <v>6</v>
      </c>
      <c r="H966" s="343">
        <v>5</v>
      </c>
      <c r="I966" s="343" t="s">
        <v>413</v>
      </c>
      <c r="J966" s="343">
        <v>6</v>
      </c>
      <c r="K966" s="353" t="s">
        <v>479</v>
      </c>
      <c r="L966" s="354" t="s">
        <v>1106</v>
      </c>
      <c r="M966" s="247">
        <v>0</v>
      </c>
      <c r="N966" s="247">
        <v>0</v>
      </c>
      <c r="O966" s="18">
        <v>1</v>
      </c>
      <c r="P966" s="247">
        <v>0</v>
      </c>
      <c r="Q966" s="247">
        <v>0</v>
      </c>
      <c r="R966" s="279">
        <f t="shared" si="9"/>
        <v>1</v>
      </c>
    </row>
    <row r="967" spans="1:18" s="266" customFormat="1" ht="13.5" customHeight="1">
      <c r="B967" s="340" t="s">
        <v>120</v>
      </c>
      <c r="C967" s="340"/>
      <c r="D967" s="254" t="s">
        <v>1336</v>
      </c>
      <c r="E967" s="341"/>
      <c r="F967" s="341" t="s">
        <v>275</v>
      </c>
      <c r="G967" s="341">
        <v>5</v>
      </c>
      <c r="H967" s="341">
        <v>5</v>
      </c>
      <c r="I967" s="341" t="s">
        <v>413</v>
      </c>
      <c r="J967" s="341">
        <v>7</v>
      </c>
      <c r="K967" s="341" t="s">
        <v>460</v>
      </c>
      <c r="L967" s="351" t="s">
        <v>1106</v>
      </c>
      <c r="M967" s="352">
        <v>0</v>
      </c>
      <c r="N967" s="352">
        <v>0</v>
      </c>
      <c r="O967" s="352">
        <v>0</v>
      </c>
      <c r="P967" s="352">
        <v>0</v>
      </c>
      <c r="Q967" s="18">
        <v>2</v>
      </c>
      <c r="R967" s="279">
        <f t="shared" si="9"/>
        <v>2</v>
      </c>
    </row>
    <row r="968" spans="1:18" s="260" customFormat="1" ht="13.5" customHeight="1">
      <c r="B968" s="344" t="s">
        <v>23</v>
      </c>
      <c r="C968" s="344"/>
      <c r="D968" s="254" t="s">
        <v>1337</v>
      </c>
      <c r="E968" s="343"/>
      <c r="F968" s="343" t="s">
        <v>275</v>
      </c>
      <c r="G968" s="343">
        <v>8</v>
      </c>
      <c r="H968" s="343">
        <v>8</v>
      </c>
      <c r="I968" s="343" t="s">
        <v>413</v>
      </c>
      <c r="J968" s="343">
        <v>8</v>
      </c>
      <c r="K968" s="353" t="s">
        <v>502</v>
      </c>
      <c r="L968" s="354" t="s">
        <v>1106</v>
      </c>
      <c r="M968" s="247">
        <v>0</v>
      </c>
      <c r="N968" s="247">
        <v>0</v>
      </c>
      <c r="O968" s="247">
        <v>0</v>
      </c>
      <c r="P968" s="247">
        <v>0</v>
      </c>
      <c r="Q968" s="247">
        <v>0</v>
      </c>
      <c r="R968" s="279">
        <f t="shared" si="9"/>
        <v>0</v>
      </c>
    </row>
    <row r="969" spans="1:18" s="269" customFormat="1" ht="13.5" hidden="1" customHeight="1">
      <c r="B969" s="364"/>
      <c r="C969" s="364"/>
      <c r="D969" s="658"/>
      <c r="E969" s="365"/>
      <c r="F969" s="365"/>
      <c r="G969" s="365"/>
      <c r="H969" s="365"/>
      <c r="I969" s="365"/>
      <c r="J969" s="365"/>
      <c r="K969" s="374"/>
      <c r="L969" s="375"/>
      <c r="M969" s="376"/>
      <c r="N969" s="376"/>
      <c r="O969" s="315"/>
      <c r="P969" s="376"/>
      <c r="Q969" s="315"/>
      <c r="R969" s="659"/>
    </row>
    <row r="970" spans="1:18" s="146" customFormat="1" ht="13.5" customHeight="1">
      <c r="A970" s="260"/>
      <c r="B970" s="254" t="s">
        <v>3698</v>
      </c>
      <c r="C970" s="254"/>
      <c r="D970" s="254" t="s">
        <v>1338</v>
      </c>
      <c r="E970" s="366"/>
      <c r="F970" s="366" t="s">
        <v>256</v>
      </c>
      <c r="G970" s="366"/>
      <c r="H970" s="366"/>
      <c r="I970" s="366" t="s">
        <v>257</v>
      </c>
      <c r="J970" s="366">
        <v>1</v>
      </c>
      <c r="K970" s="377" t="s">
        <v>479</v>
      </c>
      <c r="L970" s="378" t="s">
        <v>1339</v>
      </c>
      <c r="M970" s="379">
        <v>0</v>
      </c>
      <c r="N970" s="379">
        <v>0</v>
      </c>
      <c r="O970" s="379">
        <v>0</v>
      </c>
      <c r="P970" s="379">
        <v>0</v>
      </c>
      <c r="Q970" s="381">
        <v>0</v>
      </c>
      <c r="R970" s="279">
        <f t="shared" ref="R970:R1001" si="10">SUM(M970:Q970)</f>
        <v>0</v>
      </c>
    </row>
    <row r="971" spans="1:18" s="146" customFormat="1" ht="13.5" customHeight="1">
      <c r="A971" s="260"/>
      <c r="B971" s="254" t="s">
        <v>1340</v>
      </c>
      <c r="C971" s="254"/>
      <c r="D971" s="254" t="s">
        <v>1341</v>
      </c>
      <c r="E971" s="366"/>
      <c r="F971" s="366" t="s">
        <v>256</v>
      </c>
      <c r="G971" s="366"/>
      <c r="H971" s="366"/>
      <c r="I971" s="366" t="s">
        <v>257</v>
      </c>
      <c r="J971" s="366">
        <v>1</v>
      </c>
      <c r="K971" s="377" t="s">
        <v>460</v>
      </c>
      <c r="L971" s="378" t="s">
        <v>1339</v>
      </c>
      <c r="M971" s="379">
        <v>0</v>
      </c>
      <c r="N971" s="379">
        <v>0</v>
      </c>
      <c r="O971" s="379">
        <v>0</v>
      </c>
      <c r="P971" s="379">
        <v>0</v>
      </c>
      <c r="Q971" s="379">
        <v>0</v>
      </c>
      <c r="R971" s="279">
        <f t="shared" si="10"/>
        <v>0</v>
      </c>
    </row>
    <row r="972" spans="1:18" s="146" customFormat="1" ht="13.5" customHeight="1">
      <c r="A972" s="260"/>
      <c r="B972" s="367" t="s">
        <v>41</v>
      </c>
      <c r="C972" s="367"/>
      <c r="D972" s="254" t="s">
        <v>1342</v>
      </c>
      <c r="E972" s="366"/>
      <c r="F972" s="366" t="s">
        <v>275</v>
      </c>
      <c r="G972" s="366">
        <v>3</v>
      </c>
      <c r="H972" s="366">
        <v>1</v>
      </c>
      <c r="I972" s="366" t="s">
        <v>257</v>
      </c>
      <c r="J972" s="366">
        <v>3</v>
      </c>
      <c r="K972" s="377" t="s">
        <v>479</v>
      </c>
      <c r="L972" s="378" t="s">
        <v>1339</v>
      </c>
      <c r="M972" s="247">
        <v>0</v>
      </c>
      <c r="N972" s="247">
        <v>0</v>
      </c>
      <c r="O972" s="247">
        <v>0</v>
      </c>
      <c r="P972" s="247">
        <v>0</v>
      </c>
      <c r="Q972" s="380">
        <v>0</v>
      </c>
      <c r="R972" s="279">
        <f t="shared" si="10"/>
        <v>0</v>
      </c>
    </row>
    <row r="973" spans="1:18" s="146" customFormat="1" ht="13.5" customHeight="1">
      <c r="A973" s="260"/>
      <c r="B973" s="254" t="s">
        <v>1343</v>
      </c>
      <c r="C973" s="254"/>
      <c r="D973" s="254" t="s">
        <v>1344</v>
      </c>
      <c r="E973" s="366"/>
      <c r="F973" s="366" t="s">
        <v>542</v>
      </c>
      <c r="G973" s="366">
        <v>1</v>
      </c>
      <c r="H973" s="366">
        <v>5</v>
      </c>
      <c r="I973" s="366" t="s">
        <v>257</v>
      </c>
      <c r="J973" s="366">
        <v>4</v>
      </c>
      <c r="K973" s="377" t="s">
        <v>502</v>
      </c>
      <c r="L973" s="378" t="s">
        <v>1339</v>
      </c>
      <c r="M973" s="18">
        <v>1</v>
      </c>
      <c r="N973" s="18">
        <v>1</v>
      </c>
      <c r="O973" s="18">
        <v>1</v>
      </c>
      <c r="P973" s="380">
        <v>0</v>
      </c>
      <c r="Q973" s="18">
        <v>1</v>
      </c>
      <c r="R973" s="279">
        <f t="shared" si="10"/>
        <v>4</v>
      </c>
    </row>
    <row r="974" spans="1:18" s="146" customFormat="1" ht="13.5" customHeight="1">
      <c r="A974" s="260"/>
      <c r="B974" s="367" t="s">
        <v>1345</v>
      </c>
      <c r="C974" s="367"/>
      <c r="D974" s="254" t="s">
        <v>1346</v>
      </c>
      <c r="E974" s="366"/>
      <c r="F974" s="366" t="s">
        <v>256</v>
      </c>
      <c r="G974" s="366"/>
      <c r="H974" s="366"/>
      <c r="I974" s="366" t="s">
        <v>257</v>
      </c>
      <c r="J974" s="366">
        <v>4</v>
      </c>
      <c r="K974" s="377" t="s">
        <v>496</v>
      </c>
      <c r="L974" s="378" t="s">
        <v>1339</v>
      </c>
      <c r="M974" s="379">
        <v>0</v>
      </c>
      <c r="N974" s="381">
        <v>0</v>
      </c>
      <c r="O974" s="381">
        <v>0</v>
      </c>
      <c r="P974" s="381">
        <v>0</v>
      </c>
      <c r="Q974" s="381">
        <v>0</v>
      </c>
      <c r="R974" s="279">
        <f t="shared" si="10"/>
        <v>0</v>
      </c>
    </row>
    <row r="975" spans="1:18" s="146" customFormat="1" ht="13.5" customHeight="1">
      <c r="A975" s="260"/>
      <c r="B975" s="254" t="s">
        <v>1347</v>
      </c>
      <c r="C975" s="254"/>
      <c r="D975" s="254" t="s">
        <v>1348</v>
      </c>
      <c r="E975" s="366"/>
      <c r="F975" s="366" t="s">
        <v>275</v>
      </c>
      <c r="G975" s="366">
        <v>3</v>
      </c>
      <c r="H975" s="366">
        <v>5</v>
      </c>
      <c r="I975" s="366" t="s">
        <v>257</v>
      </c>
      <c r="J975" s="366">
        <v>4</v>
      </c>
      <c r="K975" s="377" t="s">
        <v>496</v>
      </c>
      <c r="L975" s="378" t="s">
        <v>1339</v>
      </c>
      <c r="M975" s="18">
        <v>1</v>
      </c>
      <c r="N975" s="18">
        <v>2</v>
      </c>
      <c r="O975" s="18">
        <v>2</v>
      </c>
      <c r="P975" s="18">
        <v>1</v>
      </c>
      <c r="Q975" s="192">
        <v>1</v>
      </c>
      <c r="R975" s="279">
        <f t="shared" si="10"/>
        <v>7</v>
      </c>
    </row>
    <row r="976" spans="1:18" s="146" customFormat="1" ht="13.5" customHeight="1">
      <c r="A976" s="260"/>
      <c r="B976" s="254" t="s">
        <v>1349</v>
      </c>
      <c r="C976" s="254"/>
      <c r="D976" s="254" t="s">
        <v>1350</v>
      </c>
      <c r="E976" s="366"/>
      <c r="F976" s="366" t="s">
        <v>256</v>
      </c>
      <c r="G976" s="366"/>
      <c r="H976" s="366"/>
      <c r="I976" s="366" t="s">
        <v>257</v>
      </c>
      <c r="J976" s="366">
        <v>4</v>
      </c>
      <c r="K976" s="377" t="s">
        <v>460</v>
      </c>
      <c r="L976" s="378" t="s">
        <v>1339</v>
      </c>
      <c r="M976" s="379">
        <v>0</v>
      </c>
      <c r="N976" s="380">
        <v>0</v>
      </c>
      <c r="O976" s="379">
        <v>0</v>
      </c>
      <c r="P976" s="379">
        <v>0</v>
      </c>
      <c r="Q976" s="379">
        <v>0</v>
      </c>
      <c r="R976" s="279">
        <f t="shared" si="10"/>
        <v>0</v>
      </c>
    </row>
    <row r="977" spans="1:18" s="270" customFormat="1" ht="13.5" customHeight="1">
      <c r="A977" s="368"/>
      <c r="B977" s="369" t="s">
        <v>1351</v>
      </c>
      <c r="C977" s="369"/>
      <c r="D977" s="254" t="s">
        <v>1352</v>
      </c>
      <c r="E977" s="370"/>
      <c r="F977" s="370" t="s">
        <v>275</v>
      </c>
      <c r="G977" s="370">
        <v>3</v>
      </c>
      <c r="H977" s="370">
        <v>6</v>
      </c>
      <c r="I977" s="370" t="s">
        <v>257</v>
      </c>
      <c r="J977" s="370">
        <v>4</v>
      </c>
      <c r="K977" s="370" t="s">
        <v>460</v>
      </c>
      <c r="L977" s="382" t="s">
        <v>1339</v>
      </c>
      <c r="M977" s="380">
        <v>0</v>
      </c>
      <c r="N977" s="380">
        <v>0</v>
      </c>
      <c r="O977" s="380">
        <v>0</v>
      </c>
      <c r="P977" s="380">
        <v>0</v>
      </c>
      <c r="Q977" s="380">
        <v>0</v>
      </c>
      <c r="R977" s="279">
        <f t="shared" si="10"/>
        <v>0</v>
      </c>
    </row>
    <row r="978" spans="1:18" s="146" customFormat="1" ht="13.5" customHeight="1">
      <c r="A978" s="260"/>
      <c r="B978" s="254" t="s">
        <v>1353</v>
      </c>
      <c r="C978" s="254"/>
      <c r="D978" s="254" t="s">
        <v>1354</v>
      </c>
      <c r="E978" s="366" t="s">
        <v>911</v>
      </c>
      <c r="F978" s="366" t="s">
        <v>275</v>
      </c>
      <c r="G978" s="366">
        <v>2</v>
      </c>
      <c r="H978" s="366">
        <v>4</v>
      </c>
      <c r="I978" s="366" t="s">
        <v>257</v>
      </c>
      <c r="J978" s="366">
        <v>5</v>
      </c>
      <c r="K978" s="377" t="s">
        <v>502</v>
      </c>
      <c r="L978" s="378" t="s">
        <v>1339</v>
      </c>
      <c r="M978" s="18">
        <v>1</v>
      </c>
      <c r="N978" s="383">
        <v>0</v>
      </c>
      <c r="O978" s="18">
        <v>1</v>
      </c>
      <c r="P978" s="18">
        <v>1</v>
      </c>
      <c r="Q978" s="18">
        <v>1</v>
      </c>
      <c r="R978" s="279">
        <f t="shared" si="10"/>
        <v>4</v>
      </c>
    </row>
    <row r="979" spans="1:18" s="146" customFormat="1" ht="13.5" customHeight="1">
      <c r="A979" s="260"/>
      <c r="B979" s="254" t="s">
        <v>1355</v>
      </c>
      <c r="C979" s="254"/>
      <c r="D979" s="254" t="s">
        <v>1356</v>
      </c>
      <c r="E979" s="366" t="s">
        <v>876</v>
      </c>
      <c r="F979" s="366" t="s">
        <v>275</v>
      </c>
      <c r="G979" s="366">
        <v>3</v>
      </c>
      <c r="H979" s="366">
        <v>5</v>
      </c>
      <c r="I979" s="366" t="s">
        <v>257</v>
      </c>
      <c r="J979" s="366">
        <v>8</v>
      </c>
      <c r="K979" s="377" t="s">
        <v>479</v>
      </c>
      <c r="L979" s="378" t="s">
        <v>1339</v>
      </c>
      <c r="M979" s="379">
        <v>0</v>
      </c>
      <c r="N979" s="379">
        <v>0</v>
      </c>
      <c r="O979" s="379">
        <v>0</v>
      </c>
      <c r="P979" s="18">
        <v>1</v>
      </c>
      <c r="Q979" s="379">
        <v>0</v>
      </c>
      <c r="R979" s="279">
        <f t="shared" si="10"/>
        <v>1</v>
      </c>
    </row>
    <row r="980" spans="1:18" s="146" customFormat="1" ht="13.5" customHeight="1">
      <c r="A980" s="260"/>
      <c r="B980" s="254" t="s">
        <v>1357</v>
      </c>
      <c r="C980" s="254"/>
      <c r="D980" s="254" t="s">
        <v>1358</v>
      </c>
      <c r="E980" s="366"/>
      <c r="F980" s="366" t="s">
        <v>542</v>
      </c>
      <c r="G980" s="366">
        <v>1</v>
      </c>
      <c r="H980" s="366">
        <v>3</v>
      </c>
      <c r="I980" s="366" t="s">
        <v>299</v>
      </c>
      <c r="J980" s="366">
        <v>1</v>
      </c>
      <c r="K980" s="377" t="s">
        <v>460</v>
      </c>
      <c r="L980" s="378" t="s">
        <v>1339</v>
      </c>
      <c r="M980" s="379">
        <v>0</v>
      </c>
      <c r="N980" s="379">
        <v>0</v>
      </c>
      <c r="O980" s="379">
        <v>0</v>
      </c>
      <c r="P980" s="379">
        <v>0</v>
      </c>
      <c r="Q980" s="379">
        <v>0</v>
      </c>
      <c r="R980" s="279">
        <f t="shared" si="10"/>
        <v>0</v>
      </c>
    </row>
    <row r="981" spans="1:18" s="146" customFormat="1" ht="13.5" customHeight="1">
      <c r="A981" s="260"/>
      <c r="B981" s="254" t="s">
        <v>3696</v>
      </c>
      <c r="C981" s="254"/>
      <c r="D981" s="254" t="s">
        <v>1359</v>
      </c>
      <c r="E981" s="366"/>
      <c r="F981" s="366" t="s">
        <v>256</v>
      </c>
      <c r="G981" s="366"/>
      <c r="H981" s="366"/>
      <c r="I981" s="366" t="s">
        <v>299</v>
      </c>
      <c r="J981" s="366">
        <v>2</v>
      </c>
      <c r="K981" s="377" t="s">
        <v>479</v>
      </c>
      <c r="L981" s="378" t="s">
        <v>1339</v>
      </c>
      <c r="M981" s="379">
        <v>0</v>
      </c>
      <c r="N981" s="383">
        <v>0</v>
      </c>
      <c r="O981" s="383">
        <v>0</v>
      </c>
      <c r="P981" s="380">
        <v>0</v>
      </c>
      <c r="Q981" s="380">
        <v>0</v>
      </c>
      <c r="R981" s="279">
        <f t="shared" si="10"/>
        <v>0</v>
      </c>
    </row>
    <row r="982" spans="1:18" s="270" customFormat="1" ht="13.5" customHeight="1">
      <c r="A982" s="368"/>
      <c r="B982" s="369" t="s">
        <v>1360</v>
      </c>
      <c r="C982" s="369"/>
      <c r="D982" s="254" t="s">
        <v>1361</v>
      </c>
      <c r="E982" s="370" t="s">
        <v>876</v>
      </c>
      <c r="F982" s="370" t="s">
        <v>275</v>
      </c>
      <c r="G982" s="370">
        <v>2</v>
      </c>
      <c r="H982" s="370">
        <v>4</v>
      </c>
      <c r="I982" s="370" t="s">
        <v>299</v>
      </c>
      <c r="J982" s="370">
        <v>3</v>
      </c>
      <c r="K982" s="370" t="s">
        <v>460</v>
      </c>
      <c r="L982" s="382" t="s">
        <v>1339</v>
      </c>
      <c r="M982" s="380">
        <v>0</v>
      </c>
      <c r="N982" s="380">
        <v>0</v>
      </c>
      <c r="O982" s="380">
        <v>0</v>
      </c>
      <c r="P982" s="380">
        <v>0</v>
      </c>
      <c r="Q982" s="380">
        <v>0</v>
      </c>
      <c r="R982" s="279">
        <f t="shared" si="10"/>
        <v>0</v>
      </c>
    </row>
    <row r="983" spans="1:18" s="270" customFormat="1" ht="13.5" customHeight="1">
      <c r="A983" s="368"/>
      <c r="B983" s="369" t="s">
        <v>1362</v>
      </c>
      <c r="C983" s="369"/>
      <c r="D983" s="254" t="s">
        <v>1363</v>
      </c>
      <c r="E983" s="370"/>
      <c r="F983" s="370" t="s">
        <v>256</v>
      </c>
      <c r="G983" s="370"/>
      <c r="H983" s="370"/>
      <c r="I983" s="370" t="s">
        <v>299</v>
      </c>
      <c r="J983" s="370">
        <v>4</v>
      </c>
      <c r="K983" s="370" t="s">
        <v>460</v>
      </c>
      <c r="L983" s="382" t="s">
        <v>1339</v>
      </c>
      <c r="M983" s="380">
        <v>0</v>
      </c>
      <c r="N983" s="380">
        <v>0</v>
      </c>
      <c r="O983" s="380">
        <v>0</v>
      </c>
      <c r="P983" s="380">
        <v>0</v>
      </c>
      <c r="Q983" s="380">
        <v>0</v>
      </c>
      <c r="R983" s="279">
        <f t="shared" si="10"/>
        <v>0</v>
      </c>
    </row>
    <row r="984" spans="1:18" s="146" customFormat="1" ht="13.5" customHeight="1">
      <c r="A984" s="260"/>
      <c r="B984" s="367" t="s">
        <v>1364</v>
      </c>
      <c r="C984" s="254"/>
      <c r="D984" s="254" t="s">
        <v>1365</v>
      </c>
      <c r="E984" s="366"/>
      <c r="F984" s="366" t="s">
        <v>256</v>
      </c>
      <c r="G984" s="366"/>
      <c r="H984" s="366"/>
      <c r="I984" s="366" t="s">
        <v>299</v>
      </c>
      <c r="J984" s="366">
        <v>5</v>
      </c>
      <c r="K984" s="377" t="s">
        <v>479</v>
      </c>
      <c r="L984" s="378" t="s">
        <v>1339</v>
      </c>
      <c r="M984" s="384">
        <v>0</v>
      </c>
      <c r="N984" s="384">
        <v>0</v>
      </c>
      <c r="O984" s="379">
        <v>0</v>
      </c>
      <c r="P984" s="18">
        <v>1</v>
      </c>
      <c r="Q984" s="384">
        <v>0</v>
      </c>
      <c r="R984" s="279">
        <f t="shared" si="10"/>
        <v>1</v>
      </c>
    </row>
    <row r="985" spans="1:18" s="146" customFormat="1" ht="13.5" customHeight="1">
      <c r="A985" s="260"/>
      <c r="B985" s="367" t="s">
        <v>3231</v>
      </c>
      <c r="C985" s="254"/>
      <c r="D985" s="254" t="s">
        <v>1366</v>
      </c>
      <c r="E985" s="366"/>
      <c r="F985" s="366" t="s">
        <v>256</v>
      </c>
      <c r="G985" s="366"/>
      <c r="H985" s="366"/>
      <c r="I985" s="366" t="s">
        <v>299</v>
      </c>
      <c r="J985" s="366">
        <v>6</v>
      </c>
      <c r="K985" s="377" t="s">
        <v>496</v>
      </c>
      <c r="L985" s="378" t="s">
        <v>1339</v>
      </c>
      <c r="M985" s="383">
        <v>0</v>
      </c>
      <c r="N985" s="383">
        <v>0</v>
      </c>
      <c r="O985" s="383">
        <v>0</v>
      </c>
      <c r="P985" s="383">
        <v>0</v>
      </c>
      <c r="Q985" s="383">
        <v>0</v>
      </c>
      <c r="R985" s="279">
        <f t="shared" si="10"/>
        <v>0</v>
      </c>
    </row>
    <row r="986" spans="1:18" s="146" customFormat="1" ht="13.5" customHeight="1">
      <c r="A986" s="260"/>
      <c r="B986" s="254" t="s">
        <v>3220</v>
      </c>
      <c r="C986" s="254"/>
      <c r="D986" s="254" t="s">
        <v>1367</v>
      </c>
      <c r="E986" s="366"/>
      <c r="F986" s="366" t="s">
        <v>275</v>
      </c>
      <c r="G986" s="366">
        <v>5</v>
      </c>
      <c r="H986" s="366">
        <v>4</v>
      </c>
      <c r="I986" s="366" t="s">
        <v>299</v>
      </c>
      <c r="J986" s="366">
        <v>6</v>
      </c>
      <c r="K986" s="377" t="s">
        <v>479</v>
      </c>
      <c r="L986" s="378" t="s">
        <v>1339</v>
      </c>
      <c r="M986" s="379">
        <v>0</v>
      </c>
      <c r="N986" s="383">
        <v>0</v>
      </c>
      <c r="O986" s="379">
        <v>0</v>
      </c>
      <c r="P986" s="379">
        <v>0</v>
      </c>
      <c r="Q986" s="192">
        <v>1</v>
      </c>
      <c r="R986" s="279">
        <f t="shared" si="10"/>
        <v>1</v>
      </c>
    </row>
    <row r="987" spans="1:18" s="146" customFormat="1" ht="13.5" customHeight="1">
      <c r="A987" s="260"/>
      <c r="B987" s="367" t="s">
        <v>1368</v>
      </c>
      <c r="C987" s="254"/>
      <c r="D987" s="254" t="s">
        <v>1369</v>
      </c>
      <c r="E987" s="366"/>
      <c r="F987" s="366" t="s">
        <v>542</v>
      </c>
      <c r="G987" s="366">
        <v>4</v>
      </c>
      <c r="H987" s="366">
        <v>2</v>
      </c>
      <c r="I987" s="366" t="s">
        <v>299</v>
      </c>
      <c r="J987" s="366">
        <v>7</v>
      </c>
      <c r="K987" s="377" t="s">
        <v>502</v>
      </c>
      <c r="L987" s="378" t="s">
        <v>1339</v>
      </c>
      <c r="M987" s="383">
        <v>0</v>
      </c>
      <c r="N987" s="383">
        <v>0</v>
      </c>
      <c r="O987" s="383">
        <v>0</v>
      </c>
      <c r="P987" s="383">
        <v>0</v>
      </c>
      <c r="Q987" s="383">
        <v>0</v>
      </c>
      <c r="R987" s="279">
        <f t="shared" si="10"/>
        <v>0</v>
      </c>
    </row>
    <row r="988" spans="1:18" s="146" customFormat="1" ht="13.5" customHeight="1">
      <c r="A988" s="260"/>
      <c r="B988" s="254" t="s">
        <v>4025</v>
      </c>
      <c r="C988" s="254"/>
      <c r="D988" s="254" t="s">
        <v>1370</v>
      </c>
      <c r="E988" s="366"/>
      <c r="F988" s="366" t="s">
        <v>256</v>
      </c>
      <c r="G988" s="366"/>
      <c r="H988" s="366"/>
      <c r="I988" s="366" t="s">
        <v>299</v>
      </c>
      <c r="J988" s="366">
        <v>7</v>
      </c>
      <c r="K988" s="377" t="s">
        <v>496</v>
      </c>
      <c r="L988" s="378" t="s">
        <v>1339</v>
      </c>
      <c r="M988" s="18">
        <v>1</v>
      </c>
      <c r="N988" s="407">
        <v>1</v>
      </c>
      <c r="O988" s="18">
        <v>1</v>
      </c>
      <c r="P988" s="18">
        <v>1</v>
      </c>
      <c r="Q988" s="192">
        <v>1</v>
      </c>
      <c r="R988" s="279">
        <f t="shared" si="10"/>
        <v>5</v>
      </c>
    </row>
    <row r="989" spans="1:18" s="146" customFormat="1" ht="13.5" customHeight="1">
      <c r="A989" s="260"/>
      <c r="B989" s="367" t="s">
        <v>2970</v>
      </c>
      <c r="C989" s="254"/>
      <c r="D989" s="254" t="s">
        <v>1371</v>
      </c>
      <c r="E989" s="366"/>
      <c r="F989" s="366" t="s">
        <v>275</v>
      </c>
      <c r="G989" s="366">
        <v>6</v>
      </c>
      <c r="H989" s="366">
        <v>6</v>
      </c>
      <c r="I989" s="366" t="s">
        <v>299</v>
      </c>
      <c r="J989" s="366">
        <v>8</v>
      </c>
      <c r="K989" s="377" t="s">
        <v>502</v>
      </c>
      <c r="L989" s="378" t="s">
        <v>1339</v>
      </c>
      <c r="M989" s="383">
        <v>0</v>
      </c>
      <c r="N989" s="383">
        <v>0</v>
      </c>
      <c r="O989" s="18">
        <v>1</v>
      </c>
      <c r="P989" s="383">
        <v>0</v>
      </c>
      <c r="Q989" s="18">
        <v>1</v>
      </c>
      <c r="R989" s="279">
        <f t="shared" si="10"/>
        <v>2</v>
      </c>
    </row>
    <row r="990" spans="1:18" s="271" customFormat="1" ht="13.5" customHeight="1">
      <c r="A990" s="371"/>
      <c r="B990" s="372" t="s">
        <v>1372</v>
      </c>
      <c r="C990" s="372"/>
      <c r="D990" s="254" t="s">
        <v>1373</v>
      </c>
      <c r="E990" s="373" t="s">
        <v>911</v>
      </c>
      <c r="F990" s="373" t="s">
        <v>275</v>
      </c>
      <c r="G990" s="373">
        <v>1</v>
      </c>
      <c r="H990" s="373">
        <v>2</v>
      </c>
      <c r="I990" s="373" t="s">
        <v>278</v>
      </c>
      <c r="J990" s="373">
        <v>1</v>
      </c>
      <c r="K990" s="373" t="s">
        <v>460</v>
      </c>
      <c r="L990" s="385" t="s">
        <v>1339</v>
      </c>
      <c r="M990" s="386">
        <v>0</v>
      </c>
      <c r="N990" s="386">
        <v>0</v>
      </c>
      <c r="O990" s="386">
        <v>0</v>
      </c>
      <c r="P990" s="386">
        <v>0</v>
      </c>
      <c r="Q990" s="386">
        <v>0</v>
      </c>
      <c r="R990" s="279">
        <f t="shared" si="10"/>
        <v>0</v>
      </c>
    </row>
    <row r="991" spans="1:18" s="271" customFormat="1" ht="13.5" customHeight="1">
      <c r="A991" s="371"/>
      <c r="B991" s="372" t="s">
        <v>1374</v>
      </c>
      <c r="C991" s="372"/>
      <c r="D991" s="254" t="s">
        <v>1375</v>
      </c>
      <c r="E991" s="373"/>
      <c r="F991" s="373" t="s">
        <v>256</v>
      </c>
      <c r="G991" s="373"/>
      <c r="H991" s="373"/>
      <c r="I991" s="373" t="s">
        <v>278</v>
      </c>
      <c r="J991" s="387" t="s">
        <v>1376</v>
      </c>
      <c r="K991" s="373" t="s">
        <v>460</v>
      </c>
      <c r="L991" s="385" t="s">
        <v>1339</v>
      </c>
      <c r="M991" s="386">
        <v>0</v>
      </c>
      <c r="N991" s="386">
        <v>0</v>
      </c>
      <c r="O991" s="386">
        <v>0</v>
      </c>
      <c r="P991" s="386">
        <v>0</v>
      </c>
      <c r="Q991" s="388">
        <v>0</v>
      </c>
      <c r="R991" s="279">
        <f t="shared" si="10"/>
        <v>0</v>
      </c>
    </row>
    <row r="992" spans="1:18" s="270" customFormat="1" ht="13.5" customHeight="1">
      <c r="A992" s="368"/>
      <c r="B992" s="369" t="s">
        <v>1377</v>
      </c>
      <c r="C992" s="369"/>
      <c r="D992" s="254" t="s">
        <v>1378</v>
      </c>
      <c r="E992" s="370" t="s">
        <v>876</v>
      </c>
      <c r="F992" s="370" t="s">
        <v>275</v>
      </c>
      <c r="G992" s="370">
        <v>2</v>
      </c>
      <c r="H992" s="370">
        <v>2</v>
      </c>
      <c r="I992" s="370" t="s">
        <v>278</v>
      </c>
      <c r="J992" s="370">
        <v>2</v>
      </c>
      <c r="K992" s="370" t="s">
        <v>460</v>
      </c>
      <c r="L992" s="382" t="s">
        <v>1339</v>
      </c>
      <c r="M992" s="380">
        <v>0</v>
      </c>
      <c r="N992" s="380">
        <v>0</v>
      </c>
      <c r="O992" s="380">
        <v>0</v>
      </c>
      <c r="P992" s="380">
        <v>0</v>
      </c>
      <c r="Q992" s="380">
        <v>0</v>
      </c>
      <c r="R992" s="279">
        <f t="shared" si="10"/>
        <v>0</v>
      </c>
    </row>
    <row r="993" spans="1:18" s="146" customFormat="1" ht="13.5" customHeight="1">
      <c r="A993" s="260"/>
      <c r="B993" s="254" t="s">
        <v>1379</v>
      </c>
      <c r="C993" s="254"/>
      <c r="D993" s="254" t="s">
        <v>1380</v>
      </c>
      <c r="E993" s="366"/>
      <c r="F993" s="366" t="s">
        <v>256</v>
      </c>
      <c r="G993" s="366"/>
      <c r="H993" s="366"/>
      <c r="I993" s="366" t="s">
        <v>278</v>
      </c>
      <c r="J993" s="366">
        <v>2</v>
      </c>
      <c r="K993" s="377" t="s">
        <v>479</v>
      </c>
      <c r="L993" s="378" t="s">
        <v>1339</v>
      </c>
      <c r="M993" s="379">
        <v>0</v>
      </c>
      <c r="N993" s="379">
        <v>0</v>
      </c>
      <c r="O993" s="18">
        <v>0</v>
      </c>
      <c r="P993" s="379">
        <v>0</v>
      </c>
      <c r="Q993" s="192">
        <v>1</v>
      </c>
      <c r="R993" s="279">
        <f t="shared" si="10"/>
        <v>1</v>
      </c>
    </row>
    <row r="994" spans="1:18" s="146" customFormat="1" ht="13.5" customHeight="1">
      <c r="A994" s="260"/>
      <c r="B994" s="367" t="s">
        <v>1381</v>
      </c>
      <c r="C994" s="367"/>
      <c r="D994" s="254" t="s">
        <v>1382</v>
      </c>
      <c r="E994" s="366"/>
      <c r="F994" s="366" t="s">
        <v>256</v>
      </c>
      <c r="G994" s="366"/>
      <c r="H994" s="366"/>
      <c r="I994" s="366" t="s">
        <v>278</v>
      </c>
      <c r="J994" s="366">
        <v>3</v>
      </c>
      <c r="K994" s="377" t="s">
        <v>479</v>
      </c>
      <c r="L994" s="378" t="s">
        <v>1339</v>
      </c>
      <c r="M994" s="379">
        <v>0</v>
      </c>
      <c r="N994" s="389">
        <v>0</v>
      </c>
      <c r="O994" s="390">
        <v>0</v>
      </c>
      <c r="P994" s="390">
        <v>0</v>
      </c>
      <c r="Q994" s="391">
        <v>0</v>
      </c>
      <c r="R994" s="279">
        <f t="shared" si="10"/>
        <v>0</v>
      </c>
    </row>
    <row r="995" spans="1:18" s="146" customFormat="1" ht="13.5" customHeight="1">
      <c r="A995" s="260"/>
      <c r="B995" s="254" t="s">
        <v>1383</v>
      </c>
      <c r="C995" s="254"/>
      <c r="D995" s="254" t="s">
        <v>1384</v>
      </c>
      <c r="E995" s="366" t="s">
        <v>911</v>
      </c>
      <c r="F995" s="366" t="s">
        <v>275</v>
      </c>
      <c r="G995" s="366">
        <v>4</v>
      </c>
      <c r="H995" s="366">
        <v>5</v>
      </c>
      <c r="I995" s="366" t="s">
        <v>278</v>
      </c>
      <c r="J995" s="366">
        <v>4</v>
      </c>
      <c r="K995" s="377" t="s">
        <v>479</v>
      </c>
      <c r="L995" s="378" t="s">
        <v>1339</v>
      </c>
      <c r="M995" s="379">
        <v>0</v>
      </c>
      <c r="N995" s="379">
        <v>0</v>
      </c>
      <c r="O995" s="379">
        <v>0</v>
      </c>
      <c r="P995" s="18">
        <v>1</v>
      </c>
      <c r="Q995" s="379">
        <v>0</v>
      </c>
      <c r="R995" s="279">
        <f t="shared" si="10"/>
        <v>1</v>
      </c>
    </row>
    <row r="996" spans="1:18" s="146" customFormat="1" ht="13.5" customHeight="1">
      <c r="A996" s="260"/>
      <c r="B996" s="254" t="s">
        <v>1385</v>
      </c>
      <c r="C996" s="254"/>
      <c r="D996" s="254" t="s">
        <v>1386</v>
      </c>
      <c r="E996" s="366"/>
      <c r="F996" s="366" t="s">
        <v>256</v>
      </c>
      <c r="G996" s="366"/>
      <c r="H996" s="366"/>
      <c r="I996" s="366" t="s">
        <v>278</v>
      </c>
      <c r="J996" s="366">
        <v>5</v>
      </c>
      <c r="K996" s="377" t="s">
        <v>496</v>
      </c>
      <c r="L996" s="378" t="s">
        <v>1339</v>
      </c>
      <c r="M996" s="18">
        <v>1</v>
      </c>
      <c r="N996" s="18">
        <v>2</v>
      </c>
      <c r="O996" s="18">
        <v>2</v>
      </c>
      <c r="P996" s="18">
        <v>2</v>
      </c>
      <c r="Q996" s="379">
        <v>0</v>
      </c>
      <c r="R996" s="279">
        <f t="shared" si="10"/>
        <v>7</v>
      </c>
    </row>
    <row r="997" spans="1:18" s="146" customFormat="1" ht="13.5" customHeight="1">
      <c r="A997" s="260"/>
      <c r="B997" s="254" t="s">
        <v>1387</v>
      </c>
      <c r="C997" s="254"/>
      <c r="D997" s="254" t="s">
        <v>1388</v>
      </c>
      <c r="E997" s="366"/>
      <c r="F997" s="366" t="s">
        <v>256</v>
      </c>
      <c r="G997" s="366"/>
      <c r="H997" s="366"/>
      <c r="I997" s="366" t="s">
        <v>278</v>
      </c>
      <c r="J997" s="366">
        <v>5</v>
      </c>
      <c r="K997" s="377" t="s">
        <v>496</v>
      </c>
      <c r="L997" s="378" t="s">
        <v>1339</v>
      </c>
      <c r="M997" s="379">
        <v>0</v>
      </c>
      <c r="N997" s="18">
        <v>2</v>
      </c>
      <c r="O997" s="380">
        <v>0</v>
      </c>
      <c r="P997" s="18">
        <v>1</v>
      </c>
      <c r="Q997" s="192">
        <v>1</v>
      </c>
      <c r="R997" s="279">
        <f t="shared" si="10"/>
        <v>4</v>
      </c>
    </row>
    <row r="998" spans="1:18" s="146" customFormat="1" ht="13.5" customHeight="1">
      <c r="A998" s="260"/>
      <c r="B998" s="367" t="s">
        <v>1389</v>
      </c>
      <c r="C998" s="367"/>
      <c r="D998" s="254" t="s">
        <v>1390</v>
      </c>
      <c r="E998" s="366"/>
      <c r="F998" s="366" t="s">
        <v>542</v>
      </c>
      <c r="G998" s="366">
        <v>0</v>
      </c>
      <c r="H998" s="366">
        <v>3</v>
      </c>
      <c r="I998" s="366" t="s">
        <v>278</v>
      </c>
      <c r="J998" s="366">
        <v>6</v>
      </c>
      <c r="K998" s="377" t="s">
        <v>502</v>
      </c>
      <c r="L998" s="378" t="s">
        <v>1339</v>
      </c>
      <c r="M998" s="390">
        <v>0</v>
      </c>
      <c r="N998" s="390">
        <v>0</v>
      </c>
      <c r="O998" s="390">
        <v>0</v>
      </c>
      <c r="P998" s="18">
        <v>1</v>
      </c>
      <c r="Q998" s="18">
        <v>1</v>
      </c>
      <c r="R998" s="279">
        <f t="shared" si="10"/>
        <v>2</v>
      </c>
    </row>
    <row r="999" spans="1:18" s="146" customFormat="1" ht="13.5" customHeight="1">
      <c r="A999" s="260"/>
      <c r="B999" s="254" t="s">
        <v>1391</v>
      </c>
      <c r="C999" s="254"/>
      <c r="D999" s="254" t="s">
        <v>1392</v>
      </c>
      <c r="E999" s="366"/>
      <c r="F999" s="366" t="s">
        <v>275</v>
      </c>
      <c r="G999" s="366">
        <v>3</v>
      </c>
      <c r="H999" s="366">
        <v>3</v>
      </c>
      <c r="I999" s="366" t="s">
        <v>278</v>
      </c>
      <c r="J999" s="366">
        <v>9</v>
      </c>
      <c r="K999" s="377" t="s">
        <v>502</v>
      </c>
      <c r="L999" s="378" t="s">
        <v>1339</v>
      </c>
      <c r="M999" s="18">
        <v>1</v>
      </c>
      <c r="N999" s="18">
        <v>1</v>
      </c>
      <c r="O999" s="18">
        <v>1</v>
      </c>
      <c r="P999" s="18">
        <v>1</v>
      </c>
      <c r="Q999" s="18">
        <v>1</v>
      </c>
      <c r="R999" s="279">
        <f t="shared" si="10"/>
        <v>5</v>
      </c>
    </row>
    <row r="1000" spans="1:18" s="146" customFormat="1" ht="13.5" customHeight="1">
      <c r="A1000" s="260"/>
      <c r="B1000" s="254" t="s">
        <v>3239</v>
      </c>
      <c r="C1000" s="254"/>
      <c r="D1000" s="254" t="s">
        <v>1393</v>
      </c>
      <c r="E1000" s="366"/>
      <c r="F1000" s="366" t="s">
        <v>256</v>
      </c>
      <c r="G1000" s="366"/>
      <c r="H1000" s="366"/>
      <c r="I1000" s="366" t="s">
        <v>366</v>
      </c>
      <c r="J1000" s="366">
        <v>2</v>
      </c>
      <c r="K1000" s="377" t="s">
        <v>479</v>
      </c>
      <c r="L1000" s="378" t="s">
        <v>1339</v>
      </c>
      <c r="M1000" s="18">
        <v>1</v>
      </c>
      <c r="N1000" s="379">
        <v>0</v>
      </c>
      <c r="O1000" s="379">
        <v>0</v>
      </c>
      <c r="P1000" s="379">
        <v>0</v>
      </c>
      <c r="Q1000" s="379">
        <v>0</v>
      </c>
      <c r="R1000" s="279">
        <f t="shared" si="10"/>
        <v>1</v>
      </c>
    </row>
    <row r="1001" spans="1:18" s="270" customFormat="1" ht="13.5" customHeight="1">
      <c r="A1001" s="368"/>
      <c r="B1001" s="369" t="s">
        <v>69</v>
      </c>
      <c r="C1001" s="369"/>
      <c r="D1001" s="254" t="s">
        <v>1394</v>
      </c>
      <c r="E1001" s="370"/>
      <c r="F1001" s="370" t="s">
        <v>275</v>
      </c>
      <c r="G1001" s="370">
        <v>1</v>
      </c>
      <c r="H1001" s="370">
        <v>1</v>
      </c>
      <c r="I1001" s="370" t="s">
        <v>366</v>
      </c>
      <c r="J1001" s="370">
        <v>2</v>
      </c>
      <c r="K1001" s="370" t="s">
        <v>460</v>
      </c>
      <c r="L1001" s="382" t="s">
        <v>1339</v>
      </c>
      <c r="M1001" s="380">
        <v>0</v>
      </c>
      <c r="N1001" s="380">
        <v>0</v>
      </c>
      <c r="O1001" s="380">
        <v>0</v>
      </c>
      <c r="P1001" s="380">
        <v>0</v>
      </c>
      <c r="Q1001" s="380">
        <v>0</v>
      </c>
      <c r="R1001" s="279">
        <f t="shared" si="10"/>
        <v>0</v>
      </c>
    </row>
    <row r="1002" spans="1:18" s="271" customFormat="1" ht="13.5" customHeight="1">
      <c r="A1002" s="371"/>
      <c r="B1002" s="372" t="s">
        <v>1395</v>
      </c>
      <c r="C1002" s="372"/>
      <c r="D1002" s="254" t="s">
        <v>1396</v>
      </c>
      <c r="E1002" s="373"/>
      <c r="F1002" s="373" t="s">
        <v>256</v>
      </c>
      <c r="G1002" s="373"/>
      <c r="H1002" s="373"/>
      <c r="I1002" s="373" t="s">
        <v>366</v>
      </c>
      <c r="J1002" s="373">
        <v>2</v>
      </c>
      <c r="K1002" s="373" t="s">
        <v>460</v>
      </c>
      <c r="L1002" s="385" t="s">
        <v>1339</v>
      </c>
      <c r="M1002" s="386">
        <v>0</v>
      </c>
      <c r="N1002" s="386">
        <v>0</v>
      </c>
      <c r="O1002" s="386">
        <v>0</v>
      </c>
      <c r="P1002" s="386">
        <v>0</v>
      </c>
      <c r="Q1002" s="386">
        <v>0</v>
      </c>
      <c r="R1002" s="279">
        <f t="shared" ref="R1002:R1033" si="11">SUM(M1002:Q1002)</f>
        <v>0</v>
      </c>
    </row>
    <row r="1003" spans="1:18" s="270" customFormat="1" ht="13.5" customHeight="1">
      <c r="A1003" s="368"/>
      <c r="B1003" s="369" t="s">
        <v>1397</v>
      </c>
      <c r="C1003" s="369"/>
      <c r="D1003" s="254" t="s">
        <v>1398</v>
      </c>
      <c r="E1003" s="370" t="s">
        <v>911</v>
      </c>
      <c r="F1003" s="370" t="s">
        <v>275</v>
      </c>
      <c r="G1003" s="370">
        <v>2</v>
      </c>
      <c r="H1003" s="370">
        <v>4</v>
      </c>
      <c r="I1003" s="370" t="s">
        <v>366</v>
      </c>
      <c r="J1003" s="370">
        <v>3</v>
      </c>
      <c r="K1003" s="370" t="s">
        <v>460</v>
      </c>
      <c r="L1003" s="382" t="s">
        <v>1339</v>
      </c>
      <c r="M1003" s="380">
        <v>0</v>
      </c>
      <c r="N1003" s="380">
        <v>0</v>
      </c>
      <c r="O1003" s="380">
        <v>0</v>
      </c>
      <c r="P1003" s="380">
        <v>0</v>
      </c>
      <c r="Q1003" s="380">
        <v>0</v>
      </c>
      <c r="R1003" s="279">
        <f t="shared" si="11"/>
        <v>0</v>
      </c>
    </row>
    <row r="1004" spans="1:18" s="146" customFormat="1" ht="13.5" customHeight="1">
      <c r="A1004" s="260"/>
      <c r="B1004" s="367" t="s">
        <v>1399</v>
      </c>
      <c r="C1004" s="367"/>
      <c r="D1004" s="254" t="s">
        <v>1400</v>
      </c>
      <c r="E1004" s="366"/>
      <c r="F1004" s="366" t="s">
        <v>542</v>
      </c>
      <c r="G1004" s="366">
        <v>2</v>
      </c>
      <c r="H1004" s="366">
        <v>2</v>
      </c>
      <c r="I1004" s="366" t="s">
        <v>366</v>
      </c>
      <c r="J1004" s="366">
        <v>3</v>
      </c>
      <c r="K1004" s="377" t="s">
        <v>479</v>
      </c>
      <c r="L1004" s="378" t="s">
        <v>1339</v>
      </c>
      <c r="M1004" s="379">
        <v>0</v>
      </c>
      <c r="N1004" s="380">
        <v>0</v>
      </c>
      <c r="O1004" s="386">
        <v>0</v>
      </c>
      <c r="P1004" s="379">
        <v>0</v>
      </c>
      <c r="Q1004" s="392">
        <v>0</v>
      </c>
      <c r="R1004" s="279">
        <f t="shared" si="11"/>
        <v>0</v>
      </c>
    </row>
    <row r="1005" spans="1:18" s="146" customFormat="1" ht="13.5" customHeight="1">
      <c r="A1005" s="260"/>
      <c r="B1005" s="367" t="s">
        <v>75</v>
      </c>
      <c r="C1005" s="367"/>
      <c r="D1005" s="254" t="s">
        <v>1401</v>
      </c>
      <c r="E1005" s="366"/>
      <c r="F1005" s="366" t="s">
        <v>256</v>
      </c>
      <c r="G1005" s="366"/>
      <c r="H1005" s="366"/>
      <c r="I1005" s="366" t="s">
        <v>366</v>
      </c>
      <c r="J1005" s="366">
        <v>4</v>
      </c>
      <c r="K1005" s="377" t="s">
        <v>496</v>
      </c>
      <c r="L1005" s="378" t="s">
        <v>1339</v>
      </c>
      <c r="M1005" s="18">
        <v>2</v>
      </c>
      <c r="N1005" s="379">
        <v>0</v>
      </c>
      <c r="O1005" s="379">
        <v>1</v>
      </c>
      <c r="P1005" s="379">
        <v>0</v>
      </c>
      <c r="Q1005" s="393">
        <v>0</v>
      </c>
      <c r="R1005" s="279">
        <f t="shared" si="11"/>
        <v>3</v>
      </c>
    </row>
    <row r="1006" spans="1:18" s="146" customFormat="1" ht="13.5" customHeight="1">
      <c r="A1006" s="260"/>
      <c r="B1006" s="367" t="s">
        <v>2950</v>
      </c>
      <c r="C1006" s="367"/>
      <c r="D1006" s="254" t="s">
        <v>1402</v>
      </c>
      <c r="E1006" s="366"/>
      <c r="F1006" s="366" t="s">
        <v>256</v>
      </c>
      <c r="G1006" s="366"/>
      <c r="H1006" s="366"/>
      <c r="I1006" s="366" t="s">
        <v>366</v>
      </c>
      <c r="J1006" s="366">
        <v>5</v>
      </c>
      <c r="K1006" s="377" t="s">
        <v>496</v>
      </c>
      <c r="L1006" s="378" t="s">
        <v>1339</v>
      </c>
      <c r="M1006" s="379">
        <v>0</v>
      </c>
      <c r="N1006" s="522">
        <v>0</v>
      </c>
      <c r="O1006" s="522">
        <v>0</v>
      </c>
      <c r="P1006" s="522">
        <v>0</v>
      </c>
      <c r="Q1006" s="522">
        <v>0</v>
      </c>
      <c r="R1006" s="279">
        <f t="shared" si="11"/>
        <v>0</v>
      </c>
    </row>
    <row r="1007" spans="1:18" s="146" customFormat="1" ht="13.5" customHeight="1">
      <c r="A1007" s="260"/>
      <c r="B1007" s="367" t="s">
        <v>83</v>
      </c>
      <c r="C1007" s="367"/>
      <c r="D1007" s="254" t="s">
        <v>1403</v>
      </c>
      <c r="E1007" s="366"/>
      <c r="F1007" s="366" t="s">
        <v>275</v>
      </c>
      <c r="G1007" s="366">
        <v>5</v>
      </c>
      <c r="H1007" s="366">
        <v>5</v>
      </c>
      <c r="I1007" s="366" t="s">
        <v>366</v>
      </c>
      <c r="J1007" s="366">
        <v>6</v>
      </c>
      <c r="K1007" s="377" t="s">
        <v>479</v>
      </c>
      <c r="L1007" s="378" t="s">
        <v>1339</v>
      </c>
      <c r="M1007" s="379">
        <v>0</v>
      </c>
      <c r="N1007" s="379">
        <v>0</v>
      </c>
      <c r="O1007" s="379">
        <v>0</v>
      </c>
      <c r="P1007" s="379">
        <v>0</v>
      </c>
      <c r="Q1007" s="379">
        <v>0</v>
      </c>
      <c r="R1007" s="279">
        <f t="shared" si="11"/>
        <v>0</v>
      </c>
    </row>
    <row r="1008" spans="1:18" s="146" customFormat="1" ht="13.5" customHeight="1">
      <c r="A1008" s="260"/>
      <c r="B1008" s="367" t="s">
        <v>84</v>
      </c>
      <c r="C1008" s="367"/>
      <c r="D1008" s="254" t="s">
        <v>1404</v>
      </c>
      <c r="E1008" s="366"/>
      <c r="F1008" s="366" t="s">
        <v>542</v>
      </c>
      <c r="G1008" s="366">
        <v>4</v>
      </c>
      <c r="H1008" s="366">
        <v>2</v>
      </c>
      <c r="I1008" s="366" t="s">
        <v>366</v>
      </c>
      <c r="J1008" s="366">
        <v>6</v>
      </c>
      <c r="K1008" s="377" t="s">
        <v>502</v>
      </c>
      <c r="L1008" s="378" t="s">
        <v>1339</v>
      </c>
      <c r="M1008" s="383">
        <v>0</v>
      </c>
      <c r="N1008" s="383">
        <v>0</v>
      </c>
      <c r="O1008" s="18">
        <v>1</v>
      </c>
      <c r="P1008" s="383">
        <v>0</v>
      </c>
      <c r="Q1008" s="18">
        <v>1</v>
      </c>
      <c r="R1008" s="279">
        <f t="shared" si="11"/>
        <v>2</v>
      </c>
    </row>
    <row r="1009" spans="1:18" s="146" customFormat="1" ht="13.5" customHeight="1">
      <c r="A1009" s="260"/>
      <c r="B1009" s="254" t="s">
        <v>1405</v>
      </c>
      <c r="C1009" s="254"/>
      <c r="D1009" s="254" t="s">
        <v>1406</v>
      </c>
      <c r="E1009" s="366"/>
      <c r="F1009" s="366" t="s">
        <v>275</v>
      </c>
      <c r="G1009" s="366">
        <v>1</v>
      </c>
      <c r="H1009" s="366">
        <v>1</v>
      </c>
      <c r="I1009" s="366" t="s">
        <v>366</v>
      </c>
      <c r="J1009" s="366">
        <v>7</v>
      </c>
      <c r="K1009" s="377" t="s">
        <v>502</v>
      </c>
      <c r="L1009" s="378" t="s">
        <v>1339</v>
      </c>
      <c r="M1009" s="18">
        <v>1</v>
      </c>
      <c r="N1009" s="18">
        <v>1</v>
      </c>
      <c r="O1009" s="18">
        <v>1</v>
      </c>
      <c r="P1009" s="18">
        <v>1</v>
      </c>
      <c r="Q1009" s="383">
        <v>0</v>
      </c>
      <c r="R1009" s="279">
        <f t="shared" si="11"/>
        <v>4</v>
      </c>
    </row>
    <row r="1010" spans="1:18" s="146" customFormat="1" ht="13.5" customHeight="1">
      <c r="A1010" s="260"/>
      <c r="B1010" s="254" t="s">
        <v>1407</v>
      </c>
      <c r="C1010" s="254"/>
      <c r="D1010" s="254" t="s">
        <v>1408</v>
      </c>
      <c r="E1010" s="366"/>
      <c r="F1010" s="366" t="s">
        <v>256</v>
      </c>
      <c r="G1010" s="366"/>
      <c r="H1010" s="366"/>
      <c r="I1010" s="366" t="s">
        <v>314</v>
      </c>
      <c r="J1010" s="366">
        <v>1</v>
      </c>
      <c r="K1010" s="377" t="s">
        <v>460</v>
      </c>
      <c r="L1010" s="378" t="s">
        <v>1339</v>
      </c>
      <c r="M1010" s="379">
        <v>0</v>
      </c>
      <c r="N1010" s="379">
        <v>0</v>
      </c>
      <c r="O1010" s="379">
        <v>0</v>
      </c>
      <c r="P1010" s="379">
        <v>0</v>
      </c>
      <c r="Q1010" s="379">
        <v>0</v>
      </c>
      <c r="R1010" s="279">
        <f t="shared" si="11"/>
        <v>0</v>
      </c>
    </row>
    <row r="1011" spans="1:18" s="146" customFormat="1" ht="13.5" customHeight="1">
      <c r="A1011" s="260"/>
      <c r="B1011" s="254" t="s">
        <v>1409</v>
      </c>
      <c r="C1011" s="254"/>
      <c r="D1011" s="254" t="s">
        <v>1410</v>
      </c>
      <c r="E1011" s="366"/>
      <c r="F1011" s="366" t="s">
        <v>542</v>
      </c>
      <c r="G1011" s="366">
        <v>0</v>
      </c>
      <c r="H1011" s="366">
        <v>3</v>
      </c>
      <c r="I1011" s="366" t="s">
        <v>314</v>
      </c>
      <c r="J1011" s="366">
        <v>3</v>
      </c>
      <c r="K1011" s="377" t="s">
        <v>502</v>
      </c>
      <c r="L1011" s="378" t="s">
        <v>1339</v>
      </c>
      <c r="M1011" s="18">
        <v>1</v>
      </c>
      <c r="N1011" s="383">
        <v>0</v>
      </c>
      <c r="O1011" s="383">
        <v>0</v>
      </c>
      <c r="P1011" s="18">
        <v>1</v>
      </c>
      <c r="Q1011" s="18">
        <v>1</v>
      </c>
      <c r="R1011" s="279">
        <f t="shared" si="11"/>
        <v>3</v>
      </c>
    </row>
    <row r="1012" spans="1:18" s="146" customFormat="1" ht="13.5" customHeight="1">
      <c r="A1012" s="260"/>
      <c r="B1012" s="254" t="s">
        <v>1411</v>
      </c>
      <c r="C1012" s="254"/>
      <c r="D1012" s="254" t="s">
        <v>1412</v>
      </c>
      <c r="E1012" s="366"/>
      <c r="F1012" s="366" t="s">
        <v>256</v>
      </c>
      <c r="G1012" s="366"/>
      <c r="H1012" s="366"/>
      <c r="I1012" s="366" t="s">
        <v>314</v>
      </c>
      <c r="J1012" s="366">
        <v>3</v>
      </c>
      <c r="K1012" s="377" t="s">
        <v>479</v>
      </c>
      <c r="L1012" s="378" t="s">
        <v>1339</v>
      </c>
      <c r="M1012" s="379">
        <v>0</v>
      </c>
      <c r="N1012" s="379">
        <v>0</v>
      </c>
      <c r="O1012" s="18">
        <v>1</v>
      </c>
      <c r="P1012" s="379">
        <v>0</v>
      </c>
      <c r="Q1012" s="379">
        <v>0</v>
      </c>
      <c r="R1012" s="279">
        <f t="shared" si="11"/>
        <v>1</v>
      </c>
    </row>
    <row r="1013" spans="1:18" s="146" customFormat="1" ht="13.5" customHeight="1">
      <c r="A1013" s="260"/>
      <c r="B1013" s="254" t="s">
        <v>163</v>
      </c>
      <c r="C1013" s="254"/>
      <c r="D1013" s="254" t="s">
        <v>1413</v>
      </c>
      <c r="E1013" s="366"/>
      <c r="F1013" s="366" t="s">
        <v>275</v>
      </c>
      <c r="G1013" s="366">
        <v>2</v>
      </c>
      <c r="H1013" s="366">
        <v>4</v>
      </c>
      <c r="I1013" s="366" t="s">
        <v>314</v>
      </c>
      <c r="J1013" s="366">
        <v>3</v>
      </c>
      <c r="K1013" s="377" t="s">
        <v>496</v>
      </c>
      <c r="L1013" s="378" t="s">
        <v>1339</v>
      </c>
      <c r="M1013" s="18">
        <v>1</v>
      </c>
      <c r="N1013" s="379">
        <v>0</v>
      </c>
      <c r="O1013" s="379">
        <v>0</v>
      </c>
      <c r="P1013" s="18">
        <v>1</v>
      </c>
      <c r="Q1013" s="192">
        <v>2</v>
      </c>
      <c r="R1013" s="279">
        <f t="shared" si="11"/>
        <v>4</v>
      </c>
    </row>
    <row r="1014" spans="1:18" s="270" customFormat="1" ht="13.5" customHeight="1">
      <c r="A1014" s="368"/>
      <c r="B1014" s="369" t="s">
        <v>1414</v>
      </c>
      <c r="C1014" s="369"/>
      <c r="D1014" s="254" t="s">
        <v>1415</v>
      </c>
      <c r="E1014" s="370"/>
      <c r="F1014" s="370" t="s">
        <v>256</v>
      </c>
      <c r="G1014" s="370"/>
      <c r="H1014" s="370"/>
      <c r="I1014" s="370" t="s">
        <v>314</v>
      </c>
      <c r="J1014" s="370">
        <v>3</v>
      </c>
      <c r="K1014" s="370" t="s">
        <v>460</v>
      </c>
      <c r="L1014" s="382" t="s">
        <v>1339</v>
      </c>
      <c r="M1014" s="380">
        <v>0</v>
      </c>
      <c r="N1014" s="380">
        <v>0</v>
      </c>
      <c r="O1014" s="380">
        <v>0</v>
      </c>
      <c r="P1014" s="380">
        <v>0</v>
      </c>
      <c r="Q1014" s="380">
        <v>0</v>
      </c>
      <c r="R1014" s="279">
        <f t="shared" si="11"/>
        <v>0</v>
      </c>
    </row>
    <row r="1015" spans="1:18" s="270" customFormat="1" ht="13.5" customHeight="1">
      <c r="A1015" s="368"/>
      <c r="B1015" s="369" t="s">
        <v>1416</v>
      </c>
      <c r="C1015" s="369"/>
      <c r="D1015" s="254" t="s">
        <v>1417</v>
      </c>
      <c r="E1015" s="370"/>
      <c r="F1015" s="370" t="s">
        <v>275</v>
      </c>
      <c r="G1015" s="370">
        <v>2</v>
      </c>
      <c r="H1015" s="370">
        <v>2</v>
      </c>
      <c r="I1015" s="370" t="s">
        <v>314</v>
      </c>
      <c r="J1015" s="370">
        <v>3</v>
      </c>
      <c r="K1015" s="370" t="s">
        <v>460</v>
      </c>
      <c r="L1015" s="382" t="s">
        <v>1339</v>
      </c>
      <c r="M1015" s="380">
        <v>0</v>
      </c>
      <c r="N1015" s="380">
        <v>0</v>
      </c>
      <c r="O1015" s="380">
        <v>0</v>
      </c>
      <c r="P1015" s="380">
        <v>0</v>
      </c>
      <c r="Q1015" s="380">
        <v>0</v>
      </c>
      <c r="R1015" s="279">
        <f t="shared" si="11"/>
        <v>0</v>
      </c>
    </row>
    <row r="1016" spans="1:18" s="146" customFormat="1" ht="13.5" customHeight="1">
      <c r="A1016" s="260"/>
      <c r="B1016" s="367" t="s">
        <v>164</v>
      </c>
      <c r="C1016" s="367"/>
      <c r="D1016" s="254" t="s">
        <v>1418</v>
      </c>
      <c r="E1016" s="366" t="s">
        <v>1096</v>
      </c>
      <c r="F1016" s="366" t="s">
        <v>275</v>
      </c>
      <c r="G1016" s="366">
        <v>3</v>
      </c>
      <c r="H1016" s="366">
        <v>3</v>
      </c>
      <c r="I1016" s="366" t="s">
        <v>314</v>
      </c>
      <c r="J1016" s="366">
        <v>4</v>
      </c>
      <c r="K1016" s="377" t="s">
        <v>479</v>
      </c>
      <c r="L1016" s="378" t="s">
        <v>1339</v>
      </c>
      <c r="M1016" s="379">
        <v>0</v>
      </c>
      <c r="N1016" s="18">
        <v>0</v>
      </c>
      <c r="O1016" s="18">
        <v>0</v>
      </c>
      <c r="P1016" s="394">
        <v>0</v>
      </c>
      <c r="Q1016" s="379">
        <v>0</v>
      </c>
      <c r="R1016" s="279">
        <f t="shared" si="11"/>
        <v>0</v>
      </c>
    </row>
    <row r="1017" spans="1:18" s="146" customFormat="1" ht="13.5" customHeight="1">
      <c r="A1017" s="260"/>
      <c r="B1017" s="254" t="s">
        <v>1419</v>
      </c>
      <c r="C1017" s="254"/>
      <c r="D1017" s="254" t="s">
        <v>1420</v>
      </c>
      <c r="E1017" s="366" t="s">
        <v>1096</v>
      </c>
      <c r="F1017" s="366" t="s">
        <v>275</v>
      </c>
      <c r="G1017" s="366">
        <v>6</v>
      </c>
      <c r="H1017" s="366">
        <v>6</v>
      </c>
      <c r="I1017" s="366" t="s">
        <v>314</v>
      </c>
      <c r="J1017" s="366">
        <v>7</v>
      </c>
      <c r="K1017" s="377" t="s">
        <v>502</v>
      </c>
      <c r="L1017" s="378" t="s">
        <v>1339</v>
      </c>
      <c r="M1017" s="18">
        <v>1</v>
      </c>
      <c r="N1017" s="18">
        <v>1</v>
      </c>
      <c r="O1017" s="18">
        <v>1</v>
      </c>
      <c r="P1017" s="18">
        <v>1</v>
      </c>
      <c r="Q1017" s="18">
        <v>1</v>
      </c>
      <c r="R1017" s="279">
        <f t="shared" si="11"/>
        <v>5</v>
      </c>
    </row>
    <row r="1018" spans="1:18" s="146" customFormat="1" ht="13.5" customHeight="1">
      <c r="A1018" s="260"/>
      <c r="B1018" s="254" t="s">
        <v>151</v>
      </c>
      <c r="C1018" s="254"/>
      <c r="D1018" s="254" t="s">
        <v>1421</v>
      </c>
      <c r="E1018" s="366"/>
      <c r="F1018" s="366" t="s">
        <v>256</v>
      </c>
      <c r="G1018" s="366"/>
      <c r="H1018" s="366"/>
      <c r="I1018" s="366" t="s">
        <v>314</v>
      </c>
      <c r="J1018" s="366">
        <v>7</v>
      </c>
      <c r="K1018" s="377" t="s">
        <v>479</v>
      </c>
      <c r="L1018" s="378" t="s">
        <v>1339</v>
      </c>
      <c r="M1018" s="379">
        <v>0</v>
      </c>
      <c r="N1018" s="379">
        <v>0</v>
      </c>
      <c r="O1018" s="379">
        <v>0</v>
      </c>
      <c r="P1018" s="18">
        <v>1</v>
      </c>
      <c r="Q1018" s="379">
        <v>0</v>
      </c>
      <c r="R1018" s="279">
        <f t="shared" si="11"/>
        <v>1</v>
      </c>
    </row>
    <row r="1019" spans="1:18" s="146" customFormat="1" ht="13.5" customHeight="1">
      <c r="A1019" s="260"/>
      <c r="B1019" s="254" t="s">
        <v>152</v>
      </c>
      <c r="C1019" s="254"/>
      <c r="D1019" s="254" t="s">
        <v>1422</v>
      </c>
      <c r="E1019" s="366"/>
      <c r="F1019" s="366" t="s">
        <v>256</v>
      </c>
      <c r="G1019" s="366"/>
      <c r="H1019" s="366"/>
      <c r="I1019" s="366" t="s">
        <v>314</v>
      </c>
      <c r="J1019" s="366">
        <v>7</v>
      </c>
      <c r="K1019" s="377" t="s">
        <v>496</v>
      </c>
      <c r="L1019" s="378" t="s">
        <v>1339</v>
      </c>
      <c r="M1019" s="379">
        <v>0</v>
      </c>
      <c r="N1019" s="18">
        <v>0</v>
      </c>
      <c r="O1019" s="18">
        <v>2</v>
      </c>
      <c r="P1019" s="18">
        <v>2</v>
      </c>
      <c r="Q1019" s="192">
        <v>2</v>
      </c>
      <c r="R1019" s="279">
        <f t="shared" si="11"/>
        <v>6</v>
      </c>
    </row>
    <row r="1020" spans="1:18" s="146" customFormat="1" ht="13.5" customHeight="1">
      <c r="A1020" s="260"/>
      <c r="B1020" s="367" t="s">
        <v>1423</v>
      </c>
      <c r="C1020" s="367"/>
      <c r="D1020" s="254" t="s">
        <v>1424</v>
      </c>
      <c r="E1020" s="366"/>
      <c r="F1020" s="366" t="s">
        <v>542</v>
      </c>
      <c r="G1020" s="366">
        <v>1</v>
      </c>
      <c r="H1020" s="366">
        <v>3</v>
      </c>
      <c r="I1020" s="366" t="s">
        <v>330</v>
      </c>
      <c r="J1020" s="366">
        <v>1</v>
      </c>
      <c r="K1020" s="377" t="s">
        <v>502</v>
      </c>
      <c r="L1020" s="378" t="s">
        <v>1339</v>
      </c>
      <c r="M1020" s="383">
        <v>0</v>
      </c>
      <c r="N1020" s="383">
        <v>0</v>
      </c>
      <c r="O1020" s="383">
        <v>0</v>
      </c>
      <c r="P1020" s="18">
        <v>1</v>
      </c>
      <c r="Q1020" s="18">
        <v>1</v>
      </c>
      <c r="R1020" s="279">
        <f t="shared" si="11"/>
        <v>2</v>
      </c>
    </row>
    <row r="1021" spans="1:18" s="146" customFormat="1" ht="13.5" customHeight="1">
      <c r="A1021" s="260"/>
      <c r="B1021" s="254" t="s">
        <v>1425</v>
      </c>
      <c r="C1021" s="254"/>
      <c r="D1021" s="254" t="s">
        <v>1426</v>
      </c>
      <c r="E1021" s="366"/>
      <c r="F1021" s="366" t="s">
        <v>256</v>
      </c>
      <c r="G1021" s="366"/>
      <c r="H1021" s="366"/>
      <c r="I1021" s="366" t="s">
        <v>330</v>
      </c>
      <c r="J1021" s="366">
        <v>2</v>
      </c>
      <c r="K1021" s="377" t="s">
        <v>460</v>
      </c>
      <c r="L1021" s="378" t="s">
        <v>1339</v>
      </c>
      <c r="M1021" s="379">
        <v>0</v>
      </c>
      <c r="N1021" s="379">
        <v>0</v>
      </c>
      <c r="O1021" s="18">
        <v>2</v>
      </c>
      <c r="P1021" s="380">
        <v>0</v>
      </c>
      <c r="Q1021" s="380">
        <v>0</v>
      </c>
      <c r="R1021" s="279">
        <f t="shared" si="11"/>
        <v>2</v>
      </c>
    </row>
    <row r="1022" spans="1:18" s="270" customFormat="1" ht="13.5" customHeight="1">
      <c r="A1022" s="368"/>
      <c r="B1022" s="369" t="s">
        <v>1427</v>
      </c>
      <c r="C1022" s="369"/>
      <c r="D1022" s="254" t="s">
        <v>1428</v>
      </c>
      <c r="E1022" s="370"/>
      <c r="F1022" s="370" t="s">
        <v>275</v>
      </c>
      <c r="G1022" s="370">
        <v>3</v>
      </c>
      <c r="H1022" s="370">
        <v>1</v>
      </c>
      <c r="I1022" s="370" t="s">
        <v>330</v>
      </c>
      <c r="J1022" s="370">
        <v>2</v>
      </c>
      <c r="K1022" s="370" t="s">
        <v>460</v>
      </c>
      <c r="L1022" s="382" t="s">
        <v>1339</v>
      </c>
      <c r="M1022" s="380">
        <v>0</v>
      </c>
      <c r="N1022" s="380">
        <v>0</v>
      </c>
      <c r="O1022" s="380">
        <v>0</v>
      </c>
      <c r="P1022" s="380">
        <v>0</v>
      </c>
      <c r="Q1022" s="380">
        <v>0</v>
      </c>
      <c r="R1022" s="279">
        <f t="shared" si="11"/>
        <v>0</v>
      </c>
    </row>
    <row r="1023" spans="1:18" s="270" customFormat="1" ht="13.5" customHeight="1">
      <c r="A1023" s="368"/>
      <c r="B1023" s="369" t="s">
        <v>1429</v>
      </c>
      <c r="C1023" s="369"/>
      <c r="D1023" s="254" t="s">
        <v>1430</v>
      </c>
      <c r="E1023" s="370"/>
      <c r="F1023" s="370" t="s">
        <v>256</v>
      </c>
      <c r="G1023" s="370"/>
      <c r="H1023" s="370"/>
      <c r="I1023" s="370" t="s">
        <v>330</v>
      </c>
      <c r="J1023" s="370">
        <v>2</v>
      </c>
      <c r="K1023" s="370" t="s">
        <v>460</v>
      </c>
      <c r="L1023" s="382" t="s">
        <v>1339</v>
      </c>
      <c r="M1023" s="380">
        <v>0</v>
      </c>
      <c r="N1023" s="380">
        <v>0</v>
      </c>
      <c r="O1023" s="380">
        <v>0</v>
      </c>
      <c r="P1023" s="380">
        <v>0</v>
      </c>
      <c r="Q1023" s="380">
        <v>0</v>
      </c>
      <c r="R1023" s="279">
        <f t="shared" si="11"/>
        <v>0</v>
      </c>
    </row>
    <row r="1024" spans="1:18" s="146" customFormat="1" ht="13.5" customHeight="1">
      <c r="A1024" s="260"/>
      <c r="B1024" s="254" t="s">
        <v>1431</v>
      </c>
      <c r="C1024" s="254"/>
      <c r="D1024" s="254" t="s">
        <v>1432</v>
      </c>
      <c r="E1024" s="366"/>
      <c r="F1024" s="366" t="s">
        <v>256</v>
      </c>
      <c r="G1024" s="366"/>
      <c r="H1024" s="366"/>
      <c r="I1024" s="366" t="s">
        <v>330</v>
      </c>
      <c r="J1024" s="366">
        <v>2</v>
      </c>
      <c r="K1024" s="377" t="s">
        <v>496</v>
      </c>
      <c r="L1024" s="378" t="s">
        <v>1339</v>
      </c>
      <c r="M1024" s="18">
        <v>2</v>
      </c>
      <c r="N1024" s="18">
        <v>1</v>
      </c>
      <c r="O1024" s="18">
        <v>2</v>
      </c>
      <c r="P1024" s="18">
        <v>1</v>
      </c>
      <c r="Q1024" s="192">
        <v>2</v>
      </c>
      <c r="R1024" s="279">
        <f t="shared" si="11"/>
        <v>8</v>
      </c>
    </row>
    <row r="1025" spans="1:18" s="146" customFormat="1" ht="13.5" customHeight="1">
      <c r="A1025" s="260"/>
      <c r="B1025" s="254" t="s">
        <v>116</v>
      </c>
      <c r="C1025" s="367"/>
      <c r="D1025" s="254" t="s">
        <v>1433</v>
      </c>
      <c r="E1025" s="366"/>
      <c r="F1025" s="366" t="s">
        <v>275</v>
      </c>
      <c r="G1025" s="366">
        <v>2</v>
      </c>
      <c r="H1025" s="366">
        <v>2</v>
      </c>
      <c r="I1025" s="366" t="s">
        <v>330</v>
      </c>
      <c r="J1025" s="366">
        <v>3</v>
      </c>
      <c r="K1025" s="377" t="s">
        <v>502</v>
      </c>
      <c r="L1025" s="378" t="s">
        <v>1339</v>
      </c>
      <c r="M1025" s="18">
        <v>1</v>
      </c>
      <c r="N1025" s="18">
        <v>1</v>
      </c>
      <c r="O1025" s="383">
        <v>0</v>
      </c>
      <c r="P1025" s="383">
        <v>0</v>
      </c>
      <c r="Q1025" s="18">
        <v>1</v>
      </c>
      <c r="R1025" s="279">
        <f t="shared" si="11"/>
        <v>3</v>
      </c>
    </row>
    <row r="1026" spans="1:18" s="146" customFormat="1" ht="13.5" customHeight="1">
      <c r="A1026" s="260"/>
      <c r="B1026" s="254" t="s">
        <v>118</v>
      </c>
      <c r="C1026" s="254"/>
      <c r="D1026" s="254" t="s">
        <v>1434</v>
      </c>
      <c r="E1026" s="366"/>
      <c r="F1026" s="366" t="s">
        <v>275</v>
      </c>
      <c r="G1026" s="366">
        <v>4</v>
      </c>
      <c r="H1026" s="366">
        <v>4</v>
      </c>
      <c r="I1026" s="366" t="s">
        <v>330</v>
      </c>
      <c r="J1026" s="366">
        <v>4</v>
      </c>
      <c r="K1026" s="377" t="s">
        <v>496</v>
      </c>
      <c r="L1026" s="378" t="s">
        <v>1339</v>
      </c>
      <c r="M1026" s="18">
        <v>1</v>
      </c>
      <c r="N1026" s="18">
        <v>2</v>
      </c>
      <c r="O1026" s="379">
        <v>0</v>
      </c>
      <c r="P1026" s="379">
        <v>0</v>
      </c>
      <c r="Q1026" s="192">
        <v>1</v>
      </c>
      <c r="R1026" s="279">
        <f t="shared" si="11"/>
        <v>4</v>
      </c>
    </row>
    <row r="1027" spans="1:18" s="146" customFormat="1" ht="13.5" customHeight="1">
      <c r="A1027" s="260"/>
      <c r="B1027" s="254" t="s">
        <v>1435</v>
      </c>
      <c r="C1027" s="254"/>
      <c r="D1027" s="254" t="s">
        <v>1436</v>
      </c>
      <c r="E1027" s="366"/>
      <c r="F1027" s="366" t="s">
        <v>275</v>
      </c>
      <c r="G1027" s="366">
        <v>3</v>
      </c>
      <c r="H1027" s="366">
        <v>3</v>
      </c>
      <c r="I1027" s="366" t="s">
        <v>330</v>
      </c>
      <c r="J1027" s="366">
        <v>4</v>
      </c>
      <c r="K1027" s="377" t="s">
        <v>479</v>
      </c>
      <c r="L1027" s="378" t="s">
        <v>1339</v>
      </c>
      <c r="M1027" s="379">
        <v>0</v>
      </c>
      <c r="N1027" s="379">
        <v>0</v>
      </c>
      <c r="O1027" s="379">
        <v>0</v>
      </c>
      <c r="P1027" s="379">
        <v>0</v>
      </c>
      <c r="Q1027" s="379">
        <v>0</v>
      </c>
      <c r="R1027" s="279">
        <f t="shared" si="11"/>
        <v>0</v>
      </c>
    </row>
    <row r="1028" spans="1:18" s="146" customFormat="1" ht="13.5" customHeight="1">
      <c r="A1028" s="260"/>
      <c r="B1028" s="367" t="s">
        <v>117</v>
      </c>
      <c r="C1028" s="367"/>
      <c r="D1028" s="254" t="s">
        <v>1437</v>
      </c>
      <c r="E1028" s="366"/>
      <c r="F1028" s="366" t="s">
        <v>275</v>
      </c>
      <c r="G1028" s="366">
        <v>3</v>
      </c>
      <c r="H1028" s="366">
        <v>2</v>
      </c>
      <c r="I1028" s="366" t="s">
        <v>330</v>
      </c>
      <c r="J1028" s="366">
        <v>4</v>
      </c>
      <c r="K1028" s="377" t="s">
        <v>479</v>
      </c>
      <c r="L1028" s="378" t="s">
        <v>1339</v>
      </c>
      <c r="M1028" s="379">
        <v>0</v>
      </c>
      <c r="N1028" s="401">
        <v>0</v>
      </c>
      <c r="O1028" s="379">
        <v>0</v>
      </c>
      <c r="P1028" s="379">
        <v>0</v>
      </c>
      <c r="Q1028" s="379">
        <v>0</v>
      </c>
      <c r="R1028" s="279">
        <f t="shared" si="11"/>
        <v>0</v>
      </c>
    </row>
    <row r="1029" spans="1:18" s="146" customFormat="1" ht="13.5" customHeight="1">
      <c r="A1029" s="260"/>
      <c r="B1029" s="254" t="s">
        <v>1438</v>
      </c>
      <c r="C1029" s="254"/>
      <c r="D1029" s="254" t="s">
        <v>1439</v>
      </c>
      <c r="E1029" s="366"/>
      <c r="F1029" s="366" t="s">
        <v>256</v>
      </c>
      <c r="G1029" s="366"/>
      <c r="H1029" s="366"/>
      <c r="I1029" s="366" t="s">
        <v>330</v>
      </c>
      <c r="J1029" s="366">
        <v>5</v>
      </c>
      <c r="K1029" s="377" t="s">
        <v>479</v>
      </c>
      <c r="L1029" s="378" t="s">
        <v>1339</v>
      </c>
      <c r="M1029" s="379">
        <v>0</v>
      </c>
      <c r="N1029" s="379">
        <v>0</v>
      </c>
      <c r="O1029" s="18">
        <v>1</v>
      </c>
      <c r="P1029" s="379">
        <v>0</v>
      </c>
      <c r="Q1029" s="192">
        <v>2</v>
      </c>
      <c r="R1029" s="279">
        <f t="shared" si="11"/>
        <v>3</v>
      </c>
    </row>
    <row r="1030" spans="1:18" s="146" customFormat="1" ht="13.5" customHeight="1">
      <c r="A1030" s="260"/>
      <c r="B1030" s="625" t="s">
        <v>1440</v>
      </c>
      <c r="C1030" s="367"/>
      <c r="D1030" s="254" t="s">
        <v>1441</v>
      </c>
      <c r="E1030" s="366"/>
      <c r="F1030" s="366" t="s">
        <v>256</v>
      </c>
      <c r="G1030" s="366"/>
      <c r="H1030" s="366"/>
      <c r="I1030" s="366" t="s">
        <v>347</v>
      </c>
      <c r="J1030" s="366">
        <v>1</v>
      </c>
      <c r="K1030" s="377" t="s">
        <v>496</v>
      </c>
      <c r="L1030" s="378" t="s">
        <v>1339</v>
      </c>
      <c r="M1030" s="18">
        <v>2</v>
      </c>
      <c r="N1030" s="18">
        <v>1</v>
      </c>
      <c r="O1030" s="18">
        <v>2</v>
      </c>
      <c r="P1030" s="18">
        <v>2</v>
      </c>
      <c r="Q1030" s="192">
        <v>2</v>
      </c>
      <c r="R1030" s="279">
        <f t="shared" si="11"/>
        <v>9</v>
      </c>
    </row>
    <row r="1031" spans="1:18" s="146" customFormat="1" ht="13.5" customHeight="1">
      <c r="A1031" s="260"/>
      <c r="B1031" s="254" t="s">
        <v>1442</v>
      </c>
      <c r="C1031" s="254"/>
      <c r="D1031" s="254" t="s">
        <v>1443</v>
      </c>
      <c r="E1031" s="366" t="s">
        <v>911</v>
      </c>
      <c r="F1031" s="366" t="s">
        <v>275</v>
      </c>
      <c r="G1031" s="366">
        <v>1</v>
      </c>
      <c r="H1031" s="366">
        <v>1</v>
      </c>
      <c r="I1031" s="366" t="s">
        <v>347</v>
      </c>
      <c r="J1031" s="366">
        <v>2</v>
      </c>
      <c r="K1031" s="377" t="s">
        <v>479</v>
      </c>
      <c r="L1031" s="378" t="s">
        <v>1339</v>
      </c>
      <c r="M1031" s="379">
        <v>0</v>
      </c>
      <c r="N1031" s="379">
        <v>0</v>
      </c>
      <c r="O1031" s="379">
        <v>0</v>
      </c>
      <c r="P1031" s="379">
        <v>0</v>
      </c>
      <c r="Q1031" s="192">
        <v>1</v>
      </c>
      <c r="R1031" s="279">
        <f t="shared" si="11"/>
        <v>1</v>
      </c>
    </row>
    <row r="1032" spans="1:18" s="146" customFormat="1" ht="13.5" customHeight="1">
      <c r="A1032" s="260"/>
      <c r="B1032" s="254" t="s">
        <v>1444</v>
      </c>
      <c r="C1032" s="254"/>
      <c r="D1032" s="254" t="s">
        <v>1445</v>
      </c>
      <c r="E1032" s="366"/>
      <c r="F1032" s="366" t="s">
        <v>275</v>
      </c>
      <c r="G1032" s="366">
        <v>1</v>
      </c>
      <c r="H1032" s="366">
        <v>1</v>
      </c>
      <c r="I1032" s="366" t="s">
        <v>347</v>
      </c>
      <c r="J1032" s="366">
        <v>2</v>
      </c>
      <c r="K1032" s="377" t="s">
        <v>460</v>
      </c>
      <c r="L1032" s="378" t="s">
        <v>1339</v>
      </c>
      <c r="M1032" s="379">
        <v>0</v>
      </c>
      <c r="N1032" s="379">
        <v>0</v>
      </c>
      <c r="O1032" s="379">
        <v>0</v>
      </c>
      <c r="P1032" s="379">
        <v>0</v>
      </c>
      <c r="Q1032" s="379">
        <v>0</v>
      </c>
      <c r="R1032" s="279">
        <f t="shared" si="11"/>
        <v>0</v>
      </c>
    </row>
    <row r="1033" spans="1:18" s="146" customFormat="1" ht="13.5" customHeight="1">
      <c r="A1033" s="260"/>
      <c r="B1033" s="254" t="s">
        <v>1446</v>
      </c>
      <c r="C1033" s="254"/>
      <c r="D1033" s="254" t="s">
        <v>1447</v>
      </c>
      <c r="E1033" s="366"/>
      <c r="F1033" s="366" t="s">
        <v>256</v>
      </c>
      <c r="G1033" s="366"/>
      <c r="H1033" s="366"/>
      <c r="I1033" s="366" t="s">
        <v>347</v>
      </c>
      <c r="J1033" s="366">
        <v>2</v>
      </c>
      <c r="K1033" s="377" t="s">
        <v>460</v>
      </c>
      <c r="L1033" s="378" t="s">
        <v>1339</v>
      </c>
      <c r="M1033" s="379">
        <v>0</v>
      </c>
      <c r="N1033" s="379">
        <v>0</v>
      </c>
      <c r="O1033" s="379">
        <v>0</v>
      </c>
      <c r="P1033" s="379">
        <v>0</v>
      </c>
      <c r="Q1033" s="379">
        <v>0</v>
      </c>
      <c r="R1033" s="279">
        <f t="shared" si="11"/>
        <v>0</v>
      </c>
    </row>
    <row r="1034" spans="1:18" s="146" customFormat="1" ht="13.5" customHeight="1">
      <c r="A1034" s="260"/>
      <c r="B1034" s="254" t="s">
        <v>1448</v>
      </c>
      <c r="C1034" s="254"/>
      <c r="D1034" s="254" t="s">
        <v>1449</v>
      </c>
      <c r="E1034" s="366"/>
      <c r="F1034" s="366" t="s">
        <v>256</v>
      </c>
      <c r="G1034" s="366"/>
      <c r="H1034" s="366"/>
      <c r="I1034" s="366" t="s">
        <v>347</v>
      </c>
      <c r="J1034" s="366">
        <v>3</v>
      </c>
      <c r="K1034" s="377" t="s">
        <v>479</v>
      </c>
      <c r="L1034" s="378" t="s">
        <v>1339</v>
      </c>
      <c r="M1034" s="379">
        <v>0</v>
      </c>
      <c r="N1034" s="379">
        <v>0</v>
      </c>
      <c r="O1034" s="379">
        <v>0</v>
      </c>
      <c r="P1034" s="379">
        <v>0</v>
      </c>
      <c r="Q1034" s="192">
        <v>1</v>
      </c>
      <c r="R1034" s="279">
        <f t="shared" ref="R1034:R1065" si="12">SUM(M1034:Q1034)</f>
        <v>1</v>
      </c>
    </row>
    <row r="1035" spans="1:18" s="271" customFormat="1" ht="13.5" customHeight="1">
      <c r="A1035" s="371"/>
      <c r="B1035" s="372" t="s">
        <v>1450</v>
      </c>
      <c r="C1035" s="372"/>
      <c r="D1035" s="254" t="s">
        <v>1451</v>
      </c>
      <c r="E1035" s="373"/>
      <c r="F1035" s="373" t="s">
        <v>256</v>
      </c>
      <c r="G1035" s="373"/>
      <c r="H1035" s="373"/>
      <c r="I1035" s="373" t="s">
        <v>347</v>
      </c>
      <c r="J1035" s="373">
        <v>3</v>
      </c>
      <c r="K1035" s="373" t="s">
        <v>460</v>
      </c>
      <c r="L1035" s="385" t="s">
        <v>1339</v>
      </c>
      <c r="M1035" s="386">
        <v>0</v>
      </c>
      <c r="N1035" s="386">
        <v>0</v>
      </c>
      <c r="O1035" s="386">
        <v>0</v>
      </c>
      <c r="P1035" s="386">
        <v>0</v>
      </c>
      <c r="Q1035" s="386">
        <v>0</v>
      </c>
      <c r="R1035" s="279">
        <f t="shared" si="12"/>
        <v>0</v>
      </c>
    </row>
    <row r="1036" spans="1:18" s="146" customFormat="1" ht="13.5" customHeight="1">
      <c r="A1036" s="260"/>
      <c r="B1036" s="254" t="s">
        <v>1452</v>
      </c>
      <c r="C1036" s="254"/>
      <c r="D1036" s="254" t="s">
        <v>1453</v>
      </c>
      <c r="E1036" s="366"/>
      <c r="F1036" s="366" t="s">
        <v>275</v>
      </c>
      <c r="G1036" s="366">
        <v>5</v>
      </c>
      <c r="H1036" s="366">
        <v>5</v>
      </c>
      <c r="I1036" s="366" t="s">
        <v>347</v>
      </c>
      <c r="J1036" s="366">
        <v>5</v>
      </c>
      <c r="K1036" s="377" t="s">
        <v>496</v>
      </c>
      <c r="L1036" s="378" t="s">
        <v>1339</v>
      </c>
      <c r="M1036" s="386">
        <v>0</v>
      </c>
      <c r="N1036" s="18">
        <v>2</v>
      </c>
      <c r="O1036" s="379">
        <v>0</v>
      </c>
      <c r="P1036" s="18">
        <v>1</v>
      </c>
      <c r="Q1036" s="192">
        <v>2</v>
      </c>
      <c r="R1036" s="279">
        <f t="shared" si="12"/>
        <v>5</v>
      </c>
    </row>
    <row r="1037" spans="1:18" s="146" customFormat="1" ht="13.5" customHeight="1">
      <c r="A1037" s="260"/>
      <c r="B1037" s="367" t="s">
        <v>3688</v>
      </c>
      <c r="C1037" s="254"/>
      <c r="D1037" s="254" t="s">
        <v>1454</v>
      </c>
      <c r="E1037" s="366" t="s">
        <v>911</v>
      </c>
      <c r="F1037" s="366" t="s">
        <v>275</v>
      </c>
      <c r="G1037" s="366">
        <v>7</v>
      </c>
      <c r="H1037" s="366">
        <v>7</v>
      </c>
      <c r="I1037" s="366" t="s">
        <v>347</v>
      </c>
      <c r="J1037" s="366">
        <v>6</v>
      </c>
      <c r="K1037" s="377" t="s">
        <v>502</v>
      </c>
      <c r="L1037" s="378" t="s">
        <v>1339</v>
      </c>
      <c r="M1037" s="18">
        <v>1</v>
      </c>
      <c r="N1037" s="18">
        <v>1</v>
      </c>
      <c r="O1037" s="383">
        <v>0</v>
      </c>
      <c r="P1037" s="18">
        <v>1</v>
      </c>
      <c r="Q1037" s="383">
        <v>0</v>
      </c>
      <c r="R1037" s="279">
        <f t="shared" si="12"/>
        <v>3</v>
      </c>
    </row>
    <row r="1038" spans="1:18" s="146" customFormat="1" ht="13.5" customHeight="1">
      <c r="A1038" s="260"/>
      <c r="B1038" s="254" t="s">
        <v>1455</v>
      </c>
      <c r="C1038" s="254"/>
      <c r="D1038" s="254" t="s">
        <v>1456</v>
      </c>
      <c r="E1038" s="366"/>
      <c r="F1038" s="366" t="s">
        <v>256</v>
      </c>
      <c r="G1038" s="366"/>
      <c r="H1038" s="366"/>
      <c r="I1038" s="366" t="s">
        <v>347</v>
      </c>
      <c r="J1038" s="366">
        <v>7</v>
      </c>
      <c r="K1038" s="377" t="s">
        <v>479</v>
      </c>
      <c r="L1038" s="378" t="s">
        <v>1339</v>
      </c>
      <c r="M1038" s="379">
        <v>0</v>
      </c>
      <c r="N1038" s="18">
        <v>1</v>
      </c>
      <c r="O1038" s="379">
        <v>0</v>
      </c>
      <c r="P1038" s="379">
        <v>0</v>
      </c>
      <c r="Q1038" s="192">
        <v>2</v>
      </c>
      <c r="R1038" s="279">
        <f t="shared" si="12"/>
        <v>3</v>
      </c>
    </row>
    <row r="1039" spans="1:18" s="146" customFormat="1" ht="13.5" customHeight="1">
      <c r="A1039" s="260"/>
      <c r="B1039" s="254" t="s">
        <v>1457</v>
      </c>
      <c r="C1039" s="254"/>
      <c r="D1039" s="254" t="s">
        <v>1458</v>
      </c>
      <c r="E1039" s="366"/>
      <c r="F1039" s="366" t="s">
        <v>542</v>
      </c>
      <c r="G1039" s="366">
        <v>3</v>
      </c>
      <c r="H1039" s="366">
        <v>3</v>
      </c>
      <c r="I1039" s="366" t="s">
        <v>347</v>
      </c>
      <c r="J1039" s="366">
        <v>8</v>
      </c>
      <c r="K1039" s="377" t="s">
        <v>502</v>
      </c>
      <c r="L1039" s="378" t="s">
        <v>1339</v>
      </c>
      <c r="M1039" s="383">
        <v>0</v>
      </c>
      <c r="N1039" s="18">
        <v>1</v>
      </c>
      <c r="O1039" s="383">
        <v>0</v>
      </c>
      <c r="P1039" s="18">
        <v>1</v>
      </c>
      <c r="Q1039" s="18">
        <v>1</v>
      </c>
      <c r="R1039" s="279">
        <f t="shared" si="12"/>
        <v>3</v>
      </c>
    </row>
    <row r="1040" spans="1:18" s="146" customFormat="1" ht="13.5" customHeight="1">
      <c r="A1040" s="260"/>
      <c r="B1040" s="367" t="s">
        <v>5</v>
      </c>
      <c r="C1040" s="367"/>
      <c r="D1040" s="254" t="s">
        <v>1459</v>
      </c>
      <c r="E1040" s="366"/>
      <c r="F1040" s="366" t="s">
        <v>275</v>
      </c>
      <c r="G1040" s="366">
        <v>2</v>
      </c>
      <c r="H1040" s="366">
        <v>1</v>
      </c>
      <c r="I1040" s="366" t="s">
        <v>384</v>
      </c>
      <c r="J1040" s="366">
        <v>1</v>
      </c>
      <c r="K1040" s="377" t="s">
        <v>460</v>
      </c>
      <c r="L1040" s="378" t="s">
        <v>1339</v>
      </c>
      <c r="M1040" s="379">
        <v>0</v>
      </c>
      <c r="N1040" s="379">
        <v>0</v>
      </c>
      <c r="O1040" s="379">
        <v>0</v>
      </c>
      <c r="P1040" s="379">
        <v>0</v>
      </c>
      <c r="Q1040" s="379">
        <v>0</v>
      </c>
      <c r="R1040" s="279">
        <f t="shared" si="12"/>
        <v>0</v>
      </c>
    </row>
    <row r="1041" spans="1:18" s="146" customFormat="1" ht="13.5" customHeight="1">
      <c r="A1041" s="260"/>
      <c r="B1041" s="367" t="s">
        <v>6</v>
      </c>
      <c r="C1041" s="367"/>
      <c r="D1041" s="254" t="s">
        <v>1460</v>
      </c>
      <c r="E1041" s="366"/>
      <c r="F1041" s="366" t="s">
        <v>256</v>
      </c>
      <c r="G1041" s="366"/>
      <c r="H1041" s="366"/>
      <c r="I1041" s="366" t="s">
        <v>384</v>
      </c>
      <c r="J1041" s="366">
        <v>1</v>
      </c>
      <c r="K1041" s="377" t="s">
        <v>460</v>
      </c>
      <c r="L1041" s="378" t="s">
        <v>1339</v>
      </c>
      <c r="M1041" s="379">
        <v>0</v>
      </c>
      <c r="N1041" s="379">
        <v>0</v>
      </c>
      <c r="O1041" s="379">
        <v>0</v>
      </c>
      <c r="P1041" s="379">
        <v>0</v>
      </c>
      <c r="Q1041" s="192">
        <v>1</v>
      </c>
      <c r="R1041" s="279">
        <f t="shared" si="12"/>
        <v>1</v>
      </c>
    </row>
    <row r="1042" spans="1:18" s="146" customFormat="1" ht="13.5" customHeight="1">
      <c r="A1042" s="260"/>
      <c r="B1042" s="254" t="s">
        <v>1461</v>
      </c>
      <c r="C1042" s="254"/>
      <c r="D1042" s="254" t="s">
        <v>1462</v>
      </c>
      <c r="E1042" s="366" t="s">
        <v>1010</v>
      </c>
      <c r="F1042" s="366" t="s">
        <v>275</v>
      </c>
      <c r="G1042" s="366">
        <v>2</v>
      </c>
      <c r="H1042" s="366">
        <v>4</v>
      </c>
      <c r="I1042" s="366" t="s">
        <v>384</v>
      </c>
      <c r="J1042" s="366">
        <v>2</v>
      </c>
      <c r="K1042" s="377" t="s">
        <v>460</v>
      </c>
      <c r="L1042" s="378" t="s">
        <v>1339</v>
      </c>
      <c r="M1042" s="379">
        <v>0</v>
      </c>
      <c r="N1042" s="379">
        <v>0</v>
      </c>
      <c r="O1042" s="379">
        <v>0</v>
      </c>
      <c r="P1042" s="380">
        <v>0</v>
      </c>
      <c r="Q1042" s="379">
        <v>0</v>
      </c>
      <c r="R1042" s="279">
        <f t="shared" si="12"/>
        <v>0</v>
      </c>
    </row>
    <row r="1043" spans="1:18" s="146" customFormat="1" ht="13.5" customHeight="1">
      <c r="A1043" s="260"/>
      <c r="B1043" s="254" t="s">
        <v>1463</v>
      </c>
      <c r="C1043" s="254"/>
      <c r="D1043" s="254" t="s">
        <v>1464</v>
      </c>
      <c r="E1043" s="366"/>
      <c r="F1043" s="366" t="s">
        <v>256</v>
      </c>
      <c r="G1043" s="366"/>
      <c r="H1043" s="366"/>
      <c r="I1043" s="366" t="s">
        <v>384</v>
      </c>
      <c r="J1043" s="366">
        <v>4</v>
      </c>
      <c r="K1043" s="377" t="s">
        <v>496</v>
      </c>
      <c r="L1043" s="378" t="s">
        <v>1339</v>
      </c>
      <c r="M1043" s="18">
        <v>1</v>
      </c>
      <c r="N1043" s="379">
        <v>0</v>
      </c>
      <c r="O1043" s="379">
        <v>0</v>
      </c>
      <c r="P1043" s="18">
        <v>1</v>
      </c>
      <c r="Q1043" s="379">
        <v>0</v>
      </c>
      <c r="R1043" s="279">
        <f t="shared" si="12"/>
        <v>2</v>
      </c>
    </row>
    <row r="1044" spans="1:18" s="146" customFormat="1" ht="13.5" customHeight="1">
      <c r="A1044" s="260"/>
      <c r="B1044" s="367" t="s">
        <v>10</v>
      </c>
      <c r="C1044" s="367"/>
      <c r="D1044" s="254" t="s">
        <v>1465</v>
      </c>
      <c r="E1044" s="366"/>
      <c r="F1044" s="366" t="s">
        <v>256</v>
      </c>
      <c r="G1044" s="366"/>
      <c r="H1044" s="366"/>
      <c r="I1044" s="366" t="s">
        <v>384</v>
      </c>
      <c r="J1044" s="366">
        <v>4</v>
      </c>
      <c r="K1044" s="377" t="s">
        <v>479</v>
      </c>
      <c r="L1044" s="378" t="s">
        <v>1339</v>
      </c>
      <c r="M1044" s="379">
        <v>0</v>
      </c>
      <c r="N1044" s="18">
        <v>1</v>
      </c>
      <c r="O1044" s="379">
        <v>0</v>
      </c>
      <c r="P1044" s="379">
        <v>0</v>
      </c>
      <c r="Q1044" s="379">
        <v>0</v>
      </c>
      <c r="R1044" s="279">
        <f t="shared" si="12"/>
        <v>1</v>
      </c>
    </row>
    <row r="1045" spans="1:18" s="270" customFormat="1" ht="13.5" customHeight="1">
      <c r="A1045" s="368"/>
      <c r="B1045" s="369" t="s">
        <v>1466</v>
      </c>
      <c r="C1045" s="369"/>
      <c r="D1045" s="254" t="s">
        <v>1467</v>
      </c>
      <c r="E1045" s="370" t="s">
        <v>1010</v>
      </c>
      <c r="F1045" s="370" t="s">
        <v>275</v>
      </c>
      <c r="G1045" s="370">
        <v>4</v>
      </c>
      <c r="H1045" s="370">
        <v>4</v>
      </c>
      <c r="I1045" s="370" t="s">
        <v>384</v>
      </c>
      <c r="J1045" s="370">
        <v>4</v>
      </c>
      <c r="K1045" s="370" t="s">
        <v>479</v>
      </c>
      <c r="L1045" s="382" t="s">
        <v>1339</v>
      </c>
      <c r="M1045" s="380">
        <v>0</v>
      </c>
      <c r="N1045" s="380">
        <v>0</v>
      </c>
      <c r="O1045" s="380">
        <v>0</v>
      </c>
      <c r="P1045" s="380">
        <v>0</v>
      </c>
      <c r="Q1045" s="380">
        <v>0</v>
      </c>
      <c r="R1045" s="279">
        <f t="shared" si="12"/>
        <v>0</v>
      </c>
    </row>
    <row r="1046" spans="1:18" s="146" customFormat="1" ht="13.5" customHeight="1">
      <c r="A1046" s="260"/>
      <c r="B1046" s="367" t="s">
        <v>12</v>
      </c>
      <c r="C1046" s="367"/>
      <c r="D1046" s="254" t="s">
        <v>1468</v>
      </c>
      <c r="E1046" s="366"/>
      <c r="F1046" s="366" t="s">
        <v>542</v>
      </c>
      <c r="G1046" s="366">
        <v>0</v>
      </c>
      <c r="H1046" s="366">
        <v>3</v>
      </c>
      <c r="I1046" s="366" t="s">
        <v>384</v>
      </c>
      <c r="J1046" s="366">
        <v>5</v>
      </c>
      <c r="K1046" s="377" t="s">
        <v>502</v>
      </c>
      <c r="L1046" s="378" t="s">
        <v>1339</v>
      </c>
      <c r="M1046" s="383">
        <v>0</v>
      </c>
      <c r="N1046" s="18">
        <v>1</v>
      </c>
      <c r="O1046" s="379">
        <v>0</v>
      </c>
      <c r="P1046" s="383">
        <v>0</v>
      </c>
      <c r="Q1046" s="18">
        <v>1</v>
      </c>
      <c r="R1046" s="279">
        <f t="shared" si="12"/>
        <v>2</v>
      </c>
    </row>
    <row r="1047" spans="1:18" s="146" customFormat="1" ht="13.5" customHeight="1">
      <c r="A1047" s="260"/>
      <c r="B1047" s="367" t="s">
        <v>15</v>
      </c>
      <c r="C1047" s="367"/>
      <c r="D1047" s="254" t="s">
        <v>1469</v>
      </c>
      <c r="E1047" s="366"/>
      <c r="F1047" s="366" t="s">
        <v>275</v>
      </c>
      <c r="G1047" s="366">
        <v>2</v>
      </c>
      <c r="H1047" s="366">
        <v>2</v>
      </c>
      <c r="I1047" s="366" t="s">
        <v>384</v>
      </c>
      <c r="J1047" s="366">
        <v>5</v>
      </c>
      <c r="K1047" s="377" t="s">
        <v>479</v>
      </c>
      <c r="L1047" s="378" t="s">
        <v>1339</v>
      </c>
      <c r="M1047" s="379">
        <v>0</v>
      </c>
      <c r="N1047" s="379">
        <v>0</v>
      </c>
      <c r="O1047" s="18">
        <v>1</v>
      </c>
      <c r="P1047" s="379">
        <v>0</v>
      </c>
      <c r="Q1047" s="379">
        <v>0</v>
      </c>
      <c r="R1047" s="279">
        <f t="shared" si="12"/>
        <v>1</v>
      </c>
    </row>
    <row r="1048" spans="1:18" s="146" customFormat="1" ht="13.5" customHeight="1">
      <c r="A1048" s="260"/>
      <c r="B1048" s="367" t="s">
        <v>2946</v>
      </c>
      <c r="C1048" s="367"/>
      <c r="D1048" s="254" t="s">
        <v>1470</v>
      </c>
      <c r="E1048" s="366"/>
      <c r="F1048" s="366" t="s">
        <v>275</v>
      </c>
      <c r="G1048" s="366">
        <v>3</v>
      </c>
      <c r="H1048" s="366">
        <v>6</v>
      </c>
      <c r="I1048" s="366" t="s">
        <v>384</v>
      </c>
      <c r="J1048" s="366">
        <v>6</v>
      </c>
      <c r="K1048" s="377" t="s">
        <v>502</v>
      </c>
      <c r="L1048" s="378" t="s">
        <v>1339</v>
      </c>
      <c r="M1048" s="379">
        <v>0</v>
      </c>
      <c r="N1048" s="18">
        <v>1</v>
      </c>
      <c r="O1048" s="18">
        <v>1</v>
      </c>
      <c r="P1048" s="18">
        <v>1</v>
      </c>
      <c r="Q1048" s="18">
        <v>1</v>
      </c>
      <c r="R1048" s="279">
        <f t="shared" si="12"/>
        <v>4</v>
      </c>
    </row>
    <row r="1049" spans="1:18" s="146" customFormat="1" ht="13.5" customHeight="1">
      <c r="A1049" s="260"/>
      <c r="B1049" s="367" t="s">
        <v>17</v>
      </c>
      <c r="C1049" s="367"/>
      <c r="D1049" s="254" t="s">
        <v>1471</v>
      </c>
      <c r="E1049" s="366" t="s">
        <v>1010</v>
      </c>
      <c r="F1049" s="366" t="s">
        <v>275</v>
      </c>
      <c r="G1049" s="366">
        <v>3</v>
      </c>
      <c r="H1049" s="366">
        <v>9</v>
      </c>
      <c r="I1049" s="366" t="s">
        <v>384</v>
      </c>
      <c r="J1049" s="366">
        <v>9</v>
      </c>
      <c r="K1049" s="377" t="s">
        <v>496</v>
      </c>
      <c r="L1049" s="378" t="s">
        <v>1339</v>
      </c>
      <c r="M1049" s="379">
        <v>0</v>
      </c>
      <c r="N1049" s="18">
        <v>2</v>
      </c>
      <c r="O1049" s="18">
        <v>2</v>
      </c>
      <c r="P1049" s="380">
        <v>0</v>
      </c>
      <c r="Q1049" s="192">
        <v>1</v>
      </c>
      <c r="R1049" s="279">
        <f t="shared" si="12"/>
        <v>5</v>
      </c>
    </row>
    <row r="1050" spans="1:18" s="270" customFormat="1" ht="13.5" customHeight="1">
      <c r="A1050" s="368"/>
      <c r="B1050" s="369" t="s">
        <v>1472</v>
      </c>
      <c r="C1050" s="369"/>
      <c r="D1050" s="254" t="s">
        <v>1473</v>
      </c>
      <c r="E1050" s="370"/>
      <c r="F1050" s="370" t="s">
        <v>275</v>
      </c>
      <c r="G1050" s="370">
        <v>2</v>
      </c>
      <c r="H1050" s="370">
        <v>2</v>
      </c>
      <c r="I1050" s="370" t="s">
        <v>401</v>
      </c>
      <c r="J1050" s="370">
        <v>2</v>
      </c>
      <c r="K1050" s="370" t="s">
        <v>460</v>
      </c>
      <c r="L1050" s="382" t="s">
        <v>1339</v>
      </c>
      <c r="M1050" s="380">
        <v>0</v>
      </c>
      <c r="N1050" s="380">
        <v>0</v>
      </c>
      <c r="O1050" s="380">
        <v>0</v>
      </c>
      <c r="P1050" s="380">
        <v>0</v>
      </c>
      <c r="Q1050" s="380">
        <v>0</v>
      </c>
      <c r="R1050" s="279">
        <f t="shared" si="12"/>
        <v>0</v>
      </c>
    </row>
    <row r="1051" spans="1:18" s="146" customFormat="1" ht="13.5" customHeight="1">
      <c r="A1051" s="260"/>
      <c r="B1051" s="254" t="s">
        <v>1474</v>
      </c>
      <c r="C1051" s="254"/>
      <c r="D1051" s="254" t="s">
        <v>1475</v>
      </c>
      <c r="E1051" s="366"/>
      <c r="F1051" s="366" t="s">
        <v>542</v>
      </c>
      <c r="G1051" s="366">
        <v>0</v>
      </c>
      <c r="H1051" s="366">
        <v>2</v>
      </c>
      <c r="I1051" s="366" t="s">
        <v>401</v>
      </c>
      <c r="J1051" s="366">
        <v>2</v>
      </c>
      <c r="K1051" s="377" t="s">
        <v>496</v>
      </c>
      <c r="L1051" s="378" t="s">
        <v>1339</v>
      </c>
      <c r="M1051" s="18">
        <v>2</v>
      </c>
      <c r="N1051" s="18">
        <v>1</v>
      </c>
      <c r="O1051" s="18">
        <v>2</v>
      </c>
      <c r="P1051" s="18">
        <v>1</v>
      </c>
      <c r="Q1051" s="379">
        <v>0</v>
      </c>
      <c r="R1051" s="279">
        <f t="shared" si="12"/>
        <v>6</v>
      </c>
    </row>
    <row r="1052" spans="1:18" s="146" customFormat="1" ht="13.5" customHeight="1">
      <c r="A1052" s="260"/>
      <c r="B1052" s="254" t="s">
        <v>1476</v>
      </c>
      <c r="C1052" s="254"/>
      <c r="D1052" s="254" t="s">
        <v>1477</v>
      </c>
      <c r="E1052" s="366"/>
      <c r="F1052" s="366" t="s">
        <v>275</v>
      </c>
      <c r="G1052" s="366">
        <v>4</v>
      </c>
      <c r="H1052" s="366">
        <v>4</v>
      </c>
      <c r="I1052" s="366" t="s">
        <v>401</v>
      </c>
      <c r="J1052" s="366">
        <v>3</v>
      </c>
      <c r="K1052" s="377" t="s">
        <v>479</v>
      </c>
      <c r="L1052" s="378" t="s">
        <v>1339</v>
      </c>
      <c r="M1052" s="18">
        <v>2</v>
      </c>
      <c r="N1052" s="18">
        <v>2</v>
      </c>
      <c r="O1052" s="18">
        <v>1</v>
      </c>
      <c r="P1052" s="18">
        <v>2</v>
      </c>
      <c r="Q1052" s="192">
        <v>2</v>
      </c>
      <c r="R1052" s="279">
        <f t="shared" si="12"/>
        <v>9</v>
      </c>
    </row>
    <row r="1053" spans="1:18" s="146" customFormat="1" ht="13.5" customHeight="1">
      <c r="A1053" s="260"/>
      <c r="B1053" s="254" t="s">
        <v>4035</v>
      </c>
      <c r="C1053" s="254"/>
      <c r="D1053" s="254" t="s">
        <v>1478</v>
      </c>
      <c r="E1053" s="366"/>
      <c r="F1053" s="366" t="s">
        <v>256</v>
      </c>
      <c r="G1053" s="366"/>
      <c r="H1053" s="366"/>
      <c r="I1053" s="366" t="s">
        <v>401</v>
      </c>
      <c r="J1053" s="366">
        <v>3</v>
      </c>
      <c r="K1053" s="377" t="s">
        <v>496</v>
      </c>
      <c r="L1053" s="378" t="s">
        <v>1339</v>
      </c>
      <c r="M1053" s="379">
        <v>0</v>
      </c>
      <c r="N1053" s="18">
        <v>1</v>
      </c>
      <c r="O1053" s="18">
        <v>2</v>
      </c>
      <c r="P1053" s="18">
        <v>1</v>
      </c>
      <c r="Q1053" s="192">
        <v>2</v>
      </c>
      <c r="R1053" s="279">
        <f t="shared" si="12"/>
        <v>6</v>
      </c>
    </row>
    <row r="1054" spans="1:18" s="146" customFormat="1" ht="13.5" customHeight="1">
      <c r="A1054" s="260"/>
      <c r="B1054" s="254" t="s">
        <v>1479</v>
      </c>
      <c r="C1054" s="254"/>
      <c r="D1054" s="254" t="s">
        <v>1480</v>
      </c>
      <c r="E1054" s="366"/>
      <c r="F1054" s="366" t="s">
        <v>275</v>
      </c>
      <c r="G1054" s="366">
        <v>5</v>
      </c>
      <c r="H1054" s="366">
        <v>9</v>
      </c>
      <c r="I1054" s="366" t="s">
        <v>401</v>
      </c>
      <c r="J1054" s="366">
        <v>6</v>
      </c>
      <c r="K1054" s="377" t="s">
        <v>460</v>
      </c>
      <c r="L1054" s="378" t="s">
        <v>1339</v>
      </c>
      <c r="M1054" s="379">
        <v>0</v>
      </c>
      <c r="N1054" s="379">
        <v>0</v>
      </c>
      <c r="O1054" s="379">
        <v>0</v>
      </c>
      <c r="P1054" s="379">
        <v>0</v>
      </c>
      <c r="Q1054" s="379">
        <v>0</v>
      </c>
      <c r="R1054" s="279">
        <f t="shared" si="12"/>
        <v>0</v>
      </c>
    </row>
    <row r="1055" spans="1:18" s="146" customFormat="1" ht="13.5" customHeight="1">
      <c r="A1055" s="260"/>
      <c r="B1055" s="254" t="s">
        <v>1481</v>
      </c>
      <c r="C1055" s="254"/>
      <c r="D1055" s="254" t="s">
        <v>1482</v>
      </c>
      <c r="E1055" s="366"/>
      <c r="F1055" s="366" t="s">
        <v>256</v>
      </c>
      <c r="G1055" s="366"/>
      <c r="H1055" s="366"/>
      <c r="I1055" s="366" t="s">
        <v>401</v>
      </c>
      <c r="J1055" s="366">
        <v>6</v>
      </c>
      <c r="K1055" s="377" t="s">
        <v>479</v>
      </c>
      <c r="L1055" s="378" t="s">
        <v>1339</v>
      </c>
      <c r="M1055" s="18">
        <v>1</v>
      </c>
      <c r="N1055" s="379">
        <v>0</v>
      </c>
      <c r="O1055" s="379">
        <v>0</v>
      </c>
      <c r="P1055" s="379">
        <v>0</v>
      </c>
      <c r="Q1055" s="379">
        <v>0</v>
      </c>
      <c r="R1055" s="279">
        <f t="shared" si="12"/>
        <v>1</v>
      </c>
    </row>
    <row r="1056" spans="1:18" s="270" customFormat="1" ht="13.5" customHeight="1">
      <c r="A1056" s="368"/>
      <c r="B1056" s="369" t="s">
        <v>1483</v>
      </c>
      <c r="C1056" s="369"/>
      <c r="D1056" s="254" t="s">
        <v>1484</v>
      </c>
      <c r="E1056" s="370"/>
      <c r="F1056" s="370" t="s">
        <v>256</v>
      </c>
      <c r="G1056" s="370"/>
      <c r="H1056" s="370"/>
      <c r="I1056" s="370" t="s">
        <v>401</v>
      </c>
      <c r="J1056" s="370">
        <v>6</v>
      </c>
      <c r="K1056" s="370" t="s">
        <v>460</v>
      </c>
      <c r="L1056" s="382" t="s">
        <v>1339</v>
      </c>
      <c r="M1056" s="380">
        <v>0</v>
      </c>
      <c r="N1056" s="380">
        <v>0</v>
      </c>
      <c r="O1056" s="380">
        <v>0</v>
      </c>
      <c r="P1056" s="380">
        <v>0</v>
      </c>
      <c r="Q1056" s="380">
        <v>0</v>
      </c>
      <c r="R1056" s="279">
        <f t="shared" si="12"/>
        <v>0</v>
      </c>
    </row>
    <row r="1057" spans="1:18" s="146" customFormat="1" ht="13.5" customHeight="1">
      <c r="A1057" s="260"/>
      <c r="B1057" s="254" t="s">
        <v>1485</v>
      </c>
      <c r="C1057" s="254"/>
      <c r="D1057" s="254" t="s">
        <v>1486</v>
      </c>
      <c r="E1057" s="366"/>
      <c r="F1057" s="366" t="s">
        <v>256</v>
      </c>
      <c r="G1057" s="366"/>
      <c r="H1057" s="366"/>
      <c r="I1057" s="366" t="s">
        <v>401</v>
      </c>
      <c r="J1057" s="366">
        <v>7</v>
      </c>
      <c r="K1057" s="377" t="s">
        <v>479</v>
      </c>
      <c r="L1057" s="378" t="s">
        <v>1339</v>
      </c>
      <c r="M1057" s="379">
        <v>0</v>
      </c>
      <c r="N1057" s="379">
        <v>0</v>
      </c>
      <c r="O1057" s="379">
        <v>0</v>
      </c>
      <c r="P1057" s="379">
        <v>0</v>
      </c>
      <c r="Q1057" s="379">
        <v>0</v>
      </c>
      <c r="R1057" s="279">
        <f t="shared" si="12"/>
        <v>0</v>
      </c>
    </row>
    <row r="1058" spans="1:18" s="146" customFormat="1" ht="13.5" customHeight="1">
      <c r="A1058" s="260"/>
      <c r="B1058" s="254" t="s">
        <v>1487</v>
      </c>
      <c r="C1058" s="254"/>
      <c r="D1058" s="254" t="s">
        <v>1488</v>
      </c>
      <c r="E1058" s="366"/>
      <c r="F1058" s="366" t="s">
        <v>275</v>
      </c>
      <c r="G1058" s="366">
        <v>4</v>
      </c>
      <c r="H1058" s="366">
        <v>8</v>
      </c>
      <c r="I1058" s="366" t="s">
        <v>401</v>
      </c>
      <c r="J1058" s="366">
        <v>8</v>
      </c>
      <c r="K1058" s="377" t="s">
        <v>502</v>
      </c>
      <c r="L1058" s="378" t="s">
        <v>1339</v>
      </c>
      <c r="M1058" s="379">
        <v>0</v>
      </c>
      <c r="N1058" s="18">
        <v>1</v>
      </c>
      <c r="O1058" s="18">
        <v>1</v>
      </c>
      <c r="P1058" s="18">
        <v>1</v>
      </c>
      <c r="Q1058" s="379">
        <v>0</v>
      </c>
      <c r="R1058" s="279">
        <f t="shared" si="12"/>
        <v>3</v>
      </c>
    </row>
    <row r="1059" spans="1:18" s="146" customFormat="1" ht="13.5" customHeight="1">
      <c r="A1059" s="260"/>
      <c r="B1059" s="254" t="s">
        <v>1489</v>
      </c>
      <c r="C1059" s="254"/>
      <c r="D1059" s="254" t="s">
        <v>1490</v>
      </c>
      <c r="E1059" s="366"/>
      <c r="F1059" s="366" t="s">
        <v>542</v>
      </c>
      <c r="G1059" s="366">
        <v>3</v>
      </c>
      <c r="H1059" s="366">
        <v>3</v>
      </c>
      <c r="I1059" s="366" t="s">
        <v>401</v>
      </c>
      <c r="J1059" s="366">
        <v>8</v>
      </c>
      <c r="K1059" s="377" t="s">
        <v>502</v>
      </c>
      <c r="L1059" s="378" t="s">
        <v>1339</v>
      </c>
      <c r="M1059" s="18">
        <v>1</v>
      </c>
      <c r="N1059" s="379">
        <v>0</v>
      </c>
      <c r="O1059" s="18">
        <v>1</v>
      </c>
      <c r="P1059" s="18">
        <v>1</v>
      </c>
      <c r="Q1059" s="18">
        <v>1</v>
      </c>
      <c r="R1059" s="279">
        <f t="shared" si="12"/>
        <v>4</v>
      </c>
    </row>
    <row r="1060" spans="1:18" s="146" customFormat="1" ht="13.5" customHeight="1">
      <c r="A1060" s="260"/>
      <c r="B1060" s="254" t="s">
        <v>1491</v>
      </c>
      <c r="C1060" s="254"/>
      <c r="D1060" s="254" t="s">
        <v>1492</v>
      </c>
      <c r="E1060" s="366"/>
      <c r="F1060" s="366" t="s">
        <v>275</v>
      </c>
      <c r="G1060" s="366">
        <v>1</v>
      </c>
      <c r="H1060" s="366">
        <v>1</v>
      </c>
      <c r="I1060" s="366" t="s">
        <v>413</v>
      </c>
      <c r="J1060" s="366">
        <v>1</v>
      </c>
      <c r="K1060" s="377" t="s">
        <v>479</v>
      </c>
      <c r="L1060" s="378" t="s">
        <v>1339</v>
      </c>
      <c r="M1060" s="379">
        <v>0</v>
      </c>
      <c r="N1060" s="379">
        <v>0</v>
      </c>
      <c r="O1060" s="379">
        <v>0</v>
      </c>
      <c r="P1060" s="18">
        <v>1</v>
      </c>
      <c r="Q1060" s="379">
        <v>0</v>
      </c>
      <c r="R1060" s="279">
        <f t="shared" si="12"/>
        <v>1</v>
      </c>
    </row>
    <row r="1061" spans="1:18" s="270" customFormat="1" ht="13.5" customHeight="1">
      <c r="A1061" s="368"/>
      <c r="B1061" s="369" t="s">
        <v>35</v>
      </c>
      <c r="C1061" s="369"/>
      <c r="D1061" s="254"/>
      <c r="E1061" s="370" t="s">
        <v>876</v>
      </c>
      <c r="F1061" s="370" t="s">
        <v>275</v>
      </c>
      <c r="G1061" s="370">
        <v>1</v>
      </c>
      <c r="H1061" s="370">
        <v>3</v>
      </c>
      <c r="I1061" s="370" t="s">
        <v>413</v>
      </c>
      <c r="J1061" s="370">
        <v>1</v>
      </c>
      <c r="K1061" s="370" t="s">
        <v>460</v>
      </c>
      <c r="L1061" s="382" t="s">
        <v>1339</v>
      </c>
      <c r="M1061" s="380">
        <v>0</v>
      </c>
      <c r="N1061" s="380">
        <v>0</v>
      </c>
      <c r="O1061" s="380">
        <v>0</v>
      </c>
      <c r="P1061" s="380">
        <v>0</v>
      </c>
      <c r="Q1061" s="380">
        <v>0</v>
      </c>
      <c r="R1061" s="279">
        <f t="shared" si="12"/>
        <v>0</v>
      </c>
    </row>
    <row r="1062" spans="1:18" s="146" customFormat="1" ht="13.5" customHeight="1">
      <c r="A1062" s="260"/>
      <c r="B1062" s="254" t="s">
        <v>1493</v>
      </c>
      <c r="C1062" s="254"/>
      <c r="D1062" s="254" t="s">
        <v>1494</v>
      </c>
      <c r="E1062" s="366"/>
      <c r="F1062" s="366" t="s">
        <v>275</v>
      </c>
      <c r="G1062" s="366">
        <v>2</v>
      </c>
      <c r="H1062" s="366">
        <v>3</v>
      </c>
      <c r="I1062" s="366" t="s">
        <v>413</v>
      </c>
      <c r="J1062" s="366">
        <v>1</v>
      </c>
      <c r="K1062" s="377" t="s">
        <v>479</v>
      </c>
      <c r="L1062" s="378" t="s">
        <v>1339</v>
      </c>
      <c r="M1062" s="379">
        <v>0</v>
      </c>
      <c r="N1062" s="379">
        <v>0</v>
      </c>
      <c r="O1062" s="18">
        <v>1</v>
      </c>
      <c r="P1062" s="379">
        <v>0</v>
      </c>
      <c r="Q1062" s="379">
        <v>0</v>
      </c>
      <c r="R1062" s="279">
        <f t="shared" si="12"/>
        <v>1</v>
      </c>
    </row>
    <row r="1063" spans="1:18" s="271" customFormat="1" ht="13.5" customHeight="1">
      <c r="A1063" s="371"/>
      <c r="B1063" s="372" t="s">
        <v>1495</v>
      </c>
      <c r="C1063" s="372"/>
      <c r="D1063" s="254" t="s">
        <v>1496</v>
      </c>
      <c r="E1063" s="373" t="s">
        <v>911</v>
      </c>
      <c r="F1063" s="373" t="s">
        <v>275</v>
      </c>
      <c r="G1063" s="373">
        <v>0</v>
      </c>
      <c r="H1063" s="373">
        <v>2</v>
      </c>
      <c r="I1063" s="373" t="s">
        <v>413</v>
      </c>
      <c r="J1063" s="373">
        <v>1</v>
      </c>
      <c r="K1063" s="373" t="s">
        <v>460</v>
      </c>
      <c r="L1063" s="385" t="s">
        <v>1339</v>
      </c>
      <c r="M1063" s="386">
        <v>0</v>
      </c>
      <c r="N1063" s="386">
        <v>0</v>
      </c>
      <c r="O1063" s="386">
        <v>0</v>
      </c>
      <c r="P1063" s="386">
        <v>0</v>
      </c>
      <c r="Q1063" s="386">
        <v>0</v>
      </c>
      <c r="R1063" s="279">
        <f t="shared" si="12"/>
        <v>0</v>
      </c>
    </row>
    <row r="1064" spans="1:18" s="146" customFormat="1" ht="13.5" customHeight="1">
      <c r="A1064" s="260"/>
      <c r="B1064" s="254" t="s">
        <v>1497</v>
      </c>
      <c r="C1064" s="254"/>
      <c r="D1064" s="254" t="s">
        <v>1498</v>
      </c>
      <c r="E1064" s="366" t="s">
        <v>1302</v>
      </c>
      <c r="F1064" s="366" t="s">
        <v>275</v>
      </c>
      <c r="G1064" s="366">
        <v>1</v>
      </c>
      <c r="H1064" s="366">
        <v>2</v>
      </c>
      <c r="I1064" s="366" t="s">
        <v>413</v>
      </c>
      <c r="J1064" s="366">
        <v>2</v>
      </c>
      <c r="K1064" s="377" t="s">
        <v>479</v>
      </c>
      <c r="L1064" s="378" t="s">
        <v>1339</v>
      </c>
      <c r="M1064" s="18">
        <v>1</v>
      </c>
      <c r="N1064" s="379">
        <v>0</v>
      </c>
      <c r="O1064" s="379">
        <v>0</v>
      </c>
      <c r="P1064" s="379">
        <v>0</v>
      </c>
      <c r="Q1064" s="379">
        <v>0</v>
      </c>
      <c r="R1064" s="279">
        <f t="shared" si="12"/>
        <v>1</v>
      </c>
    </row>
    <row r="1065" spans="1:18" s="146" customFormat="1" ht="13.5" customHeight="1">
      <c r="A1065" s="260"/>
      <c r="B1065" s="254" t="s">
        <v>81</v>
      </c>
      <c r="C1065" s="254"/>
      <c r="D1065" s="254" t="s">
        <v>1499</v>
      </c>
      <c r="E1065" s="366" t="s">
        <v>876</v>
      </c>
      <c r="F1065" s="366" t="s">
        <v>275</v>
      </c>
      <c r="G1065" s="366">
        <v>2</v>
      </c>
      <c r="H1065" s="366">
        <v>3</v>
      </c>
      <c r="I1065" s="366" t="s">
        <v>413</v>
      </c>
      <c r="J1065" s="366">
        <v>2</v>
      </c>
      <c r="K1065" s="377" t="s">
        <v>460</v>
      </c>
      <c r="L1065" s="378" t="s">
        <v>1339</v>
      </c>
      <c r="M1065" s="379">
        <v>0</v>
      </c>
      <c r="N1065" s="379">
        <v>0</v>
      </c>
      <c r="O1065" s="379">
        <v>0</v>
      </c>
      <c r="P1065" s="379">
        <v>0</v>
      </c>
      <c r="Q1065" s="379">
        <v>0</v>
      </c>
      <c r="R1065" s="279">
        <f t="shared" si="12"/>
        <v>0</v>
      </c>
    </row>
    <row r="1066" spans="1:18" s="271" customFormat="1" ht="13.5" customHeight="1">
      <c r="A1066" s="371"/>
      <c r="B1066" s="372" t="s">
        <v>1500</v>
      </c>
      <c r="C1066" s="372"/>
      <c r="D1066" s="254" t="s">
        <v>1501</v>
      </c>
      <c r="E1066" s="373"/>
      <c r="F1066" s="373" t="s">
        <v>275</v>
      </c>
      <c r="G1066" s="373">
        <v>1</v>
      </c>
      <c r="H1066" s="373">
        <v>1</v>
      </c>
      <c r="I1066" s="373" t="s">
        <v>413</v>
      </c>
      <c r="J1066" s="373">
        <v>3</v>
      </c>
      <c r="K1066" s="373" t="s">
        <v>460</v>
      </c>
      <c r="L1066" s="385" t="s">
        <v>1339</v>
      </c>
      <c r="M1066" s="386">
        <v>0</v>
      </c>
      <c r="N1066" s="386">
        <v>0</v>
      </c>
      <c r="O1066" s="386">
        <v>0</v>
      </c>
      <c r="P1066" s="386">
        <v>0</v>
      </c>
      <c r="Q1066" s="386">
        <v>0</v>
      </c>
      <c r="R1066" s="279">
        <f t="shared" ref="R1066:R1097" si="13">SUM(M1066:Q1066)</f>
        <v>0</v>
      </c>
    </row>
    <row r="1067" spans="1:18" s="270" customFormat="1" ht="13.5" customHeight="1">
      <c r="A1067" s="368"/>
      <c r="B1067" s="369" t="s">
        <v>1502</v>
      </c>
      <c r="C1067" s="369"/>
      <c r="D1067" s="254" t="s">
        <v>1503</v>
      </c>
      <c r="E1067" s="370"/>
      <c r="F1067" s="370" t="s">
        <v>275</v>
      </c>
      <c r="G1067" s="370">
        <v>0</v>
      </c>
      <c r="H1067" s="370">
        <v>4</v>
      </c>
      <c r="I1067" s="370" t="s">
        <v>413</v>
      </c>
      <c r="J1067" s="370">
        <v>3</v>
      </c>
      <c r="K1067" s="370" t="s">
        <v>460</v>
      </c>
      <c r="L1067" s="382" t="s">
        <v>1339</v>
      </c>
      <c r="M1067" s="380">
        <v>0</v>
      </c>
      <c r="N1067" s="380">
        <v>0</v>
      </c>
      <c r="O1067" s="380">
        <v>0</v>
      </c>
      <c r="P1067" s="380">
        <v>0</v>
      </c>
      <c r="Q1067" s="380">
        <v>0</v>
      </c>
      <c r="R1067" s="279">
        <f t="shared" si="13"/>
        <v>0</v>
      </c>
    </row>
    <row r="1068" spans="1:18" s="146" customFormat="1" ht="13.5" customHeight="1">
      <c r="A1068" s="260"/>
      <c r="B1068" s="254" t="s">
        <v>1504</v>
      </c>
      <c r="C1068" s="254"/>
      <c r="D1068" s="254" t="s">
        <v>1505</v>
      </c>
      <c r="E1068" s="366"/>
      <c r="F1068" s="366" t="s">
        <v>275</v>
      </c>
      <c r="G1068" s="366">
        <v>3</v>
      </c>
      <c r="H1068" s="366">
        <v>2</v>
      </c>
      <c r="I1068" s="366" t="s">
        <v>413</v>
      </c>
      <c r="J1068" s="366">
        <v>3</v>
      </c>
      <c r="K1068" s="377" t="s">
        <v>460</v>
      </c>
      <c r="L1068" s="378" t="s">
        <v>1339</v>
      </c>
      <c r="M1068" s="379">
        <v>0</v>
      </c>
      <c r="N1068" s="379">
        <v>0</v>
      </c>
      <c r="O1068" s="379">
        <v>0</v>
      </c>
      <c r="P1068" s="379">
        <v>0</v>
      </c>
      <c r="Q1068" s="379">
        <v>0</v>
      </c>
      <c r="R1068" s="279">
        <f t="shared" si="13"/>
        <v>0</v>
      </c>
    </row>
    <row r="1069" spans="1:18" s="146" customFormat="1" ht="13.5" customHeight="1">
      <c r="A1069" s="260"/>
      <c r="B1069" s="254" t="s">
        <v>1506</v>
      </c>
      <c r="C1069" s="254"/>
      <c r="D1069" s="254" t="s">
        <v>1507</v>
      </c>
      <c r="E1069" s="366"/>
      <c r="F1069" s="366" t="s">
        <v>275</v>
      </c>
      <c r="G1069" s="366">
        <v>2</v>
      </c>
      <c r="H1069" s="366">
        <v>4</v>
      </c>
      <c r="I1069" s="366" t="s">
        <v>413</v>
      </c>
      <c r="J1069" s="366">
        <v>3</v>
      </c>
      <c r="K1069" s="377" t="s">
        <v>479</v>
      </c>
      <c r="L1069" s="378" t="s">
        <v>1339</v>
      </c>
      <c r="M1069" s="379">
        <v>0</v>
      </c>
      <c r="N1069" s="18">
        <v>1</v>
      </c>
      <c r="O1069" s="379">
        <v>0</v>
      </c>
      <c r="P1069" s="379">
        <v>0</v>
      </c>
      <c r="Q1069" s="192">
        <v>2</v>
      </c>
      <c r="R1069" s="279">
        <f t="shared" si="13"/>
        <v>3</v>
      </c>
    </row>
    <row r="1070" spans="1:18" s="272" customFormat="1" ht="13.5" customHeight="1">
      <c r="A1070" s="395"/>
      <c r="B1070" s="396" t="s">
        <v>1508</v>
      </c>
      <c r="C1070" s="396"/>
      <c r="D1070" s="254" t="s">
        <v>1509</v>
      </c>
      <c r="E1070" s="397"/>
      <c r="F1070" s="397" t="s">
        <v>275</v>
      </c>
      <c r="G1070" s="397">
        <v>4</v>
      </c>
      <c r="H1070" s="397">
        <v>3</v>
      </c>
      <c r="I1070" s="397" t="s">
        <v>413</v>
      </c>
      <c r="J1070" s="397">
        <v>3</v>
      </c>
      <c r="K1070" s="397" t="s">
        <v>460</v>
      </c>
      <c r="L1070" s="402" t="s">
        <v>1339</v>
      </c>
      <c r="M1070" s="403">
        <v>0</v>
      </c>
      <c r="N1070" s="403">
        <v>0</v>
      </c>
      <c r="O1070" s="403">
        <v>0</v>
      </c>
      <c r="P1070" s="403">
        <v>0</v>
      </c>
      <c r="Q1070" s="403">
        <v>0</v>
      </c>
      <c r="R1070" s="279">
        <f t="shared" si="13"/>
        <v>0</v>
      </c>
    </row>
    <row r="1071" spans="1:18" s="146" customFormat="1" ht="13.5" customHeight="1">
      <c r="A1071" s="260"/>
      <c r="B1071" s="254" t="s">
        <v>109</v>
      </c>
      <c r="C1071" s="254"/>
      <c r="D1071" s="254" t="s">
        <v>1510</v>
      </c>
      <c r="E1071" s="366"/>
      <c r="F1071" s="366" t="s">
        <v>275</v>
      </c>
      <c r="G1071" s="366">
        <v>2</v>
      </c>
      <c r="H1071" s="366">
        <v>1</v>
      </c>
      <c r="I1071" s="366" t="s">
        <v>413</v>
      </c>
      <c r="J1071" s="366">
        <v>3</v>
      </c>
      <c r="K1071" s="377" t="s">
        <v>460</v>
      </c>
      <c r="L1071" s="378" t="s">
        <v>1339</v>
      </c>
      <c r="M1071" s="379">
        <v>0</v>
      </c>
      <c r="N1071" s="379">
        <v>0</v>
      </c>
      <c r="O1071" s="379">
        <v>0</v>
      </c>
      <c r="P1071" s="379">
        <v>0</v>
      </c>
      <c r="Q1071" s="379">
        <v>0</v>
      </c>
      <c r="R1071" s="279">
        <f t="shared" si="13"/>
        <v>0</v>
      </c>
    </row>
    <row r="1072" spans="1:18" s="146" customFormat="1" ht="13.5" customHeight="1">
      <c r="A1072" s="260"/>
      <c r="B1072" s="254" t="s">
        <v>1511</v>
      </c>
      <c r="C1072" s="254"/>
      <c r="D1072" s="254" t="s">
        <v>1512</v>
      </c>
      <c r="E1072" s="366"/>
      <c r="F1072" s="366" t="s">
        <v>275</v>
      </c>
      <c r="G1072" s="366">
        <v>1</v>
      </c>
      <c r="H1072" s="366">
        <v>3</v>
      </c>
      <c r="I1072" s="366" t="s">
        <v>413</v>
      </c>
      <c r="J1072" s="366">
        <v>3</v>
      </c>
      <c r="K1072" s="377" t="s">
        <v>496</v>
      </c>
      <c r="L1072" s="378" t="s">
        <v>1339</v>
      </c>
      <c r="M1072" s="18">
        <v>2</v>
      </c>
      <c r="N1072" s="18">
        <v>1</v>
      </c>
      <c r="O1072" s="379">
        <v>0</v>
      </c>
      <c r="P1072" s="18">
        <v>1</v>
      </c>
      <c r="Q1072" s="192">
        <v>1</v>
      </c>
      <c r="R1072" s="279">
        <f t="shared" si="13"/>
        <v>5</v>
      </c>
    </row>
    <row r="1073" spans="1:18" s="146" customFormat="1" ht="13.5" customHeight="1">
      <c r="A1073" s="260"/>
      <c r="B1073" s="254" t="s">
        <v>1513</v>
      </c>
      <c r="C1073" s="254"/>
      <c r="D1073" s="254" t="s">
        <v>1514</v>
      </c>
      <c r="E1073" s="366" t="s">
        <v>876</v>
      </c>
      <c r="F1073" s="366" t="s">
        <v>275</v>
      </c>
      <c r="G1073" s="366">
        <v>1</v>
      </c>
      <c r="H1073" s="366">
        <v>1</v>
      </c>
      <c r="I1073" s="366" t="s">
        <v>413</v>
      </c>
      <c r="J1073" s="366">
        <v>3</v>
      </c>
      <c r="K1073" s="377" t="s">
        <v>460</v>
      </c>
      <c r="L1073" s="378" t="s">
        <v>1339</v>
      </c>
      <c r="M1073" s="379">
        <v>0</v>
      </c>
      <c r="N1073" s="379">
        <v>0</v>
      </c>
      <c r="O1073" s="379">
        <v>0</v>
      </c>
      <c r="P1073" s="379">
        <v>0</v>
      </c>
      <c r="Q1073" s="379">
        <v>0</v>
      </c>
      <c r="R1073" s="279">
        <f t="shared" si="13"/>
        <v>0</v>
      </c>
    </row>
    <row r="1074" spans="1:18" s="146" customFormat="1" ht="13.5" customHeight="1">
      <c r="A1074" s="260"/>
      <c r="B1074" s="254" t="s">
        <v>1515</v>
      </c>
      <c r="C1074" s="254"/>
      <c r="D1074" s="254" t="s">
        <v>457</v>
      </c>
      <c r="E1074" s="366"/>
      <c r="F1074" s="366" t="s">
        <v>275</v>
      </c>
      <c r="G1074" s="366">
        <v>3</v>
      </c>
      <c r="H1074" s="366">
        <v>3</v>
      </c>
      <c r="I1074" s="366" t="s">
        <v>413</v>
      </c>
      <c r="J1074" s="366">
        <v>3</v>
      </c>
      <c r="K1074" s="377" t="s">
        <v>460</v>
      </c>
      <c r="L1074" s="378" t="s">
        <v>1339</v>
      </c>
      <c r="M1074" s="379">
        <v>0</v>
      </c>
      <c r="N1074" s="379">
        <v>0</v>
      </c>
      <c r="O1074" s="379">
        <v>0</v>
      </c>
      <c r="P1074" s="379">
        <v>0</v>
      </c>
      <c r="Q1074" s="379">
        <v>0</v>
      </c>
      <c r="R1074" s="279">
        <f t="shared" si="13"/>
        <v>0</v>
      </c>
    </row>
    <row r="1075" spans="1:18" s="146" customFormat="1" ht="13.5" customHeight="1">
      <c r="A1075" s="260"/>
      <c r="B1075" s="367" t="s">
        <v>3228</v>
      </c>
      <c r="C1075" s="254"/>
      <c r="D1075" s="254" t="s">
        <v>1516</v>
      </c>
      <c r="E1075" s="366" t="s">
        <v>1010</v>
      </c>
      <c r="F1075" s="366" t="s">
        <v>275</v>
      </c>
      <c r="G1075" s="366">
        <v>3</v>
      </c>
      <c r="H1075" s="366">
        <v>3</v>
      </c>
      <c r="I1075" s="366" t="s">
        <v>413</v>
      </c>
      <c r="J1075" s="366">
        <v>3</v>
      </c>
      <c r="K1075" s="377" t="s">
        <v>496</v>
      </c>
      <c r="L1075" s="378" t="s">
        <v>1339</v>
      </c>
      <c r="M1075" s="18">
        <v>1</v>
      </c>
      <c r="N1075" s="356">
        <v>1</v>
      </c>
      <c r="O1075" s="356">
        <v>1</v>
      </c>
      <c r="P1075" s="379">
        <v>0</v>
      </c>
      <c r="Q1075" s="356">
        <v>1</v>
      </c>
      <c r="R1075" s="279">
        <f t="shared" si="13"/>
        <v>4</v>
      </c>
    </row>
    <row r="1076" spans="1:18" s="146" customFormat="1" ht="13.5" customHeight="1">
      <c r="A1076" s="260"/>
      <c r="B1076" s="254" t="s">
        <v>3232</v>
      </c>
      <c r="C1076" s="254"/>
      <c r="D1076" s="254" t="s">
        <v>1517</v>
      </c>
      <c r="E1076" s="366"/>
      <c r="F1076" s="366" t="s">
        <v>275</v>
      </c>
      <c r="G1076" s="366">
        <v>2</v>
      </c>
      <c r="H1076" s="366">
        <v>2</v>
      </c>
      <c r="I1076" s="366" t="s">
        <v>413</v>
      </c>
      <c r="J1076" s="366">
        <v>3</v>
      </c>
      <c r="K1076" s="377" t="s">
        <v>502</v>
      </c>
      <c r="L1076" s="378" t="s">
        <v>1339</v>
      </c>
      <c r="M1076" s="18">
        <v>1</v>
      </c>
      <c r="N1076" s="18">
        <v>1</v>
      </c>
      <c r="O1076" s="18">
        <v>1</v>
      </c>
      <c r="P1076" s="18">
        <v>1</v>
      </c>
      <c r="Q1076" s="383">
        <v>0</v>
      </c>
      <c r="R1076" s="279">
        <f t="shared" si="13"/>
        <v>4</v>
      </c>
    </row>
    <row r="1077" spans="1:18" s="146" customFormat="1" ht="13.5" customHeight="1">
      <c r="A1077" s="260"/>
      <c r="B1077" s="254" t="s">
        <v>1518</v>
      </c>
      <c r="C1077" s="254"/>
      <c r="D1077" s="254" t="s">
        <v>1519</v>
      </c>
      <c r="E1077" s="366"/>
      <c r="F1077" s="366" t="s">
        <v>275</v>
      </c>
      <c r="G1077" s="366">
        <v>1</v>
      </c>
      <c r="H1077" s="366">
        <v>2</v>
      </c>
      <c r="I1077" s="366" t="s">
        <v>413</v>
      </c>
      <c r="J1077" s="366">
        <v>3</v>
      </c>
      <c r="K1077" s="377" t="s">
        <v>479</v>
      </c>
      <c r="L1077" s="378" t="s">
        <v>1339</v>
      </c>
      <c r="M1077" s="379">
        <v>0</v>
      </c>
      <c r="N1077" s="379">
        <v>0</v>
      </c>
      <c r="O1077" s="379">
        <v>0</v>
      </c>
      <c r="P1077" s="379">
        <v>0</v>
      </c>
      <c r="Q1077" s="379">
        <v>0</v>
      </c>
      <c r="R1077" s="279">
        <f t="shared" si="13"/>
        <v>0</v>
      </c>
    </row>
    <row r="1078" spans="1:18" s="146" customFormat="1" ht="13.5" customHeight="1">
      <c r="A1078" s="260"/>
      <c r="B1078" s="254" t="s">
        <v>1520</v>
      </c>
      <c r="C1078" s="254"/>
      <c r="D1078" s="254" t="s">
        <v>1521</v>
      </c>
      <c r="E1078" s="366"/>
      <c r="F1078" s="366" t="s">
        <v>275</v>
      </c>
      <c r="G1078" s="366">
        <v>3</v>
      </c>
      <c r="H1078" s="366">
        <v>6</v>
      </c>
      <c r="I1078" s="366" t="s">
        <v>413</v>
      </c>
      <c r="J1078" s="366">
        <v>4</v>
      </c>
      <c r="K1078" s="377" t="s">
        <v>479</v>
      </c>
      <c r="L1078" s="378" t="s">
        <v>1339</v>
      </c>
      <c r="M1078" s="18">
        <v>1</v>
      </c>
      <c r="N1078" s="379">
        <v>0</v>
      </c>
      <c r="O1078" s="379">
        <v>0</v>
      </c>
      <c r="P1078" s="379">
        <v>0</v>
      </c>
      <c r="Q1078" s="192">
        <v>1</v>
      </c>
      <c r="R1078" s="279">
        <f t="shared" si="13"/>
        <v>2</v>
      </c>
    </row>
    <row r="1079" spans="1:18" s="270" customFormat="1" ht="13.5" customHeight="1">
      <c r="A1079" s="368"/>
      <c r="B1079" s="369" t="s">
        <v>1522</v>
      </c>
      <c r="C1079" s="369"/>
      <c r="D1079" s="254" t="s">
        <v>1523</v>
      </c>
      <c r="E1079" s="370" t="s">
        <v>1096</v>
      </c>
      <c r="F1079" s="370" t="s">
        <v>275</v>
      </c>
      <c r="G1079" s="370">
        <v>5</v>
      </c>
      <c r="H1079" s="370">
        <v>6</v>
      </c>
      <c r="I1079" s="370" t="s">
        <v>413</v>
      </c>
      <c r="J1079" s="370">
        <v>4</v>
      </c>
      <c r="K1079" s="370" t="s">
        <v>460</v>
      </c>
      <c r="L1079" s="382" t="s">
        <v>1339</v>
      </c>
      <c r="M1079" s="380">
        <v>0</v>
      </c>
      <c r="N1079" s="380">
        <v>0</v>
      </c>
      <c r="O1079" s="380">
        <v>0</v>
      </c>
      <c r="P1079" s="380">
        <v>0</v>
      </c>
      <c r="Q1079" s="380">
        <v>0</v>
      </c>
      <c r="R1079" s="279">
        <f t="shared" si="13"/>
        <v>0</v>
      </c>
    </row>
    <row r="1080" spans="1:18" s="270" customFormat="1" ht="13.5" customHeight="1">
      <c r="A1080" s="368"/>
      <c r="B1080" s="369" t="s">
        <v>1524</v>
      </c>
      <c r="C1080" s="369"/>
      <c r="D1080" s="254" t="s">
        <v>1525</v>
      </c>
      <c r="E1080" s="370"/>
      <c r="F1080" s="370" t="s">
        <v>275</v>
      </c>
      <c r="G1080" s="370">
        <v>4</v>
      </c>
      <c r="H1080" s="370">
        <v>4</v>
      </c>
      <c r="I1080" s="370" t="s">
        <v>413</v>
      </c>
      <c r="J1080" s="370">
        <v>4</v>
      </c>
      <c r="K1080" s="370" t="s">
        <v>460</v>
      </c>
      <c r="L1080" s="382" t="s">
        <v>1339</v>
      </c>
      <c r="M1080" s="380">
        <v>0</v>
      </c>
      <c r="N1080" s="380">
        <v>0</v>
      </c>
      <c r="O1080" s="380">
        <v>0</v>
      </c>
      <c r="P1080" s="380">
        <v>0</v>
      </c>
      <c r="Q1080" s="380">
        <v>0</v>
      </c>
      <c r="R1080" s="279">
        <f t="shared" si="13"/>
        <v>0</v>
      </c>
    </row>
    <row r="1081" spans="1:18" s="270" customFormat="1" ht="13.5" customHeight="1">
      <c r="A1081" s="368"/>
      <c r="B1081" s="369" t="s">
        <v>1526</v>
      </c>
      <c r="C1081" s="369"/>
      <c r="D1081" s="254" t="s">
        <v>1527</v>
      </c>
      <c r="E1081" s="370"/>
      <c r="F1081" s="370" t="s">
        <v>275</v>
      </c>
      <c r="G1081" s="370">
        <v>5</v>
      </c>
      <c r="H1081" s="370">
        <v>1</v>
      </c>
      <c r="I1081" s="370" t="s">
        <v>413</v>
      </c>
      <c r="J1081" s="370">
        <v>4</v>
      </c>
      <c r="K1081" s="370" t="s">
        <v>460</v>
      </c>
      <c r="L1081" s="382" t="s">
        <v>1339</v>
      </c>
      <c r="M1081" s="380">
        <v>0</v>
      </c>
      <c r="N1081" s="380">
        <v>0</v>
      </c>
      <c r="O1081" s="380">
        <v>0</v>
      </c>
      <c r="P1081" s="380">
        <v>0</v>
      </c>
      <c r="Q1081" s="380">
        <v>0</v>
      </c>
      <c r="R1081" s="279">
        <f t="shared" si="13"/>
        <v>0</v>
      </c>
    </row>
    <row r="1082" spans="1:18" s="146" customFormat="1" ht="13.5" customHeight="1">
      <c r="A1082" s="260"/>
      <c r="B1082" s="254" t="s">
        <v>1528</v>
      </c>
      <c r="C1082" s="254"/>
      <c r="D1082" s="254" t="s">
        <v>1529</v>
      </c>
      <c r="E1082" s="366" t="s">
        <v>876</v>
      </c>
      <c r="F1082" s="366" t="s">
        <v>275</v>
      </c>
      <c r="G1082" s="366">
        <v>3</v>
      </c>
      <c r="H1082" s="366">
        <v>3</v>
      </c>
      <c r="I1082" s="366" t="s">
        <v>413</v>
      </c>
      <c r="J1082" s="366">
        <v>4</v>
      </c>
      <c r="K1082" s="377" t="s">
        <v>496</v>
      </c>
      <c r="L1082" s="378" t="s">
        <v>1339</v>
      </c>
      <c r="M1082" s="18">
        <v>2</v>
      </c>
      <c r="N1082" s="18">
        <v>1</v>
      </c>
      <c r="O1082" s="18">
        <v>1</v>
      </c>
      <c r="P1082" s="379">
        <v>0</v>
      </c>
      <c r="Q1082" s="192">
        <v>1</v>
      </c>
      <c r="R1082" s="279">
        <f t="shared" si="13"/>
        <v>5</v>
      </c>
    </row>
    <row r="1083" spans="1:18" s="273" customFormat="1" ht="13.5" customHeight="1">
      <c r="A1083" s="398"/>
      <c r="B1083" s="399" t="s">
        <v>1530</v>
      </c>
      <c r="C1083" s="399"/>
      <c r="D1083" s="254" t="s">
        <v>1531</v>
      </c>
      <c r="E1083" s="400" t="s">
        <v>1010</v>
      </c>
      <c r="F1083" s="400" t="s">
        <v>275</v>
      </c>
      <c r="G1083" s="400">
        <v>2</v>
      </c>
      <c r="H1083" s="400">
        <v>2</v>
      </c>
      <c r="I1083" s="400" t="s">
        <v>413</v>
      </c>
      <c r="J1083" s="400">
        <v>4</v>
      </c>
      <c r="K1083" s="400" t="s">
        <v>460</v>
      </c>
      <c r="L1083" s="404" t="s">
        <v>1339</v>
      </c>
      <c r="M1083" s="394">
        <v>0</v>
      </c>
      <c r="N1083" s="394">
        <v>0</v>
      </c>
      <c r="O1083" s="394">
        <v>0</v>
      </c>
      <c r="P1083" s="394">
        <v>0</v>
      </c>
      <c r="Q1083" s="394">
        <v>0</v>
      </c>
      <c r="R1083" s="279">
        <f t="shared" si="13"/>
        <v>0</v>
      </c>
    </row>
    <row r="1084" spans="1:18" s="146" customFormat="1" ht="13.5" customHeight="1">
      <c r="A1084" s="260"/>
      <c r="B1084" s="254" t="s">
        <v>1532</v>
      </c>
      <c r="C1084" s="254"/>
      <c r="D1084" s="254" t="s">
        <v>1533</v>
      </c>
      <c r="E1084" s="366"/>
      <c r="F1084" s="366" t="s">
        <v>275</v>
      </c>
      <c r="G1084" s="366">
        <v>20</v>
      </c>
      <c r="H1084" s="366">
        <v>20</v>
      </c>
      <c r="I1084" s="366" t="s">
        <v>413</v>
      </c>
      <c r="J1084" s="366">
        <v>4</v>
      </c>
      <c r="K1084" s="377" t="s">
        <v>502</v>
      </c>
      <c r="L1084" s="378" t="s">
        <v>1339</v>
      </c>
      <c r="M1084" s="18">
        <v>1</v>
      </c>
      <c r="N1084" s="18">
        <v>1</v>
      </c>
      <c r="O1084" s="18">
        <v>1</v>
      </c>
      <c r="P1084" s="383">
        <v>0</v>
      </c>
      <c r="Q1084" s="383">
        <v>0</v>
      </c>
      <c r="R1084" s="279">
        <f t="shared" si="13"/>
        <v>3</v>
      </c>
    </row>
    <row r="1085" spans="1:18" s="146" customFormat="1" ht="13.5" customHeight="1">
      <c r="A1085" s="260"/>
      <c r="B1085" s="254" t="s">
        <v>1534</v>
      </c>
      <c r="C1085" s="254"/>
      <c r="D1085" s="254" t="s">
        <v>1535</v>
      </c>
      <c r="E1085" s="366" t="s">
        <v>1096</v>
      </c>
      <c r="F1085" s="366" t="s">
        <v>275</v>
      </c>
      <c r="G1085" s="366">
        <v>3</v>
      </c>
      <c r="H1085" s="366">
        <v>4</v>
      </c>
      <c r="I1085" s="366" t="s">
        <v>413</v>
      </c>
      <c r="J1085" s="366">
        <v>4</v>
      </c>
      <c r="K1085" s="377" t="s">
        <v>479</v>
      </c>
      <c r="L1085" s="378" t="s">
        <v>1339</v>
      </c>
      <c r="M1085" s="379">
        <v>0</v>
      </c>
      <c r="N1085" s="379">
        <v>0</v>
      </c>
      <c r="O1085" s="379">
        <v>0</v>
      </c>
      <c r="P1085" s="379">
        <v>0</v>
      </c>
      <c r="Q1085" s="192">
        <v>1</v>
      </c>
      <c r="R1085" s="279">
        <f t="shared" si="13"/>
        <v>1</v>
      </c>
    </row>
    <row r="1086" spans="1:18" s="146" customFormat="1" ht="13.5" customHeight="1">
      <c r="A1086" s="260"/>
      <c r="B1086" s="254" t="s">
        <v>1536</v>
      </c>
      <c r="C1086" s="254"/>
      <c r="D1086" s="254" t="s">
        <v>1537</v>
      </c>
      <c r="E1086" s="366"/>
      <c r="F1086" s="366" t="s">
        <v>275</v>
      </c>
      <c r="G1086" s="366">
        <v>2</v>
      </c>
      <c r="H1086" s="366">
        <v>4</v>
      </c>
      <c r="I1086" s="366" t="s">
        <v>413</v>
      </c>
      <c r="J1086" s="366">
        <v>5</v>
      </c>
      <c r="K1086" s="377" t="s">
        <v>460</v>
      </c>
      <c r="L1086" s="378" t="s">
        <v>1339</v>
      </c>
      <c r="M1086" s="379">
        <v>0</v>
      </c>
      <c r="N1086" s="379">
        <v>0</v>
      </c>
      <c r="O1086" s="379">
        <v>0</v>
      </c>
      <c r="P1086" s="379">
        <v>0</v>
      </c>
      <c r="Q1086" s="379">
        <v>0</v>
      </c>
      <c r="R1086" s="279">
        <f t="shared" si="13"/>
        <v>0</v>
      </c>
    </row>
    <row r="1087" spans="1:18" s="146" customFormat="1" ht="13.5" customHeight="1">
      <c r="A1087" s="260"/>
      <c r="B1087" s="367" t="s">
        <v>3236</v>
      </c>
      <c r="C1087" s="405"/>
      <c r="D1087" s="254" t="s">
        <v>1538</v>
      </c>
      <c r="E1087" s="366" t="s">
        <v>911</v>
      </c>
      <c r="F1087" s="366" t="s">
        <v>275</v>
      </c>
      <c r="G1087" s="366">
        <v>4</v>
      </c>
      <c r="H1087" s="366">
        <v>4</v>
      </c>
      <c r="I1087" s="366" t="s">
        <v>413</v>
      </c>
      <c r="J1087" s="366">
        <v>5</v>
      </c>
      <c r="K1087" s="377" t="s">
        <v>496</v>
      </c>
      <c r="L1087" s="378" t="s">
        <v>1339</v>
      </c>
      <c r="M1087" s="379">
        <v>0</v>
      </c>
      <c r="N1087" s="379">
        <v>0</v>
      </c>
      <c r="O1087" s="379">
        <v>0</v>
      </c>
      <c r="P1087" s="379">
        <v>0</v>
      </c>
      <c r="Q1087" s="379">
        <v>0</v>
      </c>
      <c r="R1087" s="279">
        <f t="shared" si="13"/>
        <v>0</v>
      </c>
    </row>
    <row r="1088" spans="1:18" s="270" customFormat="1" ht="13.5" customHeight="1">
      <c r="A1088" s="368"/>
      <c r="B1088" s="369" t="s">
        <v>1539</v>
      </c>
      <c r="C1088" s="369"/>
      <c r="D1088" s="254" t="s">
        <v>1044</v>
      </c>
      <c r="E1088" s="370"/>
      <c r="F1088" s="370" t="s">
        <v>275</v>
      </c>
      <c r="G1088" s="370">
        <v>1</v>
      </c>
      <c r="H1088" s="370">
        <v>5</v>
      </c>
      <c r="I1088" s="370" t="s">
        <v>413</v>
      </c>
      <c r="J1088" s="370">
        <v>5</v>
      </c>
      <c r="K1088" s="370" t="s">
        <v>460</v>
      </c>
      <c r="L1088" s="382" t="s">
        <v>1339</v>
      </c>
      <c r="M1088" s="380">
        <v>0</v>
      </c>
      <c r="N1088" s="380">
        <v>0</v>
      </c>
      <c r="O1088" s="380">
        <v>0</v>
      </c>
      <c r="P1088" s="380">
        <v>0</v>
      </c>
      <c r="Q1088" s="380">
        <v>0</v>
      </c>
      <c r="R1088" s="279">
        <f t="shared" si="13"/>
        <v>0</v>
      </c>
    </row>
    <row r="1089" spans="1:18" s="270" customFormat="1" ht="13.5" customHeight="1">
      <c r="A1089" s="368"/>
      <c r="B1089" s="369" t="s">
        <v>1540</v>
      </c>
      <c r="C1089" s="369"/>
      <c r="D1089" s="254" t="s">
        <v>1541</v>
      </c>
      <c r="E1089" s="370"/>
      <c r="F1089" s="370" t="s">
        <v>275</v>
      </c>
      <c r="G1089" s="370">
        <v>3</v>
      </c>
      <c r="H1089" s="370">
        <v>3</v>
      </c>
      <c r="I1089" s="370" t="s">
        <v>413</v>
      </c>
      <c r="J1089" s="370">
        <v>5</v>
      </c>
      <c r="K1089" s="370" t="s">
        <v>460</v>
      </c>
      <c r="L1089" s="382" t="s">
        <v>1339</v>
      </c>
      <c r="M1089" s="380">
        <v>0</v>
      </c>
      <c r="N1089" s="380">
        <v>0</v>
      </c>
      <c r="O1089" s="380">
        <v>0</v>
      </c>
      <c r="P1089" s="380">
        <v>0</v>
      </c>
      <c r="Q1089" s="380">
        <v>0</v>
      </c>
      <c r="R1089" s="279">
        <f t="shared" si="13"/>
        <v>0</v>
      </c>
    </row>
    <row r="1090" spans="1:18" s="146" customFormat="1" ht="13.5" customHeight="1">
      <c r="A1090" s="260"/>
      <c r="B1090" s="254" t="s">
        <v>1542</v>
      </c>
      <c r="C1090" s="254"/>
      <c r="D1090" s="254" t="s">
        <v>1543</v>
      </c>
      <c r="E1090" s="366"/>
      <c r="F1090" s="366" t="s">
        <v>275</v>
      </c>
      <c r="G1090" s="366">
        <v>1</v>
      </c>
      <c r="H1090" s="366">
        <v>1</v>
      </c>
      <c r="I1090" s="366" t="s">
        <v>413</v>
      </c>
      <c r="J1090" s="366">
        <v>5</v>
      </c>
      <c r="K1090" s="377" t="s">
        <v>479</v>
      </c>
      <c r="L1090" s="378" t="s">
        <v>1339</v>
      </c>
      <c r="M1090" s="379">
        <v>0</v>
      </c>
      <c r="N1090" s="18">
        <v>1</v>
      </c>
      <c r="O1090" s="379">
        <v>0</v>
      </c>
      <c r="P1090" s="379">
        <v>0</v>
      </c>
      <c r="Q1090" s="379">
        <v>0</v>
      </c>
      <c r="R1090" s="279">
        <f t="shared" si="13"/>
        <v>1</v>
      </c>
    </row>
    <row r="1091" spans="1:18" s="146" customFormat="1" ht="13.5" customHeight="1">
      <c r="A1091" s="260"/>
      <c r="B1091" s="254" t="s">
        <v>1544</v>
      </c>
      <c r="C1091" s="254"/>
      <c r="D1091" s="254" t="s">
        <v>1545</v>
      </c>
      <c r="E1091" s="366"/>
      <c r="F1091" s="366" t="s">
        <v>275</v>
      </c>
      <c r="G1091" s="366">
        <v>5</v>
      </c>
      <c r="H1091" s="366">
        <v>5</v>
      </c>
      <c r="I1091" s="366" t="s">
        <v>413</v>
      </c>
      <c r="J1091" s="366">
        <v>5</v>
      </c>
      <c r="K1091" s="377" t="s">
        <v>460</v>
      </c>
      <c r="L1091" s="378" t="s">
        <v>1339</v>
      </c>
      <c r="M1091" s="379">
        <v>0</v>
      </c>
      <c r="N1091" s="18">
        <v>2</v>
      </c>
      <c r="O1091" s="379">
        <v>0</v>
      </c>
      <c r="P1091" s="380">
        <v>0</v>
      </c>
      <c r="Q1091" s="379">
        <v>0</v>
      </c>
      <c r="R1091" s="279">
        <f t="shared" si="13"/>
        <v>2</v>
      </c>
    </row>
    <row r="1092" spans="1:18" s="270" customFormat="1" ht="13.5" customHeight="1">
      <c r="A1092" s="368"/>
      <c r="B1092" s="369" t="s">
        <v>47</v>
      </c>
      <c r="C1092" s="369"/>
      <c r="D1092" s="254" t="s">
        <v>1546</v>
      </c>
      <c r="E1092" s="370"/>
      <c r="F1092" s="370" t="s">
        <v>275</v>
      </c>
      <c r="G1092" s="370">
        <v>2</v>
      </c>
      <c r="H1092" s="370">
        <v>2</v>
      </c>
      <c r="I1092" s="370" t="s">
        <v>413</v>
      </c>
      <c r="J1092" s="370">
        <v>5</v>
      </c>
      <c r="K1092" s="370" t="s">
        <v>460</v>
      </c>
      <c r="L1092" s="382" t="s">
        <v>1339</v>
      </c>
      <c r="M1092" s="380">
        <v>0</v>
      </c>
      <c r="N1092" s="380">
        <v>0</v>
      </c>
      <c r="O1092" s="380">
        <v>0</v>
      </c>
      <c r="P1092" s="380">
        <v>0</v>
      </c>
      <c r="Q1092" s="380">
        <v>0</v>
      </c>
      <c r="R1092" s="279">
        <f t="shared" si="13"/>
        <v>0</v>
      </c>
    </row>
    <row r="1093" spans="1:18" s="146" customFormat="1" ht="13.5" customHeight="1">
      <c r="A1093" s="260"/>
      <c r="B1093" s="367" t="s">
        <v>16</v>
      </c>
      <c r="C1093" s="367"/>
      <c r="D1093" s="254" t="s">
        <v>1547</v>
      </c>
      <c r="E1093" s="366"/>
      <c r="F1093" s="366" t="s">
        <v>275</v>
      </c>
      <c r="G1093" s="366">
        <v>4</v>
      </c>
      <c r="H1093" s="366">
        <v>6</v>
      </c>
      <c r="I1093" s="366" t="s">
        <v>413</v>
      </c>
      <c r="J1093" s="366">
        <v>5</v>
      </c>
      <c r="K1093" s="377" t="s">
        <v>496</v>
      </c>
      <c r="L1093" s="378" t="s">
        <v>1339</v>
      </c>
      <c r="M1093" s="379">
        <v>0</v>
      </c>
      <c r="N1093" s="379">
        <v>0</v>
      </c>
      <c r="O1093" s="18">
        <v>2</v>
      </c>
      <c r="P1093" s="379">
        <v>0</v>
      </c>
      <c r="Q1093" s="192">
        <v>2</v>
      </c>
      <c r="R1093" s="279">
        <f t="shared" si="13"/>
        <v>4</v>
      </c>
    </row>
    <row r="1094" spans="1:18" s="146" customFormat="1" ht="13.5" customHeight="1">
      <c r="A1094" s="260"/>
      <c r="B1094" s="367" t="s">
        <v>48</v>
      </c>
      <c r="C1094" s="367"/>
      <c r="D1094" s="254" t="s">
        <v>1548</v>
      </c>
      <c r="E1094" s="366"/>
      <c r="F1094" s="366" t="s">
        <v>275</v>
      </c>
      <c r="G1094" s="366">
        <v>4</v>
      </c>
      <c r="H1094" s="366">
        <v>4</v>
      </c>
      <c r="I1094" s="366" t="s">
        <v>413</v>
      </c>
      <c r="J1094" s="366">
        <v>6</v>
      </c>
      <c r="K1094" s="377" t="s">
        <v>496</v>
      </c>
      <c r="L1094" s="378" t="s">
        <v>1339</v>
      </c>
      <c r="M1094" s="356">
        <v>2</v>
      </c>
      <c r="N1094" s="356">
        <v>0</v>
      </c>
      <c r="O1094" s="356">
        <v>0</v>
      </c>
      <c r="P1094" s="379">
        <v>0</v>
      </c>
      <c r="Q1094" s="356">
        <v>0</v>
      </c>
      <c r="R1094" s="279">
        <f t="shared" si="13"/>
        <v>2</v>
      </c>
    </row>
    <row r="1095" spans="1:18" s="270" customFormat="1" ht="13.5" customHeight="1">
      <c r="A1095" s="368"/>
      <c r="B1095" s="369" t="s">
        <v>1549</v>
      </c>
      <c r="C1095" s="369"/>
      <c r="D1095" s="254" t="s">
        <v>1550</v>
      </c>
      <c r="E1095" s="370"/>
      <c r="F1095" s="370" t="s">
        <v>275</v>
      </c>
      <c r="G1095" s="370">
        <v>4</v>
      </c>
      <c r="H1095" s="370">
        <v>10</v>
      </c>
      <c r="I1095" s="370" t="s">
        <v>413</v>
      </c>
      <c r="J1095" s="370">
        <v>6</v>
      </c>
      <c r="K1095" s="370" t="s">
        <v>479</v>
      </c>
      <c r="L1095" s="382" t="s">
        <v>1339</v>
      </c>
      <c r="M1095" s="380">
        <v>0</v>
      </c>
      <c r="N1095" s="380">
        <v>0</v>
      </c>
      <c r="O1095" s="380">
        <v>0</v>
      </c>
      <c r="P1095" s="380">
        <v>0</v>
      </c>
      <c r="Q1095" s="380">
        <v>0</v>
      </c>
      <c r="R1095" s="279">
        <f t="shared" si="13"/>
        <v>0</v>
      </c>
    </row>
    <row r="1096" spans="1:18" s="272" customFormat="1" ht="13.5" customHeight="1">
      <c r="A1096" s="395"/>
      <c r="B1096" s="396" t="s">
        <v>1551</v>
      </c>
      <c r="C1096" s="396"/>
      <c r="D1096" s="254" t="s">
        <v>1552</v>
      </c>
      <c r="E1096" s="397"/>
      <c r="F1096" s="397" t="s">
        <v>275</v>
      </c>
      <c r="G1096" s="397">
        <v>3</v>
      </c>
      <c r="H1096" s="397">
        <v>3</v>
      </c>
      <c r="I1096" s="397" t="s">
        <v>413</v>
      </c>
      <c r="J1096" s="397">
        <v>7</v>
      </c>
      <c r="K1096" s="397" t="s">
        <v>460</v>
      </c>
      <c r="L1096" s="402" t="s">
        <v>1339</v>
      </c>
      <c r="M1096" s="403">
        <v>0</v>
      </c>
      <c r="N1096" s="403">
        <v>0</v>
      </c>
      <c r="O1096" s="403">
        <v>0</v>
      </c>
      <c r="P1096" s="403">
        <v>0</v>
      </c>
      <c r="Q1096" s="403">
        <v>0</v>
      </c>
      <c r="R1096" s="279">
        <f t="shared" si="13"/>
        <v>0</v>
      </c>
    </row>
    <row r="1097" spans="1:18" s="78" customFormat="1" ht="13.5" customHeight="1">
      <c r="A1097" s="319"/>
      <c r="B1097" s="367" t="s">
        <v>119</v>
      </c>
      <c r="C1097" s="367"/>
      <c r="D1097" s="254" t="s">
        <v>1553</v>
      </c>
      <c r="E1097" s="377" t="s">
        <v>876</v>
      </c>
      <c r="F1097" s="377" t="s">
        <v>275</v>
      </c>
      <c r="G1097" s="377">
        <v>5</v>
      </c>
      <c r="H1097" s="377">
        <v>5</v>
      </c>
      <c r="I1097" s="377" t="s">
        <v>413</v>
      </c>
      <c r="J1097" s="377">
        <v>7</v>
      </c>
      <c r="K1097" s="377" t="s">
        <v>496</v>
      </c>
      <c r="L1097" s="406" t="s">
        <v>1339</v>
      </c>
      <c r="M1097" s="407">
        <v>0</v>
      </c>
      <c r="N1097" s="407">
        <v>0</v>
      </c>
      <c r="O1097" s="407">
        <v>0</v>
      </c>
      <c r="P1097" s="356">
        <v>0</v>
      </c>
      <c r="Q1097" s="356">
        <v>0</v>
      </c>
      <c r="R1097" s="279">
        <f t="shared" si="13"/>
        <v>0</v>
      </c>
    </row>
    <row r="1098" spans="1:18" s="534" customFormat="1" ht="13.5" customHeight="1">
      <c r="A1098" s="371"/>
      <c r="B1098" s="514" t="s">
        <v>1554</v>
      </c>
      <c r="C1098" s="514"/>
      <c r="D1098" s="514" t="s">
        <v>3689</v>
      </c>
      <c r="E1098" s="626"/>
      <c r="F1098" s="626" t="s">
        <v>275</v>
      </c>
      <c r="G1098" s="626">
        <v>6</v>
      </c>
      <c r="H1098" s="626">
        <v>6</v>
      </c>
      <c r="I1098" s="626" t="s">
        <v>413</v>
      </c>
      <c r="J1098" s="626">
        <v>8</v>
      </c>
      <c r="K1098" s="626" t="s">
        <v>502</v>
      </c>
      <c r="L1098" s="515" t="s">
        <v>1339</v>
      </c>
      <c r="M1098" s="627">
        <v>0</v>
      </c>
      <c r="N1098" s="627">
        <v>0</v>
      </c>
      <c r="O1098" s="627">
        <v>0</v>
      </c>
      <c r="P1098" s="627">
        <v>0</v>
      </c>
      <c r="Q1098" s="627">
        <v>0</v>
      </c>
      <c r="R1098" s="588">
        <f t="shared" ref="R1098:R1104" si="14">SUM(M1098:Q1098)</f>
        <v>0</v>
      </c>
    </row>
    <row r="1099" spans="1:18" s="146" customFormat="1" ht="13.5" customHeight="1">
      <c r="A1099" s="260"/>
      <c r="B1099" s="254" t="s">
        <v>1555</v>
      </c>
      <c r="C1099" s="254"/>
      <c r="D1099" s="254" t="s">
        <v>1556</v>
      </c>
      <c r="E1099" s="366"/>
      <c r="F1099" s="366" t="s">
        <v>275</v>
      </c>
      <c r="G1099" s="366">
        <v>5</v>
      </c>
      <c r="H1099" s="366">
        <v>5</v>
      </c>
      <c r="I1099" s="366" t="s">
        <v>413</v>
      </c>
      <c r="J1099" s="366">
        <v>8</v>
      </c>
      <c r="K1099" s="377" t="s">
        <v>502</v>
      </c>
      <c r="L1099" s="378" t="s">
        <v>1339</v>
      </c>
      <c r="M1099" s="18">
        <v>1</v>
      </c>
      <c r="N1099" s="18">
        <v>1</v>
      </c>
      <c r="O1099" s="18">
        <v>1</v>
      </c>
      <c r="P1099" s="383">
        <v>0</v>
      </c>
      <c r="Q1099" s="18">
        <v>1</v>
      </c>
      <c r="R1099" s="279">
        <f t="shared" si="14"/>
        <v>4</v>
      </c>
    </row>
    <row r="1100" spans="1:18" s="270" customFormat="1" ht="13.5" customHeight="1">
      <c r="A1100" s="368"/>
      <c r="B1100" s="369" t="s">
        <v>1557</v>
      </c>
      <c r="C1100" s="369"/>
      <c r="D1100" s="254" t="s">
        <v>1558</v>
      </c>
      <c r="E1100" s="370" t="s">
        <v>876</v>
      </c>
      <c r="F1100" s="370" t="s">
        <v>275</v>
      </c>
      <c r="G1100" s="370">
        <v>7</v>
      </c>
      <c r="H1100" s="370">
        <v>7</v>
      </c>
      <c r="I1100" s="370" t="s">
        <v>413</v>
      </c>
      <c r="J1100" s="370">
        <v>8</v>
      </c>
      <c r="K1100" s="370" t="s">
        <v>460</v>
      </c>
      <c r="L1100" s="382" t="s">
        <v>1339</v>
      </c>
      <c r="M1100" s="380">
        <v>0</v>
      </c>
      <c r="N1100" s="380">
        <v>0</v>
      </c>
      <c r="O1100" s="380">
        <v>0</v>
      </c>
      <c r="P1100" s="380">
        <v>0</v>
      </c>
      <c r="Q1100" s="380">
        <v>0</v>
      </c>
      <c r="R1100" s="279">
        <f t="shared" si="14"/>
        <v>0</v>
      </c>
    </row>
    <row r="1101" spans="1:18" s="146" customFormat="1" ht="13.5" customHeight="1">
      <c r="A1101" s="260"/>
      <c r="B1101" s="367" t="s">
        <v>50</v>
      </c>
      <c r="C1101" s="367"/>
      <c r="D1101" s="254" t="s">
        <v>1559</v>
      </c>
      <c r="E1101" s="366"/>
      <c r="F1101" s="366" t="s">
        <v>275</v>
      </c>
      <c r="G1101" s="366">
        <v>4</v>
      </c>
      <c r="H1101" s="366">
        <v>7</v>
      </c>
      <c r="I1101" s="366" t="s">
        <v>413</v>
      </c>
      <c r="J1101" s="366">
        <v>8</v>
      </c>
      <c r="K1101" s="377" t="s">
        <v>496</v>
      </c>
      <c r="L1101" s="378" t="s">
        <v>1339</v>
      </c>
      <c r="M1101" s="18">
        <v>1</v>
      </c>
      <c r="N1101" s="18">
        <v>1</v>
      </c>
      <c r="O1101" s="18">
        <v>1</v>
      </c>
      <c r="P1101" s="18">
        <v>1</v>
      </c>
      <c r="Q1101" s="18">
        <v>1</v>
      </c>
      <c r="R1101" s="279">
        <f t="shared" si="14"/>
        <v>5</v>
      </c>
    </row>
    <row r="1102" spans="1:18" s="146" customFormat="1" ht="13.5" customHeight="1">
      <c r="A1102" s="260"/>
      <c r="B1102" s="254" t="s">
        <v>1560</v>
      </c>
      <c r="C1102" s="254"/>
      <c r="D1102" s="254" t="s">
        <v>274</v>
      </c>
      <c r="E1102" s="366" t="s">
        <v>1096</v>
      </c>
      <c r="F1102" s="366" t="s">
        <v>275</v>
      </c>
      <c r="G1102" s="366">
        <v>4</v>
      </c>
      <c r="H1102" s="366">
        <v>12</v>
      </c>
      <c r="I1102" s="366" t="s">
        <v>413</v>
      </c>
      <c r="J1102" s="366">
        <v>9</v>
      </c>
      <c r="K1102" s="377" t="s">
        <v>460</v>
      </c>
      <c r="L1102" s="378" t="s">
        <v>1339</v>
      </c>
      <c r="M1102" s="379">
        <v>0</v>
      </c>
      <c r="N1102" s="379">
        <v>0</v>
      </c>
      <c r="O1102" s="379">
        <v>0</v>
      </c>
      <c r="P1102" s="379">
        <v>0</v>
      </c>
      <c r="Q1102" s="379">
        <v>0</v>
      </c>
      <c r="R1102" s="279">
        <f t="shared" si="14"/>
        <v>0</v>
      </c>
    </row>
    <row r="1103" spans="1:18" s="146" customFormat="1" ht="13.5" customHeight="1">
      <c r="A1103" s="260"/>
      <c r="B1103" s="254" t="s">
        <v>1561</v>
      </c>
      <c r="C1103" s="254"/>
      <c r="D1103" s="254" t="s">
        <v>1562</v>
      </c>
      <c r="E1103" s="366"/>
      <c r="F1103" s="366" t="s">
        <v>275</v>
      </c>
      <c r="G1103" s="366">
        <v>5</v>
      </c>
      <c r="H1103" s="366">
        <v>5</v>
      </c>
      <c r="I1103" s="366" t="s">
        <v>413</v>
      </c>
      <c r="J1103" s="366">
        <v>9</v>
      </c>
      <c r="K1103" s="377" t="s">
        <v>502</v>
      </c>
      <c r="L1103" s="378" t="s">
        <v>1339</v>
      </c>
      <c r="M1103" s="379">
        <v>0</v>
      </c>
      <c r="N1103" s="379">
        <v>0</v>
      </c>
      <c r="O1103" s="18">
        <v>1</v>
      </c>
      <c r="P1103" s="18">
        <v>1</v>
      </c>
      <c r="Q1103" s="18">
        <v>1</v>
      </c>
      <c r="R1103" s="279">
        <f t="shared" si="14"/>
        <v>3</v>
      </c>
    </row>
    <row r="1104" spans="1:18" s="146" customFormat="1" ht="13.5" customHeight="1">
      <c r="A1104" s="260"/>
      <c r="B1104" s="254" t="s">
        <v>2954</v>
      </c>
      <c r="C1104" s="254"/>
      <c r="D1104" s="254" t="s">
        <v>1563</v>
      </c>
      <c r="E1104" s="366"/>
      <c r="F1104" s="366" t="s">
        <v>275</v>
      </c>
      <c r="G1104" s="366">
        <v>2</v>
      </c>
      <c r="H1104" s="366">
        <v>4</v>
      </c>
      <c r="I1104" s="366" t="s">
        <v>413</v>
      </c>
      <c r="J1104" s="366">
        <v>9</v>
      </c>
      <c r="K1104" s="377" t="s">
        <v>496</v>
      </c>
      <c r="L1104" s="378" t="s">
        <v>1339</v>
      </c>
      <c r="M1104" s="18">
        <v>1</v>
      </c>
      <c r="N1104" s="379">
        <v>0</v>
      </c>
      <c r="O1104" s="18">
        <v>2</v>
      </c>
      <c r="P1104" s="18">
        <v>0</v>
      </c>
      <c r="Q1104" s="192">
        <v>2</v>
      </c>
      <c r="R1104" s="279">
        <f t="shared" si="14"/>
        <v>5</v>
      </c>
    </row>
    <row r="1105" spans="1:42" s="415" customFormat="1" ht="14.25" customHeight="1" thickBot="1">
      <c r="A1105"/>
      <c r="B1105" s="549" t="s">
        <v>3028</v>
      </c>
      <c r="C1105" s="549"/>
      <c r="D1105" s="730" t="s">
        <v>3132</v>
      </c>
      <c r="E1105" s="549"/>
      <c r="F1105" s="549" t="s">
        <v>3096</v>
      </c>
      <c r="G1105" s="549"/>
      <c r="H1105" s="549"/>
      <c r="I1105" s="549" t="s">
        <v>3131</v>
      </c>
      <c r="J1105" s="549">
        <v>2</v>
      </c>
      <c r="K1105" s="551" t="s">
        <v>3099</v>
      </c>
      <c r="L1105" s="378" t="s">
        <v>1566</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549" t="s">
        <v>3031</v>
      </c>
      <c r="C1106" s="549"/>
      <c r="D1106" s="730" t="s">
        <v>3134</v>
      </c>
      <c r="E1106" s="549"/>
      <c r="F1106" s="549" t="s">
        <v>3088</v>
      </c>
      <c r="G1106" s="549">
        <v>2</v>
      </c>
      <c r="H1106" s="549">
        <v>2</v>
      </c>
      <c r="I1106" s="549" t="s">
        <v>3131</v>
      </c>
      <c r="J1106" s="549">
        <v>3</v>
      </c>
      <c r="K1106" s="550" t="s">
        <v>3089</v>
      </c>
      <c r="L1106" s="378" t="s">
        <v>1566</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549" t="s">
        <v>3032</v>
      </c>
      <c r="C1107" s="549"/>
      <c r="D1107" s="730" t="s">
        <v>3135</v>
      </c>
      <c r="E1107" s="549"/>
      <c r="F1107" s="549" t="s">
        <v>3088</v>
      </c>
      <c r="G1107" s="549">
        <v>3</v>
      </c>
      <c r="H1107" s="549">
        <v>5</v>
      </c>
      <c r="I1107" s="549" t="s">
        <v>3131</v>
      </c>
      <c r="J1107" s="549">
        <v>4</v>
      </c>
      <c r="K1107" s="551" t="s">
        <v>3099</v>
      </c>
      <c r="L1107" s="378" t="s">
        <v>1566</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549" t="s">
        <v>3033</v>
      </c>
      <c r="C1108" s="549"/>
      <c r="D1108" s="730" t="s">
        <v>3136</v>
      </c>
      <c r="E1108" s="549"/>
      <c r="F1108" s="549" t="s">
        <v>3096</v>
      </c>
      <c r="G1108" s="549"/>
      <c r="H1108" s="549"/>
      <c r="I1108" s="549" t="s">
        <v>3131</v>
      </c>
      <c r="J1108" s="549">
        <v>4</v>
      </c>
      <c r="K1108" s="552" t="s">
        <v>3097</v>
      </c>
      <c r="L1108" s="378" t="s">
        <v>1566</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734" t="s">
        <v>3034</v>
      </c>
      <c r="C1109" s="549"/>
      <c r="D1109" s="730" t="s">
        <v>4322</v>
      </c>
      <c r="E1109" s="549"/>
      <c r="F1109" s="549" t="s">
        <v>3122</v>
      </c>
      <c r="G1109" s="549">
        <v>2</v>
      </c>
      <c r="H1109" s="549">
        <v>2</v>
      </c>
      <c r="I1109" s="549" t="s">
        <v>3131</v>
      </c>
      <c r="J1109" s="549">
        <v>4</v>
      </c>
      <c r="K1109" s="552" t="s">
        <v>3097</v>
      </c>
      <c r="L1109" s="378" t="s">
        <v>1566</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549" t="s">
        <v>3035</v>
      </c>
      <c r="C1110" s="549"/>
      <c r="D1110" s="730" t="s">
        <v>3137</v>
      </c>
      <c r="E1110" s="549" t="s">
        <v>3138</v>
      </c>
      <c r="F1110" s="549" t="s">
        <v>3088</v>
      </c>
      <c r="G1110" s="549">
        <v>5</v>
      </c>
      <c r="H1110" s="549">
        <v>3</v>
      </c>
      <c r="I1110" s="549" t="s">
        <v>3131</v>
      </c>
      <c r="J1110" s="549">
        <v>6</v>
      </c>
      <c r="K1110" s="551" t="s">
        <v>3099</v>
      </c>
      <c r="L1110" s="378" t="s">
        <v>1566</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667" t="s">
        <v>2932</v>
      </c>
      <c r="C1111" s="667"/>
      <c r="D1111" s="730" t="s">
        <v>3139</v>
      </c>
      <c r="E1111" s="549"/>
      <c r="F1111" s="549" t="s">
        <v>3088</v>
      </c>
      <c r="G1111" s="549">
        <v>6</v>
      </c>
      <c r="H1111" s="549">
        <v>6</v>
      </c>
      <c r="I1111" s="678" t="s">
        <v>3131</v>
      </c>
      <c r="J1111" s="549">
        <v>8</v>
      </c>
      <c r="K1111" s="550" t="s">
        <v>3089</v>
      </c>
      <c r="L1111" s="378" t="s">
        <v>1566</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667" t="s">
        <v>3185</v>
      </c>
      <c r="C1112" s="667"/>
      <c r="D1112" s="731" t="s">
        <v>3188</v>
      </c>
      <c r="E1112" s="667"/>
      <c r="F1112" s="667" t="s">
        <v>3088</v>
      </c>
      <c r="G1112" s="667">
        <v>1</v>
      </c>
      <c r="H1112" s="667">
        <v>6</v>
      </c>
      <c r="I1112" s="586" t="s">
        <v>3700</v>
      </c>
      <c r="J1112" s="667">
        <v>4</v>
      </c>
      <c r="K1112" s="679" t="s">
        <v>3099</v>
      </c>
      <c r="L1112" s="378" t="s">
        <v>1566</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668" t="s">
        <v>3235</v>
      </c>
      <c r="C1113" s="667"/>
      <c r="D1113" s="731" t="s">
        <v>3189</v>
      </c>
      <c r="E1113" s="667"/>
      <c r="F1113" s="667" t="s">
        <v>3096</v>
      </c>
      <c r="G1113" s="667"/>
      <c r="H1113" s="667"/>
      <c r="I1113" s="586" t="s">
        <v>3700</v>
      </c>
      <c r="J1113" s="667">
        <v>4</v>
      </c>
      <c r="K1113" s="680" t="s">
        <v>3097</v>
      </c>
      <c r="L1113" s="378" t="s">
        <v>1566</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667" t="s">
        <v>3186</v>
      </c>
      <c r="C1114" s="667"/>
      <c r="D1114" s="731" t="s">
        <v>3190</v>
      </c>
      <c r="E1114" s="667"/>
      <c r="F1114" s="667" t="s">
        <v>3088</v>
      </c>
      <c r="G1114" s="667">
        <v>4</v>
      </c>
      <c r="H1114" s="667">
        <v>1</v>
      </c>
      <c r="I1114" s="586" t="s">
        <v>3700</v>
      </c>
      <c r="J1114" s="667">
        <v>5</v>
      </c>
      <c r="K1114" s="679" t="s">
        <v>3099</v>
      </c>
      <c r="L1114" s="378" t="s">
        <v>1566</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667" t="s">
        <v>3187</v>
      </c>
      <c r="C1115" s="667"/>
      <c r="D1115" s="731" t="s">
        <v>3191</v>
      </c>
      <c r="E1115" s="667" t="s">
        <v>3092</v>
      </c>
      <c r="F1115" s="667" t="s">
        <v>3088</v>
      </c>
      <c r="G1115" s="667">
        <v>2</v>
      </c>
      <c r="H1115" s="667">
        <v>6</v>
      </c>
      <c r="I1115" s="586" t="s">
        <v>3700</v>
      </c>
      <c r="J1115" s="667">
        <v>5</v>
      </c>
      <c r="K1115" s="680" t="s">
        <v>3097</v>
      </c>
      <c r="L1115" s="378" t="s">
        <v>1566</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667" t="s">
        <v>2931</v>
      </c>
      <c r="C1116" s="667"/>
      <c r="D1116" s="731" t="s">
        <v>3087</v>
      </c>
      <c r="E1116" s="667"/>
      <c r="F1116" s="667" t="s">
        <v>3088</v>
      </c>
      <c r="G1116" s="667">
        <v>3</v>
      </c>
      <c r="H1116" s="667">
        <v>7</v>
      </c>
      <c r="I1116" s="586" t="s">
        <v>3700</v>
      </c>
      <c r="J1116" s="667">
        <v>5</v>
      </c>
      <c r="K1116" s="681" t="s">
        <v>3089</v>
      </c>
      <c r="L1116" s="378" t="s">
        <v>3184</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667" t="s">
        <v>2987</v>
      </c>
      <c r="C1117" s="667"/>
      <c r="D1117" s="731" t="s">
        <v>3090</v>
      </c>
      <c r="E1117" s="667"/>
      <c r="F1117" s="667" t="s">
        <v>3088</v>
      </c>
      <c r="G1117" s="667">
        <v>8</v>
      </c>
      <c r="H1117" s="667">
        <v>8</v>
      </c>
      <c r="I1117" s="586" t="s">
        <v>3700</v>
      </c>
      <c r="J1117" s="667">
        <v>8</v>
      </c>
      <c r="K1117" s="681" t="s">
        <v>3089</v>
      </c>
      <c r="L1117" s="378" t="s">
        <v>1566</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667" t="s">
        <v>2998</v>
      </c>
      <c r="C1118" s="667"/>
      <c r="D1118" s="731" t="s">
        <v>3108</v>
      </c>
      <c r="E1118" s="667"/>
      <c r="F1118" s="667" t="s">
        <v>3096</v>
      </c>
      <c r="G1118" s="667"/>
      <c r="H1118" s="667"/>
      <c r="I1118" s="667" t="s">
        <v>3107</v>
      </c>
      <c r="J1118" s="667">
        <v>2</v>
      </c>
      <c r="K1118" s="680" t="s">
        <v>3097</v>
      </c>
      <c r="L1118" s="378" t="s">
        <v>1566</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667" t="s">
        <v>2999</v>
      </c>
      <c r="C1119" s="667"/>
      <c r="D1119" s="731" t="s">
        <v>3109</v>
      </c>
      <c r="E1119" s="673"/>
      <c r="F1119" s="667" t="s">
        <v>3088</v>
      </c>
      <c r="G1119" s="667">
        <v>2</v>
      </c>
      <c r="H1119" s="667">
        <v>2</v>
      </c>
      <c r="I1119" s="667" t="s">
        <v>3107</v>
      </c>
      <c r="J1119" s="667">
        <v>2</v>
      </c>
      <c r="K1119" s="681" t="s">
        <v>3089</v>
      </c>
      <c r="L1119" s="378" t="s">
        <v>1566</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667" t="s">
        <v>3003</v>
      </c>
      <c r="C1120" s="667"/>
      <c r="D1120" s="731" t="s">
        <v>3112</v>
      </c>
      <c r="E1120" s="673"/>
      <c r="F1120" s="667" t="s">
        <v>3088</v>
      </c>
      <c r="G1120" s="667">
        <v>2</v>
      </c>
      <c r="H1120" s="667">
        <v>2</v>
      </c>
      <c r="I1120" s="667" t="s">
        <v>3107</v>
      </c>
      <c r="J1120" s="667">
        <v>4</v>
      </c>
      <c r="K1120" s="680" t="s">
        <v>3097</v>
      </c>
      <c r="L1120" s="378" t="s">
        <v>1566</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667" t="s">
        <v>3006</v>
      </c>
      <c r="C1121" s="667"/>
      <c r="D1121" s="731" t="s">
        <v>3115</v>
      </c>
      <c r="E1121" s="667"/>
      <c r="F1121" s="667" t="s">
        <v>3088</v>
      </c>
      <c r="G1121" s="667">
        <v>5</v>
      </c>
      <c r="H1121" s="667">
        <v>5</v>
      </c>
      <c r="I1121" s="667" t="s">
        <v>3107</v>
      </c>
      <c r="J1121" s="667">
        <v>6</v>
      </c>
      <c r="K1121" s="681" t="s">
        <v>3089</v>
      </c>
      <c r="L1121" s="378" t="s">
        <v>1566</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668" t="s">
        <v>2989</v>
      </c>
      <c r="C1122" s="667"/>
      <c r="D1122" s="731" t="s">
        <v>3095</v>
      </c>
      <c r="E1122" s="667"/>
      <c r="F1122" s="667" t="s">
        <v>3096</v>
      </c>
      <c r="G1122" s="667"/>
      <c r="H1122" s="667"/>
      <c r="I1122" s="667" t="s">
        <v>3093</v>
      </c>
      <c r="J1122" s="667">
        <v>2</v>
      </c>
      <c r="K1122" s="680" t="s">
        <v>3097</v>
      </c>
      <c r="L1122" s="378" t="s">
        <v>1566</v>
      </c>
      <c r="M1122" s="408">
        <v>0</v>
      </c>
      <c r="N1122" s="408">
        <v>0</v>
      </c>
      <c r="O1122">
        <v>1</v>
      </c>
      <c r="P1122" s="645">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667" t="s">
        <v>2990</v>
      </c>
      <c r="C1123" s="667"/>
      <c r="D1123" s="731" t="s">
        <v>3098</v>
      </c>
      <c r="E1123" s="667"/>
      <c r="F1123" s="667" t="s">
        <v>3088</v>
      </c>
      <c r="G1123" s="667">
        <v>2</v>
      </c>
      <c r="H1123" s="667">
        <v>5</v>
      </c>
      <c r="I1123" s="667" t="s">
        <v>3093</v>
      </c>
      <c r="J1123" s="667">
        <v>3</v>
      </c>
      <c r="K1123" s="679" t="s">
        <v>3099</v>
      </c>
      <c r="L1123" s="378" t="s">
        <v>4331</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668" t="s">
        <v>3218</v>
      </c>
      <c r="C1124" s="667"/>
      <c r="D1124" s="731" t="s">
        <v>3100</v>
      </c>
      <c r="E1124" s="667"/>
      <c r="F1124" s="667" t="s">
        <v>3096</v>
      </c>
      <c r="G1124" s="667"/>
      <c r="H1124" s="667"/>
      <c r="I1124" s="667" t="s">
        <v>3093</v>
      </c>
      <c r="J1124" s="667">
        <v>4</v>
      </c>
      <c r="K1124" s="667" t="s">
        <v>3094</v>
      </c>
      <c r="L1124" s="378" t="s">
        <v>1566</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668" t="s">
        <v>2991</v>
      </c>
      <c r="C1125" s="667"/>
      <c r="D1125" s="731" t="s">
        <v>3101</v>
      </c>
      <c r="E1125" s="667"/>
      <c r="F1125" s="667" t="s">
        <v>3096</v>
      </c>
      <c r="G1125" s="667"/>
      <c r="H1125" s="667"/>
      <c r="I1125" s="667" t="s">
        <v>3093</v>
      </c>
      <c r="J1125" s="667">
        <v>4</v>
      </c>
      <c r="K1125" s="679" t="s">
        <v>3099</v>
      </c>
      <c r="L1125" s="378" t="s">
        <v>1566</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667" t="s">
        <v>2992</v>
      </c>
      <c r="C1126" s="667"/>
      <c r="D1126" s="731" t="s">
        <v>3102</v>
      </c>
      <c r="E1126" s="667"/>
      <c r="F1126" s="667" t="s">
        <v>3088</v>
      </c>
      <c r="G1126" s="667">
        <v>2</v>
      </c>
      <c r="H1126" s="667">
        <v>4</v>
      </c>
      <c r="I1126" s="667" t="s">
        <v>3093</v>
      </c>
      <c r="J1126" s="667">
        <v>4</v>
      </c>
      <c r="K1126" s="680" t="s">
        <v>3097</v>
      </c>
      <c r="L1126" s="378" t="s">
        <v>1566</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667" t="s">
        <v>2993</v>
      </c>
      <c r="C1127" s="667"/>
      <c r="D1127" s="731" t="s">
        <v>3103</v>
      </c>
      <c r="E1127" s="667"/>
      <c r="F1127" s="667" t="s">
        <v>3088</v>
      </c>
      <c r="G1127" s="667">
        <v>3</v>
      </c>
      <c r="H1127" s="667">
        <v>6</v>
      </c>
      <c r="I1127" s="667" t="s">
        <v>3093</v>
      </c>
      <c r="J1127" s="667">
        <v>4</v>
      </c>
      <c r="K1127" s="681" t="s">
        <v>3089</v>
      </c>
      <c r="L1127" s="378" t="s">
        <v>1566</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667" t="s">
        <v>2995</v>
      </c>
      <c r="C1128" s="673"/>
      <c r="D1128" s="731"/>
      <c r="E1128" s="667"/>
      <c r="F1128" s="667"/>
      <c r="G1128" s="667"/>
      <c r="H1128" s="667"/>
      <c r="I1128" s="667" t="s">
        <v>3093</v>
      </c>
      <c r="J1128" s="667">
        <v>5</v>
      </c>
      <c r="K1128" s="679" t="s">
        <v>3099</v>
      </c>
      <c r="L1128" s="378" t="s">
        <v>1566</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667" t="s">
        <v>2996</v>
      </c>
      <c r="C1129" s="667"/>
      <c r="D1129" s="731" t="s">
        <v>3105</v>
      </c>
      <c r="E1129" s="667" t="s">
        <v>3106</v>
      </c>
      <c r="F1129" s="667" t="s">
        <v>3088</v>
      </c>
      <c r="G1129" s="667">
        <v>8</v>
      </c>
      <c r="H1129" s="667">
        <v>8</v>
      </c>
      <c r="I1129" s="667" t="s">
        <v>3093</v>
      </c>
      <c r="J1129" s="667">
        <v>10</v>
      </c>
      <c r="K1129" s="681" t="s">
        <v>3089</v>
      </c>
      <c r="L1129" s="378" t="s">
        <v>1566</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667" t="s">
        <v>3017</v>
      </c>
      <c r="C1130" s="667"/>
      <c r="D1130" s="731" t="s">
        <v>3123</v>
      </c>
      <c r="E1130" s="667" t="s">
        <v>3092</v>
      </c>
      <c r="F1130" s="667" t="s">
        <v>3088</v>
      </c>
      <c r="G1130" s="667">
        <v>1</v>
      </c>
      <c r="H1130" s="667">
        <v>1</v>
      </c>
      <c r="I1130" s="667" t="s">
        <v>3124</v>
      </c>
      <c r="J1130" s="667">
        <v>1</v>
      </c>
      <c r="K1130" s="681" t="s">
        <v>3089</v>
      </c>
      <c r="L1130" s="378" t="s">
        <v>1566</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667" t="s">
        <v>3020</v>
      </c>
      <c r="C1131" s="667"/>
      <c r="D1131" s="731" t="s">
        <v>3125</v>
      </c>
      <c r="E1131" s="673"/>
      <c r="F1131" s="667" t="s">
        <v>3096</v>
      </c>
      <c r="G1131" s="667"/>
      <c r="H1131" s="667"/>
      <c r="I1131" s="667" t="s">
        <v>3124</v>
      </c>
      <c r="J1131" s="667">
        <v>3</v>
      </c>
      <c r="K1131" s="680" t="s">
        <v>3097</v>
      </c>
      <c r="L1131" s="378" t="s">
        <v>1566</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667" t="s">
        <v>3022</v>
      </c>
      <c r="C1132" s="667"/>
      <c r="D1132" s="731" t="s">
        <v>3126</v>
      </c>
      <c r="E1132" s="667"/>
      <c r="F1132" s="667" t="s">
        <v>3096</v>
      </c>
      <c r="G1132" s="667"/>
      <c r="H1132" s="667"/>
      <c r="I1132" s="667" t="s">
        <v>3124</v>
      </c>
      <c r="J1132" s="667">
        <v>5</v>
      </c>
      <c r="K1132" s="679" t="s">
        <v>3099</v>
      </c>
      <c r="L1132" s="378" t="s">
        <v>1566</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667" t="s">
        <v>3023</v>
      </c>
      <c r="C1133" s="667"/>
      <c r="D1133" s="731" t="s">
        <v>3127</v>
      </c>
      <c r="E1133" s="667" t="s">
        <v>3092</v>
      </c>
      <c r="F1133" s="667" t="s">
        <v>3088</v>
      </c>
      <c r="G1133" s="667">
        <v>4</v>
      </c>
      <c r="H1133" s="667">
        <v>4</v>
      </c>
      <c r="I1133" s="667" t="s">
        <v>3124</v>
      </c>
      <c r="J1133" s="667">
        <v>5</v>
      </c>
      <c r="K1133" s="680" t="s">
        <v>3097</v>
      </c>
      <c r="L1133" s="378" t="s">
        <v>1566</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667" t="s">
        <v>3024</v>
      </c>
      <c r="C1134" s="667"/>
      <c r="D1134" s="731" t="s">
        <v>3128</v>
      </c>
      <c r="E1134" s="667"/>
      <c r="F1134" s="667" t="s">
        <v>3088</v>
      </c>
      <c r="G1134" s="667">
        <v>6</v>
      </c>
      <c r="H1134" s="667">
        <v>5</v>
      </c>
      <c r="I1134" s="667" t="s">
        <v>3124</v>
      </c>
      <c r="J1134" s="667">
        <v>6</v>
      </c>
      <c r="K1134" s="679" t="s">
        <v>3099</v>
      </c>
      <c r="L1134" s="378" t="s">
        <v>1566</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667" t="s">
        <v>3025</v>
      </c>
      <c r="C1135" s="667"/>
      <c r="D1135" s="731" t="s">
        <v>3129</v>
      </c>
      <c r="E1135" s="667"/>
      <c r="F1135" s="667" t="s">
        <v>3088</v>
      </c>
      <c r="G1135" s="667">
        <v>5</v>
      </c>
      <c r="H1135" s="667">
        <v>5</v>
      </c>
      <c r="I1135" s="667" t="s">
        <v>3124</v>
      </c>
      <c r="J1135" s="667">
        <v>6</v>
      </c>
      <c r="K1135" s="681" t="s">
        <v>3089</v>
      </c>
      <c r="L1135" s="378" t="s">
        <v>1566</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667" t="s">
        <v>3026</v>
      </c>
      <c r="C1136" s="667"/>
      <c r="D1136" s="731"/>
      <c r="E1136" s="667"/>
      <c r="F1136" s="667"/>
      <c r="G1136" s="667"/>
      <c r="H1136" s="667"/>
      <c r="I1136" s="667" t="s">
        <v>3124</v>
      </c>
      <c r="J1136" s="667">
        <v>7</v>
      </c>
      <c r="K1136" s="679" t="s">
        <v>3099</v>
      </c>
      <c r="L1136" s="378" t="s">
        <v>1566</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667" t="s">
        <v>3037</v>
      </c>
      <c r="C1137" s="667"/>
      <c r="D1137" s="731" t="s">
        <v>3141</v>
      </c>
      <c r="E1137" s="667" t="s">
        <v>3092</v>
      </c>
      <c r="F1137" s="667" t="s">
        <v>3088</v>
      </c>
      <c r="G1137" s="667">
        <v>0</v>
      </c>
      <c r="H1137" s="667">
        <v>1</v>
      </c>
      <c r="I1137" s="667" t="s">
        <v>3140</v>
      </c>
      <c r="J1137" s="667">
        <v>1</v>
      </c>
      <c r="K1137" s="667" t="s">
        <v>3094</v>
      </c>
      <c r="L1137" s="378" t="s">
        <v>1566</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667" t="s">
        <v>3038</v>
      </c>
      <c r="C1138" s="667"/>
      <c r="D1138" s="731"/>
      <c r="E1138" s="667"/>
      <c r="F1138" s="667"/>
      <c r="G1138" s="667"/>
      <c r="H1138" s="667"/>
      <c r="I1138" s="667" t="s">
        <v>3140</v>
      </c>
      <c r="J1138" s="667">
        <v>1</v>
      </c>
      <c r="K1138" s="679" t="s">
        <v>3099</v>
      </c>
      <c r="L1138" s="378" t="s">
        <v>1566</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667" t="s">
        <v>3041</v>
      </c>
      <c r="C1139" s="667"/>
      <c r="D1139" s="731" t="s">
        <v>3143</v>
      </c>
      <c r="E1139" s="667" t="s">
        <v>3092</v>
      </c>
      <c r="F1139" s="667" t="s">
        <v>3088</v>
      </c>
      <c r="G1139" s="667">
        <v>2</v>
      </c>
      <c r="H1139" s="667">
        <v>3</v>
      </c>
      <c r="I1139" s="667" t="s">
        <v>3140</v>
      </c>
      <c r="J1139" s="667">
        <v>4</v>
      </c>
      <c r="K1139" s="680" t="s">
        <v>3097</v>
      </c>
      <c r="L1139" s="378" t="s">
        <v>1566</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667" t="s">
        <v>3042</v>
      </c>
      <c r="C1140" s="667"/>
      <c r="D1140" s="731" t="s">
        <v>3144</v>
      </c>
      <c r="E1140" s="667" t="s">
        <v>3114</v>
      </c>
      <c r="F1140" s="667" t="s">
        <v>3088</v>
      </c>
      <c r="G1140" s="667">
        <v>4</v>
      </c>
      <c r="H1140" s="667">
        <v>8</v>
      </c>
      <c r="I1140" s="667" t="s">
        <v>3140</v>
      </c>
      <c r="J1140" s="667">
        <v>7</v>
      </c>
      <c r="K1140" s="680" t="s">
        <v>3097</v>
      </c>
      <c r="L1140" s="378" t="s">
        <v>1566</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668" t="s">
        <v>3233</v>
      </c>
      <c r="C1141" s="668"/>
      <c r="D1141" s="731" t="s">
        <v>3679</v>
      </c>
      <c r="E1141" s="667"/>
      <c r="F1141" s="667" t="s">
        <v>3088</v>
      </c>
      <c r="G1141" s="667">
        <v>6</v>
      </c>
      <c r="H1141" s="667">
        <v>6</v>
      </c>
      <c r="I1141" s="667" t="s">
        <v>3140</v>
      </c>
      <c r="J1141" s="667">
        <v>9</v>
      </c>
      <c r="K1141" s="681" t="s">
        <v>3089</v>
      </c>
      <c r="L1141" s="378" t="s">
        <v>1566</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668" t="s">
        <v>3007</v>
      </c>
      <c r="C1142" s="667"/>
      <c r="D1142" s="731"/>
      <c r="E1142" s="673"/>
      <c r="F1142" s="667"/>
      <c r="G1142" s="667"/>
      <c r="H1142" s="667"/>
      <c r="I1142" s="667" t="s">
        <v>3116</v>
      </c>
      <c r="J1142" s="667">
        <v>1</v>
      </c>
      <c r="K1142" s="680" t="s">
        <v>3097</v>
      </c>
      <c r="L1142" s="378" t="s">
        <v>1566</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667" t="s">
        <v>3010</v>
      </c>
      <c r="C1143" s="667"/>
      <c r="D1143" s="731" t="s">
        <v>3119</v>
      </c>
      <c r="E1143" s="667"/>
      <c r="F1143" s="667" t="s">
        <v>3088</v>
      </c>
      <c r="G1143" s="667">
        <v>2</v>
      </c>
      <c r="H1143" s="667">
        <v>2</v>
      </c>
      <c r="I1143" s="667" t="s">
        <v>3116</v>
      </c>
      <c r="J1143" s="667">
        <v>2</v>
      </c>
      <c r="K1143" s="680" t="s">
        <v>3097</v>
      </c>
      <c r="L1143" s="378" t="s">
        <v>1566</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667" t="s">
        <v>3011</v>
      </c>
      <c r="C1144" s="667"/>
      <c r="D1144" s="731"/>
      <c r="E1144" s="667"/>
      <c r="F1144" s="667"/>
      <c r="G1144" s="667"/>
      <c r="H1144" s="667"/>
      <c r="I1144" s="667" t="s">
        <v>3116</v>
      </c>
      <c r="J1144" s="667">
        <v>3</v>
      </c>
      <c r="K1144" s="679" t="s">
        <v>3099</v>
      </c>
      <c r="L1144" s="378" t="s">
        <v>1566</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668" t="s">
        <v>3012</v>
      </c>
      <c r="C1145" s="667"/>
      <c r="D1145" s="731" t="s">
        <v>3120</v>
      </c>
      <c r="E1145" s="667"/>
      <c r="F1145" s="667" t="s">
        <v>3088</v>
      </c>
      <c r="G1145" s="667">
        <v>3</v>
      </c>
      <c r="H1145" s="667">
        <v>4</v>
      </c>
      <c r="I1145" s="667" t="s">
        <v>3116</v>
      </c>
      <c r="J1145" s="667">
        <v>4</v>
      </c>
      <c r="K1145" s="679" t="s">
        <v>3099</v>
      </c>
      <c r="L1145" s="378" t="s">
        <v>1566</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667" t="s">
        <v>3013</v>
      </c>
      <c r="C1146" s="667"/>
      <c r="D1146" s="731" t="s">
        <v>3121</v>
      </c>
      <c r="E1146" s="667"/>
      <c r="F1146" s="667" t="s">
        <v>3088</v>
      </c>
      <c r="G1146" s="667">
        <v>4</v>
      </c>
      <c r="H1146" s="667">
        <v>3</v>
      </c>
      <c r="I1146" s="667" t="s">
        <v>3116</v>
      </c>
      <c r="J1146" s="667">
        <v>4</v>
      </c>
      <c r="K1146" s="681" t="s">
        <v>3089</v>
      </c>
      <c r="L1146" s="378" t="s">
        <v>1566</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667" t="s">
        <v>3015</v>
      </c>
      <c r="C1147" s="667"/>
      <c r="D1147" s="731" t="s">
        <v>3680</v>
      </c>
      <c r="E1147" s="667"/>
      <c r="F1147" s="667" t="s">
        <v>3088</v>
      </c>
      <c r="G1147" s="667"/>
      <c r="H1147" s="667"/>
      <c r="I1147" s="667" t="s">
        <v>3116</v>
      </c>
      <c r="J1147" s="667">
        <v>5</v>
      </c>
      <c r="K1147" s="681" t="s">
        <v>3089</v>
      </c>
      <c r="L1147" s="378" t="s">
        <v>1566</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667" t="s">
        <v>3016</v>
      </c>
      <c r="C1148" s="667"/>
      <c r="D1148" s="731" t="s">
        <v>3201</v>
      </c>
      <c r="E1148" s="667"/>
      <c r="F1148" s="667" t="s">
        <v>3122</v>
      </c>
      <c r="G1148" s="667"/>
      <c r="H1148" s="667"/>
      <c r="I1148" s="667" t="s">
        <v>3116</v>
      </c>
      <c r="J1148" s="667">
        <v>8</v>
      </c>
      <c r="K1148" s="679" t="s">
        <v>3099</v>
      </c>
      <c r="L1148" s="378" t="s">
        <v>1566</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667" t="s">
        <v>3044</v>
      </c>
      <c r="C1149" s="667"/>
      <c r="D1149" s="731"/>
      <c r="E1149" s="667"/>
      <c r="F1149" s="667"/>
      <c r="G1149" s="667"/>
      <c r="H1149" s="667"/>
      <c r="I1149" s="667" t="s">
        <v>3145</v>
      </c>
      <c r="J1149" s="667">
        <v>1</v>
      </c>
      <c r="K1149" s="679" t="s">
        <v>3099</v>
      </c>
      <c r="L1149" s="378" t="s">
        <v>1566</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667" t="s">
        <v>3045</v>
      </c>
      <c r="C1150" s="667"/>
      <c r="D1150" s="731"/>
      <c r="E1150" s="667"/>
      <c r="F1150" s="667"/>
      <c r="G1150" s="667"/>
      <c r="H1150" s="667"/>
      <c r="I1150" s="667" t="s">
        <v>3145</v>
      </c>
      <c r="J1150" s="667">
        <v>2</v>
      </c>
      <c r="K1150" s="679" t="s">
        <v>3099</v>
      </c>
      <c r="L1150" s="378" t="s">
        <v>1566</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667" t="s">
        <v>3047</v>
      </c>
      <c r="C1151" s="667"/>
      <c r="D1151" s="731"/>
      <c r="E1151" s="667"/>
      <c r="F1151" s="667"/>
      <c r="G1151" s="667"/>
      <c r="H1151" s="667"/>
      <c r="I1151" s="667" t="s">
        <v>3145</v>
      </c>
      <c r="J1151" s="667">
        <v>3</v>
      </c>
      <c r="K1151" s="680" t="s">
        <v>3097</v>
      </c>
      <c r="L1151" s="378" t="s">
        <v>1566</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667" t="s">
        <v>3049</v>
      </c>
      <c r="C1152" s="667"/>
      <c r="D1152" s="731" t="s">
        <v>3147</v>
      </c>
      <c r="E1152" s="667"/>
      <c r="F1152" s="667" t="s">
        <v>3088</v>
      </c>
      <c r="G1152" s="667">
        <v>3</v>
      </c>
      <c r="H1152" s="667">
        <v>6</v>
      </c>
      <c r="I1152" s="667" t="s">
        <v>3145</v>
      </c>
      <c r="J1152" s="667">
        <v>4</v>
      </c>
      <c r="K1152" s="679" t="s">
        <v>3099</v>
      </c>
      <c r="L1152" s="378" t="s">
        <v>1566</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667" t="s">
        <v>3050</v>
      </c>
      <c r="C1153" s="667"/>
      <c r="D1153" s="731" t="s">
        <v>3148</v>
      </c>
      <c r="E1153" s="667" t="s">
        <v>3092</v>
      </c>
      <c r="F1153" s="667" t="s">
        <v>3088</v>
      </c>
      <c r="G1153" s="667">
        <v>4</v>
      </c>
      <c r="H1153" s="667">
        <v>6</v>
      </c>
      <c r="I1153" s="667" t="s">
        <v>3145</v>
      </c>
      <c r="J1153" s="667">
        <v>5</v>
      </c>
      <c r="K1153" s="680" t="s">
        <v>3097</v>
      </c>
      <c r="L1153" s="378" t="s">
        <v>1566</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667" t="s">
        <v>3051</v>
      </c>
      <c r="C1154" s="667"/>
      <c r="D1154" s="731" t="s">
        <v>3149</v>
      </c>
      <c r="E1154" s="667"/>
      <c r="F1154" s="667" t="s">
        <v>3088</v>
      </c>
      <c r="G1154" s="667">
        <v>3</v>
      </c>
      <c r="H1154" s="667">
        <v>7</v>
      </c>
      <c r="I1154" s="667" t="s">
        <v>3145</v>
      </c>
      <c r="J1154" s="667">
        <v>6</v>
      </c>
      <c r="K1154" s="681" t="s">
        <v>3089</v>
      </c>
      <c r="L1154" s="378" t="s">
        <v>1566</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667" t="s">
        <v>2948</v>
      </c>
      <c r="C1155" s="668"/>
      <c r="D1155" s="731" t="s">
        <v>3150</v>
      </c>
      <c r="E1155" s="667"/>
      <c r="F1155" s="667" t="s">
        <v>3088</v>
      </c>
      <c r="G1155" s="667">
        <v>4</v>
      </c>
      <c r="H1155" s="667">
        <v>4</v>
      </c>
      <c r="I1155" s="667" t="s">
        <v>3145</v>
      </c>
      <c r="J1155" s="667">
        <v>7</v>
      </c>
      <c r="K1155" s="681" t="s">
        <v>3089</v>
      </c>
      <c r="L1155" s="378" t="s">
        <v>1566</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668" t="s">
        <v>3052</v>
      </c>
      <c r="C1156" s="667"/>
      <c r="D1156" s="731" t="s">
        <v>3151</v>
      </c>
      <c r="E1156" s="667"/>
      <c r="F1156" s="667" t="s">
        <v>3088</v>
      </c>
      <c r="G1156" s="667">
        <v>1</v>
      </c>
      <c r="H1156" s="667">
        <v>2</v>
      </c>
      <c r="I1156" s="667" t="s">
        <v>3152</v>
      </c>
      <c r="J1156" s="667">
        <v>1</v>
      </c>
      <c r="K1156" s="680" t="s">
        <v>3097</v>
      </c>
      <c r="L1156" s="378" t="s">
        <v>1566</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667" t="s">
        <v>3054</v>
      </c>
      <c r="C1157" s="673"/>
      <c r="D1157" s="731" t="s">
        <v>3155</v>
      </c>
      <c r="E1157" s="667" t="s">
        <v>3092</v>
      </c>
      <c r="F1157" s="667" t="s">
        <v>3088</v>
      </c>
      <c r="G1157" s="667">
        <v>1</v>
      </c>
      <c r="H1157" s="667">
        <v>3</v>
      </c>
      <c r="I1157" s="667" t="s">
        <v>3152</v>
      </c>
      <c r="J1157" s="667">
        <v>2</v>
      </c>
      <c r="K1157" s="679" t="s">
        <v>3099</v>
      </c>
      <c r="L1157" s="378" t="s">
        <v>1566</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668" t="s">
        <v>3056</v>
      </c>
      <c r="C1158" s="667"/>
      <c r="D1158" s="731" t="s">
        <v>3156</v>
      </c>
      <c r="E1158" s="667"/>
      <c r="F1158" s="667" t="s">
        <v>3088</v>
      </c>
      <c r="G1158" s="667">
        <v>2</v>
      </c>
      <c r="H1158" s="667">
        <v>5</v>
      </c>
      <c r="I1158" s="667" t="s">
        <v>3152</v>
      </c>
      <c r="J1158" s="667">
        <v>4</v>
      </c>
      <c r="K1158" s="679" t="s">
        <v>3099</v>
      </c>
      <c r="L1158" s="378" t="s">
        <v>4615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667" t="s">
        <v>3057</v>
      </c>
      <c r="C1159" s="667"/>
      <c r="D1159" s="731" t="s">
        <v>3157</v>
      </c>
      <c r="E1159" s="667"/>
      <c r="F1159" s="667" t="s">
        <v>3088</v>
      </c>
      <c r="G1159" s="667">
        <v>2</v>
      </c>
      <c r="H1159" s="667">
        <v>7</v>
      </c>
      <c r="I1159" s="667" t="s">
        <v>3152</v>
      </c>
      <c r="J1159" s="667">
        <v>5</v>
      </c>
      <c r="K1159" s="679" t="s">
        <v>3099</v>
      </c>
      <c r="L1159" s="378" t="s">
        <v>1566</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668" t="s">
        <v>3058</v>
      </c>
      <c r="C1160" s="667"/>
      <c r="D1160" s="731" t="s">
        <v>3158</v>
      </c>
      <c r="E1160" s="667"/>
      <c r="F1160" s="667" t="s">
        <v>3088</v>
      </c>
      <c r="G1160" s="667">
        <v>4</v>
      </c>
      <c r="H1160" s="667">
        <v>4</v>
      </c>
      <c r="I1160" s="667" t="s">
        <v>3152</v>
      </c>
      <c r="J1160" s="667">
        <v>5</v>
      </c>
      <c r="K1160" s="681" t="s">
        <v>3089</v>
      </c>
      <c r="L1160" s="378" t="s">
        <v>1566</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667" t="s">
        <v>3059</v>
      </c>
      <c r="C1161" s="667"/>
      <c r="D1161" s="731" t="s">
        <v>3159</v>
      </c>
      <c r="E1161" s="667"/>
      <c r="F1161" s="667" t="s">
        <v>3096</v>
      </c>
      <c r="G1161" s="667"/>
      <c r="H1161" s="667"/>
      <c r="I1161" s="667" t="s">
        <v>3152</v>
      </c>
      <c r="J1161" s="667">
        <v>6</v>
      </c>
      <c r="K1161" s="680" t="s">
        <v>3097</v>
      </c>
      <c r="L1161" s="378" t="s">
        <v>1566</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667" t="s">
        <v>3060</v>
      </c>
      <c r="C1162" s="667"/>
      <c r="D1162" s="731" t="s">
        <v>3160</v>
      </c>
      <c r="E1162" s="667"/>
      <c r="F1162" s="667" t="s">
        <v>3088</v>
      </c>
      <c r="G1162" s="667">
        <v>3</v>
      </c>
      <c r="H1162" s="667">
        <v>8</v>
      </c>
      <c r="I1162" s="667" t="s">
        <v>3152</v>
      </c>
      <c r="J1162" s="667">
        <v>7</v>
      </c>
      <c r="K1162" s="681" t="s">
        <v>3089</v>
      </c>
      <c r="L1162" s="378" t="s">
        <v>1566</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667" t="s">
        <v>3062</v>
      </c>
      <c r="C1163" s="667"/>
      <c r="D1163" s="731"/>
      <c r="E1163" s="667"/>
      <c r="F1163" s="667" t="s">
        <v>3088</v>
      </c>
      <c r="G1163" s="667"/>
      <c r="H1163" s="667"/>
      <c r="I1163" s="667" t="s">
        <v>3161</v>
      </c>
      <c r="J1163" s="667">
        <v>1</v>
      </c>
      <c r="K1163" s="667" t="s">
        <v>3094</v>
      </c>
      <c r="L1163" s="378" t="s">
        <v>1566</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667" t="s">
        <v>3064</v>
      </c>
      <c r="C1164" s="667"/>
      <c r="D1164" s="731"/>
      <c r="E1164" s="667"/>
      <c r="F1164" s="667" t="s">
        <v>3088</v>
      </c>
      <c r="G1164" s="667">
        <v>2</v>
      </c>
      <c r="H1164" s="667">
        <v>2</v>
      </c>
      <c r="I1164" s="667" t="s">
        <v>3161</v>
      </c>
      <c r="J1164" s="667">
        <v>2</v>
      </c>
      <c r="K1164" s="680" t="s">
        <v>3097</v>
      </c>
      <c r="L1164" s="378" t="s">
        <v>1566</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668" t="s">
        <v>3066</v>
      </c>
      <c r="C1165" s="668"/>
      <c r="D1165" s="731" t="s">
        <v>3163</v>
      </c>
      <c r="E1165" s="667" t="s">
        <v>3164</v>
      </c>
      <c r="F1165" s="667" t="s">
        <v>3088</v>
      </c>
      <c r="G1165" s="667">
        <v>3</v>
      </c>
      <c r="H1165" s="667">
        <v>4</v>
      </c>
      <c r="I1165" s="667" t="s">
        <v>3161</v>
      </c>
      <c r="J1165" s="667">
        <v>3</v>
      </c>
      <c r="K1165" s="680" t="s">
        <v>3097</v>
      </c>
      <c r="L1165" s="378" t="s">
        <v>1566</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667" t="s">
        <v>3067</v>
      </c>
      <c r="C1166" s="667"/>
      <c r="D1166" s="731" t="s">
        <v>3165</v>
      </c>
      <c r="E1166" s="667"/>
      <c r="F1166" s="667" t="s">
        <v>3088</v>
      </c>
      <c r="G1166" s="667">
        <v>0</v>
      </c>
      <c r="H1166" s="667">
        <v>4</v>
      </c>
      <c r="I1166" s="667" t="s">
        <v>3161</v>
      </c>
      <c r="J1166" s="667">
        <v>3</v>
      </c>
      <c r="K1166" s="680" t="s">
        <v>3097</v>
      </c>
      <c r="L1166" s="378" t="s">
        <v>1566</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667" t="s">
        <v>2947</v>
      </c>
      <c r="C1167" s="667"/>
      <c r="D1167" s="731" t="s">
        <v>3166</v>
      </c>
      <c r="E1167" s="667"/>
      <c r="F1167" s="667" t="s">
        <v>3088</v>
      </c>
      <c r="G1167" s="667">
        <v>1</v>
      </c>
      <c r="H1167" s="667">
        <v>1</v>
      </c>
      <c r="I1167" s="667" t="s">
        <v>3161</v>
      </c>
      <c r="J1167" s="667">
        <v>3</v>
      </c>
      <c r="K1167" s="680" t="s">
        <v>3097</v>
      </c>
      <c r="L1167" s="378" t="s">
        <v>1566</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667" t="s">
        <v>3069</v>
      </c>
      <c r="C1168" s="667"/>
      <c r="D1168" s="731" t="s">
        <v>3169</v>
      </c>
      <c r="E1168" s="667"/>
      <c r="F1168" s="667" t="s">
        <v>3088</v>
      </c>
      <c r="G1168" s="667">
        <v>2</v>
      </c>
      <c r="H1168" s="667">
        <v>1</v>
      </c>
      <c r="I1168" s="667" t="s">
        <v>3161</v>
      </c>
      <c r="J1168" s="667">
        <v>3</v>
      </c>
      <c r="K1168" s="667" t="s">
        <v>3094</v>
      </c>
      <c r="L1168" s="378" t="s">
        <v>4316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668" t="s">
        <v>4664</v>
      </c>
      <c r="C1169" s="667"/>
      <c r="D1169" s="731"/>
      <c r="E1169" s="667"/>
      <c r="F1169" s="667" t="s">
        <v>3088</v>
      </c>
      <c r="G1169" s="667"/>
      <c r="H1169" s="667"/>
      <c r="I1169" s="667" t="s">
        <v>3161</v>
      </c>
      <c r="J1169" s="667">
        <v>4</v>
      </c>
      <c r="K1169" s="680" t="s">
        <v>3097</v>
      </c>
      <c r="L1169" s="378" t="s">
        <v>1566</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667" t="s">
        <v>3075</v>
      </c>
      <c r="C1170" s="667"/>
      <c r="D1170" s="731" t="s">
        <v>3172</v>
      </c>
      <c r="E1170" s="667" t="s">
        <v>3092</v>
      </c>
      <c r="F1170" s="667" t="s">
        <v>3088</v>
      </c>
      <c r="G1170" s="667">
        <v>4</v>
      </c>
      <c r="H1170" s="667">
        <v>4</v>
      </c>
      <c r="I1170" s="667" t="s">
        <v>3161</v>
      </c>
      <c r="J1170" s="667">
        <v>4</v>
      </c>
      <c r="K1170" s="679" t="s">
        <v>3099</v>
      </c>
      <c r="L1170" s="378" t="s">
        <v>1566</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667" t="s">
        <v>3076</v>
      </c>
      <c r="C1171" s="667"/>
      <c r="D1171" s="731" t="s">
        <v>3173</v>
      </c>
      <c r="E1171" s="667"/>
      <c r="F1171" s="667" t="s">
        <v>3088</v>
      </c>
      <c r="G1171" s="667">
        <v>3</v>
      </c>
      <c r="H1171" s="667">
        <v>3</v>
      </c>
      <c r="I1171" s="667" t="s">
        <v>3161</v>
      </c>
      <c r="J1171" s="667">
        <v>4</v>
      </c>
      <c r="K1171" s="679" t="s">
        <v>3099</v>
      </c>
      <c r="L1171" s="378" t="s">
        <v>1566</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667" t="s">
        <v>3077</v>
      </c>
      <c r="C1172" s="667"/>
      <c r="D1172" s="731"/>
      <c r="E1172" s="667"/>
      <c r="F1172" s="667" t="s">
        <v>3088</v>
      </c>
      <c r="G1172" s="667"/>
      <c r="H1172" s="667"/>
      <c r="I1172" s="667" t="s">
        <v>3161</v>
      </c>
      <c r="J1172" s="667">
        <v>4</v>
      </c>
      <c r="K1172" s="679" t="s">
        <v>3099</v>
      </c>
      <c r="L1172" s="378" t="s">
        <v>1566</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667" t="s">
        <v>3078</v>
      </c>
      <c r="C1173" s="667"/>
      <c r="D1173" s="731"/>
      <c r="E1173" s="667"/>
      <c r="F1173" s="667" t="s">
        <v>3088</v>
      </c>
      <c r="G1173" s="667"/>
      <c r="H1173" s="667"/>
      <c r="I1173" s="667" t="s">
        <v>3161</v>
      </c>
      <c r="J1173" s="667">
        <v>4</v>
      </c>
      <c r="K1173" s="679" t="s">
        <v>3099</v>
      </c>
      <c r="L1173" s="378" t="s">
        <v>1566</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628" customFormat="1" ht="13.5" customHeight="1">
      <c r="A1174"/>
      <c r="B1174" s="667" t="s">
        <v>2977</v>
      </c>
      <c r="C1174" s="667"/>
      <c r="D1174" s="731" t="s">
        <v>3175</v>
      </c>
      <c r="E1174" s="667"/>
      <c r="F1174" s="667" t="s">
        <v>3088</v>
      </c>
      <c r="G1174" s="667">
        <v>2</v>
      </c>
      <c r="H1174" s="667">
        <v>6</v>
      </c>
      <c r="I1174" s="667" t="s">
        <v>3161</v>
      </c>
      <c r="J1174" s="667">
        <v>5</v>
      </c>
      <c r="K1174" s="681" t="s">
        <v>3089</v>
      </c>
      <c r="L1174" s="378" t="s">
        <v>1566</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628" customFormat="1" ht="13.5" customHeight="1">
      <c r="A1175"/>
      <c r="B1175" s="667" t="s">
        <v>3082</v>
      </c>
      <c r="C1175" s="667"/>
      <c r="D1175" s="731" t="s">
        <v>3176</v>
      </c>
      <c r="E1175" s="667"/>
      <c r="F1175" s="667" t="s">
        <v>3088</v>
      </c>
      <c r="G1175" s="667">
        <v>5</v>
      </c>
      <c r="H1175" s="667">
        <v>8</v>
      </c>
      <c r="I1175" s="667" t="s">
        <v>3161</v>
      </c>
      <c r="J1175" s="667">
        <v>5</v>
      </c>
      <c r="K1175" s="680" t="s">
        <v>3097</v>
      </c>
      <c r="L1175" s="378" t="s">
        <v>1566</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674" t="s">
        <v>2971</v>
      </c>
      <c r="C1176" s="674"/>
      <c r="D1176" s="731" t="s">
        <v>3177</v>
      </c>
      <c r="E1176" s="667" t="s">
        <v>3092</v>
      </c>
      <c r="F1176" s="667" t="s">
        <v>3088</v>
      </c>
      <c r="G1176" s="667">
        <v>3</v>
      </c>
      <c r="H1176" s="667">
        <v>12</v>
      </c>
      <c r="I1176" s="667" t="s">
        <v>3161</v>
      </c>
      <c r="J1176" s="667">
        <v>5</v>
      </c>
      <c r="K1176" s="679" t="s">
        <v>3099</v>
      </c>
      <c r="L1176" s="378" t="s">
        <v>4307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628" customFormat="1" ht="13.5" customHeight="1">
      <c r="A1177"/>
      <c r="B1177" s="668" t="s">
        <v>3086</v>
      </c>
      <c r="C1177" s="667"/>
      <c r="D1177" s="731" t="s">
        <v>3182</v>
      </c>
      <c r="E1177" s="667"/>
      <c r="F1177" s="667" t="s">
        <v>3088</v>
      </c>
      <c r="G1177" s="667">
        <v>2</v>
      </c>
      <c r="H1177" s="667">
        <v>7</v>
      </c>
      <c r="I1177" s="667" t="s">
        <v>3161</v>
      </c>
      <c r="J1177" s="667">
        <v>6</v>
      </c>
      <c r="K1177" s="680" t="s">
        <v>3097</v>
      </c>
      <c r="L1177" s="378" t="s">
        <v>1566</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667" t="s">
        <v>2949</v>
      </c>
      <c r="C1178" s="667"/>
      <c r="D1178" s="731" t="s">
        <v>3183</v>
      </c>
      <c r="E1178" s="667"/>
      <c r="F1178" s="667" t="s">
        <v>3088</v>
      </c>
      <c r="G1178" s="667">
        <v>6</v>
      </c>
      <c r="H1178" s="667">
        <v>6</v>
      </c>
      <c r="I1178" s="667" t="s">
        <v>3161</v>
      </c>
      <c r="J1178" s="667">
        <v>7</v>
      </c>
      <c r="K1178" s="681" t="s">
        <v>3089</v>
      </c>
      <c r="L1178" s="378" t="s">
        <v>1566</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628" customFormat="1" ht="13.5" customHeight="1">
      <c r="A1179"/>
      <c r="B1179" s="667" t="s">
        <v>3202</v>
      </c>
      <c r="C1179" s="667"/>
      <c r="D1179" s="731" t="s">
        <v>3203</v>
      </c>
      <c r="E1179" s="667"/>
      <c r="F1179" s="667" t="s">
        <v>3204</v>
      </c>
      <c r="G1179" s="667">
        <v>3</v>
      </c>
      <c r="H1179" s="667">
        <v>3</v>
      </c>
      <c r="I1179" s="667" t="s">
        <v>3205</v>
      </c>
      <c r="J1179" s="667">
        <v>7</v>
      </c>
      <c r="K1179" s="681" t="s">
        <v>3089</v>
      </c>
      <c r="L1179" s="378" t="s">
        <v>1566</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667" t="s">
        <v>3206</v>
      </c>
      <c r="C1180" s="667"/>
      <c r="D1180" s="731" t="s">
        <v>3207</v>
      </c>
      <c r="E1180" s="667"/>
      <c r="F1180" s="667" t="s">
        <v>3088</v>
      </c>
      <c r="G1180" s="667">
        <v>6</v>
      </c>
      <c r="H1180" s="667">
        <v>6</v>
      </c>
      <c r="I1180" s="667" t="s">
        <v>3161</v>
      </c>
      <c r="J1180" s="667">
        <v>7</v>
      </c>
      <c r="K1180" s="680" t="s">
        <v>3097</v>
      </c>
      <c r="L1180" s="378" t="s">
        <v>1566</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667" t="s">
        <v>3211</v>
      </c>
      <c r="C1181" s="667"/>
      <c r="D1181" s="731" t="s">
        <v>3212</v>
      </c>
      <c r="E1181" s="667"/>
      <c r="F1181" s="667" t="s">
        <v>3088</v>
      </c>
      <c r="G1181" s="667">
        <v>3</v>
      </c>
      <c r="H1181" s="667">
        <v>8</v>
      </c>
      <c r="I1181" s="667" t="s">
        <v>3161</v>
      </c>
      <c r="J1181" s="667">
        <v>8</v>
      </c>
      <c r="K1181" s="679" t="s">
        <v>3099</v>
      </c>
      <c r="L1181" s="378" t="s">
        <v>1566</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667" t="s">
        <v>3215</v>
      </c>
      <c r="C1182" s="667"/>
      <c r="D1182" s="731" t="s">
        <v>3216</v>
      </c>
      <c r="E1182" s="667"/>
      <c r="F1182" s="667" t="s">
        <v>3088</v>
      </c>
      <c r="G1182" s="667">
        <v>4</v>
      </c>
      <c r="H1182" s="667">
        <v>4</v>
      </c>
      <c r="I1182" s="667" t="s">
        <v>3161</v>
      </c>
      <c r="J1182" s="667">
        <v>8</v>
      </c>
      <c r="K1182" s="680" t="s">
        <v>3097</v>
      </c>
      <c r="L1182" s="378" t="s">
        <v>1566</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667" t="s">
        <v>3027</v>
      </c>
      <c r="C1183" s="667"/>
      <c r="D1183" s="667" t="s">
        <v>3130</v>
      </c>
      <c r="E1183" s="667"/>
      <c r="F1183" s="667" t="s">
        <v>3096</v>
      </c>
      <c r="G1183" s="667"/>
      <c r="H1183" s="667"/>
      <c r="I1183" s="667" t="s">
        <v>3131</v>
      </c>
      <c r="J1183" s="667">
        <v>2</v>
      </c>
      <c r="K1183" s="667" t="s">
        <v>3094</v>
      </c>
      <c r="L1183" s="378" t="s">
        <v>2934</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667" t="s">
        <v>3029</v>
      </c>
      <c r="C1184" s="667"/>
      <c r="D1184" s="667" t="s">
        <v>3133</v>
      </c>
      <c r="E1184" s="667" t="s">
        <v>3092</v>
      </c>
      <c r="F1184" s="667" t="s">
        <v>3088</v>
      </c>
      <c r="G1184" s="667">
        <v>3</v>
      </c>
      <c r="H1184" s="667">
        <v>3</v>
      </c>
      <c r="I1184" s="667" t="s">
        <v>3131</v>
      </c>
      <c r="J1184" s="667">
        <v>3</v>
      </c>
      <c r="K1184" s="667" t="s">
        <v>3094</v>
      </c>
      <c r="L1184" s="378" t="s">
        <v>3224</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517"/>
      <c r="B1185" s="667" t="s">
        <v>3030</v>
      </c>
      <c r="C1185" s="667"/>
      <c r="D1185" s="667"/>
      <c r="E1185" s="667"/>
      <c r="F1185" s="667"/>
      <c r="G1185" s="667"/>
      <c r="H1185" s="667"/>
      <c r="I1185" s="667" t="s">
        <v>3131</v>
      </c>
      <c r="J1185" s="667">
        <v>3</v>
      </c>
      <c r="K1185" s="667" t="s">
        <v>3094</v>
      </c>
      <c r="L1185" s="515" t="s">
        <v>2934</v>
      </c>
      <c r="M1185" s="517">
        <v>0</v>
      </c>
      <c r="N1185" s="517">
        <v>0</v>
      </c>
      <c r="O1185" s="517">
        <v>0</v>
      </c>
      <c r="P1185" s="517">
        <v>0</v>
      </c>
      <c r="Q1185" s="517">
        <v>0</v>
      </c>
      <c r="R1185" s="279">
        <f t="shared" si="17"/>
        <v>0</v>
      </c>
      <c r="S1185" s="517"/>
      <c r="T1185" s="517"/>
      <c r="U1185" s="517"/>
      <c r="V1185" s="517"/>
      <c r="W1185" s="517"/>
      <c r="X1185" s="517"/>
      <c r="Y1185" s="517"/>
      <c r="Z1185" s="517"/>
      <c r="AA1185" s="517"/>
      <c r="AB1185" s="517"/>
      <c r="AC1185" s="517"/>
      <c r="AD1185" s="517"/>
      <c r="AE1185" s="517"/>
      <c r="AF1185" s="517"/>
      <c r="AG1185" s="517"/>
      <c r="AH1185" s="517"/>
      <c r="AI1185" s="517"/>
      <c r="AJ1185" s="517"/>
      <c r="AK1185" s="517"/>
      <c r="AL1185" s="517"/>
      <c r="AM1185" s="517"/>
      <c r="AN1185" s="517"/>
      <c r="AO1185" s="517"/>
      <c r="AP1185" s="517"/>
    </row>
    <row r="1186" spans="1:42" s="415" customFormat="1" ht="16.5" customHeight="1">
      <c r="A1186" s="513"/>
      <c r="B1186" s="583" t="s">
        <v>1564</v>
      </c>
      <c r="C1186" s="583"/>
      <c r="D1186" s="514" t="s">
        <v>1565</v>
      </c>
      <c r="E1186" s="583"/>
      <c r="F1186" s="583" t="s">
        <v>256</v>
      </c>
      <c r="G1186" s="583"/>
      <c r="H1186" s="583"/>
      <c r="I1186" s="583" t="s">
        <v>257</v>
      </c>
      <c r="J1186" s="583">
        <v>2</v>
      </c>
      <c r="K1186" s="583" t="s">
        <v>460</v>
      </c>
      <c r="L1186" s="515" t="s">
        <v>2934</v>
      </c>
      <c r="M1186" s="513">
        <v>0</v>
      </c>
      <c r="N1186" s="513">
        <v>0</v>
      </c>
      <c r="O1186" s="513">
        <v>0</v>
      </c>
      <c r="P1186" s="513">
        <v>0</v>
      </c>
      <c r="Q1186" s="513">
        <v>0</v>
      </c>
      <c r="R1186" s="279">
        <f t="shared" si="17"/>
        <v>0</v>
      </c>
      <c r="S1186" s="513"/>
      <c r="T1186" s="513"/>
      <c r="U1186" s="513"/>
      <c r="V1186" s="513"/>
      <c r="W1186" s="513"/>
      <c r="X1186" s="513"/>
      <c r="Y1186" s="513"/>
      <c r="Z1186" s="513"/>
      <c r="AA1186" s="513"/>
      <c r="AB1186" s="513"/>
      <c r="AC1186" s="513"/>
      <c r="AD1186" s="513"/>
      <c r="AE1186" s="513"/>
      <c r="AF1186" s="513"/>
      <c r="AG1186" s="513"/>
      <c r="AH1186" s="513"/>
      <c r="AI1186" s="513"/>
      <c r="AJ1186" s="513"/>
      <c r="AK1186" s="513"/>
      <c r="AL1186" s="513"/>
      <c r="AM1186" s="513"/>
      <c r="AN1186" s="513"/>
      <c r="AO1186" s="513"/>
      <c r="AP1186" s="513"/>
    </row>
    <row r="1187" spans="1:42" s="415" customFormat="1" ht="16.5" customHeight="1">
      <c r="A1187" s="513"/>
      <c r="B1187" s="583" t="s">
        <v>1567</v>
      </c>
      <c r="C1187" s="583"/>
      <c r="D1187" s="514" t="s">
        <v>1568</v>
      </c>
      <c r="E1187" s="583"/>
      <c r="F1187" s="583" t="s">
        <v>256</v>
      </c>
      <c r="G1187" s="583"/>
      <c r="H1187" s="583"/>
      <c r="I1187" s="583" t="s">
        <v>257</v>
      </c>
      <c r="J1187" s="583">
        <v>3</v>
      </c>
      <c r="K1187" s="583" t="s">
        <v>460</v>
      </c>
      <c r="L1187" s="515" t="s">
        <v>2934</v>
      </c>
      <c r="M1187" s="513">
        <v>0</v>
      </c>
      <c r="N1187" s="513">
        <v>0</v>
      </c>
      <c r="O1187" s="513">
        <v>0</v>
      </c>
      <c r="P1187" s="513">
        <v>0</v>
      </c>
      <c r="Q1187" s="513">
        <v>0</v>
      </c>
      <c r="R1187" s="279">
        <f t="shared" si="17"/>
        <v>0</v>
      </c>
      <c r="S1187" s="513"/>
      <c r="T1187" s="513"/>
      <c r="U1187" s="513"/>
      <c r="V1187" s="513"/>
      <c r="W1187" s="513"/>
      <c r="X1187" s="513"/>
      <c r="Y1187" s="513"/>
      <c r="Z1187" s="513"/>
      <c r="AA1187" s="513"/>
      <c r="AB1187" s="513"/>
      <c r="AC1187" s="513"/>
      <c r="AD1187" s="513"/>
      <c r="AE1187" s="513"/>
      <c r="AF1187" s="513"/>
      <c r="AG1187" s="513"/>
      <c r="AH1187" s="513"/>
      <c r="AI1187" s="513"/>
      <c r="AJ1187" s="513"/>
      <c r="AK1187" s="513"/>
      <c r="AL1187" s="513"/>
      <c r="AM1187" s="513"/>
      <c r="AN1187" s="513"/>
      <c r="AO1187" s="513"/>
      <c r="AP1187" s="513"/>
    </row>
    <row r="1188" spans="1:42" s="415" customFormat="1" ht="16.5" customHeight="1">
      <c r="A1188" s="513"/>
      <c r="B1188" s="583" t="s">
        <v>42</v>
      </c>
      <c r="C1188" s="583"/>
      <c r="D1188" s="514" t="s">
        <v>1569</v>
      </c>
      <c r="E1188" s="583"/>
      <c r="F1188" s="583" t="s">
        <v>275</v>
      </c>
      <c r="G1188" s="583">
        <v>2</v>
      </c>
      <c r="H1188" s="583">
        <v>2</v>
      </c>
      <c r="I1188" s="583" t="s">
        <v>257</v>
      </c>
      <c r="J1188" s="583">
        <v>3</v>
      </c>
      <c r="K1188" s="583" t="s">
        <v>460</v>
      </c>
      <c r="L1188" s="515" t="s">
        <v>2934</v>
      </c>
      <c r="M1188" s="513">
        <v>0</v>
      </c>
      <c r="N1188" s="513">
        <v>0</v>
      </c>
      <c r="O1188" s="513">
        <v>0</v>
      </c>
      <c r="P1188" s="513">
        <v>0</v>
      </c>
      <c r="Q1188" s="513">
        <v>0</v>
      </c>
      <c r="R1188" s="279">
        <f t="shared" si="17"/>
        <v>0</v>
      </c>
      <c r="S1188" s="513"/>
      <c r="T1188" s="513"/>
      <c r="U1188" s="513"/>
      <c r="V1188" s="513"/>
      <c r="W1188" s="513"/>
      <c r="X1188" s="513"/>
      <c r="Y1188" s="513"/>
      <c r="Z1188" s="513"/>
      <c r="AA1188" s="513"/>
      <c r="AB1188" s="513"/>
      <c r="AC1188" s="513"/>
      <c r="AD1188" s="513"/>
      <c r="AE1188" s="513"/>
      <c r="AF1188" s="513"/>
      <c r="AG1188" s="513"/>
      <c r="AH1188" s="513"/>
      <c r="AI1188" s="513"/>
      <c r="AJ1188" s="513"/>
      <c r="AK1188" s="513"/>
      <c r="AL1188" s="513"/>
      <c r="AM1188" s="513"/>
      <c r="AN1188" s="513"/>
      <c r="AO1188" s="513"/>
      <c r="AP1188" s="513"/>
    </row>
    <row r="1189" spans="1:42" s="415" customFormat="1" ht="16.5" customHeight="1">
      <c r="A1189"/>
      <c r="B1189" s="584" t="s">
        <v>2979</v>
      </c>
      <c r="C1189" s="584"/>
      <c r="D1189" s="254" t="s">
        <v>1570</v>
      </c>
      <c r="E1189" s="584"/>
      <c r="F1189" s="584" t="s">
        <v>256</v>
      </c>
      <c r="G1189" s="584"/>
      <c r="H1189" s="584"/>
      <c r="I1189" s="584" t="s">
        <v>257</v>
      </c>
      <c r="J1189" s="584">
        <v>3</v>
      </c>
      <c r="K1189" s="679" t="s">
        <v>3099</v>
      </c>
      <c r="L1189" s="378" t="s">
        <v>2986</v>
      </c>
      <c r="M1189" s="408">
        <v>0</v>
      </c>
      <c r="N1189" s="408">
        <v>0</v>
      </c>
      <c r="O1189" s="408">
        <v>0</v>
      </c>
      <c r="P1189" s="51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513"/>
      <c r="B1190" s="667" t="s">
        <v>2997</v>
      </c>
      <c r="C1190" s="667"/>
      <c r="D1190" s="667"/>
      <c r="E1190" s="667"/>
      <c r="F1190" s="667"/>
      <c r="G1190" s="667"/>
      <c r="H1190" s="667"/>
      <c r="I1190" s="667" t="s">
        <v>3107</v>
      </c>
      <c r="J1190" s="667">
        <v>2</v>
      </c>
      <c r="K1190" s="667" t="s">
        <v>3094</v>
      </c>
      <c r="L1190" s="515" t="s">
        <v>2934</v>
      </c>
      <c r="M1190" s="513">
        <v>0</v>
      </c>
      <c r="N1190" s="513">
        <v>0</v>
      </c>
      <c r="O1190" s="513">
        <v>0</v>
      </c>
      <c r="P1190" s="513">
        <v>0</v>
      </c>
      <c r="Q1190" s="513">
        <v>0</v>
      </c>
      <c r="R1190" s="279">
        <f t="shared" si="17"/>
        <v>0</v>
      </c>
      <c r="S1190" s="513"/>
      <c r="T1190" s="513"/>
      <c r="U1190" s="513"/>
      <c r="V1190" s="513"/>
      <c r="W1190" s="513"/>
      <c r="X1190" s="513"/>
      <c r="Y1190" s="513"/>
      <c r="Z1190" s="513"/>
      <c r="AA1190" s="513"/>
      <c r="AB1190" s="513"/>
      <c r="AC1190" s="513"/>
      <c r="AD1190" s="513"/>
      <c r="AE1190" s="513"/>
      <c r="AF1190" s="513"/>
      <c r="AG1190" s="513"/>
      <c r="AH1190" s="513"/>
      <c r="AI1190" s="513"/>
      <c r="AJ1190" s="513"/>
      <c r="AK1190" s="513"/>
      <c r="AL1190" s="513"/>
      <c r="AM1190" s="513"/>
      <c r="AN1190" s="513"/>
      <c r="AO1190" s="513"/>
      <c r="AP1190" s="513"/>
    </row>
    <row r="1191" spans="1:42" s="415" customFormat="1" ht="48" customHeight="1">
      <c r="A1191"/>
      <c r="B1191" s="667" t="s">
        <v>3000</v>
      </c>
      <c r="C1191" s="667"/>
      <c r="D1191" s="667" t="s">
        <v>3110</v>
      </c>
      <c r="E1191" s="667" t="s">
        <v>3092</v>
      </c>
      <c r="F1191" s="667" t="s">
        <v>3088</v>
      </c>
      <c r="G1191" s="667">
        <v>3</v>
      </c>
      <c r="H1191" s="667">
        <v>3</v>
      </c>
      <c r="I1191" s="667" t="s">
        <v>3107</v>
      </c>
      <c r="J1191" s="667">
        <v>3</v>
      </c>
      <c r="K1191" s="667" t="s">
        <v>3094</v>
      </c>
      <c r="L1191" s="378" t="s">
        <v>2962</v>
      </c>
      <c r="M1191" s="408">
        <v>0</v>
      </c>
      <c r="N1191" s="408">
        <v>0</v>
      </c>
      <c r="O1191" s="408">
        <v>0</v>
      </c>
      <c r="P1191" s="408">
        <v>0</v>
      </c>
      <c r="Q1191" s="52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528"/>
      <c r="B1192" s="667" t="s">
        <v>3001</v>
      </c>
      <c r="C1192" s="667"/>
      <c r="D1192" s="667"/>
      <c r="E1192" s="667"/>
      <c r="F1192" s="667"/>
      <c r="G1192" s="667"/>
      <c r="H1192" s="667"/>
      <c r="I1192" s="667" t="s">
        <v>3107</v>
      </c>
      <c r="J1192" s="667">
        <v>3</v>
      </c>
      <c r="K1192" s="679" t="s">
        <v>3099</v>
      </c>
      <c r="L1192" s="527" t="s">
        <v>2956</v>
      </c>
      <c r="M1192" s="528">
        <v>0</v>
      </c>
      <c r="N1192" s="528">
        <v>0</v>
      </c>
      <c r="O1192" s="528">
        <v>0</v>
      </c>
      <c r="P1192" s="528">
        <v>0</v>
      </c>
      <c r="Q1192" s="528">
        <v>0</v>
      </c>
      <c r="R1192" s="279">
        <f t="shared" si="17"/>
        <v>0</v>
      </c>
      <c r="S1192" s="528"/>
      <c r="T1192" s="528"/>
      <c r="U1192" s="528"/>
      <c r="V1192" s="528"/>
      <c r="W1192" s="528"/>
      <c r="X1192" s="528"/>
      <c r="Y1192" s="528"/>
      <c r="Z1192" s="528"/>
      <c r="AA1192" s="528"/>
      <c r="AB1192" s="528"/>
      <c r="AC1192" s="528"/>
      <c r="AD1192" s="528"/>
      <c r="AE1192" s="528"/>
      <c r="AF1192" s="528"/>
      <c r="AG1192" s="528"/>
      <c r="AH1192" s="528"/>
      <c r="AI1192" s="528"/>
      <c r="AJ1192" s="528"/>
      <c r="AK1192" s="528"/>
      <c r="AL1192" s="528"/>
      <c r="AM1192" s="528"/>
      <c r="AN1192" s="528"/>
      <c r="AO1192" s="528"/>
      <c r="AP1192" s="528"/>
    </row>
    <row r="1193" spans="1:42" s="628" customFormat="1" ht="36" customHeight="1">
      <c r="A1193"/>
      <c r="B1193" s="667" t="s">
        <v>3002</v>
      </c>
      <c r="C1193" s="667"/>
      <c r="D1193" s="667" t="s">
        <v>3111</v>
      </c>
      <c r="E1193" s="667" t="s">
        <v>3092</v>
      </c>
      <c r="F1193" s="667" t="s">
        <v>3088</v>
      </c>
      <c r="G1193" s="667">
        <v>3</v>
      </c>
      <c r="H1193" s="667">
        <v>3</v>
      </c>
      <c r="I1193" s="667" t="s">
        <v>3107</v>
      </c>
      <c r="J1193" s="667">
        <v>4</v>
      </c>
      <c r="K1193" s="667" t="s">
        <v>3094</v>
      </c>
      <c r="L1193" s="378" t="s">
        <v>2972</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667" t="s">
        <v>3004</v>
      </c>
      <c r="C1194" s="667"/>
      <c r="D1194" s="667" t="s">
        <v>3113</v>
      </c>
      <c r="E1194" s="667" t="s">
        <v>3114</v>
      </c>
      <c r="F1194" s="667" t="s">
        <v>3088</v>
      </c>
      <c r="G1194" s="667">
        <v>5</v>
      </c>
      <c r="H1194" s="667">
        <v>5</v>
      </c>
      <c r="I1194" s="667" t="s">
        <v>3107</v>
      </c>
      <c r="J1194" s="667">
        <v>5</v>
      </c>
      <c r="K1194" s="679" t="s">
        <v>3099</v>
      </c>
      <c r="L1194" s="378" t="s">
        <v>3221</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667" t="s">
        <v>3005</v>
      </c>
      <c r="C1195" s="667"/>
      <c r="D1195" s="667"/>
      <c r="E1195" s="667"/>
      <c r="F1195" s="667"/>
      <c r="G1195" s="667"/>
      <c r="H1195" s="667"/>
      <c r="I1195" s="667" t="s">
        <v>3107</v>
      </c>
      <c r="J1195" s="667">
        <v>5</v>
      </c>
      <c r="K1195" s="679" t="s">
        <v>3099</v>
      </c>
      <c r="L1195" s="378" t="s">
        <v>2984</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628" customFormat="1" ht="13.5" customHeight="1">
      <c r="A1196" s="513"/>
      <c r="B1196" s="667" t="s">
        <v>2988</v>
      </c>
      <c r="C1196" s="667"/>
      <c r="D1196" s="667" t="s">
        <v>3091</v>
      </c>
      <c r="E1196" s="667" t="s">
        <v>3092</v>
      </c>
      <c r="F1196" s="667" t="s">
        <v>3088</v>
      </c>
      <c r="G1196" s="667">
        <v>2</v>
      </c>
      <c r="H1196" s="667">
        <v>1</v>
      </c>
      <c r="I1196" s="667" t="s">
        <v>3093</v>
      </c>
      <c r="J1196" s="667">
        <v>2</v>
      </c>
      <c r="K1196" s="667" t="s">
        <v>3094</v>
      </c>
      <c r="L1196" s="515" t="s">
        <v>2935</v>
      </c>
      <c r="M1196" s="513">
        <v>0</v>
      </c>
      <c r="N1196" s="513">
        <v>0</v>
      </c>
      <c r="O1196" s="513">
        <v>0</v>
      </c>
      <c r="P1196" s="513">
        <v>0</v>
      </c>
      <c r="Q1196" s="513">
        <v>0</v>
      </c>
      <c r="R1196" s="279">
        <f t="shared" si="17"/>
        <v>0</v>
      </c>
      <c r="S1196" s="513"/>
      <c r="T1196" s="513"/>
      <c r="U1196" s="513"/>
      <c r="V1196" s="513"/>
      <c r="W1196" s="513"/>
      <c r="X1196" s="513"/>
      <c r="Y1196" s="513"/>
      <c r="Z1196" s="513"/>
      <c r="AA1196" s="513"/>
      <c r="AB1196" s="513"/>
      <c r="AC1196" s="513"/>
      <c r="AD1196" s="513"/>
      <c r="AE1196" s="513"/>
      <c r="AF1196" s="513"/>
      <c r="AG1196" s="513"/>
      <c r="AH1196" s="513"/>
      <c r="AI1196" s="513"/>
      <c r="AJ1196" s="513"/>
      <c r="AK1196" s="513"/>
      <c r="AL1196" s="513"/>
      <c r="AM1196" s="513"/>
      <c r="AN1196" s="513"/>
      <c r="AO1196" s="513"/>
      <c r="AP1196" s="513"/>
    </row>
    <row r="1197" spans="1:42" s="415" customFormat="1" ht="13.5" customHeight="1">
      <c r="A1197" s="513"/>
      <c r="B1197" s="667" t="s">
        <v>2994</v>
      </c>
      <c r="C1197" s="667"/>
      <c r="D1197" s="667" t="s">
        <v>3104</v>
      </c>
      <c r="E1197" s="667"/>
      <c r="F1197" s="667" t="s">
        <v>3088</v>
      </c>
      <c r="G1197" s="667">
        <v>1</v>
      </c>
      <c r="H1197" s="667">
        <v>3</v>
      </c>
      <c r="I1197" s="667" t="s">
        <v>3093</v>
      </c>
      <c r="J1197" s="667">
        <v>5</v>
      </c>
      <c r="K1197" s="667" t="s">
        <v>3094</v>
      </c>
      <c r="L1197" s="515" t="s">
        <v>2934</v>
      </c>
      <c r="M1197" s="513">
        <v>0</v>
      </c>
      <c r="N1197" s="513">
        <v>0</v>
      </c>
      <c r="O1197" s="513">
        <v>0</v>
      </c>
      <c r="P1197" s="513">
        <v>0</v>
      </c>
      <c r="Q1197" s="513">
        <v>0</v>
      </c>
      <c r="R1197" s="279">
        <f t="shared" si="17"/>
        <v>0</v>
      </c>
      <c r="S1197" s="513"/>
      <c r="T1197" s="513"/>
      <c r="U1197" s="513"/>
      <c r="V1197" s="513"/>
      <c r="W1197" s="513"/>
      <c r="X1197" s="513"/>
      <c r="Y1197" s="513"/>
      <c r="Z1197" s="513"/>
      <c r="AA1197" s="513"/>
      <c r="AB1197" s="513"/>
      <c r="AC1197" s="513"/>
      <c r="AD1197" s="513"/>
      <c r="AE1197" s="513"/>
      <c r="AF1197" s="513"/>
      <c r="AG1197" s="513"/>
      <c r="AH1197" s="513"/>
      <c r="AI1197" s="513"/>
      <c r="AJ1197" s="513"/>
      <c r="AK1197" s="513"/>
      <c r="AL1197" s="513"/>
      <c r="AM1197" s="513"/>
      <c r="AN1197" s="513"/>
      <c r="AO1197" s="513"/>
      <c r="AP1197" s="513"/>
    </row>
    <row r="1198" spans="1:42" s="415" customFormat="1" ht="13.5" customHeight="1">
      <c r="A1198"/>
      <c r="B1198" s="667" t="s">
        <v>3018</v>
      </c>
      <c r="C1198" s="667"/>
      <c r="D1198" s="667"/>
      <c r="E1198" s="667"/>
      <c r="F1198" s="667"/>
      <c r="G1198" s="667"/>
      <c r="H1198" s="667"/>
      <c r="I1198" s="667" t="s">
        <v>3124</v>
      </c>
      <c r="J1198" s="667">
        <v>2</v>
      </c>
      <c r="K1198" s="667" t="s">
        <v>3094</v>
      </c>
      <c r="L1198" s="378" t="s">
        <v>3222</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628" customFormat="1" ht="13.5" customHeight="1">
      <c r="A1199" s="274"/>
      <c r="B1199" s="667" t="s">
        <v>3019</v>
      </c>
      <c r="C1199" s="667"/>
      <c r="D1199" s="667"/>
      <c r="E1199" s="667"/>
      <c r="F1199" s="667"/>
      <c r="G1199" s="667"/>
      <c r="H1199" s="667"/>
      <c r="I1199" s="667" t="s">
        <v>3124</v>
      </c>
      <c r="J1199" s="667">
        <v>2</v>
      </c>
      <c r="K1199" s="667" t="s">
        <v>3094</v>
      </c>
      <c r="L1199" s="515" t="s">
        <v>2934</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513"/>
      <c r="B1200" s="667" t="s">
        <v>3021</v>
      </c>
      <c r="C1200" s="667"/>
      <c r="D1200" s="667"/>
      <c r="E1200" s="667"/>
      <c r="F1200" s="667"/>
      <c r="G1200" s="667"/>
      <c r="H1200" s="667"/>
      <c r="I1200" s="667" t="s">
        <v>3124</v>
      </c>
      <c r="J1200" s="667">
        <v>5</v>
      </c>
      <c r="K1200" s="667" t="s">
        <v>3094</v>
      </c>
      <c r="L1200" s="515" t="s">
        <v>2942</v>
      </c>
      <c r="M1200" s="513">
        <v>0</v>
      </c>
      <c r="N1200" s="513">
        <v>0</v>
      </c>
      <c r="O1200" s="513">
        <v>0</v>
      </c>
      <c r="P1200" s="513">
        <v>0</v>
      </c>
      <c r="Q1200" s="513">
        <v>0</v>
      </c>
      <c r="R1200" s="279">
        <f t="shared" si="17"/>
        <v>0</v>
      </c>
      <c r="S1200" s="513"/>
      <c r="T1200" s="513"/>
      <c r="U1200" s="513"/>
      <c r="V1200" s="513"/>
      <c r="W1200" s="513"/>
      <c r="X1200" s="513"/>
      <c r="Y1200" s="513"/>
      <c r="Z1200" s="513"/>
      <c r="AA1200" s="513"/>
      <c r="AB1200" s="513"/>
      <c r="AC1200" s="513"/>
      <c r="AD1200" s="513"/>
      <c r="AE1200" s="513"/>
      <c r="AF1200" s="513"/>
      <c r="AG1200" s="513"/>
      <c r="AH1200" s="513"/>
      <c r="AI1200" s="513"/>
      <c r="AJ1200" s="513"/>
      <c r="AK1200" s="513"/>
      <c r="AL1200" s="513"/>
      <c r="AM1200" s="513"/>
      <c r="AN1200" s="513"/>
      <c r="AO1200" s="513"/>
      <c r="AP1200" s="513"/>
    </row>
    <row r="1201" spans="1:42" s="415" customFormat="1" ht="13.5" customHeight="1">
      <c r="A1201" s="513"/>
      <c r="B1201" s="667" t="s">
        <v>3036</v>
      </c>
      <c r="C1201" s="667"/>
      <c r="D1201" s="667"/>
      <c r="E1201" s="667"/>
      <c r="F1201" s="667"/>
      <c r="G1201" s="667"/>
      <c r="H1201" s="667"/>
      <c r="I1201" s="667" t="s">
        <v>3140</v>
      </c>
      <c r="J1201" s="667">
        <v>0</v>
      </c>
      <c r="K1201" s="667" t="s">
        <v>3094</v>
      </c>
      <c r="L1201" s="515" t="s">
        <v>2935</v>
      </c>
      <c r="M1201" s="513">
        <v>0</v>
      </c>
      <c r="N1201" s="513">
        <v>0</v>
      </c>
      <c r="O1201" s="513">
        <v>0</v>
      </c>
      <c r="P1201" s="513">
        <v>0</v>
      </c>
      <c r="Q1201" s="513">
        <v>0</v>
      </c>
      <c r="R1201" s="279">
        <f t="shared" ref="R1201:R1232" si="18">SUM(M1201:Q1201)</f>
        <v>0</v>
      </c>
      <c r="S1201" s="513"/>
      <c r="T1201" s="513"/>
      <c r="U1201" s="513"/>
      <c r="V1201" s="513"/>
      <c r="W1201" s="513"/>
      <c r="X1201" s="513"/>
      <c r="Y1201" s="513"/>
      <c r="Z1201" s="513"/>
      <c r="AA1201" s="513"/>
      <c r="AB1201" s="513"/>
      <c r="AC1201" s="513"/>
      <c r="AD1201" s="513"/>
      <c r="AE1201" s="513"/>
      <c r="AF1201" s="513"/>
      <c r="AG1201" s="513"/>
      <c r="AH1201" s="513"/>
      <c r="AI1201" s="513"/>
      <c r="AJ1201" s="513"/>
      <c r="AK1201" s="513"/>
      <c r="AL1201" s="513"/>
      <c r="AM1201" s="513"/>
      <c r="AN1201" s="513"/>
      <c r="AO1201" s="513"/>
      <c r="AP1201" s="513"/>
    </row>
    <row r="1202" spans="1:42" s="415" customFormat="1" ht="13.5" customHeight="1">
      <c r="A1202" s="513"/>
      <c r="B1202" s="667" t="s">
        <v>3039</v>
      </c>
      <c r="C1202" s="667"/>
      <c r="D1202" s="667"/>
      <c r="E1202" s="667"/>
      <c r="F1202" s="667"/>
      <c r="G1202" s="667"/>
      <c r="H1202" s="667"/>
      <c r="I1202" s="667" t="s">
        <v>3140</v>
      </c>
      <c r="J1202" s="667">
        <v>2</v>
      </c>
      <c r="K1202" s="667" t="s">
        <v>3094</v>
      </c>
      <c r="L1202" s="515" t="s">
        <v>2934</v>
      </c>
      <c r="M1202" s="513">
        <v>0</v>
      </c>
      <c r="N1202" s="513">
        <v>0</v>
      </c>
      <c r="O1202" s="513">
        <v>0</v>
      </c>
      <c r="P1202" s="513">
        <v>0</v>
      </c>
      <c r="Q1202" s="513">
        <v>0</v>
      </c>
      <c r="R1202" s="279">
        <f t="shared" si="18"/>
        <v>0</v>
      </c>
      <c r="S1202" s="513"/>
      <c r="T1202" s="513"/>
      <c r="U1202" s="513"/>
      <c r="V1202" s="513"/>
      <c r="W1202" s="513"/>
      <c r="X1202" s="513"/>
      <c r="Y1202" s="513"/>
      <c r="Z1202" s="513"/>
      <c r="AA1202" s="513"/>
      <c r="AB1202" s="513"/>
      <c r="AC1202" s="513"/>
      <c r="AD1202" s="513"/>
      <c r="AE1202" s="513"/>
      <c r="AF1202" s="513"/>
      <c r="AG1202" s="513"/>
      <c r="AH1202" s="513"/>
      <c r="AI1202" s="513"/>
      <c r="AJ1202" s="513"/>
      <c r="AK1202" s="513"/>
      <c r="AL1202" s="513"/>
      <c r="AM1202" s="513"/>
      <c r="AN1202" s="513"/>
      <c r="AO1202" s="513"/>
      <c r="AP1202" s="513"/>
    </row>
    <row r="1203" spans="1:42" s="415" customFormat="1" ht="36" customHeight="1">
      <c r="A1203"/>
      <c r="B1203" s="667" t="s">
        <v>2952</v>
      </c>
      <c r="C1203" s="667"/>
      <c r="D1203" s="667" t="s">
        <v>3142</v>
      </c>
      <c r="E1203" s="667" t="s">
        <v>3092</v>
      </c>
      <c r="F1203" s="667" t="s">
        <v>3088</v>
      </c>
      <c r="G1203" s="667">
        <v>2</v>
      </c>
      <c r="H1203" s="667">
        <v>3</v>
      </c>
      <c r="I1203" s="667" t="s">
        <v>3140</v>
      </c>
      <c r="J1203" s="667">
        <v>2</v>
      </c>
      <c r="K1203" s="679" t="s">
        <v>3099</v>
      </c>
      <c r="L1203" s="378" t="s">
        <v>3193</v>
      </c>
      <c r="M1203" s="408">
        <v>0</v>
      </c>
      <c r="N1203" s="408">
        <v>0</v>
      </c>
      <c r="O1203" s="408">
        <v>0</v>
      </c>
      <c r="P1203" s="51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667" t="s">
        <v>3040</v>
      </c>
      <c r="C1204" s="673"/>
      <c r="D1204" s="667"/>
      <c r="E1204" s="667"/>
      <c r="F1204" s="667"/>
      <c r="G1204" s="667"/>
      <c r="H1204" s="667"/>
      <c r="I1204" s="667" t="s">
        <v>3140</v>
      </c>
      <c r="J1204" s="667">
        <v>2</v>
      </c>
      <c r="K1204" s="679" t="s">
        <v>3099</v>
      </c>
      <c r="L1204" s="378" t="s">
        <v>3224</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672" t="s">
        <v>3682</v>
      </c>
      <c r="C1205" s="672"/>
      <c r="D1205" s="672" t="s">
        <v>3683</v>
      </c>
      <c r="E1205" s="672"/>
      <c r="F1205" s="672" t="s">
        <v>3684</v>
      </c>
      <c r="G1205" s="672"/>
      <c r="H1205" s="672"/>
      <c r="I1205" s="672" t="s">
        <v>3685</v>
      </c>
      <c r="J1205" s="672">
        <v>8</v>
      </c>
      <c r="K1205" s="682" t="s">
        <v>3686</v>
      </c>
      <c r="L1205" s="515" t="s">
        <v>3687</v>
      </c>
      <c r="M1205" s="513">
        <v>0</v>
      </c>
      <c r="N1205" s="513">
        <v>0</v>
      </c>
      <c r="O1205" s="513">
        <v>0</v>
      </c>
      <c r="P1205" s="513">
        <v>0</v>
      </c>
      <c r="Q1205" s="513">
        <v>0</v>
      </c>
      <c r="R1205" s="588">
        <f t="shared" si="18"/>
        <v>0</v>
      </c>
      <c r="S1205" s="513"/>
      <c r="T1205" s="513"/>
      <c r="U1205" s="513"/>
      <c r="V1205" s="513"/>
      <c r="W1205" s="513"/>
      <c r="X1205" s="513"/>
      <c r="Y1205" s="513"/>
      <c r="Z1205" s="513"/>
      <c r="AA1205" s="513"/>
      <c r="AB1205" s="513"/>
      <c r="AC1205" s="513"/>
      <c r="AD1205" s="513"/>
      <c r="AE1205" s="513"/>
      <c r="AF1205" s="513"/>
      <c r="AG1205" s="513"/>
      <c r="AH1205" s="513"/>
      <c r="AI1205" s="513"/>
      <c r="AJ1205" s="513"/>
      <c r="AK1205" s="513"/>
      <c r="AL1205" s="513"/>
      <c r="AM1205" s="513"/>
      <c r="AN1205" s="513"/>
      <c r="AO1205" s="513"/>
      <c r="AP1205" s="513"/>
    </row>
    <row r="1206" spans="1:42" s="415" customFormat="1" ht="24" customHeight="1">
      <c r="A1206" s="513"/>
      <c r="B1206" s="667" t="s">
        <v>3008</v>
      </c>
      <c r="C1206" s="667"/>
      <c r="D1206" s="667" t="s">
        <v>3117</v>
      </c>
      <c r="E1206" s="667"/>
      <c r="F1206" s="667" t="s">
        <v>3096</v>
      </c>
      <c r="G1206" s="667"/>
      <c r="H1206" s="667"/>
      <c r="I1206" s="667" t="s">
        <v>3116</v>
      </c>
      <c r="J1206" s="667">
        <v>2</v>
      </c>
      <c r="K1206" s="667" t="s">
        <v>3094</v>
      </c>
      <c r="L1206" s="515" t="s">
        <v>2957</v>
      </c>
      <c r="M1206" s="513">
        <v>0</v>
      </c>
      <c r="N1206" s="513">
        <v>0</v>
      </c>
      <c r="O1206" s="513">
        <v>0</v>
      </c>
      <c r="P1206" s="513">
        <v>0</v>
      </c>
      <c r="Q1206" s="513">
        <v>0</v>
      </c>
      <c r="R1206" s="279">
        <f t="shared" si="18"/>
        <v>0</v>
      </c>
      <c r="S1206" s="513"/>
      <c r="T1206" s="513"/>
      <c r="U1206" s="513"/>
      <c r="V1206" s="513"/>
      <c r="W1206" s="513"/>
      <c r="X1206" s="513"/>
      <c r="Y1206" s="513"/>
      <c r="Z1206" s="513"/>
      <c r="AA1206" s="513"/>
      <c r="AB1206" s="513"/>
      <c r="AC1206" s="513"/>
      <c r="AD1206" s="513"/>
      <c r="AE1206" s="513"/>
      <c r="AF1206" s="513"/>
      <c r="AG1206" s="513"/>
      <c r="AH1206" s="513"/>
      <c r="AI1206" s="513"/>
      <c r="AJ1206" s="513"/>
      <c r="AK1206" s="513"/>
      <c r="AL1206" s="513"/>
      <c r="AM1206" s="513"/>
      <c r="AN1206" s="513"/>
      <c r="AO1206" s="513"/>
      <c r="AP1206" s="513"/>
    </row>
    <row r="1207" spans="1:42" s="415" customFormat="1" ht="24" customHeight="1">
      <c r="A1207"/>
      <c r="B1207" s="667" t="s">
        <v>3009</v>
      </c>
      <c r="C1207" s="667"/>
      <c r="D1207" s="667" t="s">
        <v>3118</v>
      </c>
      <c r="E1207" s="673"/>
      <c r="F1207" s="667" t="s">
        <v>3096</v>
      </c>
      <c r="G1207" s="667"/>
      <c r="H1207" s="667"/>
      <c r="I1207" s="667" t="s">
        <v>3116</v>
      </c>
      <c r="J1207" s="667">
        <v>2</v>
      </c>
      <c r="K1207" s="667" t="s">
        <v>3094</v>
      </c>
      <c r="L1207" s="378" t="s">
        <v>2985</v>
      </c>
      <c r="M1207" s="408">
        <v>0</v>
      </c>
      <c r="N1207" s="408">
        <v>0</v>
      </c>
      <c r="O1207" s="52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667" t="s">
        <v>3014</v>
      </c>
      <c r="C1208" s="667"/>
      <c r="D1208" s="667"/>
      <c r="E1208" s="667"/>
      <c r="F1208" s="667"/>
      <c r="G1208" s="667"/>
      <c r="H1208" s="667"/>
      <c r="I1208" s="667" t="s">
        <v>3116</v>
      </c>
      <c r="J1208" s="667">
        <v>5</v>
      </c>
      <c r="K1208" s="667" t="s">
        <v>3094</v>
      </c>
      <c r="L1208" s="378" t="s">
        <v>2960</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513"/>
      <c r="B1209" s="667" t="s">
        <v>3043</v>
      </c>
      <c r="C1209" s="667"/>
      <c r="D1209" s="667"/>
      <c r="E1209" s="667"/>
      <c r="F1209" s="667"/>
      <c r="G1209" s="667"/>
      <c r="H1209" s="667"/>
      <c r="I1209" s="667" t="s">
        <v>3145</v>
      </c>
      <c r="J1209" s="667">
        <v>1</v>
      </c>
      <c r="K1209" s="667" t="s">
        <v>3094</v>
      </c>
      <c r="L1209" s="515" t="s">
        <v>2934</v>
      </c>
      <c r="M1209" s="513">
        <v>0</v>
      </c>
      <c r="N1209" s="513">
        <v>0</v>
      </c>
      <c r="O1209" s="513">
        <v>0</v>
      </c>
      <c r="P1209" s="513">
        <v>0</v>
      </c>
      <c r="Q1209" s="513">
        <v>0</v>
      </c>
      <c r="R1209" s="279">
        <f t="shared" si="18"/>
        <v>0</v>
      </c>
      <c r="S1209" s="513"/>
      <c r="T1209" s="513"/>
      <c r="U1209" s="513"/>
      <c r="V1209" s="513"/>
      <c r="W1209" s="513"/>
      <c r="X1209" s="513"/>
      <c r="Y1209" s="513"/>
      <c r="Z1209" s="513"/>
      <c r="AA1209" s="513"/>
      <c r="AB1209" s="513"/>
      <c r="AC1209" s="513"/>
      <c r="AD1209" s="513"/>
      <c r="AE1209" s="513"/>
      <c r="AF1209" s="513"/>
      <c r="AG1209" s="513"/>
      <c r="AH1209" s="513"/>
      <c r="AI1209" s="513"/>
      <c r="AJ1209" s="513"/>
      <c r="AK1209" s="513"/>
      <c r="AL1209" s="513"/>
      <c r="AM1209" s="513"/>
      <c r="AN1209" s="513"/>
      <c r="AO1209" s="513"/>
      <c r="AP1209" s="513"/>
    </row>
    <row r="1210" spans="1:42" s="628" customFormat="1" ht="60" customHeight="1">
      <c r="A1210" s="274"/>
      <c r="B1210" s="667" t="s">
        <v>3046</v>
      </c>
      <c r="C1210" s="667"/>
      <c r="D1210" s="667" t="s">
        <v>3146</v>
      </c>
      <c r="E1210" s="667" t="s">
        <v>3092</v>
      </c>
      <c r="F1210" s="667" t="s">
        <v>3088</v>
      </c>
      <c r="G1210" s="667">
        <v>2</v>
      </c>
      <c r="H1210" s="667">
        <v>4</v>
      </c>
      <c r="I1210" s="667" t="s">
        <v>3145</v>
      </c>
      <c r="J1210" s="667">
        <v>3</v>
      </c>
      <c r="K1210" s="667" t="s">
        <v>3094</v>
      </c>
      <c r="L1210" s="515" t="s">
        <v>2934</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628" customFormat="1" ht="13.5" customHeight="1">
      <c r="A1211" s="274"/>
      <c r="B1211" s="667" t="s">
        <v>3048</v>
      </c>
      <c r="C1211" s="667"/>
      <c r="D1211" s="667"/>
      <c r="E1211" s="667"/>
      <c r="F1211" s="667"/>
      <c r="G1211" s="667"/>
      <c r="H1211" s="667"/>
      <c r="I1211" s="667" t="s">
        <v>3145</v>
      </c>
      <c r="J1211" s="667">
        <v>4</v>
      </c>
      <c r="K1211" s="667" t="s">
        <v>3094</v>
      </c>
      <c r="L1211" s="515" t="s">
        <v>2934</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667" t="s">
        <v>2968</v>
      </c>
      <c r="C1212" s="667"/>
      <c r="D1212" s="667" t="s">
        <v>3153</v>
      </c>
      <c r="E1212" s="667"/>
      <c r="F1212" s="667" t="s">
        <v>3096</v>
      </c>
      <c r="G1212" s="667"/>
      <c r="H1212" s="667"/>
      <c r="I1212" s="667" t="s">
        <v>3152</v>
      </c>
      <c r="J1212" s="667">
        <v>2</v>
      </c>
      <c r="K1212" s="673" t="s">
        <v>3094</v>
      </c>
      <c r="L1212" s="378" t="s">
        <v>2976</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513"/>
      <c r="B1213" s="667" t="s">
        <v>3053</v>
      </c>
      <c r="C1213" s="667"/>
      <c r="D1213" s="667" t="s">
        <v>3154</v>
      </c>
      <c r="E1213" s="667"/>
      <c r="F1213" s="667" t="s">
        <v>3122</v>
      </c>
      <c r="G1213" s="667">
        <v>2</v>
      </c>
      <c r="H1213" s="667">
        <v>2</v>
      </c>
      <c r="I1213" s="667" t="s">
        <v>3152</v>
      </c>
      <c r="J1213" s="667">
        <v>2</v>
      </c>
      <c r="K1213" s="667" t="s">
        <v>3094</v>
      </c>
      <c r="L1213" s="515" t="s">
        <v>2958</v>
      </c>
      <c r="M1213" s="513">
        <v>0</v>
      </c>
      <c r="N1213" s="513">
        <v>0</v>
      </c>
      <c r="O1213" s="513">
        <v>0</v>
      </c>
      <c r="P1213" s="513">
        <v>0</v>
      </c>
      <c r="Q1213" s="513">
        <v>0</v>
      </c>
      <c r="R1213" s="279">
        <f t="shared" si="18"/>
        <v>0</v>
      </c>
      <c r="S1213" s="513"/>
      <c r="T1213" s="513"/>
      <c r="U1213" s="513"/>
      <c r="V1213" s="513"/>
      <c r="W1213" s="513"/>
      <c r="X1213" s="513"/>
      <c r="Y1213" s="513"/>
      <c r="Z1213" s="513"/>
      <c r="AA1213" s="513"/>
      <c r="AB1213" s="513"/>
      <c r="AC1213" s="513"/>
      <c r="AD1213" s="513"/>
      <c r="AE1213" s="513"/>
      <c r="AF1213" s="513"/>
      <c r="AG1213" s="513"/>
      <c r="AH1213" s="513"/>
      <c r="AI1213" s="513"/>
      <c r="AJ1213" s="513"/>
      <c r="AK1213" s="513"/>
      <c r="AL1213" s="513"/>
      <c r="AM1213" s="513"/>
      <c r="AN1213" s="513"/>
      <c r="AO1213" s="513"/>
      <c r="AP1213" s="513"/>
    </row>
    <row r="1214" spans="1:42" s="415" customFormat="1" ht="13.5" customHeight="1">
      <c r="A1214" s="513"/>
      <c r="B1214" s="667" t="s">
        <v>3055</v>
      </c>
      <c r="C1214" s="667"/>
      <c r="D1214" s="667"/>
      <c r="E1214" s="667"/>
      <c r="F1214" s="667"/>
      <c r="G1214" s="667"/>
      <c r="H1214" s="667"/>
      <c r="I1214" s="667" t="s">
        <v>3152</v>
      </c>
      <c r="J1214" s="667">
        <v>3</v>
      </c>
      <c r="K1214" s="667" t="s">
        <v>3094</v>
      </c>
      <c r="L1214" s="515" t="s">
        <v>2934</v>
      </c>
      <c r="M1214" s="513">
        <v>0</v>
      </c>
      <c r="N1214" s="513">
        <v>0</v>
      </c>
      <c r="O1214" s="513">
        <v>0</v>
      </c>
      <c r="P1214" s="513">
        <v>0</v>
      </c>
      <c r="Q1214" s="513">
        <v>0</v>
      </c>
      <c r="R1214" s="279">
        <f t="shared" si="18"/>
        <v>0</v>
      </c>
      <c r="S1214" s="513"/>
      <c r="T1214" s="513"/>
      <c r="U1214" s="513"/>
      <c r="V1214" s="513"/>
      <c r="W1214" s="513"/>
      <c r="X1214" s="513"/>
      <c r="Y1214" s="513"/>
      <c r="Z1214" s="513"/>
      <c r="AA1214" s="513"/>
      <c r="AB1214" s="513"/>
      <c r="AC1214" s="513"/>
      <c r="AD1214" s="513"/>
      <c r="AE1214" s="513"/>
      <c r="AF1214" s="513"/>
      <c r="AG1214" s="513"/>
      <c r="AH1214" s="513"/>
      <c r="AI1214" s="513"/>
      <c r="AJ1214" s="513"/>
      <c r="AK1214" s="513"/>
      <c r="AL1214" s="513"/>
      <c r="AM1214" s="513"/>
      <c r="AN1214" s="513"/>
      <c r="AO1214" s="513"/>
      <c r="AP1214" s="513"/>
    </row>
    <row r="1215" spans="1:42" s="415" customFormat="1" ht="13.5" customHeight="1">
      <c r="A1215"/>
      <c r="B1215" s="667" t="s">
        <v>3061</v>
      </c>
      <c r="C1215" s="667"/>
      <c r="D1215" s="667"/>
      <c r="E1215" s="667"/>
      <c r="F1215" s="667" t="s">
        <v>3088</v>
      </c>
      <c r="G1215" s="667"/>
      <c r="H1215" s="667"/>
      <c r="I1215" s="667" t="s">
        <v>3161</v>
      </c>
      <c r="J1215" s="667">
        <v>1</v>
      </c>
      <c r="K1215" s="667" t="s">
        <v>3094</v>
      </c>
      <c r="L1215" s="378" t="s">
        <v>2980</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513"/>
      <c r="B1216" s="667" t="s">
        <v>2930</v>
      </c>
      <c r="C1216" s="667"/>
      <c r="D1216" s="667"/>
      <c r="E1216" s="667"/>
      <c r="F1216" s="667" t="s">
        <v>3088</v>
      </c>
      <c r="G1216" s="667">
        <v>1</v>
      </c>
      <c r="H1216" s="667">
        <v>3</v>
      </c>
      <c r="I1216" s="667" t="s">
        <v>3161</v>
      </c>
      <c r="J1216" s="667">
        <v>2</v>
      </c>
      <c r="K1216" s="667" t="s">
        <v>3094</v>
      </c>
      <c r="L1216" s="515" t="s">
        <v>2945</v>
      </c>
      <c r="M1216" s="513">
        <v>0</v>
      </c>
      <c r="N1216" s="513">
        <v>0</v>
      </c>
      <c r="O1216" s="513">
        <v>0</v>
      </c>
      <c r="P1216" s="513">
        <v>0</v>
      </c>
      <c r="Q1216" s="513">
        <v>0</v>
      </c>
      <c r="R1216" s="279">
        <f t="shared" si="18"/>
        <v>0</v>
      </c>
      <c r="S1216" s="513"/>
      <c r="T1216" s="513"/>
      <c r="U1216" s="513"/>
      <c r="V1216" s="513"/>
      <c r="W1216" s="513"/>
      <c r="X1216" s="513"/>
      <c r="Y1216" s="513"/>
      <c r="Z1216" s="513"/>
      <c r="AA1216" s="513"/>
      <c r="AB1216" s="513"/>
      <c r="AC1216" s="513"/>
      <c r="AD1216" s="513"/>
      <c r="AE1216" s="513"/>
      <c r="AF1216" s="513"/>
      <c r="AG1216" s="513"/>
      <c r="AH1216" s="513"/>
      <c r="AI1216" s="513"/>
      <c r="AJ1216" s="513"/>
      <c r="AK1216" s="513"/>
      <c r="AL1216" s="513"/>
      <c r="AM1216" s="513"/>
      <c r="AN1216" s="513"/>
      <c r="AO1216" s="513"/>
      <c r="AP1216" s="513"/>
    </row>
    <row r="1217" spans="1:42" s="415" customFormat="1" ht="48" customHeight="1">
      <c r="A1217" s="513"/>
      <c r="B1217" s="667" t="s">
        <v>3063</v>
      </c>
      <c r="C1217" s="667"/>
      <c r="D1217" s="667" t="s">
        <v>3162</v>
      </c>
      <c r="E1217" s="667"/>
      <c r="F1217" s="667" t="s">
        <v>3088</v>
      </c>
      <c r="G1217" s="667">
        <v>1</v>
      </c>
      <c r="H1217" s="667">
        <v>4</v>
      </c>
      <c r="I1217" s="667" t="s">
        <v>3161</v>
      </c>
      <c r="J1217" s="667">
        <v>2</v>
      </c>
      <c r="K1217" s="667" t="s">
        <v>3094</v>
      </c>
      <c r="L1217" s="515" t="s">
        <v>2936</v>
      </c>
      <c r="M1217" s="513">
        <v>0</v>
      </c>
      <c r="N1217" s="513">
        <v>0</v>
      </c>
      <c r="O1217" s="513">
        <v>0</v>
      </c>
      <c r="P1217" s="513">
        <v>0</v>
      </c>
      <c r="Q1217" s="513">
        <v>0</v>
      </c>
      <c r="R1217" s="279">
        <f t="shared" si="18"/>
        <v>0</v>
      </c>
      <c r="S1217" s="513"/>
      <c r="T1217" s="513"/>
      <c r="U1217" s="513"/>
      <c r="V1217" s="513"/>
      <c r="W1217" s="513"/>
      <c r="X1217" s="513"/>
      <c r="Y1217" s="513"/>
      <c r="Z1217" s="513"/>
      <c r="AA1217" s="513"/>
      <c r="AB1217" s="513"/>
      <c r="AC1217" s="513"/>
      <c r="AD1217" s="513"/>
      <c r="AE1217" s="513"/>
      <c r="AF1217" s="513"/>
      <c r="AG1217" s="513"/>
      <c r="AH1217" s="513"/>
      <c r="AI1217" s="513"/>
      <c r="AJ1217" s="513"/>
      <c r="AK1217" s="513"/>
      <c r="AL1217" s="513"/>
      <c r="AM1217" s="513"/>
      <c r="AN1217" s="513"/>
      <c r="AO1217" s="513"/>
      <c r="AP1217" s="513"/>
    </row>
    <row r="1218" spans="1:42" s="415" customFormat="1" ht="13.5" customHeight="1">
      <c r="A1218" s="513"/>
      <c r="B1218" s="667" t="s">
        <v>3065</v>
      </c>
      <c r="C1218" s="667"/>
      <c r="D1218" s="667"/>
      <c r="E1218" s="667"/>
      <c r="F1218" s="667" t="s">
        <v>3088</v>
      </c>
      <c r="G1218" s="667"/>
      <c r="H1218" s="667"/>
      <c r="I1218" s="667" t="s">
        <v>3161</v>
      </c>
      <c r="J1218" s="667">
        <v>2</v>
      </c>
      <c r="K1218" s="667" t="s">
        <v>3094</v>
      </c>
      <c r="L1218" s="515" t="s">
        <v>2934</v>
      </c>
      <c r="M1218" s="513">
        <v>0</v>
      </c>
      <c r="N1218" s="513">
        <v>0</v>
      </c>
      <c r="O1218" s="513">
        <v>0</v>
      </c>
      <c r="P1218" s="513">
        <v>0</v>
      </c>
      <c r="Q1218" s="513">
        <v>0</v>
      </c>
      <c r="R1218" s="279">
        <f t="shared" si="18"/>
        <v>0</v>
      </c>
      <c r="S1218" s="513"/>
      <c r="T1218" s="513"/>
      <c r="U1218" s="513"/>
      <c r="V1218" s="513"/>
      <c r="W1218" s="513"/>
      <c r="X1218" s="513"/>
      <c r="Y1218" s="513"/>
      <c r="Z1218" s="513"/>
      <c r="AA1218" s="513"/>
      <c r="AB1218" s="513"/>
      <c r="AC1218" s="513"/>
      <c r="AD1218" s="513"/>
      <c r="AE1218" s="513"/>
      <c r="AF1218" s="513"/>
      <c r="AG1218" s="513"/>
      <c r="AH1218" s="513"/>
      <c r="AI1218" s="513"/>
      <c r="AJ1218" s="513"/>
      <c r="AK1218" s="513"/>
      <c r="AL1218" s="513"/>
      <c r="AM1218" s="513"/>
      <c r="AN1218" s="513"/>
      <c r="AO1218" s="513"/>
      <c r="AP1218" s="513"/>
    </row>
    <row r="1219" spans="1:42" s="415" customFormat="1" ht="13.5" customHeight="1">
      <c r="A1219"/>
      <c r="B1219" s="667" t="s">
        <v>2969</v>
      </c>
      <c r="C1219" s="667"/>
      <c r="D1219" s="667" t="s">
        <v>3167</v>
      </c>
      <c r="E1219" s="667"/>
      <c r="F1219" s="667" t="s">
        <v>3088</v>
      </c>
      <c r="G1219" s="667">
        <v>2</v>
      </c>
      <c r="H1219" s="667">
        <v>4</v>
      </c>
      <c r="I1219" s="667" t="s">
        <v>3161</v>
      </c>
      <c r="J1219" s="667">
        <v>3</v>
      </c>
      <c r="K1219" s="679" t="s">
        <v>3099</v>
      </c>
      <c r="L1219" s="378" t="s">
        <v>2976</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628" customFormat="1" ht="48" customHeight="1">
      <c r="A1220" s="513"/>
      <c r="B1220" s="667" t="s">
        <v>3068</v>
      </c>
      <c r="C1220" s="667"/>
      <c r="D1220" s="667" t="s">
        <v>3168</v>
      </c>
      <c r="E1220" s="667"/>
      <c r="F1220" s="667" t="s">
        <v>3088</v>
      </c>
      <c r="G1220" s="667">
        <v>2</v>
      </c>
      <c r="H1220" s="667">
        <v>4</v>
      </c>
      <c r="I1220" s="667" t="s">
        <v>3161</v>
      </c>
      <c r="J1220" s="667">
        <v>3</v>
      </c>
      <c r="K1220" s="667" t="s">
        <v>3094</v>
      </c>
      <c r="L1220" s="515" t="s">
        <v>2943</v>
      </c>
      <c r="M1220" s="513">
        <v>0</v>
      </c>
      <c r="N1220" s="513">
        <v>0</v>
      </c>
      <c r="O1220" s="513">
        <v>0</v>
      </c>
      <c r="P1220" s="513">
        <v>0</v>
      </c>
      <c r="Q1220" s="513">
        <v>0</v>
      </c>
      <c r="R1220" s="279">
        <f t="shared" si="18"/>
        <v>0</v>
      </c>
      <c r="S1220" s="513"/>
      <c r="T1220" s="513"/>
      <c r="U1220" s="513"/>
      <c r="V1220" s="513"/>
      <c r="W1220" s="513"/>
      <c r="X1220" s="513"/>
      <c r="Y1220" s="513"/>
      <c r="Z1220" s="513"/>
      <c r="AA1220" s="513"/>
      <c r="AB1220" s="513"/>
      <c r="AC1220" s="513"/>
      <c r="AD1220" s="513"/>
      <c r="AE1220" s="513"/>
      <c r="AF1220" s="513"/>
      <c r="AG1220" s="513"/>
      <c r="AH1220" s="513"/>
      <c r="AI1220" s="513"/>
      <c r="AJ1220" s="513"/>
      <c r="AK1220" s="513"/>
      <c r="AL1220" s="513"/>
      <c r="AM1220" s="513"/>
      <c r="AN1220" s="513"/>
      <c r="AO1220" s="513"/>
      <c r="AP1220" s="513"/>
    </row>
    <row r="1221" spans="1:42" s="628" customFormat="1" ht="13.5" customHeight="1">
      <c r="A1221" s="513"/>
      <c r="B1221" s="667" t="s">
        <v>3070</v>
      </c>
      <c r="C1221" s="667"/>
      <c r="D1221" s="667"/>
      <c r="E1221" s="667"/>
      <c r="F1221" s="667" t="s">
        <v>3088</v>
      </c>
      <c r="G1221" s="667"/>
      <c r="H1221" s="667"/>
      <c r="I1221" s="667" t="s">
        <v>3161</v>
      </c>
      <c r="J1221" s="667">
        <v>3</v>
      </c>
      <c r="K1221" s="667" t="s">
        <v>3094</v>
      </c>
      <c r="L1221" s="515" t="s">
        <v>2956</v>
      </c>
      <c r="M1221" s="513">
        <v>0</v>
      </c>
      <c r="N1221" s="513">
        <v>0</v>
      </c>
      <c r="O1221" s="513">
        <v>0</v>
      </c>
      <c r="P1221" s="513">
        <v>0</v>
      </c>
      <c r="Q1221" s="513">
        <v>0</v>
      </c>
      <c r="R1221" s="279">
        <f t="shared" si="18"/>
        <v>0</v>
      </c>
      <c r="S1221" s="513"/>
      <c r="T1221" s="513"/>
      <c r="U1221" s="513"/>
      <c r="V1221" s="513"/>
      <c r="W1221" s="513"/>
      <c r="X1221" s="513"/>
      <c r="Y1221" s="513"/>
      <c r="Z1221" s="513"/>
      <c r="AA1221" s="513"/>
      <c r="AB1221" s="513"/>
      <c r="AC1221" s="513"/>
      <c r="AD1221" s="513"/>
      <c r="AE1221" s="513"/>
      <c r="AF1221" s="513"/>
      <c r="AG1221" s="513"/>
      <c r="AH1221" s="513"/>
      <c r="AI1221" s="513"/>
      <c r="AJ1221" s="513"/>
      <c r="AK1221" s="513"/>
      <c r="AL1221" s="513"/>
      <c r="AM1221" s="513"/>
      <c r="AN1221" s="513"/>
      <c r="AO1221" s="513"/>
      <c r="AP1221" s="513"/>
    </row>
    <row r="1222" spans="1:42" s="415" customFormat="1" ht="13.5" customHeight="1">
      <c r="A1222" s="513"/>
      <c r="B1222" s="667" t="s">
        <v>3071</v>
      </c>
      <c r="C1222" s="667"/>
      <c r="D1222" s="667"/>
      <c r="E1222" s="667"/>
      <c r="F1222" s="667" t="s">
        <v>3088</v>
      </c>
      <c r="G1222" s="667"/>
      <c r="H1222" s="667"/>
      <c r="I1222" s="667" t="s">
        <v>3161</v>
      </c>
      <c r="J1222" s="667">
        <v>3</v>
      </c>
      <c r="K1222" s="667" t="s">
        <v>3094</v>
      </c>
      <c r="L1222" s="515" t="s">
        <v>2934</v>
      </c>
      <c r="M1222" s="513">
        <v>0</v>
      </c>
      <c r="N1222" s="513">
        <v>0</v>
      </c>
      <c r="O1222" s="513">
        <v>0</v>
      </c>
      <c r="P1222" s="513">
        <v>0</v>
      </c>
      <c r="Q1222" s="513">
        <v>0</v>
      </c>
      <c r="R1222" s="279">
        <f t="shared" si="18"/>
        <v>0</v>
      </c>
      <c r="S1222" s="513"/>
      <c r="T1222" s="513"/>
      <c r="U1222" s="513"/>
      <c r="V1222" s="513"/>
      <c r="W1222" s="513"/>
      <c r="X1222" s="513"/>
      <c r="Y1222" s="513"/>
      <c r="Z1222" s="513"/>
      <c r="AA1222" s="513"/>
      <c r="AB1222" s="513"/>
      <c r="AC1222" s="513"/>
      <c r="AD1222" s="513"/>
      <c r="AE1222" s="513"/>
      <c r="AF1222" s="513"/>
      <c r="AG1222" s="513"/>
      <c r="AH1222" s="513"/>
      <c r="AI1222" s="513"/>
      <c r="AJ1222" s="513"/>
      <c r="AK1222" s="513"/>
      <c r="AL1222" s="513"/>
      <c r="AM1222" s="513"/>
      <c r="AN1222" s="513"/>
      <c r="AO1222" s="513"/>
      <c r="AP1222" s="513"/>
    </row>
    <row r="1223" spans="1:42" s="415" customFormat="1" ht="13.5" customHeight="1">
      <c r="A1223" s="513"/>
      <c r="B1223" s="667" t="s">
        <v>3072</v>
      </c>
      <c r="C1223" s="667"/>
      <c r="D1223" s="667"/>
      <c r="E1223" s="667"/>
      <c r="F1223" s="667" t="s">
        <v>3088</v>
      </c>
      <c r="G1223" s="667">
        <v>3</v>
      </c>
      <c r="H1223" s="667">
        <v>3</v>
      </c>
      <c r="I1223" s="667" t="s">
        <v>3161</v>
      </c>
      <c r="J1223" s="667">
        <v>3</v>
      </c>
      <c r="K1223" s="667" t="s">
        <v>3094</v>
      </c>
      <c r="L1223" s="515" t="s">
        <v>2943</v>
      </c>
      <c r="M1223" s="513">
        <v>0</v>
      </c>
      <c r="N1223" s="513">
        <v>0</v>
      </c>
      <c r="O1223" s="513">
        <v>0</v>
      </c>
      <c r="P1223" s="513">
        <v>0</v>
      </c>
      <c r="Q1223" s="513">
        <v>0</v>
      </c>
      <c r="R1223" s="279">
        <f t="shared" si="18"/>
        <v>0</v>
      </c>
      <c r="S1223" s="513"/>
      <c r="T1223" s="513"/>
      <c r="U1223" s="513"/>
      <c r="V1223" s="513"/>
      <c r="W1223" s="513"/>
      <c r="X1223" s="513"/>
      <c r="Y1223" s="513"/>
      <c r="Z1223" s="513"/>
      <c r="AA1223" s="513"/>
      <c r="AB1223" s="513"/>
      <c r="AC1223" s="513"/>
      <c r="AD1223" s="513"/>
      <c r="AE1223" s="513"/>
      <c r="AF1223" s="513"/>
      <c r="AG1223" s="513"/>
      <c r="AH1223" s="513"/>
      <c r="AI1223" s="513"/>
      <c r="AJ1223" s="513"/>
      <c r="AK1223" s="513"/>
      <c r="AL1223" s="513"/>
      <c r="AM1223" s="513"/>
      <c r="AN1223" s="513"/>
      <c r="AO1223" s="513"/>
      <c r="AP1223" s="513"/>
    </row>
    <row r="1224" spans="1:42" s="415" customFormat="1" ht="13.5" customHeight="1">
      <c r="A1224" s="513"/>
      <c r="B1224" s="667" t="s">
        <v>3073</v>
      </c>
      <c r="C1224" s="667"/>
      <c r="D1224" s="667"/>
      <c r="E1224" s="667"/>
      <c r="F1224" s="667" t="s">
        <v>3088</v>
      </c>
      <c r="G1224" s="667"/>
      <c r="H1224" s="667"/>
      <c r="I1224" s="667" t="s">
        <v>3161</v>
      </c>
      <c r="J1224" s="667">
        <v>3</v>
      </c>
      <c r="K1224" s="667" t="s">
        <v>3094</v>
      </c>
      <c r="L1224" s="515" t="s">
        <v>2943</v>
      </c>
      <c r="M1224" s="513">
        <v>0</v>
      </c>
      <c r="N1224" s="513">
        <v>0</v>
      </c>
      <c r="O1224" s="513">
        <v>0</v>
      </c>
      <c r="P1224" s="513">
        <v>0</v>
      </c>
      <c r="Q1224" s="513">
        <v>0</v>
      </c>
      <c r="R1224" s="279">
        <f t="shared" si="18"/>
        <v>0</v>
      </c>
      <c r="S1224" s="513"/>
      <c r="T1224" s="513"/>
      <c r="U1224" s="513"/>
      <c r="V1224" s="513"/>
      <c r="W1224" s="513"/>
      <c r="X1224" s="513"/>
      <c r="Y1224" s="513"/>
      <c r="Z1224" s="513"/>
      <c r="AA1224" s="513"/>
      <c r="AB1224" s="513"/>
      <c r="AC1224" s="513"/>
      <c r="AD1224" s="513"/>
      <c r="AE1224" s="513"/>
      <c r="AF1224" s="513"/>
      <c r="AG1224" s="513"/>
      <c r="AH1224" s="513"/>
      <c r="AI1224" s="513"/>
      <c r="AJ1224" s="513"/>
      <c r="AK1224" s="513"/>
      <c r="AL1224" s="513"/>
      <c r="AM1224" s="513"/>
      <c r="AN1224" s="513"/>
      <c r="AO1224" s="513"/>
      <c r="AP1224" s="513"/>
    </row>
    <row r="1225" spans="1:42" s="415" customFormat="1" ht="24" customHeight="1">
      <c r="A1225" s="513"/>
      <c r="B1225" s="667" t="s">
        <v>3074</v>
      </c>
      <c r="C1225" s="667"/>
      <c r="D1225" s="667" t="s">
        <v>3170</v>
      </c>
      <c r="E1225" s="667"/>
      <c r="F1225" s="667" t="s">
        <v>3088</v>
      </c>
      <c r="G1225" s="667">
        <v>3</v>
      </c>
      <c r="H1225" s="667">
        <v>4</v>
      </c>
      <c r="I1225" s="667" t="s">
        <v>3161</v>
      </c>
      <c r="J1225" s="667">
        <v>3</v>
      </c>
      <c r="K1225" s="667" t="s">
        <v>3094</v>
      </c>
      <c r="L1225" s="515" t="s">
        <v>2959</v>
      </c>
      <c r="M1225" s="513">
        <v>0</v>
      </c>
      <c r="N1225" s="513">
        <v>0</v>
      </c>
      <c r="O1225" s="513">
        <v>0</v>
      </c>
      <c r="P1225" s="513">
        <v>0</v>
      </c>
      <c r="Q1225" s="513">
        <v>0</v>
      </c>
      <c r="R1225" s="279">
        <f t="shared" si="18"/>
        <v>0</v>
      </c>
      <c r="S1225" s="513"/>
      <c r="T1225" s="513"/>
      <c r="U1225" s="513"/>
      <c r="V1225" s="513"/>
      <c r="W1225" s="513"/>
      <c r="X1225" s="513"/>
      <c r="Y1225" s="513"/>
      <c r="Z1225" s="513"/>
      <c r="AA1225" s="513"/>
      <c r="AB1225" s="513"/>
      <c r="AC1225" s="513"/>
      <c r="AD1225" s="513"/>
      <c r="AE1225" s="513"/>
      <c r="AF1225" s="513"/>
      <c r="AG1225" s="513"/>
      <c r="AH1225" s="513"/>
      <c r="AI1225" s="513"/>
      <c r="AJ1225" s="513"/>
      <c r="AK1225" s="513"/>
      <c r="AL1225" s="513"/>
      <c r="AM1225" s="513"/>
      <c r="AN1225" s="513"/>
      <c r="AO1225" s="513"/>
      <c r="AP1225" s="513"/>
    </row>
    <row r="1226" spans="1:42" s="415" customFormat="1" ht="24" customHeight="1">
      <c r="A1226"/>
      <c r="B1226" s="667" t="s">
        <v>2981</v>
      </c>
      <c r="C1226" s="667"/>
      <c r="D1226" s="667" t="s">
        <v>3171</v>
      </c>
      <c r="E1226" s="667" t="s">
        <v>3092</v>
      </c>
      <c r="F1226" s="667" t="s">
        <v>3088</v>
      </c>
      <c r="G1226" s="667">
        <v>3</v>
      </c>
      <c r="H1226" s="667">
        <v>3</v>
      </c>
      <c r="I1226" s="667" t="s">
        <v>3161</v>
      </c>
      <c r="J1226" s="667">
        <v>4</v>
      </c>
      <c r="K1226" s="679" t="s">
        <v>3099</v>
      </c>
      <c r="L1226" s="378" t="s">
        <v>3221</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513"/>
      <c r="B1227" s="667" t="s">
        <v>3079</v>
      </c>
      <c r="C1227" s="667"/>
      <c r="D1227" s="667"/>
      <c r="E1227" s="667"/>
      <c r="F1227" s="667" t="s">
        <v>3088</v>
      </c>
      <c r="G1227" s="667"/>
      <c r="H1227" s="667"/>
      <c r="I1227" s="667" t="s">
        <v>3161</v>
      </c>
      <c r="J1227" s="667">
        <v>4</v>
      </c>
      <c r="K1227" s="667" t="s">
        <v>3094</v>
      </c>
      <c r="L1227" s="515" t="s">
        <v>2934</v>
      </c>
      <c r="M1227" s="513">
        <v>0</v>
      </c>
      <c r="N1227" s="513">
        <v>0</v>
      </c>
      <c r="O1227" s="513">
        <v>0</v>
      </c>
      <c r="P1227" s="513">
        <v>0</v>
      </c>
      <c r="Q1227" s="513">
        <v>0</v>
      </c>
      <c r="R1227" s="279">
        <f t="shared" si="18"/>
        <v>0</v>
      </c>
      <c r="S1227" s="513"/>
      <c r="T1227" s="513"/>
      <c r="U1227" s="513"/>
      <c r="V1227" s="513"/>
      <c r="W1227" s="513"/>
      <c r="X1227" s="513"/>
      <c r="Y1227" s="513"/>
      <c r="Z1227" s="513"/>
      <c r="AA1227" s="513"/>
      <c r="AB1227" s="513"/>
      <c r="AC1227" s="513"/>
      <c r="AD1227" s="513"/>
      <c r="AE1227" s="513"/>
      <c r="AF1227" s="513"/>
      <c r="AG1227" s="513"/>
      <c r="AH1227" s="513"/>
      <c r="AI1227" s="513"/>
      <c r="AJ1227" s="513"/>
      <c r="AK1227" s="513"/>
      <c r="AL1227" s="513"/>
      <c r="AM1227" s="513"/>
      <c r="AN1227" s="513"/>
      <c r="AO1227" s="513"/>
      <c r="AP1227" s="513"/>
    </row>
    <row r="1228" spans="1:42" s="415" customFormat="1" ht="48" customHeight="1">
      <c r="A1228" s="513"/>
      <c r="B1228" s="667" t="s">
        <v>3080</v>
      </c>
      <c r="C1228" s="667"/>
      <c r="D1228" s="667" t="s">
        <v>3174</v>
      </c>
      <c r="E1228" s="667"/>
      <c r="F1228" s="667" t="s">
        <v>3088</v>
      </c>
      <c r="G1228" s="667">
        <v>2</v>
      </c>
      <c r="H1228" s="667">
        <v>6</v>
      </c>
      <c r="I1228" s="667" t="s">
        <v>3161</v>
      </c>
      <c r="J1228" s="667">
        <v>4</v>
      </c>
      <c r="K1228" s="667" t="s">
        <v>3094</v>
      </c>
      <c r="L1228" s="515" t="s">
        <v>2934</v>
      </c>
      <c r="M1228" s="513">
        <v>0</v>
      </c>
      <c r="N1228" s="513">
        <v>0</v>
      </c>
      <c r="O1228" s="513">
        <v>0</v>
      </c>
      <c r="P1228" s="513">
        <v>0</v>
      </c>
      <c r="Q1228" s="513">
        <v>0</v>
      </c>
      <c r="R1228" s="279">
        <f t="shared" si="18"/>
        <v>0</v>
      </c>
      <c r="S1228" s="513"/>
      <c r="T1228" s="513"/>
      <c r="U1228" s="513"/>
      <c r="V1228" s="513"/>
      <c r="W1228" s="513"/>
      <c r="X1228" s="513"/>
      <c r="Y1228" s="513"/>
      <c r="Z1228" s="513"/>
      <c r="AA1228" s="513"/>
      <c r="AB1228" s="513"/>
      <c r="AC1228" s="513"/>
      <c r="AD1228" s="513"/>
      <c r="AE1228" s="513"/>
      <c r="AF1228" s="513"/>
      <c r="AG1228" s="513"/>
      <c r="AH1228" s="513"/>
      <c r="AI1228" s="513"/>
      <c r="AJ1228" s="513"/>
      <c r="AK1228" s="513"/>
      <c r="AL1228" s="513"/>
      <c r="AM1228" s="513"/>
      <c r="AN1228" s="513"/>
      <c r="AO1228" s="513"/>
      <c r="AP1228" s="513"/>
    </row>
    <row r="1229" spans="1:42" s="415" customFormat="1" ht="13.5" customHeight="1">
      <c r="A1229"/>
      <c r="B1229" s="667" t="s">
        <v>3081</v>
      </c>
      <c r="C1229" s="673"/>
      <c r="D1229" s="667"/>
      <c r="E1229" s="667"/>
      <c r="F1229" s="667" t="s">
        <v>3088</v>
      </c>
      <c r="G1229" s="667"/>
      <c r="H1229" s="667"/>
      <c r="I1229" s="667" t="s">
        <v>3161</v>
      </c>
      <c r="J1229" s="667">
        <v>4</v>
      </c>
      <c r="K1229" s="667" t="s">
        <v>3094</v>
      </c>
      <c r="L1229" s="378" t="s">
        <v>2978</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667" t="s">
        <v>3083</v>
      </c>
      <c r="C1230" s="667"/>
      <c r="D1230" s="667"/>
      <c r="E1230" s="667"/>
      <c r="F1230" s="667" t="s">
        <v>3088</v>
      </c>
      <c r="G1230" s="667"/>
      <c r="H1230" s="667"/>
      <c r="I1230" s="667" t="s">
        <v>3161</v>
      </c>
      <c r="J1230" s="667">
        <v>5</v>
      </c>
      <c r="K1230" s="679" t="s">
        <v>3099</v>
      </c>
      <c r="L1230" s="378" t="s">
        <v>2980</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513"/>
      <c r="B1231" s="667" t="s">
        <v>3084</v>
      </c>
      <c r="C1231" s="667"/>
      <c r="D1231" s="667" t="s">
        <v>3178</v>
      </c>
      <c r="E1231" s="667" t="s">
        <v>3179</v>
      </c>
      <c r="F1231" s="667" t="s">
        <v>3088</v>
      </c>
      <c r="G1231" s="667">
        <v>4</v>
      </c>
      <c r="H1231" s="667">
        <v>4</v>
      </c>
      <c r="I1231" s="667" t="s">
        <v>3161</v>
      </c>
      <c r="J1231" s="667">
        <v>5</v>
      </c>
      <c r="K1231" s="679" t="s">
        <v>3094</v>
      </c>
      <c r="L1231" s="515" t="s">
        <v>2958</v>
      </c>
      <c r="M1231" s="513">
        <v>0</v>
      </c>
      <c r="N1231" s="513">
        <v>0</v>
      </c>
      <c r="O1231" s="513">
        <v>0</v>
      </c>
      <c r="P1231" s="513">
        <v>0</v>
      </c>
      <c r="Q1231" s="513">
        <v>0</v>
      </c>
      <c r="R1231" s="279">
        <f t="shared" si="18"/>
        <v>0</v>
      </c>
      <c r="S1231" s="513"/>
      <c r="T1231" s="513"/>
      <c r="U1231" s="513"/>
      <c r="V1231" s="513"/>
      <c r="W1231" s="513"/>
      <c r="X1231" s="513"/>
      <c r="Y1231" s="513"/>
      <c r="Z1231" s="513"/>
      <c r="AA1231" s="513"/>
      <c r="AB1231" s="513"/>
      <c r="AC1231" s="513"/>
      <c r="AD1231" s="513"/>
      <c r="AE1231" s="513"/>
      <c r="AF1231" s="513"/>
      <c r="AG1231" s="513"/>
      <c r="AH1231" s="513"/>
      <c r="AI1231" s="513"/>
      <c r="AJ1231" s="513"/>
      <c r="AK1231" s="513"/>
      <c r="AL1231" s="513"/>
      <c r="AM1231" s="513"/>
      <c r="AN1231" s="513"/>
      <c r="AO1231" s="513"/>
      <c r="AP1231" s="513"/>
    </row>
    <row r="1232" spans="1:42" s="415" customFormat="1" ht="24" customHeight="1">
      <c r="A1232"/>
      <c r="B1232" s="667" t="s">
        <v>3085</v>
      </c>
      <c r="C1232" s="667"/>
      <c r="D1232" s="667" t="s">
        <v>3180</v>
      </c>
      <c r="E1232" s="667"/>
      <c r="F1232" s="667" t="s">
        <v>3088</v>
      </c>
      <c r="G1232" s="667">
        <v>4</v>
      </c>
      <c r="H1232" s="667">
        <v>5</v>
      </c>
      <c r="I1232" s="667" t="s">
        <v>3161</v>
      </c>
      <c r="J1232" s="667">
        <v>5</v>
      </c>
      <c r="K1232" s="667" t="s">
        <v>3094</v>
      </c>
      <c r="L1232" s="378" t="s">
        <v>3705</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672" t="s">
        <v>2955</v>
      </c>
      <c r="C1233" s="672"/>
      <c r="D1233" s="672" t="s">
        <v>3181</v>
      </c>
      <c r="E1233" s="672"/>
      <c r="F1233" s="672" t="s">
        <v>3088</v>
      </c>
      <c r="G1233" s="672">
        <v>6</v>
      </c>
      <c r="H1233" s="672">
        <v>5</v>
      </c>
      <c r="I1233" s="672" t="s">
        <v>3161</v>
      </c>
      <c r="J1233" s="672">
        <v>6</v>
      </c>
      <c r="K1233" s="682" t="s">
        <v>3089</v>
      </c>
      <c r="L1233" s="515" t="s">
        <v>2934</v>
      </c>
      <c r="M1233" s="513">
        <v>0</v>
      </c>
      <c r="N1233" s="513">
        <v>0</v>
      </c>
      <c r="O1233" s="513">
        <v>0</v>
      </c>
      <c r="P1233" s="513">
        <v>0</v>
      </c>
      <c r="Q1233" s="513">
        <v>0</v>
      </c>
      <c r="R1233" s="588">
        <f t="shared" ref="R1233:R1239" si="19">SUM(M1233:Q1233)</f>
        <v>0</v>
      </c>
      <c r="S1233" s="513"/>
      <c r="T1233" s="513"/>
      <c r="U1233" s="513"/>
      <c r="V1233" s="513"/>
      <c r="W1233" s="513"/>
      <c r="X1233" s="513"/>
      <c r="Y1233" s="513"/>
      <c r="Z1233" s="513"/>
      <c r="AA1233" s="513"/>
      <c r="AB1233" s="513"/>
      <c r="AC1233" s="513"/>
      <c r="AD1233" s="513"/>
      <c r="AE1233" s="513"/>
      <c r="AF1233" s="513"/>
      <c r="AG1233" s="513"/>
      <c r="AH1233" s="513"/>
      <c r="AI1233" s="513"/>
      <c r="AJ1233" s="513"/>
      <c r="AK1233" s="513"/>
      <c r="AL1233" s="513"/>
      <c r="AM1233" s="513"/>
      <c r="AN1233" s="513"/>
      <c r="AO1233" s="513"/>
      <c r="AP1233" s="513"/>
    </row>
    <row r="1234" spans="1:42" s="415" customFormat="1" ht="13.5" customHeight="1">
      <c r="A1234" s="513"/>
      <c r="B1234" s="667" t="s">
        <v>3208</v>
      </c>
      <c r="C1234" s="667"/>
      <c r="D1234" s="667"/>
      <c r="E1234" s="673"/>
      <c r="F1234" s="667" t="s">
        <v>3088</v>
      </c>
      <c r="G1234" s="667">
        <v>5</v>
      </c>
      <c r="H1234" s="667">
        <v>9</v>
      </c>
      <c r="I1234" s="667" t="s">
        <v>3161</v>
      </c>
      <c r="J1234" s="667">
        <v>7</v>
      </c>
      <c r="K1234" s="679" t="s">
        <v>3094</v>
      </c>
      <c r="L1234" s="515" t="s">
        <v>2943</v>
      </c>
      <c r="M1234" s="513">
        <v>0</v>
      </c>
      <c r="N1234" s="513">
        <v>0</v>
      </c>
      <c r="O1234" s="513">
        <v>0</v>
      </c>
      <c r="P1234" s="513">
        <v>0</v>
      </c>
      <c r="Q1234" s="513">
        <v>0</v>
      </c>
      <c r="R1234" s="279">
        <f t="shared" si="19"/>
        <v>0</v>
      </c>
      <c r="S1234" s="513"/>
      <c r="T1234" s="513"/>
      <c r="U1234" s="513"/>
      <c r="V1234" s="513"/>
      <c r="W1234" s="513"/>
      <c r="X1234" s="513"/>
      <c r="Y1234" s="513"/>
      <c r="Z1234" s="513"/>
      <c r="AA1234" s="513"/>
      <c r="AB1234" s="513"/>
      <c r="AC1234" s="513"/>
      <c r="AD1234" s="513"/>
      <c r="AE1234" s="513"/>
      <c r="AF1234" s="513"/>
      <c r="AG1234" s="513"/>
      <c r="AH1234" s="513"/>
      <c r="AI1234" s="513"/>
      <c r="AJ1234" s="513"/>
      <c r="AK1234" s="513"/>
      <c r="AL1234" s="513"/>
      <c r="AM1234" s="513"/>
      <c r="AN1234" s="513"/>
      <c r="AO1234" s="513"/>
      <c r="AP1234" s="513"/>
    </row>
    <row r="1235" spans="1:42" s="415" customFormat="1" ht="13.5" customHeight="1">
      <c r="A1235" s="513"/>
      <c r="B1235" s="667" t="s">
        <v>3209</v>
      </c>
      <c r="C1235" s="667"/>
      <c r="D1235" s="667"/>
      <c r="E1235" s="673"/>
      <c r="F1235" s="667" t="s">
        <v>3088</v>
      </c>
      <c r="G1235" s="667"/>
      <c r="H1235" s="667"/>
      <c r="I1235" s="667" t="s">
        <v>3161</v>
      </c>
      <c r="J1235" s="667">
        <v>7</v>
      </c>
      <c r="K1235" s="679" t="s">
        <v>3094</v>
      </c>
      <c r="L1235" s="515" t="s">
        <v>2934</v>
      </c>
      <c r="M1235" s="513">
        <v>0</v>
      </c>
      <c r="N1235" s="513">
        <v>0</v>
      </c>
      <c r="O1235" s="513">
        <v>0</v>
      </c>
      <c r="P1235" s="513">
        <v>0</v>
      </c>
      <c r="Q1235" s="513">
        <v>0</v>
      </c>
      <c r="R1235" s="279">
        <f t="shared" si="19"/>
        <v>0</v>
      </c>
      <c r="S1235" s="513"/>
      <c r="T1235" s="513"/>
      <c r="U1235" s="513"/>
      <c r="V1235" s="513"/>
      <c r="W1235" s="513"/>
      <c r="X1235" s="513"/>
      <c r="Y1235" s="513"/>
      <c r="Z1235" s="513"/>
      <c r="AA1235" s="513"/>
      <c r="AB1235" s="513"/>
      <c r="AC1235" s="513"/>
      <c r="AD1235" s="513"/>
      <c r="AE1235" s="513"/>
      <c r="AF1235" s="513"/>
      <c r="AG1235" s="513"/>
      <c r="AH1235" s="513"/>
      <c r="AI1235" s="513"/>
      <c r="AJ1235" s="513"/>
      <c r="AK1235" s="513"/>
      <c r="AL1235" s="513"/>
      <c r="AM1235" s="513"/>
      <c r="AN1235" s="513"/>
      <c r="AO1235" s="513"/>
      <c r="AP1235" s="513"/>
    </row>
    <row r="1236" spans="1:42" s="415" customFormat="1" ht="13.5" customHeight="1">
      <c r="A1236" s="513"/>
      <c r="B1236" s="667" t="s">
        <v>3210</v>
      </c>
      <c r="C1236" s="667"/>
      <c r="D1236" s="667"/>
      <c r="E1236" s="673"/>
      <c r="F1236" s="667" t="s">
        <v>3088</v>
      </c>
      <c r="G1236" s="667"/>
      <c r="H1236" s="667"/>
      <c r="I1236" s="667" t="s">
        <v>3161</v>
      </c>
      <c r="J1236" s="667">
        <v>7</v>
      </c>
      <c r="K1236" s="679" t="s">
        <v>3094</v>
      </c>
      <c r="L1236" s="515" t="s">
        <v>2943</v>
      </c>
      <c r="M1236" s="513">
        <v>0</v>
      </c>
      <c r="N1236" s="513">
        <v>0</v>
      </c>
      <c r="O1236" s="513">
        <v>0</v>
      </c>
      <c r="P1236" s="513">
        <v>0</v>
      </c>
      <c r="Q1236" s="513">
        <v>0</v>
      </c>
      <c r="R1236" s="279">
        <f t="shared" si="19"/>
        <v>0</v>
      </c>
      <c r="S1236" s="513"/>
      <c r="T1236" s="513"/>
      <c r="U1236" s="513"/>
      <c r="V1236" s="513"/>
      <c r="W1236" s="513"/>
      <c r="X1236" s="513"/>
      <c r="Y1236" s="513"/>
      <c r="Z1236" s="513"/>
      <c r="AA1236" s="513"/>
      <c r="AB1236" s="513"/>
      <c r="AC1236" s="513"/>
      <c r="AD1236" s="513"/>
      <c r="AE1236" s="513"/>
      <c r="AF1236" s="513"/>
      <c r="AG1236" s="513"/>
      <c r="AH1236" s="513"/>
      <c r="AI1236" s="513"/>
      <c r="AJ1236" s="513"/>
      <c r="AK1236" s="513"/>
      <c r="AL1236" s="513"/>
      <c r="AM1236" s="513"/>
      <c r="AN1236" s="513"/>
      <c r="AO1236" s="513"/>
      <c r="AP1236" s="513"/>
    </row>
    <row r="1237" spans="1:42" s="415" customFormat="1" ht="16.5" customHeight="1">
      <c r="A1237" s="513"/>
      <c r="B1237" s="667" t="s">
        <v>3213</v>
      </c>
      <c r="C1237" s="667"/>
      <c r="D1237" s="667"/>
      <c r="E1237" s="673"/>
      <c r="F1237" s="667" t="s">
        <v>3088</v>
      </c>
      <c r="G1237" s="667"/>
      <c r="H1237" s="667"/>
      <c r="I1237" s="667" t="s">
        <v>3161</v>
      </c>
      <c r="J1237" s="667">
        <v>8</v>
      </c>
      <c r="K1237" s="583" t="s">
        <v>460</v>
      </c>
      <c r="L1237" s="515" t="s">
        <v>2951</v>
      </c>
      <c r="M1237" s="513">
        <v>0</v>
      </c>
      <c r="N1237" s="513">
        <v>0</v>
      </c>
      <c r="O1237" s="513">
        <v>0</v>
      </c>
      <c r="P1237" s="513">
        <v>0</v>
      </c>
      <c r="Q1237" s="513">
        <v>0</v>
      </c>
      <c r="R1237" s="279">
        <f t="shared" si="19"/>
        <v>0</v>
      </c>
      <c r="S1237" s="513"/>
      <c r="T1237" s="513"/>
      <c r="U1237" s="513"/>
      <c r="V1237" s="513"/>
      <c r="W1237" s="513"/>
      <c r="X1237" s="513"/>
      <c r="Y1237" s="513"/>
      <c r="Z1237" s="513"/>
      <c r="AA1237" s="513"/>
      <c r="AB1237" s="513"/>
      <c r="AC1237" s="513"/>
      <c r="AD1237" s="513"/>
      <c r="AE1237" s="513"/>
      <c r="AF1237" s="513"/>
      <c r="AG1237" s="513"/>
      <c r="AH1237" s="513"/>
      <c r="AI1237" s="513"/>
      <c r="AJ1237" s="513"/>
      <c r="AK1237" s="513"/>
      <c r="AL1237" s="513"/>
      <c r="AM1237" s="513"/>
      <c r="AN1237" s="513"/>
      <c r="AO1237" s="513"/>
      <c r="AP1237" s="513"/>
    </row>
    <row r="1238" spans="1:42" s="415" customFormat="1" ht="16.5" customHeight="1">
      <c r="A1238" s="513"/>
      <c r="B1238" s="667" t="s">
        <v>3214</v>
      </c>
      <c r="C1238" s="667"/>
      <c r="D1238" s="667"/>
      <c r="E1238" s="673"/>
      <c r="F1238" s="667" t="s">
        <v>3088</v>
      </c>
      <c r="G1238" s="667">
        <v>8</v>
      </c>
      <c r="H1238" s="667">
        <v>8</v>
      </c>
      <c r="I1238" s="667" t="s">
        <v>3161</v>
      </c>
      <c r="J1238" s="667">
        <v>8</v>
      </c>
      <c r="K1238" s="583" t="s">
        <v>460</v>
      </c>
      <c r="L1238" s="515" t="s">
        <v>2934</v>
      </c>
      <c r="M1238" s="513">
        <v>0</v>
      </c>
      <c r="N1238" s="513">
        <v>0</v>
      </c>
      <c r="O1238" s="513">
        <v>0</v>
      </c>
      <c r="P1238" s="513">
        <v>0</v>
      </c>
      <c r="Q1238" s="513">
        <v>0</v>
      </c>
      <c r="R1238" s="279">
        <f t="shared" si="19"/>
        <v>0</v>
      </c>
      <c r="S1238" s="513"/>
      <c r="T1238" s="513"/>
      <c r="U1238" s="513"/>
      <c r="V1238" s="513"/>
      <c r="W1238" s="513"/>
      <c r="X1238" s="513"/>
      <c r="Y1238" s="513"/>
      <c r="Z1238" s="513"/>
      <c r="AA1238" s="513"/>
      <c r="AB1238" s="513"/>
      <c r="AC1238" s="513"/>
      <c r="AD1238" s="513"/>
      <c r="AE1238" s="513"/>
      <c r="AF1238" s="513"/>
      <c r="AG1238" s="513"/>
      <c r="AH1238" s="513"/>
      <c r="AI1238" s="513"/>
      <c r="AJ1238" s="513"/>
      <c r="AK1238" s="513"/>
      <c r="AL1238" s="513"/>
      <c r="AM1238" s="513"/>
      <c r="AN1238" s="513"/>
      <c r="AO1238" s="513"/>
      <c r="AP1238" s="513"/>
    </row>
    <row r="1239" spans="1:42" s="415" customFormat="1" ht="48" customHeight="1">
      <c r="A1239"/>
      <c r="B1239" s="583" t="s">
        <v>106</v>
      </c>
      <c r="C1239" s="624"/>
      <c r="D1239" s="672" t="s">
        <v>3681</v>
      </c>
      <c r="E1239" s="624" t="s">
        <v>876</v>
      </c>
      <c r="F1239" s="583" t="s">
        <v>275</v>
      </c>
      <c r="G1239" s="583">
        <v>7</v>
      </c>
      <c r="H1239" s="583">
        <v>8</v>
      </c>
      <c r="I1239" s="583" t="s">
        <v>413</v>
      </c>
      <c r="J1239" s="583">
        <v>9</v>
      </c>
      <c r="K1239" s="682" t="s">
        <v>3089</v>
      </c>
      <c r="L1239" s="515" t="s">
        <v>2934</v>
      </c>
      <c r="M1239" s="513">
        <v>0</v>
      </c>
      <c r="N1239" s="513">
        <v>0</v>
      </c>
      <c r="O1239" s="513">
        <v>0</v>
      </c>
      <c r="P1239" s="513">
        <v>0</v>
      </c>
      <c r="Q1239" s="513">
        <v>0</v>
      </c>
      <c r="R1239" s="588">
        <f t="shared" si="19"/>
        <v>0</v>
      </c>
      <c r="S1239" s="513"/>
      <c r="T1239" s="513"/>
      <c r="U1239" s="513"/>
      <c r="V1239" s="513"/>
      <c r="W1239" s="513"/>
      <c r="X1239" s="513"/>
      <c r="Y1239" s="513"/>
      <c r="Z1239" s="513"/>
      <c r="AA1239" s="513"/>
      <c r="AB1239" s="513"/>
      <c r="AC1239" s="513"/>
      <c r="AD1239" s="513"/>
      <c r="AE1239" s="513"/>
      <c r="AF1239" s="513"/>
      <c r="AG1239" s="513"/>
      <c r="AH1239" s="513"/>
      <c r="AI1239" s="513"/>
      <c r="AJ1239" s="513"/>
      <c r="AK1239" s="513"/>
      <c r="AL1239" s="513"/>
      <c r="AM1239" s="513"/>
      <c r="AN1239" s="513"/>
      <c r="AO1239" s="513"/>
      <c r="AP1239" s="513"/>
    </row>
    <row r="1240" spans="1:42" ht="14.25" customHeight="1">
      <c r="A1240" s="415"/>
      <c r="B1240" s="415" t="s">
        <v>3240</v>
      </c>
      <c r="C1240" s="702" t="s">
        <v>3241</v>
      </c>
      <c r="D1240" s="415" t="s">
        <v>3242</v>
      </c>
      <c r="E1240" s="586"/>
      <c r="F1240" s="586" t="s">
        <v>3244</v>
      </c>
      <c r="G1240" s="586"/>
      <c r="H1240" s="586"/>
      <c r="I1240" s="586" t="s">
        <v>3243</v>
      </c>
      <c r="J1240" s="586">
        <v>1</v>
      </c>
      <c r="K1240" s="586" t="s">
        <v>3245</v>
      </c>
      <c r="L1240" s="587" t="s">
        <v>3246</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3251</v>
      </c>
      <c r="C1241" s="585" t="s">
        <v>3252</v>
      </c>
      <c r="D1241" s="415" t="s">
        <v>3253</v>
      </c>
      <c r="E1241" s="586"/>
      <c r="F1241" s="586" t="s">
        <v>3254</v>
      </c>
      <c r="G1241" s="586">
        <v>2</v>
      </c>
      <c r="H1241" s="586">
        <v>3</v>
      </c>
      <c r="I1241" s="586" t="s">
        <v>3243</v>
      </c>
      <c r="J1241" s="586">
        <v>2</v>
      </c>
      <c r="K1241" s="586" t="s">
        <v>3454</v>
      </c>
      <c r="L1241" s="587" t="s">
        <v>3246</v>
      </c>
      <c r="M1241" s="628">
        <v>0</v>
      </c>
      <c r="N1241" s="628">
        <v>0</v>
      </c>
      <c r="O1241" s="628">
        <v>0</v>
      </c>
      <c r="P1241" s="415">
        <v>1</v>
      </c>
      <c r="Q1241" s="628">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3260</v>
      </c>
      <c r="C1242" s="585" t="s">
        <v>3261</v>
      </c>
      <c r="D1242" s="415" t="s">
        <v>3455</v>
      </c>
      <c r="E1242" s="586"/>
      <c r="F1242" s="586" t="s">
        <v>3254</v>
      </c>
      <c r="G1242" s="586">
        <v>3</v>
      </c>
      <c r="H1242" s="586">
        <v>4</v>
      </c>
      <c r="I1242" s="586" t="s">
        <v>3243</v>
      </c>
      <c r="J1242" s="586">
        <v>4</v>
      </c>
      <c r="K1242" s="586" t="s">
        <v>3245</v>
      </c>
      <c r="L1242" s="587" t="s">
        <v>3246</v>
      </c>
      <c r="M1242" s="415">
        <v>1</v>
      </c>
      <c r="N1242" s="415">
        <v>1</v>
      </c>
      <c r="O1242" s="628">
        <v>0</v>
      </c>
      <c r="P1242" s="628">
        <v>0</v>
      </c>
      <c r="Q1242" s="628">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3456</v>
      </c>
      <c r="C1243" s="585" t="s">
        <v>3692</v>
      </c>
      <c r="D1243" s="415" t="s">
        <v>3457</v>
      </c>
      <c r="E1243" s="586"/>
      <c r="F1243" s="586" t="s">
        <v>3244</v>
      </c>
      <c r="G1243" s="586"/>
      <c r="H1243" s="586"/>
      <c r="I1243" s="586" t="s">
        <v>3243</v>
      </c>
      <c r="J1243" s="586">
        <v>4</v>
      </c>
      <c r="K1243" s="586" t="s">
        <v>3262</v>
      </c>
      <c r="L1243" s="587" t="s">
        <v>3246</v>
      </c>
      <c r="M1243" s="415">
        <v>1</v>
      </c>
      <c r="N1243" s="415">
        <v>2</v>
      </c>
      <c r="O1243" s="415">
        <v>1</v>
      </c>
      <c r="P1243" s="415">
        <v>1</v>
      </c>
      <c r="Q1243" s="628">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3459</v>
      </c>
      <c r="C1244" s="585" t="s">
        <v>3263</v>
      </c>
      <c r="D1244" s="415" t="s">
        <v>3460</v>
      </c>
      <c r="E1244" s="586"/>
      <c r="F1244" s="586" t="s">
        <v>3254</v>
      </c>
      <c r="G1244" s="586">
        <v>3</v>
      </c>
      <c r="H1244" s="586">
        <v>4</v>
      </c>
      <c r="I1244" s="586" t="s">
        <v>3243</v>
      </c>
      <c r="J1244" s="586">
        <v>6</v>
      </c>
      <c r="K1244" s="586" t="s">
        <v>3454</v>
      </c>
      <c r="L1244" s="587" t="s">
        <v>3246</v>
      </c>
      <c r="M1244" s="628">
        <v>0</v>
      </c>
      <c r="N1244" s="415">
        <v>1</v>
      </c>
      <c r="O1244" s="628">
        <v>0</v>
      </c>
      <c r="P1244" s="628">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3461</v>
      </c>
      <c r="C1245" s="585" t="s">
        <v>3264</v>
      </c>
      <c r="D1245" s="415" t="s">
        <v>3462</v>
      </c>
      <c r="E1245" s="586"/>
      <c r="F1245" s="586" t="s">
        <v>3254</v>
      </c>
      <c r="G1245" s="586">
        <v>4</v>
      </c>
      <c r="H1245" s="586">
        <v>4</v>
      </c>
      <c r="I1245" s="586" t="s">
        <v>3243</v>
      </c>
      <c r="J1245" s="586">
        <v>7</v>
      </c>
      <c r="K1245" s="586" t="s">
        <v>3458</v>
      </c>
      <c r="L1245" s="587" t="s">
        <v>3246</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3470</v>
      </c>
      <c r="C1246" s="585" t="s">
        <v>3471</v>
      </c>
      <c r="D1246" s="415" t="s">
        <v>3472</v>
      </c>
      <c r="E1246" s="586"/>
      <c r="F1246" s="586" t="s">
        <v>3244</v>
      </c>
      <c r="G1246" s="586"/>
      <c r="H1246" s="586"/>
      <c r="I1246" s="586" t="s">
        <v>3466</v>
      </c>
      <c r="J1246" s="586">
        <v>2</v>
      </c>
      <c r="K1246" s="586" t="s">
        <v>3454</v>
      </c>
      <c r="L1246" s="587" t="s">
        <v>3246</v>
      </c>
      <c r="M1246" s="628">
        <v>0</v>
      </c>
      <c r="N1246" s="628">
        <v>0</v>
      </c>
      <c r="O1246" s="415">
        <v>2</v>
      </c>
      <c r="P1246" s="628">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3279</v>
      </c>
      <c r="C1247" s="585" t="s">
        <v>3280</v>
      </c>
      <c r="D1247" s="415" t="s">
        <v>3473</v>
      </c>
      <c r="E1247" s="586"/>
      <c r="F1247" s="586" t="s">
        <v>3254</v>
      </c>
      <c r="G1247" s="586">
        <v>2</v>
      </c>
      <c r="H1247" s="586">
        <v>4</v>
      </c>
      <c r="I1247" s="586" t="s">
        <v>3466</v>
      </c>
      <c r="J1247" s="586">
        <v>3</v>
      </c>
      <c r="K1247" s="586" t="s">
        <v>3245</v>
      </c>
      <c r="L1247" s="587" t="s">
        <v>3691</v>
      </c>
      <c r="M1247" s="628">
        <v>0</v>
      </c>
      <c r="N1247" s="628">
        <v>0</v>
      </c>
      <c r="O1247" s="628">
        <v>0</v>
      </c>
      <c r="P1247" s="628">
        <v>0</v>
      </c>
      <c r="Q1247" s="628">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3476</v>
      </c>
      <c r="C1248" s="585" t="s">
        <v>3477</v>
      </c>
      <c r="D1248" s="415" t="s">
        <v>3478</v>
      </c>
      <c r="E1248" s="586"/>
      <c r="F1248" s="586" t="s">
        <v>3244</v>
      </c>
      <c r="G1248" s="586"/>
      <c r="H1248" s="586"/>
      <c r="I1248" s="586" t="s">
        <v>3466</v>
      </c>
      <c r="J1248" s="586">
        <v>4</v>
      </c>
      <c r="K1248" s="586" t="s">
        <v>3458</v>
      </c>
      <c r="L1248" s="587" t="s">
        <v>3246</v>
      </c>
      <c r="M1248" s="628">
        <v>0</v>
      </c>
      <c r="N1248" s="628">
        <v>0</v>
      </c>
      <c r="O1248" s="415">
        <v>2</v>
      </c>
      <c r="P1248" s="628">
        <v>0</v>
      </c>
      <c r="Q1248" s="628">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3479</v>
      </c>
      <c r="C1249" s="585" t="s">
        <v>3282</v>
      </c>
      <c r="D1249" s="415" t="s">
        <v>3480</v>
      </c>
      <c r="E1249" s="586"/>
      <c r="F1249" s="586" t="s">
        <v>3254</v>
      </c>
      <c r="G1249" s="586">
        <v>3</v>
      </c>
      <c r="H1249" s="586">
        <v>3</v>
      </c>
      <c r="I1249" s="586" t="s">
        <v>3466</v>
      </c>
      <c r="J1249" s="586">
        <v>6</v>
      </c>
      <c r="K1249" s="586" t="s">
        <v>3454</v>
      </c>
      <c r="L1249" s="587" t="s">
        <v>3246</v>
      </c>
      <c r="M1249" s="628">
        <v>0</v>
      </c>
      <c r="N1249" s="628">
        <v>0</v>
      </c>
      <c r="O1249" s="628">
        <v>0</v>
      </c>
      <c r="P1249" s="628">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3481</v>
      </c>
      <c r="C1250" s="585" t="s">
        <v>3283</v>
      </c>
      <c r="D1250" s="415" t="s">
        <v>3482</v>
      </c>
      <c r="E1250" s="586"/>
      <c r="F1250" s="586" t="s">
        <v>3254</v>
      </c>
      <c r="G1250" s="586">
        <v>5</v>
      </c>
      <c r="H1250" s="586">
        <v>5</v>
      </c>
      <c r="I1250" s="586" t="s">
        <v>3466</v>
      </c>
      <c r="J1250" s="586">
        <v>7</v>
      </c>
      <c r="K1250" s="586" t="s">
        <v>3458</v>
      </c>
      <c r="L1250" s="587" t="s">
        <v>3246</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3284</v>
      </c>
      <c r="C1251" s="585" t="s">
        <v>3285</v>
      </c>
      <c r="D1251" s="415" t="s">
        <v>3483</v>
      </c>
      <c r="E1251" s="586"/>
      <c r="F1251" s="586" t="s">
        <v>3244</v>
      </c>
      <c r="G1251" s="586"/>
      <c r="H1251" s="586"/>
      <c r="I1251" s="586" t="s">
        <v>3466</v>
      </c>
      <c r="J1251" s="586">
        <v>7</v>
      </c>
      <c r="K1251" s="586" t="s">
        <v>3245</v>
      </c>
      <c r="L1251" s="587" t="s">
        <v>3246</v>
      </c>
      <c r="M1251" s="628">
        <v>0</v>
      </c>
      <c r="N1251" s="628">
        <v>0</v>
      </c>
      <c r="O1251" s="415">
        <v>1</v>
      </c>
      <c r="P1251" s="628">
        <v>1</v>
      </c>
      <c r="Q1251" s="628">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3490</v>
      </c>
      <c r="C1252" s="585" t="s">
        <v>3290</v>
      </c>
      <c r="D1252" s="415" t="s">
        <v>3491</v>
      </c>
      <c r="E1252" s="586"/>
      <c r="F1252" s="586" t="s">
        <v>3244</v>
      </c>
      <c r="G1252" s="586"/>
      <c r="H1252" s="586"/>
      <c r="I1252" s="586" t="s">
        <v>3486</v>
      </c>
      <c r="J1252" s="586">
        <v>2</v>
      </c>
      <c r="K1252" s="586" t="s">
        <v>3458</v>
      </c>
      <c r="L1252" s="587" t="s">
        <v>3246</v>
      </c>
      <c r="M1252" s="628">
        <v>0</v>
      </c>
      <c r="N1252" s="415">
        <v>2</v>
      </c>
      <c r="O1252" s="415">
        <v>2</v>
      </c>
      <c r="P1252" s="415">
        <v>2</v>
      </c>
      <c r="Q1252" s="628">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4329</v>
      </c>
      <c r="C1253" s="585" t="s">
        <v>3288</v>
      </c>
      <c r="D1253" s="415" t="s">
        <v>3487</v>
      </c>
      <c r="E1253" s="586"/>
      <c r="F1253" s="586" t="s">
        <v>3254</v>
      </c>
      <c r="G1253" s="586">
        <v>2</v>
      </c>
      <c r="H1253" s="586">
        <v>1</v>
      </c>
      <c r="I1253" s="586" t="s">
        <v>3486</v>
      </c>
      <c r="J1253" s="586">
        <v>2</v>
      </c>
      <c r="K1253" s="586" t="s">
        <v>3454</v>
      </c>
      <c r="L1253" s="587" t="s">
        <v>3246</v>
      </c>
      <c r="M1253" s="628">
        <v>0</v>
      </c>
      <c r="N1253" s="628">
        <v>0</v>
      </c>
      <c r="O1253" s="628">
        <v>0</v>
      </c>
      <c r="P1253" s="628">
        <v>0</v>
      </c>
      <c r="Q1253" s="628">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3498</v>
      </c>
      <c r="C1254" s="585" t="s">
        <v>3294</v>
      </c>
      <c r="D1254" s="415" t="s">
        <v>3499</v>
      </c>
      <c r="E1254" s="586"/>
      <c r="F1254" s="586" t="s">
        <v>3254</v>
      </c>
      <c r="G1254" s="586">
        <v>3</v>
      </c>
      <c r="H1254" s="586">
        <v>6</v>
      </c>
      <c r="I1254" s="586" t="s">
        <v>3486</v>
      </c>
      <c r="J1254" s="586">
        <v>5</v>
      </c>
      <c r="K1254" s="586" t="s">
        <v>3458</v>
      </c>
      <c r="L1254" s="587" t="s">
        <v>3246</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3295</v>
      </c>
      <c r="C1255" s="585" t="s">
        <v>3296</v>
      </c>
      <c r="D1255" s="415" t="s">
        <v>3500</v>
      </c>
      <c r="E1255" s="586"/>
      <c r="F1255" s="586" t="s">
        <v>3254</v>
      </c>
      <c r="G1255" s="586">
        <v>5</v>
      </c>
      <c r="H1255" s="586">
        <v>5</v>
      </c>
      <c r="I1255" s="586" t="s">
        <v>3486</v>
      </c>
      <c r="J1255" s="586">
        <v>7</v>
      </c>
      <c r="K1255" s="586" t="s">
        <v>3245</v>
      </c>
      <c r="L1255" s="587" t="s">
        <v>3246</v>
      </c>
      <c r="M1255" s="415">
        <v>1</v>
      </c>
      <c r="N1255" s="628">
        <v>0</v>
      </c>
      <c r="O1255" s="415">
        <v>1</v>
      </c>
      <c r="P1255" s="628">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3297</v>
      </c>
      <c r="C1256" s="585" t="s">
        <v>3298</v>
      </c>
      <c r="D1256" s="415" t="s">
        <v>3501</v>
      </c>
      <c r="E1256" s="586"/>
      <c r="F1256" s="586" t="s">
        <v>3244</v>
      </c>
      <c r="G1256" s="586"/>
      <c r="H1256" s="586"/>
      <c r="I1256" s="586" t="s">
        <v>3486</v>
      </c>
      <c r="J1256" s="586">
        <v>8</v>
      </c>
      <c r="K1256" s="586" t="s">
        <v>3245</v>
      </c>
      <c r="L1256" s="587" t="s">
        <v>3246</v>
      </c>
      <c r="M1256" s="415">
        <v>1</v>
      </c>
      <c r="N1256" s="628">
        <v>0</v>
      </c>
      <c r="O1256" s="415">
        <v>1</v>
      </c>
      <c r="P1256" s="415">
        <v>1</v>
      </c>
      <c r="Q1256" s="628">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3502</v>
      </c>
      <c r="C1257" s="585" t="s">
        <v>3299</v>
      </c>
      <c r="D1257" s="415" t="s">
        <v>3503</v>
      </c>
      <c r="E1257" s="586"/>
      <c r="F1257" s="586" t="s">
        <v>3244</v>
      </c>
      <c r="G1257" s="586"/>
      <c r="H1257" s="586"/>
      <c r="I1257" s="586" t="s">
        <v>3504</v>
      </c>
      <c r="J1257" s="586">
        <v>0</v>
      </c>
      <c r="K1257" s="586" t="s">
        <v>3250</v>
      </c>
      <c r="L1257" s="587" t="s">
        <v>3246</v>
      </c>
      <c r="M1257" s="628">
        <v>0</v>
      </c>
      <c r="N1257" s="628">
        <v>0</v>
      </c>
      <c r="O1257" s="628">
        <v>0</v>
      </c>
      <c r="P1257" s="415">
        <v>1</v>
      </c>
      <c r="Q1257" s="628">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3513</v>
      </c>
      <c r="C1258" s="585" t="s">
        <v>3305</v>
      </c>
      <c r="D1258" s="415" t="s">
        <v>3514</v>
      </c>
      <c r="E1258" s="586"/>
      <c r="F1258" s="586" t="s">
        <v>3244</v>
      </c>
      <c r="G1258" s="586"/>
      <c r="H1258" s="586"/>
      <c r="I1258" s="586" t="s">
        <v>3504</v>
      </c>
      <c r="J1258" s="586">
        <v>3</v>
      </c>
      <c r="K1258" s="586" t="s">
        <v>3454</v>
      </c>
      <c r="L1258" s="587" t="s">
        <v>3246</v>
      </c>
      <c r="M1258" s="628">
        <v>0</v>
      </c>
      <c r="N1258" s="415">
        <v>1</v>
      </c>
      <c r="O1258" s="628">
        <v>0</v>
      </c>
      <c r="P1258" s="415">
        <v>2</v>
      </c>
      <c r="Q1258" s="628">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3517</v>
      </c>
      <c r="C1259" s="585" t="s">
        <v>3307</v>
      </c>
      <c r="D1259" s="415" t="s">
        <v>3518</v>
      </c>
      <c r="E1259" s="586"/>
      <c r="F1259" s="586" t="s">
        <v>3244</v>
      </c>
      <c r="G1259" s="586"/>
      <c r="H1259" s="586"/>
      <c r="I1259" s="586" t="s">
        <v>3504</v>
      </c>
      <c r="J1259" s="586">
        <v>5</v>
      </c>
      <c r="K1259" s="586" t="s">
        <v>3458</v>
      </c>
      <c r="L1259" s="587" t="s">
        <v>3246</v>
      </c>
      <c r="M1259" s="415">
        <v>1</v>
      </c>
      <c r="N1259" s="415">
        <v>1</v>
      </c>
      <c r="O1259" s="415">
        <v>2</v>
      </c>
      <c r="P1259" s="415">
        <v>1</v>
      </c>
      <c r="Q1259" s="628">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3515</v>
      </c>
      <c r="C1260" s="585" t="s">
        <v>3306</v>
      </c>
      <c r="D1260" s="415" t="s">
        <v>3516</v>
      </c>
      <c r="E1260" s="586"/>
      <c r="F1260" s="586" t="s">
        <v>3254</v>
      </c>
      <c r="G1260" s="586">
        <v>4</v>
      </c>
      <c r="H1260" s="586">
        <v>6</v>
      </c>
      <c r="I1260" s="586" t="s">
        <v>3504</v>
      </c>
      <c r="J1260" s="586">
        <v>5</v>
      </c>
      <c r="K1260" s="586" t="s">
        <v>3458</v>
      </c>
      <c r="L1260" s="587" t="s">
        <v>3246</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3308</v>
      </c>
      <c r="C1261" s="585" t="s">
        <v>3309</v>
      </c>
      <c r="D1261" s="415" t="s">
        <v>3519</v>
      </c>
      <c r="E1261" s="586"/>
      <c r="F1261" s="586" t="s">
        <v>3254</v>
      </c>
      <c r="G1261" s="586">
        <v>5</v>
      </c>
      <c r="H1261" s="586">
        <v>5</v>
      </c>
      <c r="I1261" s="586" t="s">
        <v>3504</v>
      </c>
      <c r="J1261" s="586">
        <v>6</v>
      </c>
      <c r="K1261" s="586" t="s">
        <v>3245</v>
      </c>
      <c r="L1261" s="587" t="s">
        <v>3246</v>
      </c>
      <c r="M1261" s="628">
        <v>0</v>
      </c>
      <c r="N1261" s="415">
        <v>1</v>
      </c>
      <c r="O1261" s="628">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4034</v>
      </c>
      <c r="C1262" s="585" t="s">
        <v>3310</v>
      </c>
      <c r="D1262" s="415" t="s">
        <v>3520</v>
      </c>
      <c r="E1262" s="586"/>
      <c r="F1262" s="586" t="s">
        <v>3244</v>
      </c>
      <c r="G1262" s="586"/>
      <c r="H1262" s="586"/>
      <c r="I1262" s="586" t="s">
        <v>3504</v>
      </c>
      <c r="J1262" s="586">
        <v>9</v>
      </c>
      <c r="K1262" s="586" t="s">
        <v>3245</v>
      </c>
      <c r="L1262" s="587" t="s">
        <v>3246</v>
      </c>
      <c r="M1262" s="628">
        <v>0</v>
      </c>
      <c r="N1262" s="415">
        <v>1</v>
      </c>
      <c r="O1262" s="628">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3321</v>
      </c>
      <c r="C1263" s="585" t="s">
        <v>3322</v>
      </c>
      <c r="D1263" s="415" t="s">
        <v>3530</v>
      </c>
      <c r="E1263" s="586"/>
      <c r="F1263" s="586" t="s">
        <v>3244</v>
      </c>
      <c r="G1263" s="586"/>
      <c r="H1263" s="586"/>
      <c r="I1263" s="586" t="s">
        <v>3523</v>
      </c>
      <c r="J1263" s="586">
        <v>4</v>
      </c>
      <c r="K1263" s="586" t="s">
        <v>3458</v>
      </c>
      <c r="L1263" s="587" t="s">
        <v>3246</v>
      </c>
      <c r="M1263" s="415">
        <v>1</v>
      </c>
      <c r="N1263" s="415">
        <v>1</v>
      </c>
      <c r="O1263" s="415">
        <v>1</v>
      </c>
      <c r="P1263" s="415">
        <v>2</v>
      </c>
      <c r="Q1263" s="628">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3535</v>
      </c>
      <c r="C1264" s="585" t="s">
        <v>3326</v>
      </c>
      <c r="D1264" s="415" t="s">
        <v>3536</v>
      </c>
      <c r="E1264" s="586"/>
      <c r="F1264" s="586" t="s">
        <v>3244</v>
      </c>
      <c r="G1264" s="586"/>
      <c r="H1264" s="586"/>
      <c r="I1264" s="586" t="s">
        <v>3523</v>
      </c>
      <c r="J1264" s="586">
        <v>5</v>
      </c>
      <c r="K1264" s="586" t="s">
        <v>3458</v>
      </c>
      <c r="L1264" s="587" t="s">
        <v>3246</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3690</v>
      </c>
      <c r="C1265" s="585" t="s">
        <v>3323</v>
      </c>
      <c r="D1265" s="415" t="s">
        <v>3531</v>
      </c>
      <c r="E1265" s="586"/>
      <c r="F1265" s="586" t="s">
        <v>3254</v>
      </c>
      <c r="G1265" s="586">
        <v>4</v>
      </c>
      <c r="H1265" s="586">
        <v>2</v>
      </c>
      <c r="I1265" s="586" t="s">
        <v>3523</v>
      </c>
      <c r="J1265" s="586">
        <v>5</v>
      </c>
      <c r="K1265" s="586" t="s">
        <v>3245</v>
      </c>
      <c r="L1265" s="587" t="s">
        <v>3246</v>
      </c>
      <c r="M1265" s="628">
        <v>0</v>
      </c>
      <c r="N1265" s="628">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633" t="s">
        <v>4319</v>
      </c>
      <c r="C1266" s="585" t="s">
        <v>3325</v>
      </c>
      <c r="D1266" s="415" t="s">
        <v>3534</v>
      </c>
      <c r="E1266" s="586"/>
      <c r="F1266" s="586" t="s">
        <v>3244</v>
      </c>
      <c r="G1266" s="586"/>
      <c r="H1266" s="586"/>
      <c r="I1266" s="586" t="s">
        <v>3523</v>
      </c>
      <c r="J1266" s="586">
        <v>5</v>
      </c>
      <c r="K1266" s="586" t="s">
        <v>3245</v>
      </c>
      <c r="L1266" s="587" t="s">
        <v>3246</v>
      </c>
      <c r="M1266" s="628">
        <v>0</v>
      </c>
      <c r="N1266" s="628">
        <v>0</v>
      </c>
      <c r="O1266" s="628">
        <v>0</v>
      </c>
      <c r="P1266" s="415">
        <v>1</v>
      </c>
      <c r="Q1266" s="628">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3540</v>
      </c>
      <c r="C1267" s="585" t="s">
        <v>3335</v>
      </c>
      <c r="D1267" s="415" t="s">
        <v>3336</v>
      </c>
      <c r="E1267" s="586"/>
      <c r="F1267" s="586" t="s">
        <v>3254</v>
      </c>
      <c r="G1267" s="586">
        <v>2</v>
      </c>
      <c r="H1267" s="586">
        <v>3</v>
      </c>
      <c r="I1267" s="586" t="s">
        <v>3537</v>
      </c>
      <c r="J1267" s="586">
        <v>2</v>
      </c>
      <c r="K1267" s="586" t="s">
        <v>3458</v>
      </c>
      <c r="L1267" s="587" t="s">
        <v>3246</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3338</v>
      </c>
      <c r="C1268" s="585" t="s">
        <v>3339</v>
      </c>
      <c r="D1268" s="415" t="s">
        <v>3543</v>
      </c>
      <c r="E1268" s="586" t="s">
        <v>3469</v>
      </c>
      <c r="F1268" s="586" t="s">
        <v>3254</v>
      </c>
      <c r="G1268" s="586">
        <v>3</v>
      </c>
      <c r="H1268" s="586">
        <v>3</v>
      </c>
      <c r="I1268" s="586" t="s">
        <v>3537</v>
      </c>
      <c r="J1268" s="586">
        <v>3</v>
      </c>
      <c r="K1268" s="586" t="s">
        <v>3245</v>
      </c>
      <c r="L1268" s="587" t="s">
        <v>3246</v>
      </c>
      <c r="M1268" s="628">
        <v>0</v>
      </c>
      <c r="N1268" s="415">
        <v>1</v>
      </c>
      <c r="O1268" s="628">
        <v>0</v>
      </c>
      <c r="P1268" s="628">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3546</v>
      </c>
      <c r="C1269" s="585" t="s">
        <v>3341</v>
      </c>
      <c r="D1269" s="415" t="s">
        <v>3547</v>
      </c>
      <c r="E1269" s="586" t="s">
        <v>3469</v>
      </c>
      <c r="F1269" s="586" t="s">
        <v>3254</v>
      </c>
      <c r="G1269" s="586">
        <v>3</v>
      </c>
      <c r="H1269" s="586">
        <v>5</v>
      </c>
      <c r="I1269" s="586" t="s">
        <v>3537</v>
      </c>
      <c r="J1269" s="586">
        <v>4</v>
      </c>
      <c r="K1269" s="586" t="s">
        <v>3458</v>
      </c>
      <c r="L1269" s="587" t="s">
        <v>3246</v>
      </c>
      <c r="M1269" s="628">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3548</v>
      </c>
      <c r="C1270" s="585" t="s">
        <v>3342</v>
      </c>
      <c r="D1270" s="415" t="s">
        <v>3549</v>
      </c>
      <c r="E1270" s="586"/>
      <c r="F1270" s="586" t="s">
        <v>3244</v>
      </c>
      <c r="G1270" s="586"/>
      <c r="H1270" s="586"/>
      <c r="I1270" s="586" t="s">
        <v>3537</v>
      </c>
      <c r="J1270" s="586">
        <v>6</v>
      </c>
      <c r="K1270" s="586" t="s">
        <v>3454</v>
      </c>
      <c r="L1270" s="587" t="s">
        <v>3246</v>
      </c>
      <c r="M1270" s="628">
        <v>0</v>
      </c>
      <c r="N1270" s="628">
        <v>0</v>
      </c>
      <c r="O1270" s="415">
        <v>0</v>
      </c>
      <c r="P1270" s="415">
        <v>1</v>
      </c>
      <c r="Q1270" s="628">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3550</v>
      </c>
      <c r="C1271" s="585" t="s">
        <v>3343</v>
      </c>
      <c r="D1271" s="415" t="s">
        <v>3551</v>
      </c>
      <c r="E1271" s="586"/>
      <c r="F1271" s="586" t="s">
        <v>3244</v>
      </c>
      <c r="G1271" s="586"/>
      <c r="H1271" s="586"/>
      <c r="I1271" s="586" t="s">
        <v>3537</v>
      </c>
      <c r="J1271" s="586">
        <v>7</v>
      </c>
      <c r="K1271" s="586" t="s">
        <v>3245</v>
      </c>
      <c r="L1271" s="587" t="s">
        <v>3246</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3558</v>
      </c>
      <c r="C1272" s="585" t="s">
        <v>3349</v>
      </c>
      <c r="D1272" s="415" t="s">
        <v>3559</v>
      </c>
      <c r="E1272" s="586"/>
      <c r="F1272" s="586" t="s">
        <v>3244</v>
      </c>
      <c r="G1272" s="586"/>
      <c r="H1272" s="586"/>
      <c r="I1272" s="586" t="s">
        <v>3554</v>
      </c>
      <c r="J1272" s="586">
        <v>2</v>
      </c>
      <c r="K1272" s="586" t="s">
        <v>3454</v>
      </c>
      <c r="L1272" s="587" t="s">
        <v>3246</v>
      </c>
      <c r="M1272" s="628">
        <v>0</v>
      </c>
      <c r="N1272" s="628">
        <v>0</v>
      </c>
      <c r="O1272" s="628">
        <v>0</v>
      </c>
      <c r="P1272" s="628">
        <v>0</v>
      </c>
      <c r="Q1272" s="628">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3347</v>
      </c>
      <c r="C1273" s="585" t="s">
        <v>3348</v>
      </c>
      <c r="D1273" s="415" t="s">
        <v>3557</v>
      </c>
      <c r="E1273" s="586"/>
      <c r="F1273" s="586" t="s">
        <v>3254</v>
      </c>
      <c r="G1273" s="586">
        <v>1</v>
      </c>
      <c r="H1273" s="586">
        <v>2</v>
      </c>
      <c r="I1273" s="586" t="s">
        <v>3554</v>
      </c>
      <c r="J1273" s="586">
        <v>2</v>
      </c>
      <c r="K1273" s="586" t="s">
        <v>3245</v>
      </c>
      <c r="L1273" s="587" t="s">
        <v>3246</v>
      </c>
      <c r="M1273" s="415">
        <v>1</v>
      </c>
      <c r="N1273" s="415">
        <v>1</v>
      </c>
      <c r="O1273" s="628">
        <v>0</v>
      </c>
      <c r="P1273" s="628">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3699</v>
      </c>
      <c r="C1274" s="585" t="s">
        <v>3350</v>
      </c>
      <c r="D1274" s="415" t="s">
        <v>3560</v>
      </c>
      <c r="E1274" s="586" t="s">
        <v>3465</v>
      </c>
      <c r="F1274" s="586" t="s">
        <v>3254</v>
      </c>
      <c r="G1274" s="586">
        <v>2</v>
      </c>
      <c r="H1274" s="586">
        <v>4</v>
      </c>
      <c r="I1274" s="586" t="s">
        <v>3554</v>
      </c>
      <c r="J1274" s="586">
        <v>4</v>
      </c>
      <c r="K1274" s="586" t="s">
        <v>3454</v>
      </c>
      <c r="L1274" s="587" t="s">
        <v>3691</v>
      </c>
      <c r="M1274" s="415">
        <v>0</v>
      </c>
      <c r="N1274" s="628">
        <v>0</v>
      </c>
      <c r="O1274" s="628">
        <v>0</v>
      </c>
      <c r="P1274" s="628">
        <v>0</v>
      </c>
      <c r="Q1274" s="628">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633" t="s">
        <v>3351</v>
      </c>
      <c r="C1275" s="585" t="s">
        <v>3352</v>
      </c>
      <c r="D1275" s="415" t="s">
        <v>3561</v>
      </c>
      <c r="E1275" s="586"/>
      <c r="F1275" s="586" t="s">
        <v>3244</v>
      </c>
      <c r="G1275" s="586"/>
      <c r="H1275" s="586"/>
      <c r="I1275" s="586" t="s">
        <v>3554</v>
      </c>
      <c r="J1275" s="586">
        <v>4</v>
      </c>
      <c r="K1275" s="586" t="s">
        <v>3458</v>
      </c>
      <c r="L1275" s="587" t="s">
        <v>3246</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3563</v>
      </c>
      <c r="C1276" s="585" t="s">
        <v>3355</v>
      </c>
      <c r="D1276" s="415" t="s">
        <v>3564</v>
      </c>
      <c r="E1276" s="586"/>
      <c r="F1276" s="586" t="s">
        <v>3244</v>
      </c>
      <c r="G1276" s="586"/>
      <c r="H1276" s="586"/>
      <c r="I1276" s="586" t="s">
        <v>3554</v>
      </c>
      <c r="J1276" s="586">
        <v>5</v>
      </c>
      <c r="K1276" s="586" t="s">
        <v>3454</v>
      </c>
      <c r="L1276" s="587" t="s">
        <v>3246</v>
      </c>
      <c r="M1276" s="628">
        <v>0</v>
      </c>
      <c r="N1276" s="628">
        <v>0</v>
      </c>
      <c r="O1276" s="628">
        <v>0</v>
      </c>
      <c r="P1276" s="415">
        <v>2</v>
      </c>
      <c r="Q1276" s="628">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633" t="s">
        <v>3356</v>
      </c>
      <c r="C1277" s="585" t="s">
        <v>3357</v>
      </c>
      <c r="D1277" s="415" t="s">
        <v>3565</v>
      </c>
      <c r="E1277" s="586"/>
      <c r="F1277" s="586" t="s">
        <v>3254</v>
      </c>
      <c r="G1277" s="586">
        <v>3</v>
      </c>
      <c r="H1277" s="586">
        <v>4</v>
      </c>
      <c r="I1277" s="586" t="s">
        <v>3554</v>
      </c>
      <c r="J1277" s="586">
        <v>6</v>
      </c>
      <c r="K1277" s="586" t="s">
        <v>3458</v>
      </c>
      <c r="L1277" s="587" t="s">
        <v>3246</v>
      </c>
      <c r="M1277" s="415">
        <v>1</v>
      </c>
      <c r="N1277" s="628">
        <v>0</v>
      </c>
      <c r="O1277" s="415">
        <v>2</v>
      </c>
      <c r="P1277" s="628">
        <v>0</v>
      </c>
      <c r="Q1277" s="628">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633" t="s">
        <v>3358</v>
      </c>
      <c r="C1278" s="585" t="s">
        <v>3359</v>
      </c>
      <c r="D1278" s="415" t="s">
        <v>3566</v>
      </c>
      <c r="E1278" s="586"/>
      <c r="F1278" s="586" t="s">
        <v>3244</v>
      </c>
      <c r="G1278" s="586"/>
      <c r="H1278" s="586"/>
      <c r="I1278" s="586" t="s">
        <v>3554</v>
      </c>
      <c r="J1278" s="586">
        <v>7</v>
      </c>
      <c r="K1278" s="586" t="s">
        <v>3245</v>
      </c>
      <c r="L1278" s="587" t="s">
        <v>3246</v>
      </c>
      <c r="M1278" s="415">
        <v>1</v>
      </c>
      <c r="N1278" s="415">
        <v>0</v>
      </c>
      <c r="O1278" s="415">
        <v>1</v>
      </c>
      <c r="P1278" s="628">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3360</v>
      </c>
      <c r="C1279" s="585" t="s">
        <v>3361</v>
      </c>
      <c r="D1279" s="415" t="s">
        <v>3567</v>
      </c>
      <c r="E1279" s="586"/>
      <c r="F1279" s="586" t="s">
        <v>3244</v>
      </c>
      <c r="G1279" s="586"/>
      <c r="H1279" s="586"/>
      <c r="I1279" s="586" t="s">
        <v>3568</v>
      </c>
      <c r="J1279" s="586">
        <v>1</v>
      </c>
      <c r="K1279" s="586" t="s">
        <v>3454</v>
      </c>
      <c r="L1279" s="587" t="s">
        <v>3691</v>
      </c>
      <c r="M1279" s="628">
        <v>0</v>
      </c>
      <c r="N1279" s="628">
        <v>0</v>
      </c>
      <c r="O1279" s="628">
        <v>0</v>
      </c>
      <c r="P1279" s="628">
        <v>0</v>
      </c>
      <c r="Q1279" s="628">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633" t="s">
        <v>3363</v>
      </c>
      <c r="C1280" s="585" t="s">
        <v>3364</v>
      </c>
      <c r="D1280" s="415" t="s">
        <v>3569</v>
      </c>
      <c r="E1280" s="586"/>
      <c r="F1280" s="586" t="s">
        <v>3244</v>
      </c>
      <c r="G1280" s="586"/>
      <c r="H1280" s="586"/>
      <c r="I1280" s="586" t="s">
        <v>3568</v>
      </c>
      <c r="J1280" s="586">
        <v>1</v>
      </c>
      <c r="K1280" s="586" t="s">
        <v>3245</v>
      </c>
      <c r="L1280" s="587" t="s">
        <v>3246</v>
      </c>
      <c r="M1280" s="628">
        <v>0</v>
      </c>
      <c r="N1280" s="628">
        <v>0</v>
      </c>
      <c r="O1280" s="628">
        <v>0</v>
      </c>
      <c r="P1280" s="628">
        <v>0</v>
      </c>
      <c r="Q1280" s="628">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3570</v>
      </c>
      <c r="C1281" s="585" t="s">
        <v>3571</v>
      </c>
      <c r="D1281" s="415" t="s">
        <v>3572</v>
      </c>
      <c r="E1281" s="586" t="s">
        <v>3573</v>
      </c>
      <c r="F1281" s="586" t="s">
        <v>3254</v>
      </c>
      <c r="G1281" s="586">
        <v>2</v>
      </c>
      <c r="H1281" s="586">
        <v>2</v>
      </c>
      <c r="I1281" s="586" t="s">
        <v>3568</v>
      </c>
      <c r="J1281" s="586">
        <v>2</v>
      </c>
      <c r="K1281" s="586" t="s">
        <v>3454</v>
      </c>
      <c r="L1281" s="587" t="s">
        <v>3691</v>
      </c>
      <c r="M1281" s="628">
        <v>0</v>
      </c>
      <c r="N1281" s="628">
        <v>0</v>
      </c>
      <c r="O1281" s="628">
        <v>0</v>
      </c>
      <c r="P1281" s="628">
        <v>0</v>
      </c>
      <c r="Q1281" s="628">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3578</v>
      </c>
      <c r="C1282" s="585" t="s">
        <v>3368</v>
      </c>
      <c r="D1282" s="415" t="s">
        <v>3579</v>
      </c>
      <c r="E1282" s="586" t="s">
        <v>3573</v>
      </c>
      <c r="F1282" s="586" t="s">
        <v>3254</v>
      </c>
      <c r="G1282" s="586">
        <v>1</v>
      </c>
      <c r="H1282" s="586">
        <v>5</v>
      </c>
      <c r="I1282" s="586" t="s">
        <v>3568</v>
      </c>
      <c r="J1282" s="586">
        <v>3</v>
      </c>
      <c r="K1282" s="586" t="s">
        <v>3454</v>
      </c>
      <c r="L1282" s="587" t="s">
        <v>3246</v>
      </c>
      <c r="M1282" s="628">
        <v>0</v>
      </c>
      <c r="N1282" s="628">
        <v>0</v>
      </c>
      <c r="O1282" s="415">
        <v>1</v>
      </c>
      <c r="P1282" s="628">
        <v>0</v>
      </c>
      <c r="Q1282" s="628">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3582</v>
      </c>
      <c r="C1283" s="585" t="s">
        <v>3370</v>
      </c>
      <c r="D1283" s="415" t="s">
        <v>3371</v>
      </c>
      <c r="E1283" s="586"/>
      <c r="F1283" s="586" t="s">
        <v>3254</v>
      </c>
      <c r="G1283" s="586">
        <v>4</v>
      </c>
      <c r="H1283" s="586">
        <v>5</v>
      </c>
      <c r="I1283" s="586" t="s">
        <v>3568</v>
      </c>
      <c r="J1283" s="586">
        <v>5</v>
      </c>
      <c r="K1283" s="586" t="s">
        <v>3458</v>
      </c>
      <c r="L1283" s="587" t="s">
        <v>3246</v>
      </c>
      <c r="M1283" s="415">
        <v>2</v>
      </c>
      <c r="N1283" s="628">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3583</v>
      </c>
      <c r="C1284" s="585" t="s">
        <v>3372</v>
      </c>
      <c r="D1284" s="415" t="s">
        <v>3373</v>
      </c>
      <c r="E1284" s="586"/>
      <c r="F1284" s="586" t="s">
        <v>3244</v>
      </c>
      <c r="G1284" s="586"/>
      <c r="H1284" s="586"/>
      <c r="I1284" s="586" t="s">
        <v>3568</v>
      </c>
      <c r="J1284" s="586">
        <v>6</v>
      </c>
      <c r="K1284" s="586" t="s">
        <v>3458</v>
      </c>
      <c r="L1284" s="587" t="s">
        <v>3246</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3374</v>
      </c>
      <c r="C1285" s="585" t="s">
        <v>3375</v>
      </c>
      <c r="D1285" s="415" t="s">
        <v>3584</v>
      </c>
      <c r="E1285" s="586"/>
      <c r="F1285" s="586" t="s">
        <v>3254</v>
      </c>
      <c r="G1285" s="586">
        <v>5</v>
      </c>
      <c r="H1285" s="586">
        <v>5</v>
      </c>
      <c r="I1285" s="586" t="s">
        <v>3568</v>
      </c>
      <c r="J1285" s="586">
        <v>8</v>
      </c>
      <c r="K1285" s="586" t="s">
        <v>3245</v>
      </c>
      <c r="L1285" s="587" t="s">
        <v>3246</v>
      </c>
      <c r="M1285" s="415">
        <v>1</v>
      </c>
      <c r="N1285" s="628">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3386</v>
      </c>
      <c r="C1286" s="585" t="s">
        <v>3387</v>
      </c>
      <c r="D1286" s="415" t="s">
        <v>3592</v>
      </c>
      <c r="E1286" s="586" t="s">
        <v>3465</v>
      </c>
      <c r="F1286" s="586" t="s">
        <v>3254</v>
      </c>
      <c r="G1286" s="586">
        <v>3</v>
      </c>
      <c r="H1286" s="586">
        <v>4</v>
      </c>
      <c r="I1286" s="586" t="s">
        <v>3586</v>
      </c>
      <c r="J1286" s="586">
        <v>5</v>
      </c>
      <c r="K1286" s="586" t="s">
        <v>3454</v>
      </c>
      <c r="L1286" s="587" t="s">
        <v>3246</v>
      </c>
      <c r="M1286" s="628">
        <v>0</v>
      </c>
      <c r="N1286" s="628">
        <v>0</v>
      </c>
      <c r="O1286" s="628">
        <v>0</v>
      </c>
      <c r="P1286" s="628">
        <v>0</v>
      </c>
      <c r="Q1286" s="628">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633" t="s">
        <v>3384</v>
      </c>
      <c r="C1287" s="585" t="s">
        <v>3385</v>
      </c>
      <c r="D1287" s="415" t="s">
        <v>3591</v>
      </c>
      <c r="E1287" s="586"/>
      <c r="F1287" s="586" t="s">
        <v>3527</v>
      </c>
      <c r="G1287" s="586">
        <v>1</v>
      </c>
      <c r="H1287" s="586">
        <v>3</v>
      </c>
      <c r="I1287" s="586" t="s">
        <v>3586</v>
      </c>
      <c r="J1287" s="586">
        <v>5</v>
      </c>
      <c r="K1287" s="586" t="s">
        <v>3458</v>
      </c>
      <c r="L1287" s="587" t="s">
        <v>3246</v>
      </c>
      <c r="M1287" s="628">
        <v>0</v>
      </c>
      <c r="N1287" s="415">
        <v>2</v>
      </c>
      <c r="O1287" s="415">
        <v>1</v>
      </c>
      <c r="P1287" s="628">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3593</v>
      </c>
      <c r="C1288" s="585" t="s">
        <v>3388</v>
      </c>
      <c r="D1288" s="415" t="s">
        <v>3594</v>
      </c>
      <c r="E1288" s="586" t="s">
        <v>3465</v>
      </c>
      <c r="F1288" s="586" t="s">
        <v>3254</v>
      </c>
      <c r="G1288" s="586">
        <v>2</v>
      </c>
      <c r="H1288" s="586">
        <v>5</v>
      </c>
      <c r="I1288" s="586" t="s">
        <v>3586</v>
      </c>
      <c r="J1288" s="586">
        <v>6</v>
      </c>
      <c r="K1288" s="586" t="s">
        <v>3454</v>
      </c>
      <c r="L1288" s="587" t="s">
        <v>3246</v>
      </c>
      <c r="M1288" s="628">
        <v>0</v>
      </c>
      <c r="N1288" s="628">
        <v>0</v>
      </c>
      <c r="O1288" s="415">
        <v>0</v>
      </c>
      <c r="P1288" s="628">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633" t="s">
        <v>3390</v>
      </c>
      <c r="C1289" s="585" t="s">
        <v>3597</v>
      </c>
      <c r="D1289" s="415" t="s">
        <v>3451</v>
      </c>
      <c r="E1289" s="586"/>
      <c r="F1289" s="586" t="s">
        <v>3598</v>
      </c>
      <c r="G1289" s="586"/>
      <c r="H1289" s="586">
        <v>7</v>
      </c>
      <c r="I1289" s="586" t="s">
        <v>3586</v>
      </c>
      <c r="J1289" s="586">
        <v>7</v>
      </c>
      <c r="K1289" s="586" t="s">
        <v>3245</v>
      </c>
      <c r="L1289" s="587" t="s">
        <v>3246</v>
      </c>
      <c r="M1289" s="628">
        <v>0</v>
      </c>
      <c r="N1289" s="628">
        <v>0</v>
      </c>
      <c r="O1289" s="628">
        <v>0</v>
      </c>
      <c r="P1289" s="628">
        <v>0</v>
      </c>
      <c r="Q1289" s="628">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3595</v>
      </c>
      <c r="C1290" s="585" t="s">
        <v>3389</v>
      </c>
      <c r="D1290" s="415" t="s">
        <v>3596</v>
      </c>
      <c r="E1290" s="586" t="s">
        <v>3465</v>
      </c>
      <c r="F1290" s="586" t="s">
        <v>3254</v>
      </c>
      <c r="G1290" s="586">
        <v>3</v>
      </c>
      <c r="H1290" s="586">
        <v>8</v>
      </c>
      <c r="I1290" s="586" t="s">
        <v>3586</v>
      </c>
      <c r="J1290" s="586">
        <v>7</v>
      </c>
      <c r="K1290" s="586" t="s">
        <v>3458</v>
      </c>
      <c r="L1290" s="587" t="s">
        <v>3246</v>
      </c>
      <c r="M1290" s="415">
        <v>2</v>
      </c>
      <c r="N1290" s="415">
        <v>1</v>
      </c>
      <c r="O1290" s="415">
        <v>2</v>
      </c>
      <c r="P1290" s="628">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3695</v>
      </c>
      <c r="C1291" s="585" t="s">
        <v>3391</v>
      </c>
      <c r="D1291" s="415" t="s">
        <v>3599</v>
      </c>
      <c r="E1291" s="586"/>
      <c r="F1291" s="586" t="s">
        <v>3244</v>
      </c>
      <c r="G1291" s="586"/>
      <c r="H1291" s="586"/>
      <c r="I1291" s="586" t="s">
        <v>3586</v>
      </c>
      <c r="J1291" s="586">
        <v>9</v>
      </c>
      <c r="K1291" s="586" t="s">
        <v>3245</v>
      </c>
      <c r="L1291" s="587" t="s">
        <v>3246</v>
      </c>
      <c r="M1291" s="415">
        <v>1</v>
      </c>
      <c r="N1291" s="415">
        <v>1</v>
      </c>
      <c r="O1291" s="628">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633" t="s">
        <v>3399</v>
      </c>
      <c r="C1292" s="585" t="s">
        <v>3607</v>
      </c>
      <c r="D1292" s="415" t="s">
        <v>3608</v>
      </c>
      <c r="E1292" s="586"/>
      <c r="F1292" s="586" t="s">
        <v>3254</v>
      </c>
      <c r="G1292" s="586">
        <v>1</v>
      </c>
      <c r="H1292" s="586">
        <v>3</v>
      </c>
      <c r="I1292" s="586" t="s">
        <v>3602</v>
      </c>
      <c r="J1292" s="586">
        <v>1</v>
      </c>
      <c r="K1292" s="586" t="s">
        <v>3458</v>
      </c>
      <c r="L1292" s="587" t="s">
        <v>3246</v>
      </c>
      <c r="M1292" s="415">
        <v>1</v>
      </c>
      <c r="N1292" s="628">
        <v>0</v>
      </c>
      <c r="O1292" s="415">
        <v>1</v>
      </c>
      <c r="P1292" s="628">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3612</v>
      </c>
      <c r="C1293" s="585" t="s">
        <v>3405</v>
      </c>
      <c r="D1293" s="415" t="s">
        <v>3613</v>
      </c>
      <c r="E1293" s="586" t="s">
        <v>3465</v>
      </c>
      <c r="F1293" s="586" t="s">
        <v>3254</v>
      </c>
      <c r="G1293" s="586">
        <v>2</v>
      </c>
      <c r="H1293" s="586">
        <v>1</v>
      </c>
      <c r="I1293" s="586" t="s">
        <v>3602</v>
      </c>
      <c r="J1293" s="586">
        <v>2</v>
      </c>
      <c r="K1293" s="586" t="s">
        <v>3454</v>
      </c>
      <c r="L1293" s="587" t="s">
        <v>3246</v>
      </c>
      <c r="M1293" s="628">
        <v>0</v>
      </c>
      <c r="N1293" s="628">
        <v>0</v>
      </c>
      <c r="O1293" s="628">
        <v>0</v>
      </c>
      <c r="P1293" s="628">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633" t="s">
        <v>3414</v>
      </c>
      <c r="C1294" s="585" t="s">
        <v>3415</v>
      </c>
      <c r="D1294" s="415" t="s">
        <v>3633</v>
      </c>
      <c r="E1294" s="586" t="s">
        <v>3634</v>
      </c>
      <c r="F1294" s="586" t="s">
        <v>3254</v>
      </c>
      <c r="G1294" s="586">
        <v>3</v>
      </c>
      <c r="H1294" s="586">
        <v>4</v>
      </c>
      <c r="I1294" s="586" t="s">
        <v>3602</v>
      </c>
      <c r="J1294" s="586">
        <v>3</v>
      </c>
      <c r="K1294" s="586" t="s">
        <v>3458</v>
      </c>
      <c r="L1294" s="587" t="s">
        <v>3691</v>
      </c>
      <c r="M1294" s="628">
        <v>0</v>
      </c>
      <c r="N1294" s="628">
        <v>0</v>
      </c>
      <c r="O1294" s="628">
        <v>0</v>
      </c>
      <c r="P1294" s="628">
        <v>0</v>
      </c>
      <c r="Q1294" s="628">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3426</v>
      </c>
      <c r="C1295" s="585" t="s">
        <v>3427</v>
      </c>
      <c r="D1295" s="415" t="s">
        <v>3650</v>
      </c>
      <c r="E1295" s="586"/>
      <c r="F1295" s="586" t="s">
        <v>3254</v>
      </c>
      <c r="G1295" s="586">
        <v>5</v>
      </c>
      <c r="H1295" s="586">
        <v>6</v>
      </c>
      <c r="I1295" s="586" t="s">
        <v>3602</v>
      </c>
      <c r="J1295" s="586">
        <v>4</v>
      </c>
      <c r="K1295" s="586" t="s">
        <v>3245</v>
      </c>
      <c r="L1295" s="587" t="s">
        <v>3246</v>
      </c>
      <c r="M1295" s="628">
        <v>0</v>
      </c>
      <c r="N1295" s="415">
        <v>1</v>
      </c>
      <c r="O1295" s="415">
        <v>1</v>
      </c>
      <c r="P1295" s="415">
        <v>1</v>
      </c>
      <c r="Q1295" s="628">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3635</v>
      </c>
      <c r="C1296" s="585" t="s">
        <v>3417</v>
      </c>
      <c r="D1296" s="415" t="s">
        <v>3636</v>
      </c>
      <c r="E1296" s="586"/>
      <c r="F1296" s="586" t="s">
        <v>3254</v>
      </c>
      <c r="G1296" s="586">
        <v>2</v>
      </c>
      <c r="H1296" s="586">
        <v>6</v>
      </c>
      <c r="I1296" s="586" t="s">
        <v>3602</v>
      </c>
      <c r="J1296" s="586">
        <v>4</v>
      </c>
      <c r="K1296" s="586" t="s">
        <v>3458</v>
      </c>
      <c r="L1296" s="587" t="s">
        <v>3246</v>
      </c>
      <c r="M1296" s="628">
        <v>0</v>
      </c>
      <c r="N1296" s="628">
        <v>0</v>
      </c>
      <c r="O1296" s="628">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3641</v>
      </c>
      <c r="C1297" s="585" t="s">
        <v>3420</v>
      </c>
      <c r="D1297" s="415" t="s">
        <v>3642</v>
      </c>
      <c r="E1297" s="586" t="s">
        <v>3465</v>
      </c>
      <c r="F1297" s="586" t="s">
        <v>3254</v>
      </c>
      <c r="G1297" s="586">
        <v>4</v>
      </c>
      <c r="H1297" s="586">
        <v>3</v>
      </c>
      <c r="I1297" s="586" t="s">
        <v>3602</v>
      </c>
      <c r="J1297" s="586">
        <v>4</v>
      </c>
      <c r="K1297" s="586" t="s">
        <v>3458</v>
      </c>
      <c r="L1297" s="587" t="s">
        <v>3246</v>
      </c>
      <c r="M1297" s="415">
        <v>1</v>
      </c>
      <c r="N1297" s="415">
        <v>2</v>
      </c>
      <c r="O1297" s="415">
        <v>1</v>
      </c>
      <c r="P1297" s="628">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633" t="s">
        <v>3423</v>
      </c>
      <c r="C1298" s="585" t="s">
        <v>3647</v>
      </c>
      <c r="D1298" s="415" t="s">
        <v>3452</v>
      </c>
      <c r="E1298" s="586"/>
      <c r="F1298" s="586" t="s">
        <v>3254</v>
      </c>
      <c r="G1298" s="586">
        <v>4</v>
      </c>
      <c r="H1298" s="586">
        <v>5</v>
      </c>
      <c r="I1298" s="586" t="s">
        <v>3602</v>
      </c>
      <c r="J1298" s="586">
        <v>4</v>
      </c>
      <c r="K1298" s="586" t="s">
        <v>3245</v>
      </c>
      <c r="L1298" s="587" t="s">
        <v>3246</v>
      </c>
      <c r="M1298" s="628">
        <v>0</v>
      </c>
      <c r="N1298" s="628">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3418</v>
      </c>
      <c r="C1299" s="585" t="s">
        <v>3419</v>
      </c>
      <c r="D1299" s="415" t="s">
        <v>3637</v>
      </c>
      <c r="E1299" s="586" t="s">
        <v>3465</v>
      </c>
      <c r="F1299" s="586" t="s">
        <v>3254</v>
      </c>
      <c r="G1299" s="586">
        <v>3</v>
      </c>
      <c r="H1299" s="586">
        <v>1</v>
      </c>
      <c r="I1299" s="586" t="s">
        <v>3602</v>
      </c>
      <c r="J1299" s="586">
        <v>4</v>
      </c>
      <c r="K1299" s="586" t="s">
        <v>3454</v>
      </c>
      <c r="L1299" s="587" t="s">
        <v>3246</v>
      </c>
      <c r="M1299" s="628">
        <v>0</v>
      </c>
      <c r="N1299" s="628">
        <v>0</v>
      </c>
      <c r="O1299" s="415">
        <v>1</v>
      </c>
      <c r="P1299" s="628">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3658</v>
      </c>
      <c r="C1300" s="585" t="s">
        <v>3432</v>
      </c>
      <c r="D1300" s="415" t="s">
        <v>3433</v>
      </c>
      <c r="E1300" s="586"/>
      <c r="F1300" s="586" t="s">
        <v>3254</v>
      </c>
      <c r="G1300" s="586">
        <v>3</v>
      </c>
      <c r="H1300" s="586">
        <v>3</v>
      </c>
      <c r="I1300" s="586" t="s">
        <v>3602</v>
      </c>
      <c r="J1300" s="586">
        <v>5</v>
      </c>
      <c r="K1300" s="586" t="s">
        <v>3458</v>
      </c>
      <c r="L1300" s="587" t="s">
        <v>3246</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633" t="s">
        <v>3704</v>
      </c>
      <c r="C1301" s="585" t="s">
        <v>3430</v>
      </c>
      <c r="D1301" s="415" t="s">
        <v>3655</v>
      </c>
      <c r="E1301" s="586" t="s">
        <v>3465</v>
      </c>
      <c r="F1301" s="586" t="s">
        <v>3254</v>
      </c>
      <c r="G1301" s="586">
        <v>3</v>
      </c>
      <c r="H1301" s="586">
        <v>2</v>
      </c>
      <c r="I1301" s="586" t="s">
        <v>3602</v>
      </c>
      <c r="J1301" s="586">
        <v>5</v>
      </c>
      <c r="K1301" s="586" t="s">
        <v>3245</v>
      </c>
      <c r="L1301" s="587" t="s">
        <v>3691</v>
      </c>
      <c r="M1301" s="628">
        <v>0</v>
      </c>
      <c r="N1301" s="628">
        <v>0</v>
      </c>
      <c r="O1301" s="628">
        <v>0</v>
      </c>
      <c r="P1301" s="628">
        <v>0</v>
      </c>
      <c r="Q1301" s="628">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633" t="s">
        <v>3434</v>
      </c>
      <c r="C1302" s="585" t="s">
        <v>3435</v>
      </c>
      <c r="D1302" s="415" t="s">
        <v>3659</v>
      </c>
      <c r="E1302" s="586" t="s">
        <v>3634</v>
      </c>
      <c r="F1302" s="586" t="s">
        <v>3254</v>
      </c>
      <c r="G1302" s="586">
        <v>4</v>
      </c>
      <c r="H1302" s="586">
        <v>4</v>
      </c>
      <c r="I1302" s="586" t="s">
        <v>3602</v>
      </c>
      <c r="J1302" s="586">
        <v>5</v>
      </c>
      <c r="K1302" s="586" t="s">
        <v>3245</v>
      </c>
      <c r="L1302" s="587" t="s">
        <v>3246</v>
      </c>
      <c r="M1302" s="628">
        <v>0</v>
      </c>
      <c r="N1302" s="628">
        <v>0</v>
      </c>
      <c r="O1302" s="628">
        <v>0</v>
      </c>
      <c r="P1302" s="415">
        <v>1</v>
      </c>
      <c r="Q1302" s="628">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3660</v>
      </c>
      <c r="C1303" s="585" t="s">
        <v>3436</v>
      </c>
      <c r="D1303" s="415" t="s">
        <v>3437</v>
      </c>
      <c r="E1303" s="586"/>
      <c r="F1303" s="586" t="s">
        <v>3254</v>
      </c>
      <c r="G1303" s="586">
        <v>5</v>
      </c>
      <c r="H1303" s="586">
        <v>5</v>
      </c>
      <c r="I1303" s="586" t="s">
        <v>3602</v>
      </c>
      <c r="J1303" s="586">
        <v>5</v>
      </c>
      <c r="K1303" s="586" t="s">
        <v>3458</v>
      </c>
      <c r="L1303" s="587" t="s">
        <v>3246</v>
      </c>
      <c r="M1303" s="628">
        <v>0</v>
      </c>
      <c r="N1303" s="415">
        <v>1</v>
      </c>
      <c r="O1303" s="628">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3656</v>
      </c>
      <c r="C1304" s="585" t="s">
        <v>3431</v>
      </c>
      <c r="D1304" s="415" t="s">
        <v>3657</v>
      </c>
      <c r="E1304" s="586"/>
      <c r="F1304" s="586" t="s">
        <v>3254</v>
      </c>
      <c r="G1304" s="586">
        <v>3</v>
      </c>
      <c r="H1304" s="586">
        <v>3</v>
      </c>
      <c r="I1304" s="586" t="s">
        <v>3602</v>
      </c>
      <c r="J1304" s="586">
        <v>5</v>
      </c>
      <c r="K1304" s="586" t="s">
        <v>3458</v>
      </c>
      <c r="L1304" s="587" t="s">
        <v>3246</v>
      </c>
      <c r="M1304" s="415">
        <v>2</v>
      </c>
      <c r="N1304" s="415">
        <v>2</v>
      </c>
      <c r="O1304" s="628">
        <v>0</v>
      </c>
      <c r="P1304" s="628">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3662</v>
      </c>
      <c r="C1305" s="585" t="s">
        <v>3439</v>
      </c>
      <c r="D1305" s="415" t="s">
        <v>3663</v>
      </c>
      <c r="E1305" s="586" t="s">
        <v>3634</v>
      </c>
      <c r="F1305" s="586" t="s">
        <v>3254</v>
      </c>
      <c r="G1305" s="586">
        <v>6</v>
      </c>
      <c r="H1305" s="586">
        <v>6</v>
      </c>
      <c r="I1305" s="586" t="s">
        <v>3602</v>
      </c>
      <c r="J1305" s="586">
        <v>5</v>
      </c>
      <c r="K1305" s="586" t="s">
        <v>3458</v>
      </c>
      <c r="L1305" s="587" t="s">
        <v>3246</v>
      </c>
      <c r="M1305" s="415">
        <v>1</v>
      </c>
      <c r="N1305" s="415">
        <v>1</v>
      </c>
      <c r="O1305" s="415">
        <v>1</v>
      </c>
      <c r="P1305" s="415">
        <v>1</v>
      </c>
      <c r="Q1305" s="628">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3673</v>
      </c>
      <c r="C1306" s="585" t="s">
        <v>3446</v>
      </c>
      <c r="D1306" s="415" t="s">
        <v>3674</v>
      </c>
      <c r="E1306" s="586"/>
      <c r="F1306" s="586" t="s">
        <v>3254</v>
      </c>
      <c r="G1306" s="586">
        <v>7</v>
      </c>
      <c r="H1306" s="586">
        <v>7</v>
      </c>
      <c r="I1306" s="586" t="s">
        <v>3602</v>
      </c>
      <c r="J1306" s="586">
        <v>7</v>
      </c>
      <c r="K1306" s="586" t="s">
        <v>3458</v>
      </c>
      <c r="L1306" s="587" t="s">
        <v>3246</v>
      </c>
      <c r="M1306" s="628">
        <v>0</v>
      </c>
      <c r="N1306" s="415">
        <v>1</v>
      </c>
      <c r="O1306" s="628">
        <v>0</v>
      </c>
      <c r="P1306" s="415">
        <v>1</v>
      </c>
      <c r="Q1306" s="628">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3449</v>
      </c>
      <c r="C1307" s="585" t="s">
        <v>3450</v>
      </c>
      <c r="D1307" s="415" t="s">
        <v>3677</v>
      </c>
      <c r="E1307" s="586" t="s">
        <v>3465</v>
      </c>
      <c r="F1307" s="586" t="s">
        <v>3254</v>
      </c>
      <c r="G1307" s="586">
        <v>10</v>
      </c>
      <c r="H1307" s="586">
        <v>10</v>
      </c>
      <c r="I1307" s="586" t="s">
        <v>3602</v>
      </c>
      <c r="J1307" s="586">
        <v>10</v>
      </c>
      <c r="K1307" s="586" t="s">
        <v>3245</v>
      </c>
      <c r="L1307" s="587" t="s">
        <v>3246</v>
      </c>
      <c r="M1307" s="628">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3247</v>
      </c>
      <c r="C1308" s="585" t="s">
        <v>3248</v>
      </c>
      <c r="D1308" s="415" t="s">
        <v>3249</v>
      </c>
      <c r="E1308" s="586"/>
      <c r="F1308" s="586" t="s">
        <v>3244</v>
      </c>
      <c r="G1308" s="586"/>
      <c r="H1308" s="586"/>
      <c r="I1308" s="586" t="s">
        <v>3243</v>
      </c>
      <c r="J1308" s="586">
        <v>1</v>
      </c>
      <c r="K1308" s="586" t="s">
        <v>3250</v>
      </c>
      <c r="L1308" s="587" t="s">
        <v>3691</v>
      </c>
      <c r="M1308" s="628">
        <v>0</v>
      </c>
      <c r="N1308" s="628">
        <v>0</v>
      </c>
      <c r="O1308" s="628">
        <v>0</v>
      </c>
      <c r="P1308" s="628">
        <v>0</v>
      </c>
      <c r="Q1308" s="628">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628" t="s">
        <v>3256</v>
      </c>
      <c r="C1309" s="629" t="s">
        <v>3257</v>
      </c>
      <c r="D1309" s="628" t="s">
        <v>3258</v>
      </c>
      <c r="E1309" s="630"/>
      <c r="F1309" s="630" t="s">
        <v>3244</v>
      </c>
      <c r="G1309" s="630"/>
      <c r="H1309" s="630"/>
      <c r="I1309" s="630" t="s">
        <v>3243</v>
      </c>
      <c r="J1309" s="630">
        <v>3</v>
      </c>
      <c r="K1309" s="630" t="s">
        <v>3250</v>
      </c>
      <c r="L1309" s="631" t="s">
        <v>3691</v>
      </c>
      <c r="M1309" s="628">
        <v>0</v>
      </c>
      <c r="N1309" s="628">
        <v>0</v>
      </c>
      <c r="O1309" s="628">
        <v>0</v>
      </c>
      <c r="P1309" s="628">
        <v>0</v>
      </c>
      <c r="Q1309" s="628">
        <v>0</v>
      </c>
      <c r="R1309" s="628">
        <f t="shared" si="21"/>
        <v>0</v>
      </c>
      <c r="S1309" s="628"/>
      <c r="T1309" s="628"/>
      <c r="U1309" s="628"/>
      <c r="V1309" s="628"/>
      <c r="W1309" s="628"/>
      <c r="X1309" s="628"/>
      <c r="Y1309" s="628"/>
      <c r="Z1309" s="628"/>
      <c r="AA1309" s="628"/>
      <c r="AB1309" s="628"/>
      <c r="AC1309" s="628"/>
      <c r="AD1309" s="628"/>
      <c r="AE1309" s="628"/>
      <c r="AF1309" s="628"/>
      <c r="AG1309" s="628"/>
      <c r="AH1309" s="628"/>
      <c r="AI1309" s="628"/>
      <c r="AJ1309" s="628"/>
      <c r="AK1309" s="628"/>
      <c r="AL1309" s="628"/>
      <c r="AM1309" s="628"/>
      <c r="AN1309" s="628"/>
      <c r="AO1309" s="628"/>
      <c r="AP1309" s="628"/>
    </row>
    <row r="1310" spans="1:42" ht="14.25" customHeight="1">
      <c r="A1310" s="415"/>
      <c r="B1310" s="628" t="s">
        <v>3265</v>
      </c>
      <c r="C1310" s="629" t="s">
        <v>3266</v>
      </c>
      <c r="D1310" s="628" t="s">
        <v>3267</v>
      </c>
      <c r="E1310" s="630"/>
      <c r="F1310" s="630" t="s">
        <v>3254</v>
      </c>
      <c r="G1310" s="630">
        <v>4</v>
      </c>
      <c r="H1310" s="630">
        <v>4</v>
      </c>
      <c r="I1310" s="630" t="s">
        <v>3243</v>
      </c>
      <c r="J1310" s="630">
        <v>8</v>
      </c>
      <c r="K1310" s="630" t="s">
        <v>3250</v>
      </c>
      <c r="L1310" s="631" t="s">
        <v>3691</v>
      </c>
      <c r="M1310" s="628">
        <v>0</v>
      </c>
      <c r="N1310" s="628">
        <v>0</v>
      </c>
      <c r="O1310" s="628">
        <v>0</v>
      </c>
      <c r="P1310" s="628">
        <v>0</v>
      </c>
      <c r="Q1310" s="628">
        <v>0</v>
      </c>
      <c r="R1310" s="628">
        <f t="shared" si="21"/>
        <v>0</v>
      </c>
      <c r="S1310" s="628"/>
      <c r="T1310" s="628"/>
      <c r="U1310" s="628"/>
      <c r="V1310" s="628"/>
      <c r="W1310" s="628"/>
      <c r="X1310" s="628"/>
      <c r="Y1310" s="628"/>
      <c r="Z1310" s="628"/>
      <c r="AA1310" s="628"/>
      <c r="AB1310" s="628"/>
      <c r="AC1310" s="628"/>
      <c r="AD1310" s="628"/>
      <c r="AE1310" s="628"/>
      <c r="AF1310" s="628"/>
      <c r="AG1310" s="628"/>
      <c r="AH1310" s="628"/>
      <c r="AI1310" s="628"/>
      <c r="AJ1310" s="628"/>
      <c r="AK1310" s="628"/>
      <c r="AL1310" s="628"/>
      <c r="AM1310" s="628"/>
      <c r="AN1310" s="628"/>
      <c r="AO1310" s="628"/>
      <c r="AP1310" s="628"/>
    </row>
    <row r="1311" spans="1:42" ht="14.25" customHeight="1">
      <c r="A1311" s="415"/>
      <c r="B1311" s="415" t="s">
        <v>3463</v>
      </c>
      <c r="C1311" s="585" t="s">
        <v>3268</v>
      </c>
      <c r="D1311" s="415" t="s">
        <v>3464</v>
      </c>
      <c r="E1311" s="586" t="s">
        <v>3465</v>
      </c>
      <c r="F1311" s="586" t="s">
        <v>3254</v>
      </c>
      <c r="G1311" s="586">
        <v>8</v>
      </c>
      <c r="H1311" s="586">
        <v>8</v>
      </c>
      <c r="I1311" s="586" t="s">
        <v>3243</v>
      </c>
      <c r="J1311" s="586">
        <v>10</v>
      </c>
      <c r="K1311" s="586" t="s">
        <v>3454</v>
      </c>
      <c r="L1311" s="587" t="s">
        <v>3691</v>
      </c>
      <c r="M1311" s="628">
        <v>0</v>
      </c>
      <c r="N1311" s="628">
        <v>0</v>
      </c>
      <c r="O1311" s="628">
        <v>0</v>
      </c>
      <c r="P1311" s="628">
        <v>0</v>
      </c>
      <c r="Q1311" s="628">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628" t="s">
        <v>3270</v>
      </c>
      <c r="C1312" s="629" t="s">
        <v>3271</v>
      </c>
      <c r="D1312" s="628" t="s">
        <v>3272</v>
      </c>
      <c r="E1312" s="630"/>
      <c r="F1312" s="630" t="s">
        <v>3244</v>
      </c>
      <c r="G1312" s="630"/>
      <c r="H1312" s="630"/>
      <c r="I1312" s="630" t="s">
        <v>3273</v>
      </c>
      <c r="J1312" s="630">
        <v>1</v>
      </c>
      <c r="K1312" s="630" t="s">
        <v>3250</v>
      </c>
      <c r="L1312" s="631" t="s">
        <v>3691</v>
      </c>
      <c r="M1312" s="628">
        <v>0</v>
      </c>
      <c r="N1312" s="628">
        <v>0</v>
      </c>
      <c r="O1312" s="628">
        <v>0</v>
      </c>
      <c r="P1312" s="628">
        <v>0</v>
      </c>
      <c r="Q1312" s="628">
        <v>0</v>
      </c>
      <c r="R1312" s="628">
        <f t="shared" si="21"/>
        <v>0</v>
      </c>
      <c r="S1312" s="628"/>
      <c r="T1312" s="628"/>
      <c r="U1312" s="628"/>
      <c r="V1312" s="628"/>
      <c r="W1312" s="628"/>
      <c r="X1312" s="628"/>
      <c r="Y1312" s="628"/>
      <c r="Z1312" s="628"/>
      <c r="AA1312" s="628"/>
      <c r="AB1312" s="628"/>
      <c r="AC1312" s="628"/>
      <c r="AD1312" s="628"/>
      <c r="AE1312" s="628"/>
      <c r="AF1312" s="628"/>
      <c r="AG1312" s="628"/>
      <c r="AH1312" s="628"/>
      <c r="AI1312" s="628"/>
      <c r="AJ1312" s="628"/>
      <c r="AK1312" s="628"/>
      <c r="AL1312" s="628"/>
      <c r="AM1312" s="628"/>
      <c r="AN1312" s="628"/>
      <c r="AO1312" s="628"/>
      <c r="AP1312" s="628"/>
    </row>
    <row r="1313" spans="1:42" ht="14.25" customHeight="1">
      <c r="A1313" s="415"/>
      <c r="B1313" s="415" t="s">
        <v>3467</v>
      </c>
      <c r="C1313" s="585" t="s">
        <v>3274</v>
      </c>
      <c r="D1313" s="415" t="s">
        <v>3468</v>
      </c>
      <c r="E1313" s="586" t="s">
        <v>3469</v>
      </c>
      <c r="F1313" s="586" t="s">
        <v>3254</v>
      </c>
      <c r="G1313" s="586">
        <v>2</v>
      </c>
      <c r="H1313" s="586">
        <v>1</v>
      </c>
      <c r="I1313" s="586" t="s">
        <v>3466</v>
      </c>
      <c r="J1313" s="586">
        <v>2</v>
      </c>
      <c r="K1313" s="586" t="s">
        <v>3454</v>
      </c>
      <c r="L1313" s="587" t="s">
        <v>3691</v>
      </c>
      <c r="M1313" s="628">
        <v>0</v>
      </c>
      <c r="N1313" s="628">
        <v>0</v>
      </c>
      <c r="O1313" s="628">
        <v>0</v>
      </c>
      <c r="P1313" s="628">
        <v>0</v>
      </c>
      <c r="Q1313" s="628">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628" t="s">
        <v>3276</v>
      </c>
      <c r="C1314" s="629" t="s">
        <v>3277</v>
      </c>
      <c r="D1314" s="628" t="s">
        <v>3278</v>
      </c>
      <c r="E1314" s="630"/>
      <c r="F1314" s="630" t="s">
        <v>3244</v>
      </c>
      <c r="G1314" s="630"/>
      <c r="H1314" s="630"/>
      <c r="I1314" s="630" t="s">
        <v>3273</v>
      </c>
      <c r="J1314" s="630">
        <v>2</v>
      </c>
      <c r="K1314" s="630" t="s">
        <v>3250</v>
      </c>
      <c r="L1314" s="631" t="s">
        <v>3691</v>
      </c>
      <c r="M1314" s="628">
        <v>0</v>
      </c>
      <c r="N1314" s="628">
        <v>0</v>
      </c>
      <c r="O1314" s="628">
        <v>0</v>
      </c>
      <c r="P1314" s="628">
        <v>0</v>
      </c>
      <c r="Q1314" s="628">
        <v>0</v>
      </c>
      <c r="R1314" s="628">
        <f t="shared" si="21"/>
        <v>0</v>
      </c>
      <c r="S1314" s="628"/>
      <c r="T1314" s="628"/>
      <c r="U1314" s="628"/>
      <c r="V1314" s="628"/>
      <c r="W1314" s="628"/>
      <c r="X1314" s="628"/>
      <c r="Y1314" s="628"/>
      <c r="Z1314" s="628"/>
      <c r="AA1314" s="628"/>
      <c r="AB1314" s="628"/>
      <c r="AC1314" s="628"/>
      <c r="AD1314" s="628"/>
      <c r="AE1314" s="628"/>
      <c r="AF1314" s="628"/>
      <c r="AG1314" s="628"/>
      <c r="AH1314" s="628"/>
      <c r="AI1314" s="628"/>
      <c r="AJ1314" s="628"/>
      <c r="AK1314" s="628"/>
      <c r="AL1314" s="628"/>
      <c r="AM1314" s="628"/>
      <c r="AN1314" s="628"/>
      <c r="AO1314" s="628"/>
      <c r="AP1314" s="628"/>
    </row>
    <row r="1315" spans="1:42" ht="14.25" customHeight="1">
      <c r="A1315" s="415"/>
      <c r="B1315" s="415" t="s">
        <v>3474</v>
      </c>
      <c r="C1315" s="585" t="s">
        <v>3281</v>
      </c>
      <c r="D1315" s="415" t="s">
        <v>3475</v>
      </c>
      <c r="E1315" s="586" t="s">
        <v>3469</v>
      </c>
      <c r="F1315" s="586" t="s">
        <v>3254</v>
      </c>
      <c r="G1315" s="586">
        <v>4</v>
      </c>
      <c r="H1315" s="586">
        <v>3</v>
      </c>
      <c r="I1315" s="586" t="s">
        <v>3466</v>
      </c>
      <c r="J1315" s="586">
        <v>4</v>
      </c>
      <c r="K1315" s="586" t="s">
        <v>3250</v>
      </c>
      <c r="L1315" s="587" t="s">
        <v>3691</v>
      </c>
      <c r="M1315" s="628">
        <v>0</v>
      </c>
      <c r="N1315" s="628">
        <v>0</v>
      </c>
      <c r="O1315" s="628">
        <v>0</v>
      </c>
      <c r="P1315" s="628">
        <v>0</v>
      </c>
      <c r="Q1315" s="628">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3484</v>
      </c>
      <c r="C1316" s="585" t="s">
        <v>3286</v>
      </c>
      <c r="D1316" s="415" t="s">
        <v>3485</v>
      </c>
      <c r="E1316" s="586"/>
      <c r="F1316" s="586" t="s">
        <v>3244</v>
      </c>
      <c r="G1316" s="586"/>
      <c r="H1316" s="586"/>
      <c r="I1316" s="586" t="s">
        <v>3486</v>
      </c>
      <c r="J1316" s="586">
        <v>1</v>
      </c>
      <c r="K1316" s="586" t="s">
        <v>3250</v>
      </c>
      <c r="L1316" s="587" t="s">
        <v>3691</v>
      </c>
      <c r="M1316" s="628">
        <v>0</v>
      </c>
      <c r="N1316" s="628">
        <v>0</v>
      </c>
      <c r="O1316" s="628">
        <v>0</v>
      </c>
      <c r="P1316" s="628">
        <v>0</v>
      </c>
      <c r="Q1316" s="628">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3494</v>
      </c>
      <c r="C1317" s="585" t="s">
        <v>3292</v>
      </c>
      <c r="D1317" s="415" t="s">
        <v>3495</v>
      </c>
      <c r="E1317" s="586"/>
      <c r="F1317" s="586" t="s">
        <v>3244</v>
      </c>
      <c r="G1317" s="586"/>
      <c r="H1317" s="586"/>
      <c r="I1317" s="586" t="s">
        <v>3486</v>
      </c>
      <c r="J1317" s="586">
        <v>2</v>
      </c>
      <c r="K1317" s="586" t="s">
        <v>3250</v>
      </c>
      <c r="L1317" s="587" t="s">
        <v>3691</v>
      </c>
      <c r="M1317" s="628">
        <v>0</v>
      </c>
      <c r="N1317" s="628">
        <v>0</v>
      </c>
      <c r="O1317" s="628">
        <v>0</v>
      </c>
      <c r="P1317" s="628">
        <v>0</v>
      </c>
      <c r="Q1317" s="628">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3492</v>
      </c>
      <c r="C1318" s="585" t="s">
        <v>3291</v>
      </c>
      <c r="D1318" s="415" t="s">
        <v>3493</v>
      </c>
      <c r="E1318" s="586"/>
      <c r="F1318" s="586" t="s">
        <v>3244</v>
      </c>
      <c r="G1318" s="586"/>
      <c r="H1318" s="586"/>
      <c r="I1318" s="586" t="s">
        <v>3486</v>
      </c>
      <c r="J1318" s="586">
        <v>2</v>
      </c>
      <c r="K1318" s="586" t="s">
        <v>3454</v>
      </c>
      <c r="L1318" s="587" t="s">
        <v>3691</v>
      </c>
      <c r="M1318" s="628">
        <v>0</v>
      </c>
      <c r="N1318" s="628">
        <v>0</v>
      </c>
      <c r="O1318" s="628">
        <v>0</v>
      </c>
      <c r="P1318" s="628">
        <v>0</v>
      </c>
      <c r="Q1318" s="628">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3488</v>
      </c>
      <c r="C1319" s="585" t="s">
        <v>3289</v>
      </c>
      <c r="D1319" s="415" t="s">
        <v>3489</v>
      </c>
      <c r="E1319" s="586" t="s">
        <v>3465</v>
      </c>
      <c r="F1319" s="586" t="s">
        <v>3254</v>
      </c>
      <c r="G1319" s="586">
        <v>2</v>
      </c>
      <c r="H1319" s="586">
        <v>2</v>
      </c>
      <c r="I1319" s="586" t="s">
        <v>3486</v>
      </c>
      <c r="J1319" s="586">
        <v>2</v>
      </c>
      <c r="K1319" s="586" t="s">
        <v>3250</v>
      </c>
      <c r="L1319" s="587" t="s">
        <v>3691</v>
      </c>
      <c r="M1319" s="628">
        <v>0</v>
      </c>
      <c r="N1319" s="628">
        <v>0</v>
      </c>
      <c r="O1319" s="628">
        <v>0</v>
      </c>
      <c r="P1319" s="628">
        <v>0</v>
      </c>
      <c r="Q1319" s="628">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3496</v>
      </c>
      <c r="C1320" s="585" t="s">
        <v>3293</v>
      </c>
      <c r="D1320" s="415" t="s">
        <v>3497</v>
      </c>
      <c r="E1320" s="586" t="s">
        <v>3465</v>
      </c>
      <c r="F1320" s="586" t="s">
        <v>3254</v>
      </c>
      <c r="G1320" s="586">
        <v>2</v>
      </c>
      <c r="H1320" s="586">
        <v>2</v>
      </c>
      <c r="I1320" s="586" t="s">
        <v>3486</v>
      </c>
      <c r="J1320" s="586">
        <v>3</v>
      </c>
      <c r="K1320" s="586" t="s">
        <v>3454</v>
      </c>
      <c r="L1320" s="587" t="s">
        <v>3691</v>
      </c>
      <c r="M1320" s="628">
        <v>0</v>
      </c>
      <c r="N1320" s="628">
        <v>0</v>
      </c>
      <c r="O1320" s="628">
        <v>0</v>
      </c>
      <c r="P1320" s="628">
        <v>0</v>
      </c>
      <c r="Q1320" s="628">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3505</v>
      </c>
      <c r="C1321" s="585" t="s">
        <v>3301</v>
      </c>
      <c r="D1321" s="415" t="s">
        <v>3506</v>
      </c>
      <c r="E1321" s="586"/>
      <c r="F1321" s="586" t="s">
        <v>3254</v>
      </c>
      <c r="G1321" s="586">
        <v>0</v>
      </c>
      <c r="H1321" s="586">
        <v>2</v>
      </c>
      <c r="I1321" s="586" t="s">
        <v>3504</v>
      </c>
      <c r="J1321" s="586">
        <v>1</v>
      </c>
      <c r="K1321" s="586" t="s">
        <v>3454</v>
      </c>
      <c r="L1321" s="587" t="s">
        <v>3691</v>
      </c>
      <c r="M1321" s="628">
        <v>0</v>
      </c>
      <c r="N1321" s="628">
        <v>0</v>
      </c>
      <c r="O1321" s="628">
        <v>0</v>
      </c>
      <c r="P1321" s="628">
        <v>0</v>
      </c>
      <c r="Q1321" s="628">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3507</v>
      </c>
      <c r="C1322" s="585" t="s">
        <v>3302</v>
      </c>
      <c r="D1322" s="415" t="s">
        <v>3508</v>
      </c>
      <c r="E1322" s="586" t="s">
        <v>3465</v>
      </c>
      <c r="F1322" s="586" t="s">
        <v>3254</v>
      </c>
      <c r="G1322" s="586">
        <v>2</v>
      </c>
      <c r="H1322" s="586">
        <v>1</v>
      </c>
      <c r="I1322" s="586" t="s">
        <v>3504</v>
      </c>
      <c r="J1322" s="586">
        <v>2</v>
      </c>
      <c r="K1322" s="586" t="s">
        <v>3250</v>
      </c>
      <c r="L1322" s="587" t="s">
        <v>3691</v>
      </c>
      <c r="M1322" s="628">
        <v>0</v>
      </c>
      <c r="N1322" s="628">
        <v>0</v>
      </c>
      <c r="O1322" s="628">
        <v>0</v>
      </c>
      <c r="P1322" s="628">
        <v>0</v>
      </c>
      <c r="Q1322" s="628">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3509</v>
      </c>
      <c r="C1323" s="585" t="s">
        <v>3303</v>
      </c>
      <c r="D1323" s="415" t="s">
        <v>3510</v>
      </c>
      <c r="E1323" s="586"/>
      <c r="F1323" s="586" t="s">
        <v>3244</v>
      </c>
      <c r="G1323" s="586"/>
      <c r="H1323" s="586"/>
      <c r="I1323" s="586" t="s">
        <v>3504</v>
      </c>
      <c r="J1323" s="586">
        <v>2</v>
      </c>
      <c r="K1323" s="586" t="s">
        <v>3250</v>
      </c>
      <c r="L1323" s="587" t="s">
        <v>3691</v>
      </c>
      <c r="M1323" s="628">
        <v>0</v>
      </c>
      <c r="N1323" s="628">
        <v>0</v>
      </c>
      <c r="O1323" s="628">
        <v>0</v>
      </c>
      <c r="P1323" s="628">
        <v>0</v>
      </c>
      <c r="Q1323" s="628">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3511</v>
      </c>
      <c r="C1324" s="585" t="s">
        <v>3304</v>
      </c>
      <c r="D1324" s="415" t="s">
        <v>3512</v>
      </c>
      <c r="E1324" s="586"/>
      <c r="F1324" s="586" t="s">
        <v>3254</v>
      </c>
      <c r="G1324" s="586">
        <v>3</v>
      </c>
      <c r="H1324" s="586">
        <v>4</v>
      </c>
      <c r="I1324" s="586" t="s">
        <v>3504</v>
      </c>
      <c r="J1324" s="586">
        <v>3</v>
      </c>
      <c r="K1324" s="586" t="s">
        <v>3454</v>
      </c>
      <c r="L1324" s="587" t="s">
        <v>3691</v>
      </c>
      <c r="M1324" s="628">
        <v>0</v>
      </c>
      <c r="N1324" s="628">
        <v>0</v>
      </c>
      <c r="O1324" s="628">
        <v>0</v>
      </c>
      <c r="P1324" s="628">
        <v>0</v>
      </c>
      <c r="Q1324" s="628">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3524</v>
      </c>
      <c r="C1325" s="585" t="s">
        <v>3313</v>
      </c>
      <c r="D1325" s="415" t="s">
        <v>3525</v>
      </c>
      <c r="E1325" s="586"/>
      <c r="F1325" s="586" t="s">
        <v>3254</v>
      </c>
      <c r="G1325" s="586">
        <v>3</v>
      </c>
      <c r="H1325" s="586">
        <v>2</v>
      </c>
      <c r="I1325" s="586" t="s">
        <v>3523</v>
      </c>
      <c r="J1325" s="586">
        <v>2</v>
      </c>
      <c r="K1325" s="586" t="s">
        <v>3250</v>
      </c>
      <c r="L1325" s="587" t="s">
        <v>3691</v>
      </c>
      <c r="M1325" s="628">
        <v>0</v>
      </c>
      <c r="N1325" s="628">
        <v>0</v>
      </c>
      <c r="O1325" s="628">
        <v>0</v>
      </c>
      <c r="P1325" s="628">
        <v>0</v>
      </c>
      <c r="Q1325" s="628">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3521</v>
      </c>
      <c r="C1326" s="585" t="s">
        <v>3311</v>
      </c>
      <c r="D1326" s="415" t="s">
        <v>3522</v>
      </c>
      <c r="E1326" s="586" t="s">
        <v>3465</v>
      </c>
      <c r="F1326" s="586" t="s">
        <v>3254</v>
      </c>
      <c r="G1326" s="586">
        <v>1</v>
      </c>
      <c r="H1326" s="586">
        <v>1</v>
      </c>
      <c r="I1326" s="586" t="s">
        <v>3523</v>
      </c>
      <c r="J1326" s="586">
        <v>2</v>
      </c>
      <c r="K1326" s="586" t="s">
        <v>3454</v>
      </c>
      <c r="L1326" s="587" t="s">
        <v>3691</v>
      </c>
      <c r="M1326" s="628">
        <v>0</v>
      </c>
      <c r="N1326" s="628">
        <v>0</v>
      </c>
      <c r="O1326" s="628">
        <v>0</v>
      </c>
      <c r="P1326" s="628">
        <v>0</v>
      </c>
      <c r="Q1326" s="628">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633" t="s">
        <v>3314</v>
      </c>
      <c r="C1327" s="585" t="s">
        <v>3315</v>
      </c>
      <c r="D1327" s="415" t="s">
        <v>3526</v>
      </c>
      <c r="E1327" s="586"/>
      <c r="F1327" s="586" t="s">
        <v>3527</v>
      </c>
      <c r="G1327" s="586">
        <v>3</v>
      </c>
      <c r="H1327" s="586">
        <v>2</v>
      </c>
      <c r="I1327" s="586" t="s">
        <v>3523</v>
      </c>
      <c r="J1327" s="586">
        <v>3</v>
      </c>
      <c r="K1327" s="586" t="s">
        <v>3454</v>
      </c>
      <c r="L1327" s="587" t="s">
        <v>3691</v>
      </c>
      <c r="M1327" s="628">
        <v>0</v>
      </c>
      <c r="N1327" s="628">
        <v>0</v>
      </c>
      <c r="O1327" s="628">
        <v>0</v>
      </c>
      <c r="P1327" s="628">
        <v>0</v>
      </c>
      <c r="Q1327" s="628">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628" t="s">
        <v>3317</v>
      </c>
      <c r="C1328" s="629" t="s">
        <v>3318</v>
      </c>
      <c r="D1328" s="628" t="s">
        <v>3319</v>
      </c>
      <c r="E1328" s="630"/>
      <c r="F1328" s="630" t="s">
        <v>3244</v>
      </c>
      <c r="G1328" s="630"/>
      <c r="H1328" s="630"/>
      <c r="I1328" s="630" t="s">
        <v>3312</v>
      </c>
      <c r="J1328" s="630">
        <v>3</v>
      </c>
      <c r="K1328" s="630" t="s">
        <v>3250</v>
      </c>
      <c r="L1328" s="631" t="s">
        <v>3691</v>
      </c>
      <c r="M1328" s="628">
        <v>0</v>
      </c>
      <c r="N1328" s="628">
        <v>0</v>
      </c>
      <c r="O1328" s="628">
        <v>0</v>
      </c>
      <c r="P1328" s="628">
        <v>0</v>
      </c>
      <c r="Q1328" s="628">
        <v>0</v>
      </c>
      <c r="R1328" s="628">
        <f t="shared" si="21"/>
        <v>0</v>
      </c>
      <c r="S1328" s="628"/>
      <c r="T1328" s="628"/>
      <c r="U1328" s="628"/>
      <c r="V1328" s="628"/>
      <c r="W1328" s="628"/>
      <c r="X1328" s="628"/>
      <c r="Y1328" s="628"/>
      <c r="Z1328" s="628"/>
      <c r="AA1328" s="628"/>
      <c r="AB1328" s="628"/>
      <c r="AC1328" s="628"/>
      <c r="AD1328" s="628"/>
      <c r="AE1328" s="628"/>
      <c r="AF1328" s="628"/>
      <c r="AG1328" s="628"/>
      <c r="AH1328" s="628"/>
      <c r="AI1328" s="628"/>
      <c r="AJ1328" s="628"/>
      <c r="AK1328" s="628"/>
      <c r="AL1328" s="628"/>
      <c r="AM1328" s="628"/>
      <c r="AN1328" s="628"/>
      <c r="AO1328" s="628"/>
      <c r="AP1328" s="628"/>
    </row>
    <row r="1329" spans="1:42" ht="14.25" customHeight="1">
      <c r="A1329" s="415"/>
      <c r="B1329" s="415" t="s">
        <v>3528</v>
      </c>
      <c r="C1329" s="585" t="s">
        <v>3320</v>
      </c>
      <c r="D1329" s="415" t="s">
        <v>3529</v>
      </c>
      <c r="E1329" s="586" t="s">
        <v>3465</v>
      </c>
      <c r="F1329" s="586" t="s">
        <v>3254</v>
      </c>
      <c r="G1329" s="586">
        <v>2</v>
      </c>
      <c r="H1329" s="586">
        <v>4</v>
      </c>
      <c r="I1329" s="586" t="s">
        <v>3523</v>
      </c>
      <c r="J1329" s="586">
        <v>4</v>
      </c>
      <c r="K1329" s="586" t="s">
        <v>3454</v>
      </c>
      <c r="L1329" s="587" t="s">
        <v>3691</v>
      </c>
      <c r="M1329" s="628">
        <v>0</v>
      </c>
      <c r="N1329" s="628">
        <v>0</v>
      </c>
      <c r="O1329" s="628">
        <v>0</v>
      </c>
      <c r="P1329" s="628">
        <v>0</v>
      </c>
      <c r="Q1329" s="628">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3532</v>
      </c>
      <c r="C1330" s="585" t="s">
        <v>3324</v>
      </c>
      <c r="D1330" s="415" t="s">
        <v>3533</v>
      </c>
      <c r="E1330" s="586"/>
      <c r="F1330" s="586" t="s">
        <v>3254</v>
      </c>
      <c r="G1330" s="586">
        <v>4</v>
      </c>
      <c r="H1330" s="586">
        <v>4</v>
      </c>
      <c r="I1330" s="586" t="s">
        <v>3523</v>
      </c>
      <c r="J1330" s="586">
        <v>5</v>
      </c>
      <c r="K1330" s="586" t="s">
        <v>3250</v>
      </c>
      <c r="L1330" s="587" t="s">
        <v>3691</v>
      </c>
      <c r="M1330" s="628">
        <v>0</v>
      </c>
      <c r="N1330" s="628">
        <v>0</v>
      </c>
      <c r="O1330" s="628">
        <v>0</v>
      </c>
      <c r="P1330" s="628">
        <v>0</v>
      </c>
      <c r="Q1330" s="628">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628" t="s">
        <v>3327</v>
      </c>
      <c r="C1331" s="629" t="s">
        <v>3328</v>
      </c>
      <c r="D1331" s="628" t="s">
        <v>3329</v>
      </c>
      <c r="E1331" s="630"/>
      <c r="F1331" s="630" t="s">
        <v>3244</v>
      </c>
      <c r="G1331" s="630"/>
      <c r="H1331" s="630"/>
      <c r="I1331" s="630" t="s">
        <v>3330</v>
      </c>
      <c r="J1331" s="630">
        <v>0</v>
      </c>
      <c r="K1331" s="630" t="s">
        <v>3250</v>
      </c>
      <c r="L1331" s="631" t="s">
        <v>3691</v>
      </c>
      <c r="M1331" s="628">
        <v>0</v>
      </c>
      <c r="N1331" s="628">
        <v>0</v>
      </c>
      <c r="O1331" s="628">
        <v>0</v>
      </c>
      <c r="P1331" s="628">
        <v>0</v>
      </c>
      <c r="Q1331" s="628">
        <v>0</v>
      </c>
      <c r="R1331" s="628">
        <f t="shared" si="21"/>
        <v>0</v>
      </c>
      <c r="S1331" s="628"/>
      <c r="T1331" s="628"/>
      <c r="U1331" s="628"/>
      <c r="V1331" s="628"/>
      <c r="W1331" s="628"/>
      <c r="X1331" s="628"/>
      <c r="Y1331" s="628"/>
      <c r="Z1331" s="628"/>
      <c r="AA1331" s="628"/>
      <c r="AB1331" s="628"/>
      <c r="AC1331" s="628"/>
      <c r="AD1331" s="628"/>
      <c r="AE1331" s="628"/>
      <c r="AF1331" s="628"/>
      <c r="AG1331" s="628"/>
      <c r="AH1331" s="628"/>
      <c r="AI1331" s="628"/>
      <c r="AJ1331" s="628"/>
      <c r="AK1331" s="628"/>
      <c r="AL1331" s="628"/>
      <c r="AM1331" s="628"/>
      <c r="AN1331" s="628"/>
      <c r="AO1331" s="628"/>
      <c r="AP1331" s="628"/>
    </row>
    <row r="1332" spans="1:42" ht="14.25" customHeight="1">
      <c r="A1332" s="415"/>
      <c r="B1332" s="415" t="s">
        <v>3538</v>
      </c>
      <c r="C1332" s="585" t="s">
        <v>3331</v>
      </c>
      <c r="D1332" s="415" t="s">
        <v>3539</v>
      </c>
      <c r="E1332" s="586"/>
      <c r="F1332" s="586" t="s">
        <v>3244</v>
      </c>
      <c r="G1332" s="586"/>
      <c r="H1332" s="586"/>
      <c r="I1332" s="586" t="s">
        <v>3537</v>
      </c>
      <c r="J1332" s="586">
        <v>1</v>
      </c>
      <c r="K1332" s="586" t="s">
        <v>3454</v>
      </c>
      <c r="L1332" s="587" t="s">
        <v>3691</v>
      </c>
      <c r="M1332" s="628">
        <v>0</v>
      </c>
      <c r="N1332" s="628">
        <v>0</v>
      </c>
      <c r="O1332" s="628">
        <v>0</v>
      </c>
      <c r="P1332" s="628">
        <v>0</v>
      </c>
      <c r="Q1332" s="628">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3541</v>
      </c>
      <c r="C1333" s="585" t="s">
        <v>3337</v>
      </c>
      <c r="D1333" s="415" t="s">
        <v>3542</v>
      </c>
      <c r="E1333" s="586"/>
      <c r="F1333" s="586" t="s">
        <v>3244</v>
      </c>
      <c r="G1333" s="586"/>
      <c r="H1333" s="586"/>
      <c r="I1333" s="586" t="s">
        <v>3537</v>
      </c>
      <c r="J1333" s="586">
        <v>2</v>
      </c>
      <c r="K1333" s="586" t="s">
        <v>3250</v>
      </c>
      <c r="L1333" s="587" t="s">
        <v>3691</v>
      </c>
      <c r="M1333" s="628">
        <v>0</v>
      </c>
      <c r="N1333" s="628">
        <v>0</v>
      </c>
      <c r="O1333" s="628">
        <v>0</v>
      </c>
      <c r="P1333" s="628">
        <v>0</v>
      </c>
      <c r="Q1333" s="628">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628" t="s">
        <v>3332</v>
      </c>
      <c r="C1334" s="629" t="s">
        <v>3333</v>
      </c>
      <c r="D1334" s="628" t="s">
        <v>3334</v>
      </c>
      <c r="E1334" s="630" t="s">
        <v>3275</v>
      </c>
      <c r="F1334" s="630" t="s">
        <v>3254</v>
      </c>
      <c r="G1334" s="630">
        <v>2</v>
      </c>
      <c r="H1334" s="630">
        <v>2</v>
      </c>
      <c r="I1334" s="630" t="s">
        <v>3330</v>
      </c>
      <c r="J1334" s="630">
        <v>2</v>
      </c>
      <c r="K1334" s="630" t="s">
        <v>3250</v>
      </c>
      <c r="L1334" s="631" t="s">
        <v>3691</v>
      </c>
      <c r="M1334" s="628">
        <v>0</v>
      </c>
      <c r="N1334" s="628">
        <v>0</v>
      </c>
      <c r="O1334" s="628">
        <v>0</v>
      </c>
      <c r="P1334" s="628">
        <v>0</v>
      </c>
      <c r="Q1334" s="628">
        <v>0</v>
      </c>
      <c r="R1334" s="628">
        <f t="shared" si="21"/>
        <v>0</v>
      </c>
      <c r="S1334" s="628"/>
      <c r="T1334" s="628"/>
      <c r="U1334" s="628"/>
      <c r="V1334" s="628"/>
      <c r="W1334" s="628"/>
      <c r="X1334" s="628"/>
      <c r="Y1334" s="628"/>
      <c r="Z1334" s="628"/>
      <c r="AA1334" s="628"/>
      <c r="AB1334" s="628"/>
      <c r="AC1334" s="628"/>
      <c r="AD1334" s="628"/>
      <c r="AE1334" s="628"/>
      <c r="AF1334" s="628"/>
      <c r="AG1334" s="628"/>
      <c r="AH1334" s="628"/>
      <c r="AI1334" s="628"/>
      <c r="AJ1334" s="628"/>
      <c r="AK1334" s="628"/>
      <c r="AL1334" s="628"/>
      <c r="AM1334" s="628"/>
      <c r="AN1334" s="628"/>
      <c r="AO1334" s="628"/>
      <c r="AP1334" s="628"/>
    </row>
    <row r="1335" spans="1:42" ht="14.25" customHeight="1">
      <c r="A1335" s="415"/>
      <c r="B1335" s="415" t="s">
        <v>3544</v>
      </c>
      <c r="C1335" s="585" t="s">
        <v>3340</v>
      </c>
      <c r="D1335" s="415" t="s">
        <v>3545</v>
      </c>
      <c r="E1335" s="586" t="s">
        <v>3469</v>
      </c>
      <c r="F1335" s="586" t="s">
        <v>3254</v>
      </c>
      <c r="G1335" s="586">
        <v>3</v>
      </c>
      <c r="H1335" s="586">
        <v>4</v>
      </c>
      <c r="I1335" s="586" t="s">
        <v>3537</v>
      </c>
      <c r="J1335" s="586">
        <v>4</v>
      </c>
      <c r="K1335" s="586" t="s">
        <v>3454</v>
      </c>
      <c r="L1335" s="587" t="s">
        <v>3691</v>
      </c>
      <c r="M1335" s="628">
        <v>0</v>
      </c>
      <c r="N1335" s="628">
        <v>0</v>
      </c>
      <c r="O1335" s="628">
        <v>0</v>
      </c>
      <c r="P1335" s="628">
        <v>0</v>
      </c>
      <c r="Q1335" s="628">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3552</v>
      </c>
      <c r="C1336" s="585" t="s">
        <v>3344</v>
      </c>
      <c r="D1336" s="415" t="s">
        <v>3553</v>
      </c>
      <c r="E1336" s="586" t="s">
        <v>3465</v>
      </c>
      <c r="F1336" s="586" t="s">
        <v>3254</v>
      </c>
      <c r="G1336" s="586">
        <v>1</v>
      </c>
      <c r="H1336" s="586">
        <v>3</v>
      </c>
      <c r="I1336" s="586" t="s">
        <v>3554</v>
      </c>
      <c r="J1336" s="586">
        <v>1</v>
      </c>
      <c r="K1336" s="586" t="s">
        <v>3250</v>
      </c>
      <c r="L1336" s="587" t="s">
        <v>3691</v>
      </c>
      <c r="M1336" s="628">
        <v>0</v>
      </c>
      <c r="N1336" s="628">
        <v>0</v>
      </c>
      <c r="O1336" s="628">
        <v>0</v>
      </c>
      <c r="P1336" s="628">
        <v>0</v>
      </c>
      <c r="Q1336" s="628">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3555</v>
      </c>
      <c r="C1337" s="585" t="s">
        <v>3346</v>
      </c>
      <c r="D1337" s="415" t="s">
        <v>3556</v>
      </c>
      <c r="E1337" s="586"/>
      <c r="F1337" s="586" t="s">
        <v>3244</v>
      </c>
      <c r="G1337" s="586"/>
      <c r="H1337" s="586"/>
      <c r="I1337" s="586" t="s">
        <v>3554</v>
      </c>
      <c r="J1337" s="586">
        <v>1</v>
      </c>
      <c r="K1337" s="586" t="s">
        <v>3250</v>
      </c>
      <c r="L1337" s="587" t="s">
        <v>3691</v>
      </c>
      <c r="M1337" s="628">
        <v>0</v>
      </c>
      <c r="N1337" s="628">
        <v>0</v>
      </c>
      <c r="O1337" s="628">
        <v>0</v>
      </c>
      <c r="P1337" s="628">
        <v>0</v>
      </c>
      <c r="Q1337" s="628">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633" t="s">
        <v>3353</v>
      </c>
      <c r="C1338" s="585" t="s">
        <v>3354</v>
      </c>
      <c r="D1338" s="415" t="s">
        <v>3562</v>
      </c>
      <c r="E1338" s="586" t="s">
        <v>3465</v>
      </c>
      <c r="F1338" s="586" t="s">
        <v>3254</v>
      </c>
      <c r="G1338" s="586">
        <v>0</v>
      </c>
      <c r="H1338" s="586">
        <v>5</v>
      </c>
      <c r="I1338" s="586" t="s">
        <v>3554</v>
      </c>
      <c r="J1338" s="586">
        <v>5</v>
      </c>
      <c r="K1338" s="586" t="s">
        <v>3250</v>
      </c>
      <c r="L1338" s="587" t="s">
        <v>3691</v>
      </c>
      <c r="M1338" s="628">
        <v>0</v>
      </c>
      <c r="N1338" s="628">
        <v>0</v>
      </c>
      <c r="O1338" s="628">
        <v>0</v>
      </c>
      <c r="P1338" s="628">
        <v>0</v>
      </c>
      <c r="Q1338" s="628">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3574</v>
      </c>
      <c r="C1339" s="585" t="s">
        <v>3366</v>
      </c>
      <c r="D1339" s="415" t="s">
        <v>3575</v>
      </c>
      <c r="E1339" s="586"/>
      <c r="F1339" s="586" t="s">
        <v>3244</v>
      </c>
      <c r="G1339" s="586"/>
      <c r="H1339" s="586"/>
      <c r="I1339" s="586" t="s">
        <v>3568</v>
      </c>
      <c r="J1339" s="586">
        <v>2</v>
      </c>
      <c r="K1339" s="586" t="s">
        <v>3250</v>
      </c>
      <c r="L1339" s="587" t="s">
        <v>3691</v>
      </c>
      <c r="M1339" s="628">
        <v>0</v>
      </c>
      <c r="N1339" s="628">
        <v>0</v>
      </c>
      <c r="O1339" s="628">
        <v>0</v>
      </c>
      <c r="P1339" s="628">
        <v>0</v>
      </c>
      <c r="Q1339" s="628">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3576</v>
      </c>
      <c r="C1340" s="585" t="s">
        <v>3367</v>
      </c>
      <c r="D1340" s="415" t="s">
        <v>3577</v>
      </c>
      <c r="E1340" s="586"/>
      <c r="F1340" s="586" t="s">
        <v>3244</v>
      </c>
      <c r="G1340" s="586"/>
      <c r="H1340" s="586"/>
      <c r="I1340" s="586" t="s">
        <v>3568</v>
      </c>
      <c r="J1340" s="586">
        <v>2</v>
      </c>
      <c r="K1340" s="586" t="s">
        <v>3250</v>
      </c>
      <c r="L1340" s="587" t="s">
        <v>3691</v>
      </c>
      <c r="M1340" s="628">
        <v>0</v>
      </c>
      <c r="N1340" s="628">
        <v>0</v>
      </c>
      <c r="O1340" s="628">
        <v>0</v>
      </c>
      <c r="P1340" s="628">
        <v>0</v>
      </c>
      <c r="Q1340" s="628">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3580</v>
      </c>
      <c r="C1341" s="585" t="s">
        <v>3369</v>
      </c>
      <c r="D1341" s="415" t="s">
        <v>3581</v>
      </c>
      <c r="E1341" s="586" t="s">
        <v>3573</v>
      </c>
      <c r="F1341" s="586" t="s">
        <v>3254</v>
      </c>
      <c r="G1341" s="586">
        <v>2</v>
      </c>
      <c r="H1341" s="586">
        <v>2</v>
      </c>
      <c r="I1341" s="586" t="s">
        <v>3568</v>
      </c>
      <c r="J1341" s="586">
        <v>3</v>
      </c>
      <c r="K1341" s="586" t="s">
        <v>3250</v>
      </c>
      <c r="L1341" s="587" t="s">
        <v>3691</v>
      </c>
      <c r="M1341" s="628">
        <v>0</v>
      </c>
      <c r="N1341" s="628">
        <v>0</v>
      </c>
      <c r="O1341" s="628">
        <v>0</v>
      </c>
      <c r="P1341" s="628">
        <v>0</v>
      </c>
      <c r="Q1341" s="628">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633" t="s">
        <v>3377</v>
      </c>
      <c r="C1342" s="585" t="s">
        <v>3378</v>
      </c>
      <c r="D1342" s="415" t="s">
        <v>3585</v>
      </c>
      <c r="E1342" s="586" t="s">
        <v>3465</v>
      </c>
      <c r="F1342" s="586" t="s">
        <v>3254</v>
      </c>
      <c r="G1342" s="586">
        <v>1</v>
      </c>
      <c r="H1342" s="586">
        <v>3</v>
      </c>
      <c r="I1342" s="586" t="s">
        <v>3586</v>
      </c>
      <c r="J1342" s="586">
        <v>1</v>
      </c>
      <c r="K1342" s="586" t="s">
        <v>3250</v>
      </c>
      <c r="L1342" s="587" t="s">
        <v>3691</v>
      </c>
      <c r="M1342" s="628">
        <v>0</v>
      </c>
      <c r="N1342" s="628">
        <v>0</v>
      </c>
      <c r="O1342" s="628">
        <v>0</v>
      </c>
      <c r="P1342" s="628">
        <v>0</v>
      </c>
      <c r="Q1342" s="628">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3587</v>
      </c>
      <c r="C1343" s="585" t="s">
        <v>3379</v>
      </c>
      <c r="D1343" s="415" t="s">
        <v>3588</v>
      </c>
      <c r="E1343" s="586"/>
      <c r="F1343" s="586" t="s">
        <v>3244</v>
      </c>
      <c r="G1343" s="586"/>
      <c r="H1343" s="586"/>
      <c r="I1343" s="586" t="s">
        <v>3586</v>
      </c>
      <c r="J1343" s="586">
        <v>1</v>
      </c>
      <c r="K1343" s="586" t="s">
        <v>3454</v>
      </c>
      <c r="L1343" s="587" t="s">
        <v>3691</v>
      </c>
      <c r="M1343" s="628">
        <v>0</v>
      </c>
      <c r="N1343" s="628">
        <v>0</v>
      </c>
      <c r="O1343" s="628">
        <v>0</v>
      </c>
      <c r="P1343" s="628">
        <v>0</v>
      </c>
      <c r="Q1343" s="628">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3589</v>
      </c>
      <c r="C1344" s="585" t="s">
        <v>3383</v>
      </c>
      <c r="D1344" s="415" t="s">
        <v>3590</v>
      </c>
      <c r="E1344" s="586"/>
      <c r="F1344" s="586" t="s">
        <v>3244</v>
      </c>
      <c r="G1344" s="586"/>
      <c r="H1344" s="586"/>
      <c r="I1344" s="586" t="s">
        <v>3586</v>
      </c>
      <c r="J1344" s="586">
        <v>2</v>
      </c>
      <c r="K1344" s="586" t="s">
        <v>3250</v>
      </c>
      <c r="L1344" s="587" t="s">
        <v>3691</v>
      </c>
      <c r="M1344" s="628">
        <v>0</v>
      </c>
      <c r="N1344" s="628">
        <v>0</v>
      </c>
      <c r="O1344" s="628">
        <v>0</v>
      </c>
      <c r="P1344" s="628">
        <v>0</v>
      </c>
      <c r="Q1344" s="628">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628" t="s">
        <v>3380</v>
      </c>
      <c r="C1345" s="629" t="s">
        <v>3381</v>
      </c>
      <c r="D1345" s="628" t="s">
        <v>3382</v>
      </c>
      <c r="E1345" s="630"/>
      <c r="F1345" s="630" t="s">
        <v>3244</v>
      </c>
      <c r="G1345" s="630"/>
      <c r="H1345" s="630"/>
      <c r="I1345" s="630" t="s">
        <v>3376</v>
      </c>
      <c r="J1345" s="630">
        <v>2</v>
      </c>
      <c r="K1345" s="630" t="s">
        <v>3250</v>
      </c>
      <c r="L1345" s="631" t="s">
        <v>3691</v>
      </c>
      <c r="M1345" s="628">
        <v>0</v>
      </c>
      <c r="N1345" s="628">
        <v>0</v>
      </c>
      <c r="O1345" s="628">
        <v>0</v>
      </c>
      <c r="P1345" s="628">
        <v>0</v>
      </c>
      <c r="Q1345" s="628">
        <v>0</v>
      </c>
      <c r="R1345" s="628">
        <f t="shared" si="21"/>
        <v>0</v>
      </c>
      <c r="S1345" s="628"/>
      <c r="T1345" s="628"/>
      <c r="U1345" s="628"/>
      <c r="V1345" s="628"/>
      <c r="W1345" s="628"/>
      <c r="X1345" s="628"/>
      <c r="Y1345" s="628"/>
      <c r="Z1345" s="628"/>
      <c r="AA1345" s="628"/>
      <c r="AB1345" s="628"/>
      <c r="AC1345" s="628"/>
      <c r="AD1345" s="628"/>
      <c r="AE1345" s="628"/>
      <c r="AF1345" s="628"/>
      <c r="AG1345" s="628"/>
      <c r="AH1345" s="628"/>
      <c r="AI1345" s="628"/>
      <c r="AJ1345" s="628"/>
      <c r="AK1345" s="628"/>
      <c r="AL1345" s="628"/>
      <c r="AM1345" s="628"/>
      <c r="AN1345" s="628"/>
      <c r="AO1345" s="628"/>
      <c r="AP1345" s="628"/>
    </row>
    <row r="1346" spans="1:42" ht="14.25" customHeight="1">
      <c r="A1346" s="415"/>
      <c r="B1346" s="628" t="s">
        <v>3396</v>
      </c>
      <c r="C1346" s="629" t="s">
        <v>3397</v>
      </c>
      <c r="D1346" s="628" t="s">
        <v>3398</v>
      </c>
      <c r="E1346" s="630" t="s">
        <v>3269</v>
      </c>
      <c r="F1346" s="630" t="s">
        <v>3254</v>
      </c>
      <c r="G1346" s="630">
        <v>1</v>
      </c>
      <c r="H1346" s="630">
        <v>1</v>
      </c>
      <c r="I1346" s="630" t="s">
        <v>3393</v>
      </c>
      <c r="J1346" s="630">
        <v>1</v>
      </c>
      <c r="K1346" s="630" t="s">
        <v>3250</v>
      </c>
      <c r="L1346" s="631" t="s">
        <v>3691</v>
      </c>
      <c r="M1346" s="628">
        <v>0</v>
      </c>
      <c r="N1346" s="628">
        <v>0</v>
      </c>
      <c r="O1346" s="628">
        <v>0</v>
      </c>
      <c r="P1346" s="628">
        <v>0</v>
      </c>
      <c r="Q1346" s="628">
        <v>0</v>
      </c>
      <c r="R1346" s="628">
        <f t="shared" si="21"/>
        <v>0</v>
      </c>
      <c r="S1346" s="628"/>
      <c r="T1346" s="628"/>
      <c r="U1346" s="628"/>
      <c r="V1346" s="628"/>
      <c r="W1346" s="628"/>
      <c r="X1346" s="628"/>
      <c r="Y1346" s="628"/>
      <c r="Z1346" s="628"/>
      <c r="AA1346" s="628"/>
      <c r="AB1346" s="628"/>
      <c r="AC1346" s="628"/>
      <c r="AD1346" s="628"/>
      <c r="AE1346" s="628"/>
      <c r="AF1346" s="628"/>
      <c r="AG1346" s="628"/>
      <c r="AH1346" s="628"/>
      <c r="AI1346" s="628"/>
      <c r="AJ1346" s="628"/>
      <c r="AK1346" s="628"/>
      <c r="AL1346" s="628"/>
      <c r="AM1346" s="628"/>
      <c r="AN1346" s="628"/>
      <c r="AO1346" s="628"/>
      <c r="AP1346" s="628"/>
    </row>
    <row r="1347" spans="1:42" ht="14.25" customHeight="1">
      <c r="A1347" s="415"/>
      <c r="B1347" s="415" t="s">
        <v>3600</v>
      </c>
      <c r="C1347" s="585" t="s">
        <v>3392</v>
      </c>
      <c r="D1347" s="415" t="s">
        <v>3601</v>
      </c>
      <c r="E1347" s="586" t="s">
        <v>3465</v>
      </c>
      <c r="F1347" s="586" t="s">
        <v>3254</v>
      </c>
      <c r="G1347" s="586">
        <v>0</v>
      </c>
      <c r="H1347" s="586">
        <v>2</v>
      </c>
      <c r="I1347" s="586" t="s">
        <v>3602</v>
      </c>
      <c r="J1347" s="586">
        <v>1</v>
      </c>
      <c r="K1347" s="586" t="s">
        <v>3250</v>
      </c>
      <c r="L1347" s="587" t="s">
        <v>3691</v>
      </c>
      <c r="M1347" s="628">
        <v>0</v>
      </c>
      <c r="N1347" s="628">
        <v>0</v>
      </c>
      <c r="O1347" s="628">
        <v>0</v>
      </c>
      <c r="P1347" s="628">
        <v>0</v>
      </c>
      <c r="Q1347" s="628">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3605</v>
      </c>
      <c r="C1348" s="585" t="s">
        <v>3395</v>
      </c>
      <c r="D1348" s="415" t="s">
        <v>3606</v>
      </c>
      <c r="E1348" s="586" t="s">
        <v>3465</v>
      </c>
      <c r="F1348" s="586" t="s">
        <v>3254</v>
      </c>
      <c r="G1348" s="586">
        <v>1</v>
      </c>
      <c r="H1348" s="586">
        <v>1</v>
      </c>
      <c r="I1348" s="586" t="s">
        <v>3602</v>
      </c>
      <c r="J1348" s="586">
        <v>1</v>
      </c>
      <c r="K1348" s="586" t="s">
        <v>3250</v>
      </c>
      <c r="L1348" s="587" t="s">
        <v>3691</v>
      </c>
      <c r="M1348" s="628">
        <v>0</v>
      </c>
      <c r="N1348" s="628">
        <v>0</v>
      </c>
      <c r="O1348" s="628">
        <v>0</v>
      </c>
      <c r="P1348" s="628">
        <v>0</v>
      </c>
      <c r="Q1348" s="628">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3603</v>
      </c>
      <c r="C1349" s="585" t="s">
        <v>3394</v>
      </c>
      <c r="D1349" s="415" t="s">
        <v>3604</v>
      </c>
      <c r="E1349" s="586" t="s">
        <v>3465</v>
      </c>
      <c r="F1349" s="586" t="s">
        <v>3254</v>
      </c>
      <c r="G1349" s="586">
        <v>1</v>
      </c>
      <c r="H1349" s="586">
        <v>1</v>
      </c>
      <c r="I1349" s="586" t="s">
        <v>3602</v>
      </c>
      <c r="J1349" s="586">
        <v>1</v>
      </c>
      <c r="K1349" s="586" t="s">
        <v>3250</v>
      </c>
      <c r="L1349" s="587" t="s">
        <v>3691</v>
      </c>
      <c r="M1349" s="628">
        <v>0</v>
      </c>
      <c r="N1349" s="628">
        <v>0</v>
      </c>
      <c r="O1349" s="628">
        <v>0</v>
      </c>
      <c r="P1349" s="628">
        <v>0</v>
      </c>
      <c r="Q1349" s="628">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3611</v>
      </c>
      <c r="C1350" s="585" t="s">
        <v>3404</v>
      </c>
      <c r="D1350" s="415"/>
      <c r="E1350" s="586" t="s">
        <v>3465</v>
      </c>
      <c r="F1350" s="586" t="s">
        <v>3254</v>
      </c>
      <c r="G1350" s="586">
        <v>1</v>
      </c>
      <c r="H1350" s="586">
        <v>5</v>
      </c>
      <c r="I1350" s="586" t="s">
        <v>3602</v>
      </c>
      <c r="J1350" s="586">
        <v>2</v>
      </c>
      <c r="K1350" s="586" t="s">
        <v>3250</v>
      </c>
      <c r="L1350" s="587" t="s">
        <v>3691</v>
      </c>
      <c r="M1350" s="628">
        <v>0</v>
      </c>
      <c r="N1350" s="628">
        <v>0</v>
      </c>
      <c r="O1350" s="628">
        <v>0</v>
      </c>
      <c r="P1350" s="628">
        <v>0</v>
      </c>
      <c r="Q1350" s="628">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3614</v>
      </c>
      <c r="C1351" s="585" t="s">
        <v>3615</v>
      </c>
      <c r="D1351" s="415" t="s">
        <v>3616</v>
      </c>
      <c r="E1351" s="586"/>
      <c r="F1351" s="586" t="s">
        <v>3254</v>
      </c>
      <c r="G1351" s="586">
        <v>2</v>
      </c>
      <c r="H1351" s="586">
        <v>1</v>
      </c>
      <c r="I1351" s="586" t="s">
        <v>3602</v>
      </c>
      <c r="J1351" s="586">
        <v>2</v>
      </c>
      <c r="K1351" s="586" t="s">
        <v>3250</v>
      </c>
      <c r="L1351" s="587" t="s">
        <v>3691</v>
      </c>
      <c r="M1351" s="628">
        <v>0</v>
      </c>
      <c r="N1351" s="628">
        <v>0</v>
      </c>
      <c r="O1351" s="628">
        <v>0</v>
      </c>
      <c r="P1351" s="628">
        <v>0</v>
      </c>
      <c r="Q1351" s="628">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3617</v>
      </c>
      <c r="C1352" s="585" t="s">
        <v>3406</v>
      </c>
      <c r="D1352" s="415" t="s">
        <v>3618</v>
      </c>
      <c r="E1352" s="586"/>
      <c r="F1352" s="586" t="s">
        <v>3254</v>
      </c>
      <c r="G1352" s="586">
        <v>2</v>
      </c>
      <c r="H1352" s="586">
        <v>2</v>
      </c>
      <c r="I1352" s="586" t="s">
        <v>3602</v>
      </c>
      <c r="J1352" s="586">
        <v>2</v>
      </c>
      <c r="K1352" s="586" t="s">
        <v>3250</v>
      </c>
      <c r="L1352" s="587" t="s">
        <v>3691</v>
      </c>
      <c r="M1352" s="628">
        <v>0</v>
      </c>
      <c r="N1352" s="628">
        <v>0</v>
      </c>
      <c r="O1352" s="628">
        <v>0</v>
      </c>
      <c r="P1352" s="628">
        <v>0</v>
      </c>
      <c r="Q1352" s="628">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3619</v>
      </c>
      <c r="C1353" s="585" t="s">
        <v>3407</v>
      </c>
      <c r="D1353" s="415" t="s">
        <v>3620</v>
      </c>
      <c r="E1353" s="586" t="s">
        <v>3465</v>
      </c>
      <c r="F1353" s="586" t="s">
        <v>3254</v>
      </c>
      <c r="G1353" s="586">
        <v>2</v>
      </c>
      <c r="H1353" s="586">
        <v>4</v>
      </c>
      <c r="I1353" s="586" t="s">
        <v>3602</v>
      </c>
      <c r="J1353" s="586">
        <v>2</v>
      </c>
      <c r="K1353" s="586" t="s">
        <v>3454</v>
      </c>
      <c r="L1353" s="587" t="s">
        <v>3691</v>
      </c>
      <c r="M1353" s="628">
        <v>0</v>
      </c>
      <c r="N1353" s="628">
        <v>0</v>
      </c>
      <c r="O1353" s="628">
        <v>0</v>
      </c>
      <c r="P1353" s="628">
        <v>0</v>
      </c>
      <c r="Q1353" s="628">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3609</v>
      </c>
      <c r="C1354" s="585" t="s">
        <v>3400</v>
      </c>
      <c r="D1354" s="415" t="s">
        <v>3610</v>
      </c>
      <c r="E1354" s="586" t="s">
        <v>3465</v>
      </c>
      <c r="F1354" s="586" t="s">
        <v>3254</v>
      </c>
      <c r="G1354" s="586">
        <v>1</v>
      </c>
      <c r="H1354" s="586">
        <v>2</v>
      </c>
      <c r="I1354" s="586" t="s">
        <v>3602</v>
      </c>
      <c r="J1354" s="586">
        <v>2</v>
      </c>
      <c r="K1354" s="586" t="s">
        <v>3454</v>
      </c>
      <c r="L1354" s="587" t="s">
        <v>3691</v>
      </c>
      <c r="M1354" s="628">
        <v>0</v>
      </c>
      <c r="N1354" s="628">
        <v>0</v>
      </c>
      <c r="O1354" s="628">
        <v>0</v>
      </c>
      <c r="P1354" s="628">
        <v>0</v>
      </c>
      <c r="Q1354" s="628">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628" t="s">
        <v>3401</v>
      </c>
      <c r="C1355" s="629" t="s">
        <v>3402</v>
      </c>
      <c r="D1355" s="628" t="s">
        <v>3403</v>
      </c>
      <c r="E1355" s="630"/>
      <c r="F1355" s="630" t="s">
        <v>3254</v>
      </c>
      <c r="G1355" s="630">
        <v>1</v>
      </c>
      <c r="H1355" s="630">
        <v>2</v>
      </c>
      <c r="I1355" s="630" t="s">
        <v>3393</v>
      </c>
      <c r="J1355" s="630">
        <v>2</v>
      </c>
      <c r="K1355" s="630" t="s">
        <v>3250</v>
      </c>
      <c r="L1355" s="631" t="s">
        <v>3691</v>
      </c>
      <c r="M1355" s="628">
        <v>0</v>
      </c>
      <c r="N1355" s="628">
        <v>0</v>
      </c>
      <c r="O1355" s="628">
        <v>0</v>
      </c>
      <c r="P1355" s="628">
        <v>0</v>
      </c>
      <c r="Q1355" s="628">
        <v>0</v>
      </c>
      <c r="R1355" s="628">
        <f t="shared" si="21"/>
        <v>0</v>
      </c>
      <c r="S1355" s="628"/>
      <c r="T1355" s="628"/>
      <c r="U1355" s="628"/>
      <c r="V1355" s="628"/>
      <c r="W1355" s="628"/>
      <c r="X1355" s="628"/>
      <c r="Y1355" s="628"/>
      <c r="Z1355" s="628"/>
      <c r="AA1355" s="628"/>
      <c r="AB1355" s="628"/>
      <c r="AC1355" s="628"/>
      <c r="AD1355" s="628"/>
      <c r="AE1355" s="628"/>
      <c r="AF1355" s="628"/>
      <c r="AG1355" s="628"/>
      <c r="AH1355" s="628"/>
      <c r="AI1355" s="628"/>
      <c r="AJ1355" s="628"/>
      <c r="AK1355" s="628"/>
      <c r="AL1355" s="628"/>
      <c r="AM1355" s="628"/>
      <c r="AN1355" s="628"/>
      <c r="AO1355" s="628"/>
      <c r="AP1355" s="628"/>
    </row>
    <row r="1356" spans="1:42" ht="14.25" customHeight="1">
      <c r="A1356" s="415"/>
      <c r="B1356" s="628" t="s">
        <v>3409</v>
      </c>
      <c r="C1356" s="629" t="s">
        <v>3410</v>
      </c>
      <c r="D1356" s="628" t="s">
        <v>3411</v>
      </c>
      <c r="E1356" s="630" t="s">
        <v>3269</v>
      </c>
      <c r="F1356" s="630" t="s">
        <v>3254</v>
      </c>
      <c r="G1356" s="630">
        <v>2</v>
      </c>
      <c r="H1356" s="630">
        <v>1</v>
      </c>
      <c r="I1356" s="630" t="s">
        <v>3393</v>
      </c>
      <c r="J1356" s="630">
        <v>3</v>
      </c>
      <c r="K1356" s="630" t="s">
        <v>3250</v>
      </c>
      <c r="L1356" s="631" t="s">
        <v>3691</v>
      </c>
      <c r="M1356" s="628">
        <v>0</v>
      </c>
      <c r="N1356" s="628">
        <v>0</v>
      </c>
      <c r="O1356" s="628">
        <v>0</v>
      </c>
      <c r="P1356" s="628">
        <v>0</v>
      </c>
      <c r="Q1356" s="628">
        <v>0</v>
      </c>
      <c r="R1356" s="628">
        <f t="shared" si="21"/>
        <v>0</v>
      </c>
      <c r="S1356" s="628"/>
      <c r="T1356" s="628"/>
      <c r="U1356" s="628"/>
      <c r="V1356" s="628"/>
      <c r="W1356" s="628"/>
      <c r="X1356" s="628"/>
      <c r="Y1356" s="628"/>
      <c r="Z1356" s="628"/>
      <c r="AA1356" s="628"/>
      <c r="AB1356" s="628"/>
      <c r="AC1356" s="628"/>
      <c r="AD1356" s="628"/>
      <c r="AE1356" s="628"/>
      <c r="AF1356" s="628"/>
      <c r="AG1356" s="628"/>
      <c r="AH1356" s="628"/>
      <c r="AI1356" s="628"/>
      <c r="AJ1356" s="628"/>
      <c r="AK1356" s="628"/>
      <c r="AL1356" s="628"/>
      <c r="AM1356" s="628"/>
      <c r="AN1356" s="628"/>
      <c r="AO1356" s="628"/>
      <c r="AP1356" s="628"/>
    </row>
    <row r="1357" spans="1:42" ht="14.25" customHeight="1">
      <c r="A1357" s="415"/>
      <c r="B1357" s="415" t="s">
        <v>3623</v>
      </c>
      <c r="C1357" s="585" t="s">
        <v>3412</v>
      </c>
      <c r="D1357" s="415" t="s">
        <v>3624</v>
      </c>
      <c r="E1357" s="586"/>
      <c r="F1357" s="586" t="s">
        <v>3254</v>
      </c>
      <c r="G1357" s="586">
        <v>2</v>
      </c>
      <c r="H1357" s="586">
        <v>1</v>
      </c>
      <c r="I1357" s="586" t="s">
        <v>3602</v>
      </c>
      <c r="J1357" s="586">
        <v>3</v>
      </c>
      <c r="K1357" s="586" t="s">
        <v>3250</v>
      </c>
      <c r="L1357" s="587" t="s">
        <v>3691</v>
      </c>
      <c r="M1357" s="628">
        <v>0</v>
      </c>
      <c r="N1357" s="628">
        <v>0</v>
      </c>
      <c r="O1357" s="628">
        <v>0</v>
      </c>
      <c r="P1357" s="628">
        <v>0</v>
      </c>
      <c r="Q1357" s="628">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3625</v>
      </c>
      <c r="C1358" s="585" t="s">
        <v>3413</v>
      </c>
      <c r="D1358" s="415" t="s">
        <v>3626</v>
      </c>
      <c r="E1358" s="586" t="s">
        <v>3465</v>
      </c>
      <c r="F1358" s="586" t="s">
        <v>3254</v>
      </c>
      <c r="G1358" s="586">
        <v>2</v>
      </c>
      <c r="H1358" s="586">
        <v>2</v>
      </c>
      <c r="I1358" s="586" t="s">
        <v>3602</v>
      </c>
      <c r="J1358" s="586">
        <v>3</v>
      </c>
      <c r="K1358" s="586" t="s">
        <v>3250</v>
      </c>
      <c r="L1358" s="587" t="s">
        <v>3691</v>
      </c>
      <c r="M1358" s="628">
        <v>0</v>
      </c>
      <c r="N1358" s="628">
        <v>0</v>
      </c>
      <c r="O1358" s="628">
        <v>0</v>
      </c>
      <c r="P1358" s="628">
        <v>0</v>
      </c>
      <c r="Q1358" s="628">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3630</v>
      </c>
      <c r="C1359" s="585" t="s">
        <v>3631</v>
      </c>
      <c r="D1359" s="415" t="s">
        <v>3632</v>
      </c>
      <c r="E1359" s="586"/>
      <c r="F1359" s="586" t="s">
        <v>3254</v>
      </c>
      <c r="G1359" s="586">
        <v>3</v>
      </c>
      <c r="H1359" s="586">
        <v>3</v>
      </c>
      <c r="I1359" s="586" t="s">
        <v>3602</v>
      </c>
      <c r="J1359" s="586">
        <v>3</v>
      </c>
      <c r="K1359" s="586" t="s">
        <v>3250</v>
      </c>
      <c r="L1359" s="587" t="s">
        <v>3691</v>
      </c>
      <c r="M1359" s="628">
        <v>0</v>
      </c>
      <c r="N1359" s="628">
        <v>0</v>
      </c>
      <c r="O1359" s="628">
        <v>0</v>
      </c>
      <c r="P1359" s="628">
        <v>0</v>
      </c>
      <c r="Q1359" s="628">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3627</v>
      </c>
      <c r="C1360" s="585" t="s">
        <v>3628</v>
      </c>
      <c r="D1360" s="415" t="s">
        <v>3629</v>
      </c>
      <c r="E1360" s="586"/>
      <c r="F1360" s="586" t="s">
        <v>3254</v>
      </c>
      <c r="G1360" s="586">
        <v>3</v>
      </c>
      <c r="H1360" s="586">
        <v>1</v>
      </c>
      <c r="I1360" s="586" t="s">
        <v>3602</v>
      </c>
      <c r="J1360" s="586">
        <v>3</v>
      </c>
      <c r="K1360" s="586" t="s">
        <v>3250</v>
      </c>
      <c r="L1360" s="587" t="s">
        <v>3691</v>
      </c>
      <c r="M1360" s="628">
        <v>0</v>
      </c>
      <c r="N1360" s="628">
        <v>0</v>
      </c>
      <c r="O1360" s="628">
        <v>0</v>
      </c>
      <c r="P1360" s="628">
        <v>0</v>
      </c>
      <c r="Q1360" s="628">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3621</v>
      </c>
      <c r="C1361" s="585" t="s">
        <v>3408</v>
      </c>
      <c r="D1361" s="415" t="s">
        <v>3622</v>
      </c>
      <c r="E1361" s="586" t="s">
        <v>3465</v>
      </c>
      <c r="F1361" s="586" t="s">
        <v>3254</v>
      </c>
      <c r="G1361" s="586">
        <v>1</v>
      </c>
      <c r="H1361" s="586">
        <v>5</v>
      </c>
      <c r="I1361" s="586" t="s">
        <v>3602</v>
      </c>
      <c r="J1361" s="586">
        <v>3</v>
      </c>
      <c r="K1361" s="586" t="s">
        <v>3250</v>
      </c>
      <c r="L1361" s="587" t="s">
        <v>3691</v>
      </c>
      <c r="M1361" s="628">
        <v>0</v>
      </c>
      <c r="N1361" s="628">
        <v>0</v>
      </c>
      <c r="O1361" s="628">
        <v>0</v>
      </c>
      <c r="P1361" s="628">
        <v>0</v>
      </c>
      <c r="Q1361" s="628">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3645</v>
      </c>
      <c r="C1362" s="585" t="s">
        <v>3422</v>
      </c>
      <c r="D1362" s="415" t="s">
        <v>3646</v>
      </c>
      <c r="E1362" s="586" t="s">
        <v>3465</v>
      </c>
      <c r="F1362" s="586" t="s">
        <v>3254</v>
      </c>
      <c r="G1362" s="586">
        <v>4</v>
      </c>
      <c r="H1362" s="586">
        <v>4</v>
      </c>
      <c r="I1362" s="586" t="s">
        <v>3602</v>
      </c>
      <c r="J1362" s="586">
        <v>4</v>
      </c>
      <c r="K1362" s="586" t="s">
        <v>3250</v>
      </c>
      <c r="L1362" s="587" t="s">
        <v>3691</v>
      </c>
      <c r="M1362" s="628">
        <v>0</v>
      </c>
      <c r="N1362" s="628">
        <v>0</v>
      </c>
      <c r="O1362" s="628">
        <v>0</v>
      </c>
      <c r="P1362" s="628">
        <v>0</v>
      </c>
      <c r="Q1362" s="628">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3638</v>
      </c>
      <c r="C1363" s="585" t="s">
        <v>3639</v>
      </c>
      <c r="D1363" s="415" t="s">
        <v>3640</v>
      </c>
      <c r="E1363" s="586" t="s">
        <v>3465</v>
      </c>
      <c r="F1363" s="586" t="s">
        <v>3254</v>
      </c>
      <c r="G1363" s="586">
        <v>3</v>
      </c>
      <c r="H1363" s="586">
        <v>2</v>
      </c>
      <c r="I1363" s="586" t="s">
        <v>3602</v>
      </c>
      <c r="J1363" s="586">
        <v>4</v>
      </c>
      <c r="K1363" s="586" t="s">
        <v>3250</v>
      </c>
      <c r="L1363" s="587" t="s">
        <v>3691</v>
      </c>
      <c r="M1363" s="628">
        <v>0</v>
      </c>
      <c r="N1363" s="628">
        <v>0</v>
      </c>
      <c r="O1363" s="628">
        <v>0</v>
      </c>
      <c r="P1363" s="628">
        <v>0</v>
      </c>
      <c r="Q1363" s="628">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3643</v>
      </c>
      <c r="C1364" s="585" t="s">
        <v>3421</v>
      </c>
      <c r="D1364" s="415" t="s">
        <v>3644</v>
      </c>
      <c r="E1364" s="586" t="s">
        <v>3465</v>
      </c>
      <c r="F1364" s="586" t="s">
        <v>3254</v>
      </c>
      <c r="G1364" s="586">
        <v>4</v>
      </c>
      <c r="H1364" s="586">
        <v>3</v>
      </c>
      <c r="I1364" s="586" t="s">
        <v>3602</v>
      </c>
      <c r="J1364" s="586">
        <v>4</v>
      </c>
      <c r="K1364" s="586" t="s">
        <v>3250</v>
      </c>
      <c r="L1364" s="587" t="s">
        <v>3691</v>
      </c>
      <c r="M1364" s="628">
        <v>0</v>
      </c>
      <c r="N1364" s="628">
        <v>0</v>
      </c>
      <c r="O1364" s="628">
        <v>0</v>
      </c>
      <c r="P1364" s="628">
        <v>0</v>
      </c>
      <c r="Q1364" s="628">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3648</v>
      </c>
      <c r="C1365" s="585" t="s">
        <v>3424</v>
      </c>
      <c r="D1365" s="415" t="s">
        <v>3649</v>
      </c>
      <c r="E1365" s="586" t="s">
        <v>3465</v>
      </c>
      <c r="F1365" s="586" t="s">
        <v>3254</v>
      </c>
      <c r="G1365" s="586">
        <v>5</v>
      </c>
      <c r="H1365" s="586">
        <v>1</v>
      </c>
      <c r="I1365" s="586" t="s">
        <v>3602</v>
      </c>
      <c r="J1365" s="586">
        <v>4</v>
      </c>
      <c r="K1365" s="586" t="s">
        <v>3250</v>
      </c>
      <c r="L1365" s="587" t="s">
        <v>3691</v>
      </c>
      <c r="M1365" s="628">
        <v>0</v>
      </c>
      <c r="N1365" s="628">
        <v>0</v>
      </c>
      <c r="O1365" s="628">
        <v>0</v>
      </c>
      <c r="P1365" s="628">
        <v>0</v>
      </c>
      <c r="Q1365" s="628">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3661</v>
      </c>
      <c r="C1366" s="585" t="s">
        <v>3438</v>
      </c>
      <c r="D1366" s="415" t="s">
        <v>3553</v>
      </c>
      <c r="E1366" s="586" t="s">
        <v>3465</v>
      </c>
      <c r="F1366" s="586" t="s">
        <v>3254</v>
      </c>
      <c r="G1366" s="586">
        <v>5</v>
      </c>
      <c r="H1366" s="586">
        <v>5</v>
      </c>
      <c r="I1366" s="586" t="s">
        <v>3602</v>
      </c>
      <c r="J1366" s="586">
        <v>5</v>
      </c>
      <c r="K1366" s="586" t="s">
        <v>3250</v>
      </c>
      <c r="L1366" s="587" t="s">
        <v>3691</v>
      </c>
      <c r="M1366" s="628">
        <v>0</v>
      </c>
      <c r="N1366" s="628">
        <v>0</v>
      </c>
      <c r="O1366" s="628">
        <v>0</v>
      </c>
      <c r="P1366" s="628">
        <v>0</v>
      </c>
      <c r="Q1366" s="628">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3428</v>
      </c>
      <c r="C1367" s="585" t="s">
        <v>3429</v>
      </c>
      <c r="D1367" s="415" t="s">
        <v>3651</v>
      </c>
      <c r="E1367" s="586"/>
      <c r="F1367" s="586" t="s">
        <v>3254</v>
      </c>
      <c r="G1367" s="586">
        <v>2</v>
      </c>
      <c r="H1367" s="586">
        <v>1</v>
      </c>
      <c r="I1367" s="586" t="s">
        <v>3602</v>
      </c>
      <c r="J1367" s="586">
        <v>5</v>
      </c>
      <c r="K1367" s="586" t="s">
        <v>3454</v>
      </c>
      <c r="L1367" s="587" t="s">
        <v>3691</v>
      </c>
      <c r="M1367" s="628">
        <v>0</v>
      </c>
      <c r="N1367" s="628">
        <v>0</v>
      </c>
      <c r="O1367" s="628">
        <v>0</v>
      </c>
      <c r="P1367" s="628">
        <v>0</v>
      </c>
      <c r="Q1367" s="628">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3652</v>
      </c>
      <c r="C1368" s="585" t="s">
        <v>3653</v>
      </c>
      <c r="D1368" s="415" t="s">
        <v>3654</v>
      </c>
      <c r="E1368" s="586" t="s">
        <v>3465</v>
      </c>
      <c r="F1368" s="586" t="s">
        <v>3254</v>
      </c>
      <c r="G1368" s="586">
        <v>2</v>
      </c>
      <c r="H1368" s="586">
        <v>6</v>
      </c>
      <c r="I1368" s="586" t="s">
        <v>3602</v>
      </c>
      <c r="J1368" s="586">
        <v>5</v>
      </c>
      <c r="K1368" s="586" t="s">
        <v>3250</v>
      </c>
      <c r="L1368" s="587" t="s">
        <v>3691</v>
      </c>
      <c r="M1368" s="628">
        <v>0</v>
      </c>
      <c r="N1368" s="628">
        <v>0</v>
      </c>
      <c r="O1368" s="628">
        <v>0</v>
      </c>
      <c r="P1368" s="628">
        <v>0</v>
      </c>
      <c r="Q1368" s="628">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3671</v>
      </c>
      <c r="C1369" s="585" t="s">
        <v>3445</v>
      </c>
      <c r="D1369" s="415" t="s">
        <v>3672</v>
      </c>
      <c r="E1369" s="586" t="s">
        <v>3465</v>
      </c>
      <c r="F1369" s="586" t="s">
        <v>3254</v>
      </c>
      <c r="G1369" s="586">
        <v>5</v>
      </c>
      <c r="H1369" s="586">
        <v>12</v>
      </c>
      <c r="I1369" s="586" t="s">
        <v>3602</v>
      </c>
      <c r="J1369" s="586">
        <v>6</v>
      </c>
      <c r="K1369" s="586" t="s">
        <v>3250</v>
      </c>
      <c r="L1369" s="587" t="s">
        <v>3691</v>
      </c>
      <c r="M1369" s="628">
        <v>0</v>
      </c>
      <c r="N1369" s="628">
        <v>0</v>
      </c>
      <c r="O1369" s="628">
        <v>0</v>
      </c>
      <c r="P1369" s="628">
        <v>0</v>
      </c>
      <c r="Q1369" s="628">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3665</v>
      </c>
      <c r="C1370" s="585" t="s">
        <v>3442</v>
      </c>
      <c r="D1370" s="415" t="s">
        <v>3666</v>
      </c>
      <c r="E1370" s="586"/>
      <c r="F1370" s="586" t="s">
        <v>3254</v>
      </c>
      <c r="G1370" s="586">
        <v>3</v>
      </c>
      <c r="H1370" s="586">
        <v>4</v>
      </c>
      <c r="I1370" s="586" t="s">
        <v>3602</v>
      </c>
      <c r="J1370" s="586">
        <v>6</v>
      </c>
      <c r="K1370" s="586" t="s">
        <v>3454</v>
      </c>
      <c r="L1370" s="587" t="s">
        <v>3691</v>
      </c>
      <c r="M1370" s="628">
        <v>0</v>
      </c>
      <c r="N1370" s="628">
        <v>0</v>
      </c>
      <c r="O1370" s="628">
        <v>0</v>
      </c>
      <c r="P1370" s="628">
        <v>0</v>
      </c>
      <c r="Q1370" s="628">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633" t="s">
        <v>3440</v>
      </c>
      <c r="C1371" s="585" t="s">
        <v>3441</v>
      </c>
      <c r="D1371" s="415" t="s">
        <v>3664</v>
      </c>
      <c r="E1371" s="586" t="s">
        <v>3465</v>
      </c>
      <c r="F1371" s="586" t="s">
        <v>3254</v>
      </c>
      <c r="G1371" s="586">
        <v>2</v>
      </c>
      <c r="H1371" s="586">
        <v>2</v>
      </c>
      <c r="I1371" s="586" t="s">
        <v>3602</v>
      </c>
      <c r="J1371" s="586">
        <v>6</v>
      </c>
      <c r="K1371" s="586" t="s">
        <v>3454</v>
      </c>
      <c r="L1371" s="587" t="s">
        <v>3691</v>
      </c>
      <c r="M1371" s="628">
        <v>0</v>
      </c>
      <c r="N1371" s="628">
        <v>0</v>
      </c>
      <c r="O1371" s="628">
        <v>0</v>
      </c>
      <c r="P1371" s="628">
        <v>0</v>
      </c>
      <c r="Q1371" s="628">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3669</v>
      </c>
      <c r="C1372" s="585" t="s">
        <v>3444</v>
      </c>
      <c r="D1372" s="415" t="s">
        <v>3670</v>
      </c>
      <c r="E1372" s="586" t="s">
        <v>3465</v>
      </c>
      <c r="F1372" s="586" t="s">
        <v>3254</v>
      </c>
      <c r="G1372" s="586">
        <v>5</v>
      </c>
      <c r="H1372" s="586">
        <v>1</v>
      </c>
      <c r="I1372" s="586" t="s">
        <v>3602</v>
      </c>
      <c r="J1372" s="586">
        <v>6</v>
      </c>
      <c r="K1372" s="586" t="s">
        <v>3454</v>
      </c>
      <c r="L1372" s="587" t="s">
        <v>3691</v>
      </c>
      <c r="M1372" s="628">
        <v>0</v>
      </c>
      <c r="N1372" s="628">
        <v>0</v>
      </c>
      <c r="O1372" s="628">
        <v>0</v>
      </c>
      <c r="P1372" s="628">
        <v>0</v>
      </c>
      <c r="Q1372" s="628">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3667</v>
      </c>
      <c r="C1373" s="585" t="s">
        <v>3443</v>
      </c>
      <c r="D1373" s="415" t="s">
        <v>3668</v>
      </c>
      <c r="E1373" s="586" t="s">
        <v>3465</v>
      </c>
      <c r="F1373" s="586" t="s">
        <v>3254</v>
      </c>
      <c r="G1373" s="586">
        <v>4</v>
      </c>
      <c r="H1373" s="586">
        <v>4</v>
      </c>
      <c r="I1373" s="586" t="s">
        <v>3602</v>
      </c>
      <c r="J1373" s="586">
        <v>6</v>
      </c>
      <c r="K1373" s="586" t="s">
        <v>3454</v>
      </c>
      <c r="L1373" s="587" t="s">
        <v>3691</v>
      </c>
      <c r="M1373" s="628">
        <v>0</v>
      </c>
      <c r="N1373" s="628">
        <v>0</v>
      </c>
      <c r="O1373" s="628">
        <v>0</v>
      </c>
      <c r="P1373" s="628">
        <v>0</v>
      </c>
      <c r="Q1373" s="628">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3675</v>
      </c>
      <c r="C1374" s="585" t="s">
        <v>3447</v>
      </c>
      <c r="D1374" s="415" t="s">
        <v>3676</v>
      </c>
      <c r="E1374" s="586" t="s">
        <v>3465</v>
      </c>
      <c r="F1374" s="586" t="s">
        <v>3254</v>
      </c>
      <c r="G1374" s="586">
        <v>9</v>
      </c>
      <c r="H1374" s="586">
        <v>7</v>
      </c>
      <c r="I1374" s="586" t="s">
        <v>3602</v>
      </c>
      <c r="J1374" s="586">
        <v>9</v>
      </c>
      <c r="K1374" s="586" t="s">
        <v>3250</v>
      </c>
      <c r="L1374" s="587" t="s">
        <v>3691</v>
      </c>
      <c r="M1374" s="628">
        <v>0</v>
      </c>
      <c r="N1374" s="628">
        <v>0</v>
      </c>
      <c r="O1374" s="628">
        <v>0</v>
      </c>
      <c r="P1374" s="628">
        <v>0</v>
      </c>
      <c r="Q1374" s="628">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656" t="s">
        <v>3734</v>
      </c>
      <c r="C1375" s="656"/>
      <c r="D1375" s="523" t="s">
        <v>3735</v>
      </c>
      <c r="E1375" s="309"/>
      <c r="F1375" s="309" t="s">
        <v>3254</v>
      </c>
      <c r="G1375" s="309">
        <v>1</v>
      </c>
      <c r="H1375" s="309">
        <v>2</v>
      </c>
      <c r="I1375" s="309" t="s">
        <v>3259</v>
      </c>
      <c r="J1375" s="309">
        <v>3</v>
      </c>
      <c r="K1375" s="312" t="s">
        <v>3245</v>
      </c>
      <c r="L1375" s="313" t="s">
        <v>3729</v>
      </c>
      <c r="M1375" s="415">
        <v>1</v>
      </c>
      <c r="N1375" s="415">
        <v>1</v>
      </c>
      <c r="O1375" s="415">
        <v>1</v>
      </c>
      <c r="P1375" s="628">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56" t="s">
        <v>3736</v>
      </c>
      <c r="C1376" s="656"/>
      <c r="D1376" s="260" t="s">
        <v>3737</v>
      </c>
      <c r="E1376" s="309"/>
      <c r="F1376" s="309" t="s">
        <v>3244</v>
      </c>
      <c r="G1376" s="309"/>
      <c r="H1376" s="309"/>
      <c r="I1376" s="309" t="s">
        <v>3259</v>
      </c>
      <c r="J1376" s="309">
        <v>4</v>
      </c>
      <c r="K1376" s="312" t="s">
        <v>3255</v>
      </c>
      <c r="L1376" s="313" t="s">
        <v>3729</v>
      </c>
      <c r="M1376" s="628">
        <v>0</v>
      </c>
      <c r="N1376" s="628">
        <v>0</v>
      </c>
      <c r="O1376" s="415">
        <v>1</v>
      </c>
      <c r="P1376" s="628">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56" t="s">
        <v>3738</v>
      </c>
      <c r="C1377" s="656"/>
      <c r="D1377" s="260" t="s">
        <v>3739</v>
      </c>
      <c r="E1377" s="309"/>
      <c r="F1377" s="309" t="s">
        <v>3244</v>
      </c>
      <c r="G1377" s="309"/>
      <c r="H1377" s="309"/>
      <c r="I1377" s="309" t="s">
        <v>3259</v>
      </c>
      <c r="J1377" s="309">
        <v>4</v>
      </c>
      <c r="K1377" s="312" t="s">
        <v>3255</v>
      </c>
      <c r="L1377" s="313" t="s">
        <v>3729</v>
      </c>
      <c r="M1377" s="628">
        <v>0</v>
      </c>
      <c r="N1377" s="628">
        <v>0</v>
      </c>
      <c r="O1377" s="628">
        <v>0</v>
      </c>
      <c r="P1377" s="628">
        <v>0</v>
      </c>
      <c r="Q1377" s="628">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56" t="s">
        <v>3740</v>
      </c>
      <c r="C1378" s="656"/>
      <c r="D1378" s="260" t="s">
        <v>3741</v>
      </c>
      <c r="E1378" s="309"/>
      <c r="F1378" s="309" t="s">
        <v>3254</v>
      </c>
      <c r="G1378" s="309">
        <v>4</v>
      </c>
      <c r="H1378" s="309">
        <v>4</v>
      </c>
      <c r="I1378" s="309" t="s">
        <v>3259</v>
      </c>
      <c r="J1378" s="309">
        <v>5</v>
      </c>
      <c r="K1378" s="312" t="s">
        <v>3262</v>
      </c>
      <c r="L1378" s="313" t="s">
        <v>3729</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56" t="s">
        <v>3742</v>
      </c>
      <c r="C1379" s="656"/>
      <c r="D1379" s="260" t="s">
        <v>3743</v>
      </c>
      <c r="E1379" s="309"/>
      <c r="F1379" s="309" t="s">
        <v>3244</v>
      </c>
      <c r="G1379" s="309"/>
      <c r="H1379" s="309"/>
      <c r="I1379" s="309" t="s">
        <v>3259</v>
      </c>
      <c r="J1379" s="309">
        <v>6</v>
      </c>
      <c r="K1379" s="312" t="s">
        <v>3262</v>
      </c>
      <c r="L1379" s="313" t="s">
        <v>3729</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56" t="s">
        <v>3744</v>
      </c>
      <c r="C1380" s="656"/>
      <c r="D1380" s="523" t="s">
        <v>3745</v>
      </c>
      <c r="E1380" s="309" t="s">
        <v>3416</v>
      </c>
      <c r="F1380" s="309" t="s">
        <v>3254</v>
      </c>
      <c r="G1380" s="309">
        <v>4</v>
      </c>
      <c r="H1380" s="309">
        <v>9</v>
      </c>
      <c r="I1380" s="309" t="s">
        <v>3259</v>
      </c>
      <c r="J1380" s="309">
        <v>7</v>
      </c>
      <c r="K1380" s="312" t="s">
        <v>3245</v>
      </c>
      <c r="L1380" s="313" t="s">
        <v>3729</v>
      </c>
      <c r="M1380" s="415">
        <v>1</v>
      </c>
      <c r="N1380" s="415">
        <v>1</v>
      </c>
      <c r="O1380" s="628">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56" t="s">
        <v>3752</v>
      </c>
      <c r="C1381" s="656"/>
      <c r="D1381" s="260" t="s">
        <v>3753</v>
      </c>
      <c r="E1381" s="309"/>
      <c r="F1381" s="309" t="s">
        <v>3254</v>
      </c>
      <c r="G1381" s="309">
        <v>0</v>
      </c>
      <c r="H1381" s="309">
        <v>3</v>
      </c>
      <c r="I1381" s="309" t="s">
        <v>3273</v>
      </c>
      <c r="J1381" s="309">
        <v>2</v>
      </c>
      <c r="K1381" s="312" t="s">
        <v>3255</v>
      </c>
      <c r="L1381" s="657" t="s">
        <v>4028</v>
      </c>
      <c r="M1381" s="628">
        <v>0</v>
      </c>
      <c r="N1381" s="628">
        <v>0</v>
      </c>
      <c r="O1381" s="628">
        <v>0</v>
      </c>
      <c r="P1381" s="628">
        <v>0</v>
      </c>
      <c r="Q1381" s="628">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56" t="s">
        <v>3754</v>
      </c>
      <c r="C1382" s="656"/>
      <c r="D1382" s="260" t="s">
        <v>3755</v>
      </c>
      <c r="E1382" s="309"/>
      <c r="F1382" s="309" t="s">
        <v>3254</v>
      </c>
      <c r="G1382" s="309">
        <v>3</v>
      </c>
      <c r="H1382" s="309">
        <v>4</v>
      </c>
      <c r="I1382" s="309" t="s">
        <v>3273</v>
      </c>
      <c r="J1382" s="309">
        <v>3</v>
      </c>
      <c r="K1382" s="312" t="s">
        <v>3255</v>
      </c>
      <c r="L1382" s="313" t="s">
        <v>3729</v>
      </c>
      <c r="M1382" s="628">
        <v>0</v>
      </c>
      <c r="N1382" s="628">
        <v>0</v>
      </c>
      <c r="O1382" s="628">
        <v>0</v>
      </c>
      <c r="P1382" s="628">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56" t="s">
        <v>3756</v>
      </c>
      <c r="C1383" s="656"/>
      <c r="D1383" s="260" t="s">
        <v>3757</v>
      </c>
      <c r="E1383" s="309"/>
      <c r="F1383" s="309" t="s">
        <v>3244</v>
      </c>
      <c r="G1383" s="309"/>
      <c r="H1383" s="309"/>
      <c r="I1383" s="309" t="s">
        <v>3273</v>
      </c>
      <c r="J1383" s="309">
        <v>3</v>
      </c>
      <c r="K1383" s="312" t="s">
        <v>3262</v>
      </c>
      <c r="L1383" s="313" t="s">
        <v>3729</v>
      </c>
      <c r="M1383" s="415">
        <v>2</v>
      </c>
      <c r="N1383" s="628">
        <v>0</v>
      </c>
      <c r="O1383" s="415">
        <v>2</v>
      </c>
      <c r="P1383" s="628">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56" t="s">
        <v>3758</v>
      </c>
      <c r="C1384" s="656"/>
      <c r="D1384" s="260" t="s">
        <v>3759</v>
      </c>
      <c r="E1384" s="309"/>
      <c r="F1384" s="309" t="s">
        <v>3244</v>
      </c>
      <c r="G1384" s="309"/>
      <c r="H1384" s="309"/>
      <c r="I1384" s="309" t="s">
        <v>3273</v>
      </c>
      <c r="J1384" s="309">
        <v>4</v>
      </c>
      <c r="K1384" s="312" t="s">
        <v>3255</v>
      </c>
      <c r="L1384" s="313" t="s">
        <v>3729</v>
      </c>
      <c r="M1384" s="628">
        <v>0</v>
      </c>
      <c r="N1384" s="628">
        <v>0</v>
      </c>
      <c r="O1384" s="415">
        <v>2</v>
      </c>
      <c r="P1384" s="628">
        <v>0</v>
      </c>
      <c r="Q1384" s="628">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56" t="s">
        <v>3760</v>
      </c>
      <c r="C1385" s="656"/>
      <c r="D1385" s="260" t="s">
        <v>3761</v>
      </c>
      <c r="E1385" s="309"/>
      <c r="F1385" s="309" t="s">
        <v>3244</v>
      </c>
      <c r="G1385" s="309"/>
      <c r="H1385" s="309"/>
      <c r="I1385" s="309" t="s">
        <v>3273</v>
      </c>
      <c r="J1385" s="309">
        <v>5</v>
      </c>
      <c r="K1385" s="312" t="s">
        <v>3262</v>
      </c>
      <c r="L1385" s="313" t="s">
        <v>3729</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56" t="s">
        <v>3764</v>
      </c>
      <c r="C1386" s="656"/>
      <c r="D1386" s="260" t="s">
        <v>3765</v>
      </c>
      <c r="E1386" s="309" t="s">
        <v>3416</v>
      </c>
      <c r="F1386" s="309" t="s">
        <v>3254</v>
      </c>
      <c r="G1386" s="309">
        <v>4</v>
      </c>
      <c r="H1386" s="309">
        <v>4</v>
      </c>
      <c r="I1386" s="309" t="s">
        <v>3273</v>
      </c>
      <c r="J1386" s="309">
        <v>7</v>
      </c>
      <c r="K1386" s="312" t="s">
        <v>3245</v>
      </c>
      <c r="L1386" s="313" t="s">
        <v>3729</v>
      </c>
      <c r="M1386" s="628">
        <v>0</v>
      </c>
      <c r="N1386" s="628">
        <v>0</v>
      </c>
      <c r="O1386" s="415">
        <v>1</v>
      </c>
      <c r="P1386" s="628">
        <v>0</v>
      </c>
      <c r="Q1386" s="628">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56" t="s">
        <v>3766</v>
      </c>
      <c r="C1387" s="656"/>
      <c r="D1387" s="260" t="s">
        <v>3767</v>
      </c>
      <c r="E1387" s="309"/>
      <c r="F1387" s="309" t="s">
        <v>3254</v>
      </c>
      <c r="G1387" s="309">
        <v>5</v>
      </c>
      <c r="H1387" s="309">
        <v>5</v>
      </c>
      <c r="I1387" s="309" t="s">
        <v>3273</v>
      </c>
      <c r="J1387" s="309">
        <v>8</v>
      </c>
      <c r="K1387" s="312" t="s">
        <v>3245</v>
      </c>
      <c r="L1387" s="313" t="s">
        <v>3729</v>
      </c>
      <c r="M1387" s="415">
        <v>1</v>
      </c>
      <c r="N1387" s="415">
        <v>1</v>
      </c>
      <c r="O1387" s="415">
        <v>1</v>
      </c>
      <c r="P1387" s="415">
        <v>1</v>
      </c>
      <c r="Q1387" s="628">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56" t="s">
        <v>3775</v>
      </c>
      <c r="C1388" s="656"/>
      <c r="D1388" s="260" t="s">
        <v>3776</v>
      </c>
      <c r="E1388" s="309"/>
      <c r="F1388" s="309" t="s">
        <v>3244</v>
      </c>
      <c r="G1388" s="309"/>
      <c r="H1388" s="309"/>
      <c r="I1388" s="309" t="s">
        <v>3486</v>
      </c>
      <c r="J1388" s="309">
        <v>1</v>
      </c>
      <c r="K1388" s="312" t="s">
        <v>3262</v>
      </c>
      <c r="L1388" s="313" t="s">
        <v>3729</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56" t="s">
        <v>3779</v>
      </c>
      <c r="C1389" s="656"/>
      <c r="D1389" s="260" t="s">
        <v>3780</v>
      </c>
      <c r="E1389" s="309"/>
      <c r="F1389" s="309" t="s">
        <v>3244</v>
      </c>
      <c r="G1389" s="309"/>
      <c r="H1389" s="309"/>
      <c r="I1389" s="309" t="s">
        <v>3486</v>
      </c>
      <c r="J1389" s="309">
        <v>2</v>
      </c>
      <c r="K1389" s="312" t="s">
        <v>3255</v>
      </c>
      <c r="L1389" s="313" t="s">
        <v>3729</v>
      </c>
      <c r="M1389" s="628">
        <v>0</v>
      </c>
      <c r="N1389" s="415">
        <v>0</v>
      </c>
      <c r="O1389" s="415">
        <v>1</v>
      </c>
      <c r="P1389" s="628">
        <v>0</v>
      </c>
      <c r="Q1389" s="628">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56" t="s">
        <v>3781</v>
      </c>
      <c r="C1390" s="656"/>
      <c r="D1390" s="260" t="s">
        <v>3782</v>
      </c>
      <c r="E1390" s="309"/>
      <c r="F1390" s="309" t="s">
        <v>3254</v>
      </c>
      <c r="G1390" s="309">
        <v>0</v>
      </c>
      <c r="H1390" s="309">
        <v>3</v>
      </c>
      <c r="I1390" s="309" t="s">
        <v>3486</v>
      </c>
      <c r="J1390" s="309">
        <v>3</v>
      </c>
      <c r="K1390" s="312" t="s">
        <v>3255</v>
      </c>
      <c r="L1390" s="657" t="s">
        <v>4028</v>
      </c>
      <c r="M1390" s="628">
        <v>0</v>
      </c>
      <c r="N1390" s="628">
        <v>0</v>
      </c>
      <c r="O1390" s="628">
        <v>0</v>
      </c>
      <c r="P1390" s="628">
        <v>0</v>
      </c>
      <c r="Q1390" s="628">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56" t="s">
        <v>3783</v>
      </c>
      <c r="C1391" s="656"/>
      <c r="D1391" s="260" t="s">
        <v>3784</v>
      </c>
      <c r="E1391" s="309"/>
      <c r="F1391" s="309" t="s">
        <v>3254</v>
      </c>
      <c r="G1391" s="309">
        <v>2</v>
      </c>
      <c r="H1391" s="309">
        <v>4</v>
      </c>
      <c r="I1391" s="309" t="s">
        <v>3486</v>
      </c>
      <c r="J1391" s="309">
        <v>3</v>
      </c>
      <c r="K1391" s="312" t="s">
        <v>3255</v>
      </c>
      <c r="L1391" s="313" t="s">
        <v>3729</v>
      </c>
      <c r="M1391" s="628">
        <v>0</v>
      </c>
      <c r="N1391" s="415">
        <v>1</v>
      </c>
      <c r="O1391" s="415">
        <v>0</v>
      </c>
      <c r="P1391" s="415">
        <v>1</v>
      </c>
      <c r="Q1391" s="628">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56" t="s">
        <v>3786</v>
      </c>
      <c r="C1392" s="656"/>
      <c r="D1392" s="523" t="s">
        <v>3787</v>
      </c>
      <c r="E1392" s="309" t="s">
        <v>3416</v>
      </c>
      <c r="F1392" s="309" t="s">
        <v>3254</v>
      </c>
      <c r="G1392" s="309">
        <v>3</v>
      </c>
      <c r="H1392" s="309">
        <v>2</v>
      </c>
      <c r="I1392" s="309" t="s">
        <v>3486</v>
      </c>
      <c r="J1392" s="309">
        <v>5</v>
      </c>
      <c r="K1392" s="312" t="s">
        <v>3245</v>
      </c>
      <c r="L1392" s="313" t="s">
        <v>3729</v>
      </c>
      <c r="M1392" s="628">
        <v>0</v>
      </c>
      <c r="N1392" s="415">
        <v>1</v>
      </c>
      <c r="O1392" s="415">
        <v>1</v>
      </c>
      <c r="P1392" s="628">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56" t="s">
        <v>3794</v>
      </c>
      <c r="C1393" s="656"/>
      <c r="D1393" s="260" t="s">
        <v>3795</v>
      </c>
      <c r="E1393" s="309"/>
      <c r="F1393" s="309" t="s">
        <v>3254</v>
      </c>
      <c r="G1393" s="309">
        <v>0</v>
      </c>
      <c r="H1393" s="309">
        <v>3</v>
      </c>
      <c r="I1393" s="309" t="s">
        <v>3300</v>
      </c>
      <c r="J1393" s="309">
        <v>1</v>
      </c>
      <c r="K1393" s="312" t="s">
        <v>3255</v>
      </c>
      <c r="L1393" s="313" t="s">
        <v>3729</v>
      </c>
      <c r="M1393" s="628">
        <v>0</v>
      </c>
      <c r="N1393" s="628">
        <v>0</v>
      </c>
      <c r="O1393" s="415">
        <v>1</v>
      </c>
      <c r="P1393" s="628">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56" t="s">
        <v>3796</v>
      </c>
      <c r="C1394" s="656"/>
      <c r="D1394" s="260" t="s">
        <v>3797</v>
      </c>
      <c r="E1394" s="309"/>
      <c r="F1394" s="309" t="s">
        <v>3254</v>
      </c>
      <c r="G1394" s="309">
        <v>3</v>
      </c>
      <c r="H1394" s="309">
        <v>2</v>
      </c>
      <c r="I1394" s="309" t="s">
        <v>3300</v>
      </c>
      <c r="J1394" s="309">
        <v>2</v>
      </c>
      <c r="K1394" s="312" t="s">
        <v>3262</v>
      </c>
      <c r="L1394" s="313" t="s">
        <v>3729</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56" t="s">
        <v>3802</v>
      </c>
      <c r="C1395" s="656"/>
      <c r="D1395" s="260" t="s">
        <v>3803</v>
      </c>
      <c r="E1395" s="309"/>
      <c r="F1395" s="309" t="s">
        <v>3244</v>
      </c>
      <c r="G1395" s="309"/>
      <c r="H1395" s="309"/>
      <c r="I1395" s="309" t="s">
        <v>3300</v>
      </c>
      <c r="J1395" s="309">
        <v>3</v>
      </c>
      <c r="K1395" s="312" t="s">
        <v>3262</v>
      </c>
      <c r="L1395" s="313" t="s">
        <v>3729</v>
      </c>
      <c r="M1395" s="628">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56" t="s">
        <v>3804</v>
      </c>
      <c r="C1396" s="656"/>
      <c r="D1396" s="260" t="s">
        <v>3805</v>
      </c>
      <c r="E1396" s="309"/>
      <c r="F1396" s="309" t="s">
        <v>3244</v>
      </c>
      <c r="G1396" s="309"/>
      <c r="H1396" s="309"/>
      <c r="I1396" s="309" t="s">
        <v>3300</v>
      </c>
      <c r="J1396" s="309">
        <v>5</v>
      </c>
      <c r="K1396" s="312" t="s">
        <v>3255</v>
      </c>
      <c r="L1396" s="657" t="s">
        <v>4028</v>
      </c>
      <c r="M1396" s="415">
        <v>0</v>
      </c>
      <c r="N1396" s="628">
        <v>0</v>
      </c>
      <c r="O1396" s="415">
        <v>0</v>
      </c>
      <c r="P1396" s="628">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56" t="s">
        <v>3806</v>
      </c>
      <c r="C1397" s="656"/>
      <c r="D1397" s="260" t="s">
        <v>3807</v>
      </c>
      <c r="E1397" s="309"/>
      <c r="F1397" s="309" t="s">
        <v>3254</v>
      </c>
      <c r="G1397" s="309">
        <v>7</v>
      </c>
      <c r="H1397" s="309">
        <v>7</v>
      </c>
      <c r="I1397" s="309" t="s">
        <v>3300</v>
      </c>
      <c r="J1397" s="309">
        <v>7</v>
      </c>
      <c r="K1397" s="312" t="s">
        <v>3245</v>
      </c>
      <c r="L1397" s="313" t="s">
        <v>3729</v>
      </c>
      <c r="M1397" s="415">
        <v>1</v>
      </c>
      <c r="N1397" s="415">
        <v>1</v>
      </c>
      <c r="O1397" s="415">
        <v>1</v>
      </c>
      <c r="P1397" s="628">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56" t="s">
        <v>3808</v>
      </c>
      <c r="C1398" s="656"/>
      <c r="D1398" s="260" t="s">
        <v>3809</v>
      </c>
      <c r="E1398" s="309"/>
      <c r="F1398" s="309" t="s">
        <v>3254</v>
      </c>
      <c r="G1398" s="309">
        <v>7</v>
      </c>
      <c r="H1398" s="309">
        <v>5</v>
      </c>
      <c r="I1398" s="309" t="s">
        <v>3300</v>
      </c>
      <c r="J1398" s="309">
        <v>8</v>
      </c>
      <c r="K1398" s="312" t="s">
        <v>3245</v>
      </c>
      <c r="L1398" s="313" t="s">
        <v>3729</v>
      </c>
      <c r="M1398" s="628">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56" t="s">
        <v>3810</v>
      </c>
      <c r="C1399" s="656"/>
      <c r="D1399" s="260" t="s">
        <v>3811</v>
      </c>
      <c r="E1399" s="309"/>
      <c r="F1399" s="309" t="s">
        <v>3254</v>
      </c>
      <c r="G1399" s="309">
        <v>7</v>
      </c>
      <c r="H1399" s="309">
        <v>8</v>
      </c>
      <c r="I1399" s="309" t="s">
        <v>3300</v>
      </c>
      <c r="J1399" s="309">
        <v>12</v>
      </c>
      <c r="K1399" s="312" t="s">
        <v>3255</v>
      </c>
      <c r="L1399" s="313" t="s">
        <v>3729</v>
      </c>
      <c r="M1399" s="628">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56" t="s">
        <v>3817</v>
      </c>
      <c r="C1400" s="656"/>
      <c r="D1400" s="260" t="s">
        <v>3818</v>
      </c>
      <c r="E1400" s="309"/>
      <c r="F1400" s="309" t="s">
        <v>3244</v>
      </c>
      <c r="G1400" s="309"/>
      <c r="H1400" s="309"/>
      <c r="I1400" s="309" t="s">
        <v>3312</v>
      </c>
      <c r="J1400" s="309">
        <v>2</v>
      </c>
      <c r="K1400" s="312" t="s">
        <v>3250</v>
      </c>
      <c r="L1400" s="313" t="s">
        <v>3729</v>
      </c>
      <c r="M1400" s="628">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56" t="s">
        <v>3814</v>
      </c>
      <c r="C1401" s="656"/>
      <c r="D1401" s="260" t="s">
        <v>3815</v>
      </c>
      <c r="E1401" s="309" t="s">
        <v>3816</v>
      </c>
      <c r="F1401" s="309" t="s">
        <v>3254</v>
      </c>
      <c r="G1401" s="309">
        <v>1</v>
      </c>
      <c r="H1401" s="309">
        <v>1</v>
      </c>
      <c r="I1401" s="309" t="s">
        <v>3312</v>
      </c>
      <c r="J1401" s="309">
        <v>2</v>
      </c>
      <c r="K1401" s="312" t="s">
        <v>3255</v>
      </c>
      <c r="L1401" s="313" t="s">
        <v>3729</v>
      </c>
      <c r="M1401" s="628">
        <v>0</v>
      </c>
      <c r="N1401" s="628">
        <v>0</v>
      </c>
      <c r="O1401" s="628">
        <v>0</v>
      </c>
      <c r="P1401" s="628">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56" t="s">
        <v>3823</v>
      </c>
      <c r="C1402" s="656"/>
      <c r="D1402" s="260" t="s">
        <v>3824</v>
      </c>
      <c r="E1402" s="309"/>
      <c r="F1402" s="309" t="s">
        <v>3244</v>
      </c>
      <c r="G1402" s="309"/>
      <c r="H1402" s="309"/>
      <c r="I1402" s="309" t="s">
        <v>3312</v>
      </c>
      <c r="J1402" s="309">
        <v>4</v>
      </c>
      <c r="K1402" s="312" t="s">
        <v>3250</v>
      </c>
      <c r="L1402" s="657" t="s">
        <v>4028</v>
      </c>
      <c r="M1402" s="628">
        <v>0</v>
      </c>
      <c r="N1402" s="628">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56" t="s">
        <v>3825</v>
      </c>
      <c r="C1403" s="656"/>
      <c r="D1403" s="260" t="s">
        <v>3826</v>
      </c>
      <c r="E1403" s="309" t="s">
        <v>3416</v>
      </c>
      <c r="F1403" s="309" t="s">
        <v>3254</v>
      </c>
      <c r="G1403" s="309">
        <v>2</v>
      </c>
      <c r="H1403" s="309">
        <v>2</v>
      </c>
      <c r="I1403" s="309" t="s">
        <v>3312</v>
      </c>
      <c r="J1403" s="309">
        <v>5</v>
      </c>
      <c r="K1403" s="312" t="s">
        <v>3245</v>
      </c>
      <c r="L1403" s="313" t="s">
        <v>3729</v>
      </c>
      <c r="M1403" s="628">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56" t="s">
        <v>3827</v>
      </c>
      <c r="C1404" s="656"/>
      <c r="D1404" s="260" t="s">
        <v>3828</v>
      </c>
      <c r="E1404" s="309"/>
      <c r="F1404" s="309" t="s">
        <v>3244</v>
      </c>
      <c r="G1404" s="309"/>
      <c r="H1404" s="309"/>
      <c r="I1404" s="309" t="s">
        <v>3312</v>
      </c>
      <c r="J1404" s="309">
        <v>6</v>
      </c>
      <c r="K1404" s="312" t="s">
        <v>3262</v>
      </c>
      <c r="L1404" s="313" t="s">
        <v>3729</v>
      </c>
      <c r="M1404" s="628">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56" t="s">
        <v>3829</v>
      </c>
      <c r="C1405" s="656"/>
      <c r="D1405" s="260" t="s">
        <v>3830</v>
      </c>
      <c r="E1405" s="309"/>
      <c r="F1405" s="309" t="s">
        <v>3254</v>
      </c>
      <c r="G1405" s="309">
        <v>5</v>
      </c>
      <c r="H1405" s="309">
        <v>7</v>
      </c>
      <c r="I1405" s="309" t="s">
        <v>3312</v>
      </c>
      <c r="J1405" s="309">
        <v>7</v>
      </c>
      <c r="K1405" s="312" t="s">
        <v>3262</v>
      </c>
      <c r="L1405" s="313" t="s">
        <v>3729</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56" t="s">
        <v>3831</v>
      </c>
      <c r="C1406" s="656"/>
      <c r="D1406" s="260" t="s">
        <v>3832</v>
      </c>
      <c r="E1406" s="309" t="s">
        <v>3816</v>
      </c>
      <c r="F1406" s="309" t="s">
        <v>3254</v>
      </c>
      <c r="G1406" s="309">
        <v>6</v>
      </c>
      <c r="H1406" s="309">
        <v>3</v>
      </c>
      <c r="I1406" s="309" t="s">
        <v>3312</v>
      </c>
      <c r="J1406" s="309">
        <v>8</v>
      </c>
      <c r="K1406" s="312" t="s">
        <v>3245</v>
      </c>
      <c r="L1406" s="313" t="s">
        <v>3729</v>
      </c>
      <c r="M1406" s="415">
        <v>1</v>
      </c>
      <c r="N1406" s="415">
        <v>1</v>
      </c>
      <c r="O1406" s="628">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56" t="s">
        <v>3839</v>
      </c>
      <c r="C1407" s="656"/>
      <c r="D1407" s="260" t="s">
        <v>3840</v>
      </c>
      <c r="E1407" s="309"/>
      <c r="F1407" s="309" t="s">
        <v>3244</v>
      </c>
      <c r="G1407" s="309"/>
      <c r="H1407" s="309"/>
      <c r="I1407" s="309" t="s">
        <v>3330</v>
      </c>
      <c r="J1407" s="309">
        <v>2</v>
      </c>
      <c r="K1407" s="312" t="s">
        <v>3262</v>
      </c>
      <c r="L1407" s="313" t="s">
        <v>3729</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56" t="s">
        <v>3837</v>
      </c>
      <c r="C1408" s="656"/>
      <c r="D1408" s="260" t="s">
        <v>3838</v>
      </c>
      <c r="E1408" s="309"/>
      <c r="F1408" s="309" t="s">
        <v>3316</v>
      </c>
      <c r="G1408" s="309">
        <v>1</v>
      </c>
      <c r="H1408" s="309">
        <v>3</v>
      </c>
      <c r="I1408" s="309" t="s">
        <v>3330</v>
      </c>
      <c r="J1408" s="309">
        <v>2</v>
      </c>
      <c r="K1408" s="312" t="s">
        <v>3255</v>
      </c>
      <c r="L1408" s="313" t="s">
        <v>3729</v>
      </c>
      <c r="M1408" s="628">
        <v>0</v>
      </c>
      <c r="N1408" s="415">
        <v>0</v>
      </c>
      <c r="O1408" s="415">
        <v>0</v>
      </c>
      <c r="P1408" s="628">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56" t="s">
        <v>3843</v>
      </c>
      <c r="C1409" s="656"/>
      <c r="D1409" s="260" t="s">
        <v>3844</v>
      </c>
      <c r="E1409" s="309"/>
      <c r="F1409" s="309" t="s">
        <v>3254</v>
      </c>
      <c r="G1409" s="309">
        <v>1</v>
      </c>
      <c r="H1409" s="309">
        <v>3</v>
      </c>
      <c r="I1409" s="309" t="s">
        <v>3330</v>
      </c>
      <c r="J1409" s="309">
        <v>3</v>
      </c>
      <c r="K1409" s="312" t="s">
        <v>3245</v>
      </c>
      <c r="L1409" s="313" t="s">
        <v>3729</v>
      </c>
      <c r="M1409" s="415">
        <v>1</v>
      </c>
      <c r="N1409" s="415">
        <v>1</v>
      </c>
      <c r="O1409" s="628">
        <v>0</v>
      </c>
      <c r="P1409" s="628">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56" t="s">
        <v>3847</v>
      </c>
      <c r="C1410" s="656"/>
      <c r="D1410" s="260" t="s">
        <v>3848</v>
      </c>
      <c r="E1410" s="309"/>
      <c r="F1410" s="309" t="s">
        <v>3244</v>
      </c>
      <c r="G1410" s="309"/>
      <c r="H1410" s="309"/>
      <c r="I1410" s="309" t="s">
        <v>3330</v>
      </c>
      <c r="J1410" s="309">
        <v>3</v>
      </c>
      <c r="K1410" s="312" t="s">
        <v>3262</v>
      </c>
      <c r="L1410" s="313" t="s">
        <v>3729</v>
      </c>
      <c r="M1410" s="628">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56" t="s">
        <v>3841</v>
      </c>
      <c r="C1411" s="656"/>
      <c r="D1411" s="260" t="s">
        <v>3842</v>
      </c>
      <c r="E1411" s="309"/>
      <c r="F1411" s="309" t="s">
        <v>3254</v>
      </c>
      <c r="G1411" s="309">
        <v>0</v>
      </c>
      <c r="H1411" s="309">
        <v>3</v>
      </c>
      <c r="I1411" s="309" t="s">
        <v>3330</v>
      </c>
      <c r="J1411" s="309">
        <v>3</v>
      </c>
      <c r="K1411" s="312" t="s">
        <v>3255</v>
      </c>
      <c r="L1411" s="313" t="s">
        <v>3729</v>
      </c>
      <c r="M1411" s="628">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56" t="s">
        <v>3849</v>
      </c>
      <c r="C1412" s="656"/>
      <c r="D1412" s="260" t="s">
        <v>3850</v>
      </c>
      <c r="E1412" s="309" t="s">
        <v>3416</v>
      </c>
      <c r="F1412" s="309" t="s">
        <v>3254</v>
      </c>
      <c r="G1412" s="309">
        <v>4</v>
      </c>
      <c r="H1412" s="309">
        <v>6</v>
      </c>
      <c r="I1412" s="309" t="s">
        <v>3330</v>
      </c>
      <c r="J1412" s="309">
        <v>6</v>
      </c>
      <c r="K1412" s="312" t="s">
        <v>3245</v>
      </c>
      <c r="L1412" s="313" t="s">
        <v>3729</v>
      </c>
      <c r="M1412" s="628">
        <v>0</v>
      </c>
      <c r="N1412" s="628">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56" t="s">
        <v>3855</v>
      </c>
      <c r="C1413" s="656"/>
      <c r="D1413" s="260" t="s">
        <v>3856</v>
      </c>
      <c r="E1413" s="309"/>
      <c r="F1413" s="309" t="s">
        <v>3254</v>
      </c>
      <c r="G1413" s="309">
        <v>1</v>
      </c>
      <c r="H1413" s="309">
        <v>3</v>
      </c>
      <c r="I1413" s="309" t="s">
        <v>3345</v>
      </c>
      <c r="J1413" s="309">
        <v>2</v>
      </c>
      <c r="K1413" s="312" t="s">
        <v>3262</v>
      </c>
      <c r="L1413" s="313" t="s">
        <v>3729</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56" t="s">
        <v>3859</v>
      </c>
      <c r="C1414" s="656"/>
      <c r="D1414" s="260" t="s">
        <v>3860</v>
      </c>
      <c r="E1414" s="309"/>
      <c r="F1414" s="309" t="s">
        <v>3254</v>
      </c>
      <c r="G1414" s="309">
        <v>3</v>
      </c>
      <c r="H1414" s="309">
        <v>4</v>
      </c>
      <c r="I1414" s="309" t="s">
        <v>3345</v>
      </c>
      <c r="J1414" s="309">
        <v>3</v>
      </c>
      <c r="K1414" s="312" t="s">
        <v>3245</v>
      </c>
      <c r="L1414" s="313" t="s">
        <v>3729</v>
      </c>
      <c r="M1414" s="628">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56" t="s">
        <v>3863</v>
      </c>
      <c r="C1415" s="656"/>
      <c r="D1415" s="260" t="s">
        <v>3864</v>
      </c>
      <c r="E1415" s="309"/>
      <c r="F1415" s="309" t="s">
        <v>3254</v>
      </c>
      <c r="G1415" s="309">
        <v>0</v>
      </c>
      <c r="H1415" s="309">
        <v>3</v>
      </c>
      <c r="I1415" s="309" t="s">
        <v>3345</v>
      </c>
      <c r="J1415" s="309">
        <v>4</v>
      </c>
      <c r="K1415" s="312" t="s">
        <v>3255</v>
      </c>
      <c r="L1415" s="313" t="s">
        <v>3729</v>
      </c>
      <c r="M1415" s="628">
        <v>0</v>
      </c>
      <c r="N1415" s="628">
        <v>0</v>
      </c>
      <c r="O1415" s="415">
        <v>2</v>
      </c>
      <c r="P1415" s="628">
        <v>0</v>
      </c>
      <c r="Q1415" s="628">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56" t="s">
        <v>3865</v>
      </c>
      <c r="C1416" s="656"/>
      <c r="D1416" s="260" t="s">
        <v>3866</v>
      </c>
      <c r="E1416" s="309"/>
      <c r="F1416" s="309" t="s">
        <v>3254</v>
      </c>
      <c r="G1416" s="309">
        <v>4</v>
      </c>
      <c r="H1416" s="309">
        <v>4</v>
      </c>
      <c r="I1416" s="309" t="s">
        <v>3345</v>
      </c>
      <c r="J1416" s="309">
        <v>4</v>
      </c>
      <c r="K1416" s="312" t="s">
        <v>3255</v>
      </c>
      <c r="L1416" s="313" t="s">
        <v>3729</v>
      </c>
      <c r="M1416" s="628">
        <v>0</v>
      </c>
      <c r="N1416" s="628">
        <v>0</v>
      </c>
      <c r="O1416" s="415">
        <v>1</v>
      </c>
      <c r="P1416" s="628">
        <v>0</v>
      </c>
      <c r="Q1416" s="628">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56" t="s">
        <v>3867</v>
      </c>
      <c r="C1417" s="656"/>
      <c r="D1417" s="260" t="s">
        <v>3868</v>
      </c>
      <c r="E1417" s="309"/>
      <c r="F1417" s="309" t="s">
        <v>3316</v>
      </c>
      <c r="G1417" s="309">
        <v>3</v>
      </c>
      <c r="H1417" s="309">
        <v>3</v>
      </c>
      <c r="I1417" s="309" t="s">
        <v>3345</v>
      </c>
      <c r="J1417" s="309">
        <v>5</v>
      </c>
      <c r="K1417" s="312" t="s">
        <v>3255</v>
      </c>
      <c r="L1417" s="313" t="s">
        <v>3729</v>
      </c>
      <c r="M1417" s="628">
        <v>0</v>
      </c>
      <c r="N1417" s="628">
        <v>0</v>
      </c>
      <c r="O1417" s="628">
        <v>0</v>
      </c>
      <c r="P1417" s="628">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56" t="s">
        <v>3869</v>
      </c>
      <c r="C1418" s="656"/>
      <c r="D1418" s="260" t="s">
        <v>3870</v>
      </c>
      <c r="E1418" s="309"/>
      <c r="F1418" s="309" t="s">
        <v>3244</v>
      </c>
      <c r="G1418" s="309"/>
      <c r="H1418" s="309"/>
      <c r="I1418" s="309" t="s">
        <v>3345</v>
      </c>
      <c r="J1418" s="309">
        <v>7</v>
      </c>
      <c r="K1418" s="312" t="s">
        <v>3262</v>
      </c>
      <c r="L1418" s="313" t="s">
        <v>3729</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56" t="s">
        <v>4032</v>
      </c>
      <c r="C1419" s="656"/>
      <c r="D1419" s="260" t="s">
        <v>3871</v>
      </c>
      <c r="E1419" s="309" t="s">
        <v>3416</v>
      </c>
      <c r="F1419" s="309" t="s">
        <v>3254</v>
      </c>
      <c r="G1419" s="309">
        <v>7</v>
      </c>
      <c r="H1419" s="309">
        <v>5</v>
      </c>
      <c r="I1419" s="309" t="s">
        <v>3345</v>
      </c>
      <c r="J1419" s="309">
        <v>25</v>
      </c>
      <c r="K1419" s="312" t="s">
        <v>3245</v>
      </c>
      <c r="L1419" s="313" t="s">
        <v>3729</v>
      </c>
      <c r="M1419" s="415">
        <v>1</v>
      </c>
      <c r="N1419" s="415">
        <v>1</v>
      </c>
      <c r="O1419" s="628">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56" t="s">
        <v>3873</v>
      </c>
      <c r="C1420" s="656"/>
      <c r="D1420" s="260" t="s">
        <v>3874</v>
      </c>
      <c r="E1420" s="309"/>
      <c r="F1420" s="309" t="s">
        <v>3244</v>
      </c>
      <c r="G1420" s="309"/>
      <c r="H1420" s="309"/>
      <c r="I1420" s="309" t="s">
        <v>3362</v>
      </c>
      <c r="J1420" s="309">
        <v>1</v>
      </c>
      <c r="K1420" s="312" t="s">
        <v>3255</v>
      </c>
      <c r="L1420" s="313" t="s">
        <v>3729</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56" t="s">
        <v>3875</v>
      </c>
      <c r="C1421" s="656"/>
      <c r="D1421" s="260" t="s">
        <v>3876</v>
      </c>
      <c r="E1421" s="309"/>
      <c r="F1421" s="309" t="s">
        <v>3254</v>
      </c>
      <c r="G1421" s="309">
        <v>0</v>
      </c>
      <c r="H1421" s="309">
        <v>3</v>
      </c>
      <c r="I1421" s="309" t="s">
        <v>3362</v>
      </c>
      <c r="J1421" s="309">
        <v>2</v>
      </c>
      <c r="K1421" s="312" t="s">
        <v>3255</v>
      </c>
      <c r="L1421" s="313" t="s">
        <v>3729</v>
      </c>
      <c r="M1421" s="628">
        <v>0</v>
      </c>
      <c r="N1421" s="628">
        <v>0</v>
      </c>
      <c r="O1421" s="628">
        <v>0</v>
      </c>
      <c r="P1421" s="628">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56" t="s">
        <v>3879</v>
      </c>
      <c r="C1422" s="656"/>
      <c r="D1422" s="260" t="s">
        <v>3880</v>
      </c>
      <c r="E1422" s="309"/>
      <c r="F1422" s="309" t="s">
        <v>3254</v>
      </c>
      <c r="G1422" s="309">
        <v>3</v>
      </c>
      <c r="H1422" s="309">
        <v>4</v>
      </c>
      <c r="I1422" s="309" t="s">
        <v>3362</v>
      </c>
      <c r="J1422" s="309">
        <v>4</v>
      </c>
      <c r="K1422" s="312" t="s">
        <v>3245</v>
      </c>
      <c r="L1422" s="313" t="s">
        <v>3729</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56" t="s">
        <v>3881</v>
      </c>
      <c r="C1423" s="656"/>
      <c r="D1423" s="260" t="s">
        <v>3882</v>
      </c>
      <c r="E1423" s="309"/>
      <c r="F1423" s="309" t="s">
        <v>3254</v>
      </c>
      <c r="G1423" s="309">
        <v>6</v>
      </c>
      <c r="H1423" s="309">
        <v>6</v>
      </c>
      <c r="I1423" s="309" t="s">
        <v>3362</v>
      </c>
      <c r="J1423" s="309">
        <v>6</v>
      </c>
      <c r="K1423" s="312" t="s">
        <v>3262</v>
      </c>
      <c r="L1423" s="313" t="s">
        <v>3729</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56" t="s">
        <v>3885</v>
      </c>
      <c r="C1424" s="656"/>
      <c r="D1424" s="260" t="s">
        <v>3886</v>
      </c>
      <c r="E1424" s="309" t="s">
        <v>3416</v>
      </c>
      <c r="F1424" s="309" t="s">
        <v>3254</v>
      </c>
      <c r="G1424" s="309">
        <v>1</v>
      </c>
      <c r="H1424" s="309">
        <v>1</v>
      </c>
      <c r="I1424" s="309" t="s">
        <v>3362</v>
      </c>
      <c r="J1424" s="309">
        <v>8</v>
      </c>
      <c r="K1424" s="312" t="s">
        <v>3245</v>
      </c>
      <c r="L1424" s="313" t="s">
        <v>3729</v>
      </c>
      <c r="M1424" s="628">
        <v>0</v>
      </c>
      <c r="N1424" s="415">
        <v>1</v>
      </c>
      <c r="O1424" s="415">
        <v>1</v>
      </c>
      <c r="P1424" s="415">
        <v>1</v>
      </c>
      <c r="Q1424" s="628">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56" t="s">
        <v>3891</v>
      </c>
      <c r="C1425" s="656"/>
      <c r="D1425" s="260" t="s">
        <v>3892</v>
      </c>
      <c r="E1425" s="309"/>
      <c r="F1425" s="309" t="s">
        <v>3890</v>
      </c>
      <c r="G1425" s="309"/>
      <c r="H1425" s="309"/>
      <c r="I1425" s="309" t="s">
        <v>3889</v>
      </c>
      <c r="J1425" s="309">
        <v>8</v>
      </c>
      <c r="K1425" s="312" t="s">
        <v>3893</v>
      </c>
      <c r="L1425" s="313" t="s">
        <v>3774</v>
      </c>
      <c r="M1425" s="415">
        <v>2</v>
      </c>
      <c r="N1425" s="415">
        <v>2</v>
      </c>
      <c r="O1425" s="415">
        <v>1</v>
      </c>
      <c r="P1425" s="628">
        <v>0</v>
      </c>
      <c r="Q1425" s="628">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56" t="s">
        <v>3902</v>
      </c>
      <c r="C1426" s="656"/>
      <c r="D1426" s="260" t="s">
        <v>3903</v>
      </c>
      <c r="E1426" s="309"/>
      <c r="F1426" s="309" t="s">
        <v>3904</v>
      </c>
      <c r="G1426" s="309">
        <v>2</v>
      </c>
      <c r="H1426" s="309">
        <v>4</v>
      </c>
      <c r="I1426" s="309" t="s">
        <v>3896</v>
      </c>
      <c r="J1426" s="309">
        <v>3</v>
      </c>
      <c r="K1426" s="312" t="s">
        <v>3773</v>
      </c>
      <c r="L1426" s="313" t="s">
        <v>3774</v>
      </c>
      <c r="M1426" s="415">
        <v>1</v>
      </c>
      <c r="N1426" s="628">
        <v>0</v>
      </c>
      <c r="O1426" s="628">
        <v>0</v>
      </c>
      <c r="P1426" s="628">
        <v>0</v>
      </c>
      <c r="Q1426" s="628">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56" t="s">
        <v>3905</v>
      </c>
      <c r="C1427" s="656"/>
      <c r="D1427" s="260" t="s">
        <v>3906</v>
      </c>
      <c r="E1427" s="309"/>
      <c r="F1427" s="309" t="s">
        <v>3771</v>
      </c>
      <c r="G1427" s="309">
        <v>3</v>
      </c>
      <c r="H1427" s="309">
        <v>2</v>
      </c>
      <c r="I1427" s="309" t="s">
        <v>3896</v>
      </c>
      <c r="J1427" s="309">
        <v>3</v>
      </c>
      <c r="K1427" s="312" t="s">
        <v>3893</v>
      </c>
      <c r="L1427" s="313" t="s">
        <v>3774</v>
      </c>
      <c r="M1427" s="628">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56" t="s">
        <v>3907</v>
      </c>
      <c r="C1428" s="656"/>
      <c r="D1428" s="260" t="s">
        <v>3908</v>
      </c>
      <c r="E1428" s="309"/>
      <c r="F1428" s="309" t="s">
        <v>3771</v>
      </c>
      <c r="G1428" s="309">
        <v>4</v>
      </c>
      <c r="H1428" s="309">
        <v>3</v>
      </c>
      <c r="I1428" s="309" t="s">
        <v>3896</v>
      </c>
      <c r="J1428" s="309">
        <v>4</v>
      </c>
      <c r="K1428" s="312" t="s">
        <v>3909</v>
      </c>
      <c r="L1428" s="313" t="s">
        <v>3774</v>
      </c>
      <c r="M1428" s="415">
        <v>1</v>
      </c>
      <c r="N1428" s="415">
        <v>1</v>
      </c>
      <c r="O1428" s="628">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56" t="s">
        <v>3913</v>
      </c>
      <c r="C1429" s="656"/>
      <c r="D1429" s="260" t="s">
        <v>3914</v>
      </c>
      <c r="E1429" s="309"/>
      <c r="F1429" s="309" t="s">
        <v>3904</v>
      </c>
      <c r="G1429" s="309">
        <v>4</v>
      </c>
      <c r="H1429" s="309">
        <v>4</v>
      </c>
      <c r="I1429" s="309" t="s">
        <v>3896</v>
      </c>
      <c r="J1429" s="309">
        <v>6</v>
      </c>
      <c r="K1429" s="312" t="s">
        <v>3893</v>
      </c>
      <c r="L1429" s="313" t="s">
        <v>3774</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56" t="s">
        <v>4021</v>
      </c>
      <c r="C1430" s="656"/>
      <c r="D1430" s="260" t="s">
        <v>3915</v>
      </c>
      <c r="E1430" s="309"/>
      <c r="F1430" s="309" t="s">
        <v>3890</v>
      </c>
      <c r="G1430" s="309"/>
      <c r="H1430" s="309"/>
      <c r="I1430" s="309" t="s">
        <v>3896</v>
      </c>
      <c r="J1430" s="309">
        <v>6</v>
      </c>
      <c r="K1430" s="312" t="s">
        <v>3897</v>
      </c>
      <c r="L1430" s="313" t="s">
        <v>3774</v>
      </c>
      <c r="M1430" s="628">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56" t="s">
        <v>3916</v>
      </c>
      <c r="C1431" s="656"/>
      <c r="D1431" s="260" t="s">
        <v>3917</v>
      </c>
      <c r="E1431" s="309" t="s">
        <v>3772</v>
      </c>
      <c r="F1431" s="309" t="s">
        <v>3771</v>
      </c>
      <c r="G1431" s="309">
        <v>5</v>
      </c>
      <c r="H1431" s="309">
        <v>5</v>
      </c>
      <c r="I1431" s="309" t="s">
        <v>3896</v>
      </c>
      <c r="J1431" s="309">
        <v>8</v>
      </c>
      <c r="K1431" s="312" t="s">
        <v>3909</v>
      </c>
      <c r="L1431" s="313" t="s">
        <v>3774</v>
      </c>
      <c r="M1431" s="628">
        <v>0</v>
      </c>
      <c r="N1431" s="628">
        <v>0</v>
      </c>
      <c r="O1431" s="415">
        <v>1</v>
      </c>
      <c r="P1431" s="628">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56" t="s">
        <v>3918</v>
      </c>
      <c r="C1432" s="656"/>
      <c r="D1432" s="260" t="s">
        <v>3919</v>
      </c>
      <c r="E1432" s="309"/>
      <c r="F1432" s="309" t="s">
        <v>3771</v>
      </c>
      <c r="G1432" s="309">
        <v>0</v>
      </c>
      <c r="H1432" s="309">
        <v>2</v>
      </c>
      <c r="I1432" s="309" t="s">
        <v>3920</v>
      </c>
      <c r="J1432" s="309">
        <v>1</v>
      </c>
      <c r="K1432" s="312" t="s">
        <v>3893</v>
      </c>
      <c r="L1432" s="313" t="s">
        <v>3774</v>
      </c>
      <c r="M1432" s="628">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56" t="s">
        <v>3927</v>
      </c>
      <c r="C1433" s="656"/>
      <c r="D1433" s="260" t="s">
        <v>3928</v>
      </c>
      <c r="E1433" s="309" t="s">
        <v>3929</v>
      </c>
      <c r="F1433" s="309" t="s">
        <v>3254</v>
      </c>
      <c r="G1433" s="309">
        <v>0</v>
      </c>
      <c r="H1433" s="309">
        <v>2</v>
      </c>
      <c r="I1433" s="309" t="s">
        <v>3393</v>
      </c>
      <c r="J1433" s="309">
        <v>2</v>
      </c>
      <c r="K1433" s="312" t="s">
        <v>3255</v>
      </c>
      <c r="L1433" s="313" t="s">
        <v>3729</v>
      </c>
      <c r="M1433" s="415">
        <v>1</v>
      </c>
      <c r="N1433" s="628">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56" t="s">
        <v>3944</v>
      </c>
      <c r="C1434" s="656"/>
      <c r="D1434" s="260" t="s">
        <v>3945</v>
      </c>
      <c r="E1434" s="309"/>
      <c r="F1434" s="309" t="s">
        <v>3254</v>
      </c>
      <c r="G1434" s="309">
        <v>2</v>
      </c>
      <c r="H1434" s="309">
        <v>2</v>
      </c>
      <c r="I1434" s="309" t="s">
        <v>3393</v>
      </c>
      <c r="J1434" s="309">
        <v>2</v>
      </c>
      <c r="K1434" s="312" t="s">
        <v>3255</v>
      </c>
      <c r="L1434" s="313" t="s">
        <v>3729</v>
      </c>
      <c r="M1434" s="628">
        <v>0</v>
      </c>
      <c r="N1434" s="628">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56" t="s">
        <v>3950</v>
      </c>
      <c r="C1435" s="656"/>
      <c r="D1435" s="260" t="s">
        <v>3951</v>
      </c>
      <c r="E1435" s="309"/>
      <c r="F1435" s="309" t="s">
        <v>3254</v>
      </c>
      <c r="G1435" s="309">
        <v>3</v>
      </c>
      <c r="H1435" s="309">
        <v>3</v>
      </c>
      <c r="I1435" s="309" t="s">
        <v>3393</v>
      </c>
      <c r="J1435" s="309">
        <v>2</v>
      </c>
      <c r="K1435" s="312" t="s">
        <v>3255</v>
      </c>
      <c r="L1435" s="313" t="s">
        <v>3729</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56" t="s">
        <v>3940</v>
      </c>
      <c r="C1436" s="656"/>
      <c r="D1436" s="260" t="s">
        <v>3941</v>
      </c>
      <c r="E1436" s="309"/>
      <c r="F1436" s="309" t="s">
        <v>3254</v>
      </c>
      <c r="G1436" s="309">
        <v>2</v>
      </c>
      <c r="H1436" s="309">
        <v>1</v>
      </c>
      <c r="I1436" s="309" t="s">
        <v>3393</v>
      </c>
      <c r="J1436" s="309">
        <v>2</v>
      </c>
      <c r="K1436" s="312" t="s">
        <v>3255</v>
      </c>
      <c r="L1436" s="313" t="s">
        <v>3729</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63" t="s">
        <v>3954</v>
      </c>
      <c r="C1437" s="656"/>
      <c r="D1437" s="260" t="s">
        <v>3955</v>
      </c>
      <c r="E1437" s="309"/>
      <c r="F1437" s="309" t="s">
        <v>3254</v>
      </c>
      <c r="G1437" s="309">
        <v>2</v>
      </c>
      <c r="H1437" s="309">
        <v>4</v>
      </c>
      <c r="I1437" s="309" t="s">
        <v>3393</v>
      </c>
      <c r="J1437" s="309">
        <v>3</v>
      </c>
      <c r="K1437" s="312" t="s">
        <v>3262</v>
      </c>
      <c r="L1437" s="313" t="s">
        <v>3729</v>
      </c>
      <c r="M1437" s="415">
        <v>0</v>
      </c>
      <c r="N1437" s="628">
        <v>0</v>
      </c>
      <c r="O1437" s="415">
        <v>0</v>
      </c>
      <c r="P1437" s="628">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56" t="s">
        <v>3956</v>
      </c>
      <c r="C1438" s="656"/>
      <c r="D1438" s="260" t="s">
        <v>3957</v>
      </c>
      <c r="E1438" s="309"/>
      <c r="F1438" s="309" t="s">
        <v>3254</v>
      </c>
      <c r="G1438" s="309">
        <v>3</v>
      </c>
      <c r="H1438" s="309">
        <v>4</v>
      </c>
      <c r="I1438" s="309" t="s">
        <v>3393</v>
      </c>
      <c r="J1438" s="309">
        <v>3</v>
      </c>
      <c r="K1438" s="312" t="s">
        <v>3262</v>
      </c>
      <c r="L1438" s="313" t="s">
        <v>3729</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56" t="s">
        <v>3958</v>
      </c>
      <c r="C1439" s="656"/>
      <c r="D1439" s="260" t="s">
        <v>3959</v>
      </c>
      <c r="E1439" s="309"/>
      <c r="F1439" s="309" t="s">
        <v>3254</v>
      </c>
      <c r="G1439" s="309">
        <v>3</v>
      </c>
      <c r="H1439" s="309">
        <v>4</v>
      </c>
      <c r="I1439" s="309" t="s">
        <v>3393</v>
      </c>
      <c r="J1439" s="309">
        <v>3</v>
      </c>
      <c r="K1439" s="312" t="s">
        <v>3262</v>
      </c>
      <c r="L1439" s="313" t="s">
        <v>3729</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56" t="s">
        <v>4023</v>
      </c>
      <c r="C1440" s="656"/>
      <c r="D1440" s="260" t="s">
        <v>3976</v>
      </c>
      <c r="E1440" s="309"/>
      <c r="F1440" s="309" t="s">
        <v>3254</v>
      </c>
      <c r="G1440" s="309">
        <v>4</v>
      </c>
      <c r="H1440" s="309">
        <v>5</v>
      </c>
      <c r="I1440" s="309" t="s">
        <v>3393</v>
      </c>
      <c r="J1440" s="309">
        <v>4</v>
      </c>
      <c r="K1440" s="312" t="s">
        <v>3245</v>
      </c>
      <c r="L1440" s="313" t="s">
        <v>3729</v>
      </c>
      <c r="M1440" s="415">
        <v>1</v>
      </c>
      <c r="N1440" s="415">
        <v>1</v>
      </c>
      <c r="O1440" s="415">
        <v>1</v>
      </c>
      <c r="P1440" s="415">
        <v>1</v>
      </c>
      <c r="Q1440" s="628">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56" t="s">
        <v>3970</v>
      </c>
      <c r="C1441" s="656"/>
      <c r="D1441" s="260" t="s">
        <v>3971</v>
      </c>
      <c r="E1441" s="309"/>
      <c r="F1441" s="309" t="s">
        <v>3254</v>
      </c>
      <c r="G1441" s="309">
        <v>3</v>
      </c>
      <c r="H1441" s="309">
        <v>5</v>
      </c>
      <c r="I1441" s="309" t="s">
        <v>3393</v>
      </c>
      <c r="J1441" s="309">
        <v>4</v>
      </c>
      <c r="K1441" s="312" t="s">
        <v>3262</v>
      </c>
      <c r="L1441" s="313" t="s">
        <v>3729</v>
      </c>
      <c r="M1441" s="628">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56" t="s">
        <v>3967</v>
      </c>
      <c r="C1442" s="656"/>
      <c r="D1442" s="260" t="s">
        <v>3968</v>
      </c>
      <c r="E1442" s="309" t="s">
        <v>3969</v>
      </c>
      <c r="F1442" s="309" t="s">
        <v>3254</v>
      </c>
      <c r="G1442" s="309">
        <v>3</v>
      </c>
      <c r="H1442" s="309">
        <v>2</v>
      </c>
      <c r="I1442" s="309" t="s">
        <v>3393</v>
      </c>
      <c r="J1442" s="309">
        <v>4</v>
      </c>
      <c r="K1442" s="312" t="s">
        <v>3255</v>
      </c>
      <c r="L1442" s="657" t="s">
        <v>4028</v>
      </c>
      <c r="M1442" s="628">
        <v>0</v>
      </c>
      <c r="N1442" s="628">
        <v>0</v>
      </c>
      <c r="O1442" s="628">
        <v>0</v>
      </c>
      <c r="P1442" s="628">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56" t="s">
        <v>3989</v>
      </c>
      <c r="C1443" s="656"/>
      <c r="D1443" s="260" t="s">
        <v>3990</v>
      </c>
      <c r="E1443" s="309"/>
      <c r="F1443" s="309" t="s">
        <v>3771</v>
      </c>
      <c r="G1443" s="309">
        <v>6</v>
      </c>
      <c r="H1443" s="309">
        <v>5</v>
      </c>
      <c r="I1443" s="309" t="s">
        <v>3920</v>
      </c>
      <c r="J1443" s="309">
        <v>5</v>
      </c>
      <c r="K1443" s="312" t="s">
        <v>3893</v>
      </c>
      <c r="L1443" s="313" t="s">
        <v>3774</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56" t="s">
        <v>3985</v>
      </c>
      <c r="C1444" s="656"/>
      <c r="D1444" s="260" t="s">
        <v>3986</v>
      </c>
      <c r="E1444" s="309"/>
      <c r="F1444" s="309" t="s">
        <v>3771</v>
      </c>
      <c r="G1444" s="309">
        <v>3</v>
      </c>
      <c r="H1444" s="309">
        <v>8</v>
      </c>
      <c r="I1444" s="309" t="s">
        <v>3920</v>
      </c>
      <c r="J1444" s="309">
        <v>5</v>
      </c>
      <c r="K1444" s="312" t="s">
        <v>3893</v>
      </c>
      <c r="L1444" s="313" t="s">
        <v>3774</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56" t="s">
        <v>3991</v>
      </c>
      <c r="C1445" s="656"/>
      <c r="D1445" s="260" t="s">
        <v>3992</v>
      </c>
      <c r="E1445" s="309"/>
      <c r="F1445" s="309" t="s">
        <v>3771</v>
      </c>
      <c r="G1445" s="309">
        <v>5</v>
      </c>
      <c r="H1445" s="309">
        <v>5</v>
      </c>
      <c r="I1445" s="309" t="s">
        <v>3920</v>
      </c>
      <c r="J1445" s="309">
        <v>6</v>
      </c>
      <c r="K1445" s="312" t="s">
        <v>3909</v>
      </c>
      <c r="L1445" s="313" t="s">
        <v>3774</v>
      </c>
      <c r="M1445" s="415">
        <v>1</v>
      </c>
      <c r="N1445" s="415">
        <v>1</v>
      </c>
      <c r="O1445" s="415">
        <v>1</v>
      </c>
      <c r="P1445" s="628">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56" t="s">
        <v>3999</v>
      </c>
      <c r="C1446" s="656"/>
      <c r="D1446" s="260" t="s">
        <v>4000</v>
      </c>
      <c r="E1446" s="309" t="s">
        <v>4003</v>
      </c>
      <c r="F1446" s="309" t="s">
        <v>4002</v>
      </c>
      <c r="G1446" s="309">
        <v>7</v>
      </c>
      <c r="H1446" s="309">
        <v>4</v>
      </c>
      <c r="I1446" s="309" t="s">
        <v>4001</v>
      </c>
      <c r="J1446" s="309">
        <v>7</v>
      </c>
      <c r="K1446" s="312" t="s">
        <v>4004</v>
      </c>
      <c r="L1446" s="313" t="s">
        <v>4005</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56" t="s">
        <v>3997</v>
      </c>
      <c r="C1447" s="656"/>
      <c r="D1447" s="260" t="s">
        <v>3998</v>
      </c>
      <c r="E1447" s="309"/>
      <c r="F1447" s="309" t="s">
        <v>3771</v>
      </c>
      <c r="G1447" s="309">
        <v>5</v>
      </c>
      <c r="H1447" s="309">
        <v>10</v>
      </c>
      <c r="I1447" s="309" t="s">
        <v>3920</v>
      </c>
      <c r="J1447" s="309">
        <v>7</v>
      </c>
      <c r="K1447" s="312" t="s">
        <v>3893</v>
      </c>
      <c r="L1447" s="313" t="s">
        <v>3774</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56" t="s">
        <v>4009</v>
      </c>
      <c r="C1448" s="656"/>
      <c r="D1448" s="260" t="s">
        <v>4010</v>
      </c>
      <c r="E1448" s="309"/>
      <c r="F1448" s="309" t="s">
        <v>4002</v>
      </c>
      <c r="G1448" s="309">
        <v>8</v>
      </c>
      <c r="H1448" s="309">
        <v>5</v>
      </c>
      <c r="I1448" s="309" t="s">
        <v>4001</v>
      </c>
      <c r="J1448" s="309">
        <v>8</v>
      </c>
      <c r="K1448" s="312" t="s">
        <v>3245</v>
      </c>
      <c r="L1448" s="313" t="s">
        <v>4005</v>
      </c>
      <c r="M1448" s="415">
        <v>1</v>
      </c>
      <c r="N1448" s="415">
        <v>1</v>
      </c>
      <c r="O1448" s="415">
        <v>1</v>
      </c>
      <c r="P1448" s="628">
        <v>0</v>
      </c>
      <c r="Q1448" s="628">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56" t="s">
        <v>4012</v>
      </c>
      <c r="C1449" s="656"/>
      <c r="D1449" s="260" t="s">
        <v>4013</v>
      </c>
      <c r="E1449" s="309" t="s">
        <v>4014</v>
      </c>
      <c r="F1449" s="309" t="s">
        <v>4002</v>
      </c>
      <c r="G1449" s="309">
        <v>7</v>
      </c>
      <c r="H1449" s="309">
        <v>7</v>
      </c>
      <c r="I1449" s="309" t="s">
        <v>4001</v>
      </c>
      <c r="J1449" s="309">
        <v>9</v>
      </c>
      <c r="K1449" s="312" t="s">
        <v>4011</v>
      </c>
      <c r="L1449" s="313" t="s">
        <v>4005</v>
      </c>
      <c r="M1449" s="628">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56"/>
      <c r="B1450" s="656" t="s">
        <v>4029</v>
      </c>
      <c r="D1450" s="309" t="s">
        <v>4015</v>
      </c>
      <c r="E1450" s="309"/>
      <c r="F1450" s="309" t="s">
        <v>4017</v>
      </c>
      <c r="G1450" s="309">
        <v>9</v>
      </c>
      <c r="H1450" s="309">
        <v>6</v>
      </c>
      <c r="I1450" s="309" t="s">
        <v>4016</v>
      </c>
      <c r="J1450" s="312">
        <v>10</v>
      </c>
      <c r="K1450" s="313" t="s">
        <v>3245</v>
      </c>
      <c r="L1450" s="415" t="s">
        <v>4018</v>
      </c>
      <c r="M1450" s="415">
        <v>1</v>
      </c>
      <c r="N1450" s="628">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56" t="s">
        <v>3727</v>
      </c>
      <c r="C1451" s="656"/>
      <c r="D1451" s="523" t="s">
        <v>3728</v>
      </c>
      <c r="E1451" s="309"/>
      <c r="F1451" s="309" t="s">
        <v>3244</v>
      </c>
      <c r="G1451" s="309"/>
      <c r="H1451" s="309"/>
      <c r="I1451" s="309" t="s">
        <v>3259</v>
      </c>
      <c r="J1451" s="309">
        <v>0</v>
      </c>
      <c r="K1451" s="312" t="s">
        <v>3250</v>
      </c>
      <c r="L1451" s="657" t="s">
        <v>4026</v>
      </c>
      <c r="M1451" s="628">
        <v>0</v>
      </c>
      <c r="N1451" s="628">
        <v>0</v>
      </c>
      <c r="O1451" s="628">
        <v>0</v>
      </c>
      <c r="P1451" s="415">
        <v>0</v>
      </c>
      <c r="Q1451" s="628">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56" t="s">
        <v>3730</v>
      </c>
      <c r="C1452" s="656"/>
      <c r="D1452" s="260" t="s">
        <v>3731</v>
      </c>
      <c r="E1452" s="309"/>
      <c r="F1452" s="309" t="s">
        <v>3254</v>
      </c>
      <c r="G1452" s="309">
        <v>0</v>
      </c>
      <c r="H1452" s="309">
        <v>3</v>
      </c>
      <c r="I1452" s="309" t="s">
        <v>3259</v>
      </c>
      <c r="J1452" s="309">
        <v>1</v>
      </c>
      <c r="K1452" s="312" t="s">
        <v>3255</v>
      </c>
      <c r="L1452" s="657" t="s">
        <v>4033</v>
      </c>
      <c r="M1452" s="628">
        <v>0</v>
      </c>
      <c r="N1452" s="628">
        <v>0</v>
      </c>
      <c r="O1452" s="628">
        <v>0</v>
      </c>
      <c r="P1452" s="628">
        <v>0</v>
      </c>
      <c r="Q1452" s="628">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56" t="s">
        <v>3732</v>
      </c>
      <c r="C1453" s="656"/>
      <c r="D1453" s="260" t="s">
        <v>3733</v>
      </c>
      <c r="E1453" s="309"/>
      <c r="F1453" s="309" t="s">
        <v>3254</v>
      </c>
      <c r="G1453" s="309">
        <v>2</v>
      </c>
      <c r="H1453" s="309">
        <v>3</v>
      </c>
      <c r="I1453" s="309" t="s">
        <v>3259</v>
      </c>
      <c r="J1453" s="309">
        <v>2</v>
      </c>
      <c r="K1453" s="312" t="s">
        <v>3250</v>
      </c>
      <c r="L1453" s="657" t="s">
        <v>4028</v>
      </c>
      <c r="M1453" s="628">
        <v>0</v>
      </c>
      <c r="N1453" s="628">
        <v>0</v>
      </c>
      <c r="O1453" s="628">
        <v>0</v>
      </c>
      <c r="P1453" s="628">
        <v>0</v>
      </c>
      <c r="Q1453" s="628">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56" t="s">
        <v>3746</v>
      </c>
      <c r="C1454" s="656"/>
      <c r="D1454" s="260" t="s">
        <v>3747</v>
      </c>
      <c r="E1454" s="309" t="s">
        <v>3416</v>
      </c>
      <c r="F1454" s="309" t="s">
        <v>3254</v>
      </c>
      <c r="G1454" s="309">
        <v>7</v>
      </c>
      <c r="H1454" s="309">
        <v>7</v>
      </c>
      <c r="I1454" s="309" t="s">
        <v>3259</v>
      </c>
      <c r="J1454" s="309">
        <v>7</v>
      </c>
      <c r="K1454" s="312" t="s">
        <v>3250</v>
      </c>
      <c r="L1454" s="657" t="s">
        <v>4024</v>
      </c>
      <c r="M1454" s="628">
        <v>0</v>
      </c>
      <c r="N1454" s="628">
        <v>0</v>
      </c>
      <c r="O1454" s="628">
        <v>0</v>
      </c>
      <c r="P1454" s="628">
        <v>0</v>
      </c>
      <c r="Q1454" s="628">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56" t="s">
        <v>3748</v>
      </c>
      <c r="C1455" s="656"/>
      <c r="D1455" s="260" t="s">
        <v>3749</v>
      </c>
      <c r="E1455" s="309"/>
      <c r="F1455" s="309" t="s">
        <v>3244</v>
      </c>
      <c r="G1455" s="309"/>
      <c r="H1455" s="309"/>
      <c r="I1455" s="309" t="s">
        <v>3273</v>
      </c>
      <c r="J1455" s="309">
        <v>0</v>
      </c>
      <c r="K1455" s="312" t="s">
        <v>3250</v>
      </c>
      <c r="L1455" s="657" t="s">
        <v>4024</v>
      </c>
      <c r="M1455" s="628">
        <v>0</v>
      </c>
      <c r="N1455" s="628">
        <v>0</v>
      </c>
      <c r="O1455" s="628">
        <v>0</v>
      </c>
      <c r="P1455" s="628">
        <v>0</v>
      </c>
      <c r="Q1455" s="628">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56" t="s">
        <v>3750</v>
      </c>
      <c r="C1456" s="656"/>
      <c r="D1456" s="260" t="s">
        <v>3751</v>
      </c>
      <c r="E1456" s="309"/>
      <c r="F1456" s="309" t="s">
        <v>3254</v>
      </c>
      <c r="G1456" s="309">
        <v>1</v>
      </c>
      <c r="H1456" s="309">
        <v>1</v>
      </c>
      <c r="I1456" s="309" t="s">
        <v>3273</v>
      </c>
      <c r="J1456" s="309">
        <v>1</v>
      </c>
      <c r="K1456" s="312" t="s">
        <v>3250</v>
      </c>
      <c r="L1456" s="657" t="s">
        <v>4024</v>
      </c>
      <c r="M1456" s="628">
        <v>0</v>
      </c>
      <c r="N1456" s="628">
        <v>0</v>
      </c>
      <c r="O1456" s="628">
        <v>0</v>
      </c>
      <c r="P1456" s="628">
        <v>0</v>
      </c>
      <c r="Q1456" s="628">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56" t="s">
        <v>3762</v>
      </c>
      <c r="C1457" s="656"/>
      <c r="D1457" s="260" t="s">
        <v>3763</v>
      </c>
      <c r="E1457" s="309" t="s">
        <v>3275</v>
      </c>
      <c r="F1457" s="309" t="s">
        <v>3254</v>
      </c>
      <c r="G1457" s="309">
        <v>3</v>
      </c>
      <c r="H1457" s="309">
        <v>3</v>
      </c>
      <c r="I1457" s="309" t="s">
        <v>3273</v>
      </c>
      <c r="J1457" s="309">
        <v>6</v>
      </c>
      <c r="K1457" s="312" t="s">
        <v>3250</v>
      </c>
      <c r="L1457" s="657" t="s">
        <v>4028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56" t="s">
        <v>3768</v>
      </c>
      <c r="C1458" s="656"/>
      <c r="D1458" s="260" t="s">
        <v>3769</v>
      </c>
      <c r="E1458" s="309" t="s">
        <v>3772</v>
      </c>
      <c r="F1458" s="309" t="s">
        <v>3771</v>
      </c>
      <c r="G1458" s="309">
        <v>1</v>
      </c>
      <c r="H1458" s="309">
        <v>1</v>
      </c>
      <c r="I1458" s="309" t="s">
        <v>3770</v>
      </c>
      <c r="J1458" s="309">
        <v>1</v>
      </c>
      <c r="K1458" s="312" t="s">
        <v>3773</v>
      </c>
      <c r="L1458" s="657" t="s">
        <v>4024</v>
      </c>
      <c r="M1458" s="628">
        <v>0</v>
      </c>
      <c r="N1458" s="628">
        <v>0</v>
      </c>
      <c r="O1458" s="628">
        <v>0</v>
      </c>
      <c r="P1458" s="628">
        <v>0</v>
      </c>
      <c r="Q1458" s="628">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56" t="s">
        <v>3777</v>
      </c>
      <c r="C1459" s="656"/>
      <c r="D1459" s="260" t="s">
        <v>3778</v>
      </c>
      <c r="E1459" s="309"/>
      <c r="F1459" s="309" t="s">
        <v>3316</v>
      </c>
      <c r="G1459" s="309">
        <v>2</v>
      </c>
      <c r="H1459" s="309">
        <v>2</v>
      </c>
      <c r="I1459" s="309" t="s">
        <v>3486</v>
      </c>
      <c r="J1459" s="309">
        <v>2</v>
      </c>
      <c r="K1459" s="312" t="s">
        <v>3250</v>
      </c>
      <c r="L1459" s="657" t="s">
        <v>4028</v>
      </c>
      <c r="M1459" s="628">
        <v>0</v>
      </c>
      <c r="N1459" s="628">
        <v>0</v>
      </c>
      <c r="O1459" s="628">
        <v>0</v>
      </c>
      <c r="P1459" s="628">
        <v>0</v>
      </c>
      <c r="Q1459" s="628">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63" t="s">
        <v>4038</v>
      </c>
      <c r="C1460" s="656"/>
      <c r="D1460" s="260" t="s">
        <v>3785</v>
      </c>
      <c r="E1460" s="309"/>
      <c r="F1460" s="309" t="s">
        <v>3244</v>
      </c>
      <c r="G1460" s="309"/>
      <c r="H1460" s="309"/>
      <c r="I1460" s="309" t="s">
        <v>3486</v>
      </c>
      <c r="J1460" s="309">
        <v>3</v>
      </c>
      <c r="K1460" s="312" t="s">
        <v>3262</v>
      </c>
      <c r="L1460" s="657" t="s">
        <v>4028</v>
      </c>
      <c r="M1460" s="415">
        <v>0</v>
      </c>
      <c r="N1460" s="415">
        <v>0</v>
      </c>
      <c r="O1460" s="415">
        <v>0</v>
      </c>
      <c r="P1460" s="628">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56" t="s">
        <v>3788</v>
      </c>
      <c r="C1461" s="656"/>
      <c r="D1461" s="260" t="s">
        <v>3789</v>
      </c>
      <c r="E1461" s="309"/>
      <c r="F1461" s="309" t="s">
        <v>3244</v>
      </c>
      <c r="G1461" s="309"/>
      <c r="H1461" s="309"/>
      <c r="I1461" s="309" t="s">
        <v>3486</v>
      </c>
      <c r="J1461" s="309">
        <v>5</v>
      </c>
      <c r="K1461" s="312" t="s">
        <v>3250</v>
      </c>
      <c r="L1461" s="657" t="s">
        <v>4024</v>
      </c>
      <c r="M1461" s="628">
        <v>0</v>
      </c>
      <c r="N1461" s="628">
        <v>0</v>
      </c>
      <c r="O1461" s="628">
        <v>0</v>
      </c>
      <c r="P1461" s="628">
        <v>0</v>
      </c>
      <c r="Q1461" s="628">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60" t="s">
        <v>3790</v>
      </c>
      <c r="C1462" s="656"/>
      <c r="D1462" s="260" t="s">
        <v>3791</v>
      </c>
      <c r="E1462" s="309"/>
      <c r="F1462" s="309" t="s">
        <v>3598</v>
      </c>
      <c r="G1462" s="309"/>
      <c r="H1462" s="309">
        <v>5</v>
      </c>
      <c r="I1462" s="309" t="s">
        <v>3486</v>
      </c>
      <c r="J1462" s="309">
        <v>10</v>
      </c>
      <c r="K1462" s="312" t="s">
        <v>3245</v>
      </c>
      <c r="L1462" s="657" t="s">
        <v>4024</v>
      </c>
      <c r="M1462" s="628">
        <v>0</v>
      </c>
      <c r="N1462" s="628">
        <v>0</v>
      </c>
      <c r="O1462" s="628">
        <v>0</v>
      </c>
      <c r="P1462" s="628">
        <v>0</v>
      </c>
      <c r="Q1462" s="628">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56" t="s">
        <v>3792</v>
      </c>
      <c r="C1463" s="656"/>
      <c r="D1463" s="260" t="s">
        <v>3793</v>
      </c>
      <c r="E1463" s="309"/>
      <c r="F1463" s="309" t="s">
        <v>3244</v>
      </c>
      <c r="G1463" s="309"/>
      <c r="H1463" s="309"/>
      <c r="I1463" s="309" t="s">
        <v>3300</v>
      </c>
      <c r="J1463" s="309">
        <v>0</v>
      </c>
      <c r="K1463" s="312" t="s">
        <v>3250</v>
      </c>
      <c r="L1463" s="657" t="s">
        <v>4024</v>
      </c>
      <c r="M1463" s="628">
        <v>0</v>
      </c>
      <c r="N1463" s="628">
        <v>0</v>
      </c>
      <c r="O1463" s="628">
        <v>0</v>
      </c>
      <c r="P1463" s="628">
        <v>0</v>
      </c>
      <c r="Q1463" s="628">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56" t="s">
        <v>3798</v>
      </c>
      <c r="C1464" s="656"/>
      <c r="D1464" s="260" t="s">
        <v>3799</v>
      </c>
      <c r="E1464" s="309"/>
      <c r="F1464" s="309" t="s">
        <v>3244</v>
      </c>
      <c r="G1464" s="309"/>
      <c r="H1464" s="309"/>
      <c r="I1464" s="309" t="s">
        <v>3300</v>
      </c>
      <c r="J1464" s="309">
        <v>2</v>
      </c>
      <c r="K1464" s="312" t="s">
        <v>3250</v>
      </c>
      <c r="L1464" s="657" t="s">
        <v>4028</v>
      </c>
      <c r="M1464" s="628">
        <v>0</v>
      </c>
      <c r="N1464" s="628">
        <v>0</v>
      </c>
      <c r="O1464" s="628">
        <v>0</v>
      </c>
      <c r="P1464" s="628">
        <v>0</v>
      </c>
      <c r="Q1464" s="628">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56" t="s">
        <v>3800</v>
      </c>
      <c r="C1465" s="656"/>
      <c r="D1465" s="260" t="s">
        <v>3801</v>
      </c>
      <c r="E1465" s="309"/>
      <c r="F1465" s="309" t="s">
        <v>3254</v>
      </c>
      <c r="G1465" s="309">
        <v>3</v>
      </c>
      <c r="H1465" s="309">
        <v>3</v>
      </c>
      <c r="I1465" s="309" t="s">
        <v>3300</v>
      </c>
      <c r="J1465" s="309">
        <v>3</v>
      </c>
      <c r="K1465" s="312" t="s">
        <v>3250</v>
      </c>
      <c r="L1465" s="657" t="s">
        <v>4024</v>
      </c>
      <c r="M1465" s="628">
        <v>0</v>
      </c>
      <c r="N1465" s="628">
        <v>0</v>
      </c>
      <c r="O1465" s="628">
        <v>0</v>
      </c>
      <c r="P1465" s="628">
        <v>0</v>
      </c>
      <c r="Q1465" s="628">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56" t="s">
        <v>3812</v>
      </c>
      <c r="C1466" s="656"/>
      <c r="D1466" s="260" t="s">
        <v>3813</v>
      </c>
      <c r="E1466" s="309"/>
      <c r="F1466" s="309" t="s">
        <v>3316</v>
      </c>
      <c r="G1466" s="309">
        <v>1</v>
      </c>
      <c r="H1466" s="309">
        <v>3</v>
      </c>
      <c r="I1466" s="309" t="s">
        <v>3312</v>
      </c>
      <c r="J1466" s="309">
        <v>1</v>
      </c>
      <c r="K1466" s="312" t="s">
        <v>3250</v>
      </c>
      <c r="L1466" s="657" t="s">
        <v>4024</v>
      </c>
      <c r="M1466" s="628">
        <v>0</v>
      </c>
      <c r="N1466" s="628">
        <v>0</v>
      </c>
      <c r="O1466" s="628">
        <v>0</v>
      </c>
      <c r="P1466" s="628">
        <v>0</v>
      </c>
      <c r="Q1466" s="628">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56" t="s">
        <v>3819</v>
      </c>
      <c r="C1467" s="656"/>
      <c r="D1467" s="260" t="s">
        <v>3820</v>
      </c>
      <c r="E1467" s="309"/>
      <c r="F1467" s="309" t="s">
        <v>3244</v>
      </c>
      <c r="G1467" s="309"/>
      <c r="H1467" s="309"/>
      <c r="I1467" s="309" t="s">
        <v>3312</v>
      </c>
      <c r="J1467" s="309">
        <v>3</v>
      </c>
      <c r="K1467" s="312" t="s">
        <v>3255</v>
      </c>
      <c r="L1467" s="657" t="s">
        <v>4024</v>
      </c>
      <c r="M1467" s="628">
        <v>0</v>
      </c>
      <c r="N1467" s="628">
        <v>0</v>
      </c>
      <c r="O1467" s="628">
        <v>0</v>
      </c>
      <c r="P1467" s="628">
        <v>0</v>
      </c>
      <c r="Q1467" s="628">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56" t="s">
        <v>3821</v>
      </c>
      <c r="C1468" s="656"/>
      <c r="D1468" s="260" t="s">
        <v>3822</v>
      </c>
      <c r="E1468" s="309"/>
      <c r="F1468" s="309" t="s">
        <v>3254</v>
      </c>
      <c r="G1468" s="309">
        <v>0</v>
      </c>
      <c r="H1468" s="309">
        <v>3</v>
      </c>
      <c r="I1468" s="309" t="s">
        <v>3312</v>
      </c>
      <c r="J1468" s="309">
        <v>4</v>
      </c>
      <c r="K1468" s="312" t="s">
        <v>3255</v>
      </c>
      <c r="L1468" s="657" t="s">
        <v>4024</v>
      </c>
      <c r="M1468" s="628">
        <v>0</v>
      </c>
      <c r="N1468" s="628">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56" t="s">
        <v>3835</v>
      </c>
      <c r="C1469" s="656"/>
      <c r="D1469" s="260" t="s">
        <v>3836</v>
      </c>
      <c r="E1469" s="309"/>
      <c r="F1469" s="309" t="s">
        <v>3244</v>
      </c>
      <c r="G1469" s="309"/>
      <c r="H1469" s="309"/>
      <c r="I1469" s="309" t="s">
        <v>3330</v>
      </c>
      <c r="J1469" s="309">
        <v>1</v>
      </c>
      <c r="K1469" s="312" t="s">
        <v>3250</v>
      </c>
      <c r="L1469" s="657" t="s">
        <v>4024</v>
      </c>
      <c r="M1469" s="628">
        <v>0</v>
      </c>
      <c r="N1469" s="628">
        <v>0</v>
      </c>
      <c r="O1469" s="628">
        <v>0</v>
      </c>
      <c r="P1469" s="628">
        <v>0</v>
      </c>
      <c r="Q1469" s="628">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56" t="s">
        <v>3833</v>
      </c>
      <c r="C1470" s="656"/>
      <c r="D1470" s="260" t="s">
        <v>3834</v>
      </c>
      <c r="E1470" s="309"/>
      <c r="F1470" s="309" t="s">
        <v>3254</v>
      </c>
      <c r="G1470" s="309">
        <v>2</v>
      </c>
      <c r="H1470" s="309">
        <v>1</v>
      </c>
      <c r="I1470" s="309" t="s">
        <v>3330</v>
      </c>
      <c r="J1470" s="309">
        <v>1</v>
      </c>
      <c r="K1470" s="312" t="s">
        <v>3250</v>
      </c>
      <c r="L1470" s="657" t="s">
        <v>4028</v>
      </c>
      <c r="M1470" s="628">
        <v>0</v>
      </c>
      <c r="N1470" s="628">
        <v>0</v>
      </c>
      <c r="O1470" s="628">
        <v>0</v>
      </c>
      <c r="P1470" s="628">
        <v>0</v>
      </c>
      <c r="Q1470" s="628">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56" t="s">
        <v>3845</v>
      </c>
      <c r="C1471" s="656"/>
      <c r="D1471" s="260" t="s">
        <v>3846</v>
      </c>
      <c r="E1471" s="309" t="s">
        <v>3275</v>
      </c>
      <c r="F1471" s="309" t="s">
        <v>3254</v>
      </c>
      <c r="G1471" s="309">
        <v>3</v>
      </c>
      <c r="H1471" s="309">
        <v>3</v>
      </c>
      <c r="I1471" s="309" t="s">
        <v>3330</v>
      </c>
      <c r="J1471" s="309">
        <v>3</v>
      </c>
      <c r="K1471" s="312" t="s">
        <v>3255</v>
      </c>
      <c r="L1471" s="657" t="s">
        <v>4028</v>
      </c>
      <c r="M1471" s="628">
        <v>0</v>
      </c>
      <c r="N1471" s="628">
        <v>0</v>
      </c>
      <c r="O1471" s="628">
        <v>0</v>
      </c>
      <c r="P1471" s="628">
        <v>0</v>
      </c>
      <c r="Q1471" s="628">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56" t="s">
        <v>3851</v>
      </c>
      <c r="C1472" s="656"/>
      <c r="D1472" s="260" t="s">
        <v>3852</v>
      </c>
      <c r="E1472" s="309"/>
      <c r="F1472" s="309" t="s">
        <v>3244</v>
      </c>
      <c r="G1472" s="309"/>
      <c r="H1472" s="309"/>
      <c r="I1472" s="309" t="s">
        <v>3330</v>
      </c>
      <c r="J1472" s="309">
        <v>6</v>
      </c>
      <c r="K1472" s="312" t="s">
        <v>3250</v>
      </c>
      <c r="L1472" s="657" t="s">
        <v>4024</v>
      </c>
      <c r="M1472" s="628">
        <v>0</v>
      </c>
      <c r="N1472" s="628">
        <v>0</v>
      </c>
      <c r="O1472" s="628">
        <v>0</v>
      </c>
      <c r="P1472" s="628">
        <v>0</v>
      </c>
      <c r="Q1472" s="628">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56" t="s">
        <v>3853</v>
      </c>
      <c r="C1473" s="656"/>
      <c r="D1473" s="260" t="s">
        <v>3854</v>
      </c>
      <c r="E1473" s="309"/>
      <c r="F1473" s="309" t="s">
        <v>3316</v>
      </c>
      <c r="G1473" s="309">
        <v>2</v>
      </c>
      <c r="H1473" s="309">
        <v>2</v>
      </c>
      <c r="I1473" s="309" t="s">
        <v>3345</v>
      </c>
      <c r="J1473" s="309">
        <v>1</v>
      </c>
      <c r="K1473" s="312" t="s">
        <v>3250</v>
      </c>
      <c r="L1473" s="657" t="s">
        <v>4027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56" t="s">
        <v>3857</v>
      </c>
      <c r="C1474" s="656"/>
      <c r="D1474" s="260" t="s">
        <v>3858</v>
      </c>
      <c r="E1474" s="309"/>
      <c r="F1474" s="309" t="s">
        <v>3244</v>
      </c>
      <c r="G1474" s="309"/>
      <c r="H1474" s="309"/>
      <c r="I1474" s="309" t="s">
        <v>3345</v>
      </c>
      <c r="J1474" s="309">
        <v>2</v>
      </c>
      <c r="K1474" s="312" t="s">
        <v>3250</v>
      </c>
      <c r="L1474" s="657" t="s">
        <v>4024</v>
      </c>
      <c r="M1474" s="628">
        <v>0</v>
      </c>
      <c r="N1474" s="628">
        <v>0</v>
      </c>
      <c r="O1474" s="628">
        <v>0</v>
      </c>
      <c r="P1474" s="628">
        <v>0</v>
      </c>
      <c r="Q1474" s="628">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56" t="s">
        <v>3861</v>
      </c>
      <c r="C1475" s="656"/>
      <c r="D1475" s="260" t="s">
        <v>3862</v>
      </c>
      <c r="E1475" s="309"/>
      <c r="F1475" s="309" t="s">
        <v>3244</v>
      </c>
      <c r="G1475" s="309"/>
      <c r="H1475" s="309"/>
      <c r="I1475" s="309" t="s">
        <v>3345</v>
      </c>
      <c r="J1475" s="309">
        <v>3</v>
      </c>
      <c r="K1475" s="312" t="s">
        <v>3250</v>
      </c>
      <c r="L1475" s="657" t="s">
        <v>4028</v>
      </c>
      <c r="M1475" s="628">
        <v>0</v>
      </c>
      <c r="N1475" s="628">
        <v>0</v>
      </c>
      <c r="O1475" s="628">
        <v>0</v>
      </c>
      <c r="P1475" s="628">
        <v>0</v>
      </c>
      <c r="Q1475" s="628">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56" t="s">
        <v>4022</v>
      </c>
      <c r="C1476" s="656"/>
      <c r="D1476" s="260" t="s">
        <v>3872</v>
      </c>
      <c r="E1476" s="309"/>
      <c r="F1476" s="309" t="s">
        <v>3244</v>
      </c>
      <c r="G1476" s="309"/>
      <c r="H1476" s="309"/>
      <c r="I1476" s="309" t="s">
        <v>3362</v>
      </c>
      <c r="J1476" s="309">
        <v>1</v>
      </c>
      <c r="K1476" s="312" t="s">
        <v>3255</v>
      </c>
      <c r="L1476" s="657" t="s">
        <v>4028</v>
      </c>
      <c r="M1476" s="628">
        <v>0</v>
      </c>
      <c r="N1476" s="628">
        <v>0</v>
      </c>
      <c r="O1476" s="628">
        <v>0</v>
      </c>
      <c r="P1476" s="628">
        <v>0</v>
      </c>
      <c r="Q1476" s="628">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56" t="s">
        <v>3877</v>
      </c>
      <c r="C1477" s="656"/>
      <c r="D1477" s="260" t="s">
        <v>3878</v>
      </c>
      <c r="E1477" s="309"/>
      <c r="F1477" s="309" t="s">
        <v>3254</v>
      </c>
      <c r="G1477" s="309">
        <v>2</v>
      </c>
      <c r="H1477" s="309">
        <v>6</v>
      </c>
      <c r="I1477" s="309" t="s">
        <v>3362</v>
      </c>
      <c r="J1477" s="309">
        <v>3</v>
      </c>
      <c r="K1477" s="312" t="s">
        <v>3250</v>
      </c>
      <c r="L1477" s="657" t="s">
        <v>4024</v>
      </c>
      <c r="M1477" s="628">
        <v>0</v>
      </c>
      <c r="N1477" s="628">
        <v>0</v>
      </c>
      <c r="O1477" s="628">
        <v>0</v>
      </c>
      <c r="P1477" s="628">
        <v>0</v>
      </c>
      <c r="Q1477" s="628">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56" t="s">
        <v>3883</v>
      </c>
      <c r="C1478" s="656"/>
      <c r="D1478" s="260" t="s">
        <v>3884</v>
      </c>
      <c r="E1478" s="309"/>
      <c r="F1478" s="309" t="s">
        <v>3254</v>
      </c>
      <c r="G1478" s="309">
        <v>5</v>
      </c>
      <c r="H1478" s="309">
        <v>8</v>
      </c>
      <c r="I1478" s="309" t="s">
        <v>3362</v>
      </c>
      <c r="J1478" s="309">
        <v>7</v>
      </c>
      <c r="K1478" s="312" t="s">
        <v>3250</v>
      </c>
      <c r="L1478" s="657" t="s">
        <v>4024</v>
      </c>
      <c r="M1478" s="628">
        <v>0</v>
      </c>
      <c r="N1478" s="628">
        <v>0</v>
      </c>
      <c r="O1478" s="628">
        <v>0</v>
      </c>
      <c r="P1478" s="628">
        <v>0</v>
      </c>
      <c r="Q1478" s="628">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56" t="s">
        <v>3887</v>
      </c>
      <c r="C1479" s="656"/>
      <c r="D1479" s="260" t="s">
        <v>3888</v>
      </c>
      <c r="E1479" s="309"/>
      <c r="F1479" s="309" t="s">
        <v>3890</v>
      </c>
      <c r="G1479" s="309"/>
      <c r="H1479" s="309"/>
      <c r="I1479" s="309" t="s">
        <v>3889</v>
      </c>
      <c r="J1479" s="309">
        <v>8</v>
      </c>
      <c r="K1479" s="312" t="s">
        <v>3773</v>
      </c>
      <c r="L1479" s="657" t="s">
        <v>4028</v>
      </c>
      <c r="M1479" s="628">
        <v>0</v>
      </c>
      <c r="N1479" s="628">
        <v>0</v>
      </c>
      <c r="O1479" s="628">
        <v>0</v>
      </c>
      <c r="P1479" s="628">
        <v>0</v>
      </c>
      <c r="Q1479" s="628">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56" t="s">
        <v>3898</v>
      </c>
      <c r="C1480" s="656"/>
      <c r="D1480" s="260" t="s">
        <v>3899</v>
      </c>
      <c r="E1480" s="309"/>
      <c r="F1480" s="309" t="s">
        <v>3890</v>
      </c>
      <c r="G1480" s="309"/>
      <c r="H1480" s="309"/>
      <c r="I1480" s="309" t="s">
        <v>3896</v>
      </c>
      <c r="J1480" s="309">
        <v>1</v>
      </c>
      <c r="K1480" s="312" t="s">
        <v>3773</v>
      </c>
      <c r="L1480" s="657" t="s">
        <v>4024</v>
      </c>
      <c r="M1480" s="628">
        <v>0</v>
      </c>
      <c r="N1480" s="628">
        <v>0</v>
      </c>
      <c r="O1480" s="628">
        <v>0</v>
      </c>
      <c r="P1480" s="628">
        <v>0</v>
      </c>
      <c r="Q1480" s="628">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56" t="s">
        <v>3894</v>
      </c>
      <c r="C1481" s="656"/>
      <c r="D1481" s="260" t="s">
        <v>3895</v>
      </c>
      <c r="E1481" s="309"/>
      <c r="F1481" s="309" t="s">
        <v>3771</v>
      </c>
      <c r="G1481" s="309">
        <v>0</v>
      </c>
      <c r="H1481" s="309">
        <v>3</v>
      </c>
      <c r="I1481" s="309" t="s">
        <v>3896</v>
      </c>
      <c r="J1481" s="309">
        <v>1</v>
      </c>
      <c r="K1481" s="312" t="s">
        <v>3897</v>
      </c>
      <c r="L1481" s="657" t="s">
        <v>4024</v>
      </c>
      <c r="M1481" s="628">
        <v>0</v>
      </c>
      <c r="N1481" s="628">
        <v>0</v>
      </c>
      <c r="O1481" s="628">
        <v>0</v>
      </c>
      <c r="P1481" s="628">
        <v>0</v>
      </c>
      <c r="Q1481" s="628">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56" t="s">
        <v>3900</v>
      </c>
      <c r="C1482" s="656"/>
      <c r="D1482" s="260" t="s">
        <v>3901</v>
      </c>
      <c r="E1482" s="309"/>
      <c r="F1482" s="309" t="s">
        <v>3890</v>
      </c>
      <c r="G1482" s="309"/>
      <c r="H1482" s="309"/>
      <c r="I1482" s="309" t="s">
        <v>3896</v>
      </c>
      <c r="J1482" s="309">
        <v>2</v>
      </c>
      <c r="K1482" s="312" t="s">
        <v>3773</v>
      </c>
      <c r="L1482" s="657" t="s">
        <v>4028</v>
      </c>
      <c r="M1482" s="628">
        <v>0</v>
      </c>
      <c r="N1482" s="628">
        <v>0</v>
      </c>
      <c r="O1482" s="628">
        <v>0</v>
      </c>
      <c r="P1482" s="628">
        <v>0</v>
      </c>
      <c r="Q1482" s="628">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56" t="s">
        <v>3910</v>
      </c>
      <c r="C1483" s="656"/>
      <c r="D1483" s="260" t="s">
        <v>3911</v>
      </c>
      <c r="E1483" s="309" t="s">
        <v>3912</v>
      </c>
      <c r="F1483" s="309" t="s">
        <v>3771</v>
      </c>
      <c r="G1483" s="309">
        <v>5</v>
      </c>
      <c r="H1483" s="309">
        <v>5</v>
      </c>
      <c r="I1483" s="309" t="s">
        <v>3896</v>
      </c>
      <c r="J1483" s="309">
        <v>5</v>
      </c>
      <c r="K1483" s="312" t="s">
        <v>3897</v>
      </c>
      <c r="L1483" s="657" t="s">
        <v>4028</v>
      </c>
      <c r="M1483" s="628">
        <v>0</v>
      </c>
      <c r="N1483" s="628">
        <v>0</v>
      </c>
      <c r="O1483" s="628">
        <v>0</v>
      </c>
      <c r="P1483" s="628">
        <v>0</v>
      </c>
      <c r="Q1483" s="628">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56" t="s">
        <v>3921</v>
      </c>
      <c r="C1484" s="656"/>
      <c r="D1484" s="260" t="s">
        <v>3922</v>
      </c>
      <c r="E1484" s="309" t="s">
        <v>3416</v>
      </c>
      <c r="F1484" s="309" t="s">
        <v>3254</v>
      </c>
      <c r="G1484" s="309">
        <v>1</v>
      </c>
      <c r="H1484" s="309">
        <v>1</v>
      </c>
      <c r="I1484" s="309" t="s">
        <v>3393</v>
      </c>
      <c r="J1484" s="309">
        <v>1</v>
      </c>
      <c r="K1484" s="312" t="s">
        <v>3250</v>
      </c>
      <c r="L1484" s="657" t="s">
        <v>4024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56" t="s">
        <v>3923</v>
      </c>
      <c r="C1485" s="656"/>
      <c r="D1485" s="260" t="s">
        <v>3924</v>
      </c>
      <c r="E1485" s="309" t="s">
        <v>3416</v>
      </c>
      <c r="F1485" s="309" t="s">
        <v>3254</v>
      </c>
      <c r="G1485" s="309">
        <v>1</v>
      </c>
      <c r="H1485" s="309">
        <v>1</v>
      </c>
      <c r="I1485" s="309" t="s">
        <v>3393</v>
      </c>
      <c r="J1485" s="309">
        <v>1</v>
      </c>
      <c r="K1485" s="312" t="s">
        <v>3250</v>
      </c>
      <c r="L1485" s="657" t="s">
        <v>4024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56" t="s">
        <v>3925</v>
      </c>
      <c r="C1486" s="656"/>
      <c r="D1486" s="260" t="s">
        <v>3926</v>
      </c>
      <c r="E1486" s="309"/>
      <c r="F1486" s="309" t="s">
        <v>3254</v>
      </c>
      <c r="G1486" s="309">
        <v>2</v>
      </c>
      <c r="H1486" s="309">
        <v>3</v>
      </c>
      <c r="I1486" s="309" t="s">
        <v>3393</v>
      </c>
      <c r="J1486" s="309">
        <v>1</v>
      </c>
      <c r="K1486" s="312" t="s">
        <v>3250</v>
      </c>
      <c r="L1486" s="657" t="s">
        <v>4028</v>
      </c>
      <c r="M1486" s="628">
        <v>0</v>
      </c>
      <c r="N1486" s="628">
        <v>0</v>
      </c>
      <c r="O1486" s="628">
        <v>0</v>
      </c>
      <c r="P1486" s="628">
        <v>0</v>
      </c>
      <c r="Q1486" s="628">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56" t="s">
        <v>3932</v>
      </c>
      <c r="C1487" s="656"/>
      <c r="D1487" s="260" t="s">
        <v>3933</v>
      </c>
      <c r="E1487" s="309"/>
      <c r="F1487" s="309" t="s">
        <v>3254</v>
      </c>
      <c r="G1487" s="309">
        <v>0</v>
      </c>
      <c r="H1487" s="309">
        <v>4</v>
      </c>
      <c r="I1487" s="309" t="s">
        <v>3393</v>
      </c>
      <c r="J1487" s="309">
        <v>2</v>
      </c>
      <c r="K1487" s="312" t="s">
        <v>3250</v>
      </c>
      <c r="L1487" s="657" t="s">
        <v>4028</v>
      </c>
      <c r="M1487" s="628">
        <v>0</v>
      </c>
      <c r="N1487" s="628">
        <v>0</v>
      </c>
      <c r="O1487" s="628">
        <v>0</v>
      </c>
      <c r="P1487" s="628">
        <v>0</v>
      </c>
      <c r="Q1487" s="628">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56" t="s">
        <v>3934</v>
      </c>
      <c r="C1488" s="656"/>
      <c r="D1488" s="260" t="s">
        <v>3935</v>
      </c>
      <c r="E1488" s="309"/>
      <c r="F1488" s="309" t="s">
        <v>3254</v>
      </c>
      <c r="G1488" s="309">
        <v>1</v>
      </c>
      <c r="H1488" s="309">
        <v>4</v>
      </c>
      <c r="I1488" s="309" t="s">
        <v>3393</v>
      </c>
      <c r="J1488" s="309">
        <v>2</v>
      </c>
      <c r="K1488" s="312" t="s">
        <v>3255</v>
      </c>
      <c r="L1488" s="657" t="s">
        <v>4024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56" t="s">
        <v>3936</v>
      </c>
      <c r="C1489" s="656"/>
      <c r="D1489" s="260" t="s">
        <v>3937</v>
      </c>
      <c r="E1489" s="309"/>
      <c r="F1489" s="309" t="s">
        <v>3254</v>
      </c>
      <c r="G1489" s="309">
        <v>1</v>
      </c>
      <c r="H1489" s="309">
        <v>4</v>
      </c>
      <c r="I1489" s="309" t="s">
        <v>3393</v>
      </c>
      <c r="J1489" s="309">
        <v>2</v>
      </c>
      <c r="K1489" s="312" t="s">
        <v>3255</v>
      </c>
      <c r="L1489" s="657" t="s">
        <v>4024</v>
      </c>
      <c r="M1489" s="628">
        <v>0</v>
      </c>
      <c r="N1489" s="628">
        <v>0</v>
      </c>
      <c r="O1489" s="415">
        <v>0</v>
      </c>
      <c r="P1489" s="628">
        <v>0</v>
      </c>
      <c r="Q1489" s="628">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56" t="s">
        <v>3948</v>
      </c>
      <c r="C1490" s="656"/>
      <c r="D1490" s="260" t="s">
        <v>3949</v>
      </c>
      <c r="E1490" s="309"/>
      <c r="F1490" s="309" t="s">
        <v>3254</v>
      </c>
      <c r="G1490" s="309">
        <v>2</v>
      </c>
      <c r="H1490" s="309">
        <v>3</v>
      </c>
      <c r="I1490" s="309" t="s">
        <v>3393</v>
      </c>
      <c r="J1490" s="309">
        <v>2</v>
      </c>
      <c r="K1490" s="312" t="s">
        <v>3250</v>
      </c>
      <c r="L1490" s="657" t="s">
        <v>4028</v>
      </c>
      <c r="M1490" s="628">
        <v>0</v>
      </c>
      <c r="N1490" s="628">
        <v>0</v>
      </c>
      <c r="O1490" s="628">
        <v>0</v>
      </c>
      <c r="P1490" s="628">
        <v>0</v>
      </c>
      <c r="Q1490" s="628">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56" t="s">
        <v>3930</v>
      </c>
      <c r="C1491" s="656"/>
      <c r="D1491" s="260" t="s">
        <v>3931</v>
      </c>
      <c r="E1491" s="309"/>
      <c r="F1491" s="309" t="s">
        <v>3254</v>
      </c>
      <c r="G1491" s="309">
        <v>0</v>
      </c>
      <c r="H1491" s="309">
        <v>2</v>
      </c>
      <c r="I1491" s="309" t="s">
        <v>3393</v>
      </c>
      <c r="J1491" s="309">
        <v>2</v>
      </c>
      <c r="K1491" s="312" t="s">
        <v>3250</v>
      </c>
      <c r="L1491" s="657" t="s">
        <v>4024</v>
      </c>
      <c r="M1491" s="628">
        <v>0</v>
      </c>
      <c r="N1491" s="628">
        <v>0</v>
      </c>
      <c r="O1491" s="628">
        <v>0</v>
      </c>
      <c r="P1491" s="628">
        <v>0</v>
      </c>
      <c r="Q1491" s="628">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56" t="s">
        <v>3938</v>
      </c>
      <c r="C1492" s="656"/>
      <c r="D1492" s="260" t="s">
        <v>3939</v>
      </c>
      <c r="E1492" s="309"/>
      <c r="F1492" s="309" t="s">
        <v>3254</v>
      </c>
      <c r="G1492" s="309">
        <v>2</v>
      </c>
      <c r="H1492" s="309">
        <v>1</v>
      </c>
      <c r="I1492" s="309" t="s">
        <v>3393</v>
      </c>
      <c r="J1492" s="309">
        <v>2</v>
      </c>
      <c r="K1492" s="312" t="s">
        <v>3255</v>
      </c>
      <c r="L1492" s="657" t="s">
        <v>4024</v>
      </c>
      <c r="M1492" s="628">
        <v>0</v>
      </c>
      <c r="N1492" s="628">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56" t="s">
        <v>3942</v>
      </c>
      <c r="C1493" s="656"/>
      <c r="D1493" s="260" t="s">
        <v>3943</v>
      </c>
      <c r="E1493" s="309"/>
      <c r="F1493" s="309" t="s">
        <v>3254</v>
      </c>
      <c r="G1493" s="309">
        <v>2</v>
      </c>
      <c r="H1493" s="309">
        <v>1</v>
      </c>
      <c r="I1493" s="309" t="s">
        <v>3393</v>
      </c>
      <c r="J1493" s="309">
        <v>2</v>
      </c>
      <c r="K1493" s="312" t="s">
        <v>3250</v>
      </c>
      <c r="L1493" s="657" t="s">
        <v>4024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56" t="s">
        <v>3946</v>
      </c>
      <c r="C1494" s="656"/>
      <c r="D1494" s="260" t="s">
        <v>3947</v>
      </c>
      <c r="E1494" s="309" t="s">
        <v>3816</v>
      </c>
      <c r="F1494" s="309" t="s">
        <v>3254</v>
      </c>
      <c r="G1494" s="309">
        <v>2</v>
      </c>
      <c r="H1494" s="309">
        <v>2</v>
      </c>
      <c r="I1494" s="309" t="s">
        <v>3393</v>
      </c>
      <c r="J1494" s="309">
        <v>2</v>
      </c>
      <c r="K1494" s="312" t="s">
        <v>3250</v>
      </c>
      <c r="L1494" s="657" t="s">
        <v>4024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56" t="s">
        <v>3960</v>
      </c>
      <c r="C1495" s="656"/>
      <c r="D1495" s="260" t="s">
        <v>3854</v>
      </c>
      <c r="E1495" s="309" t="s">
        <v>3416</v>
      </c>
      <c r="F1495" s="309" t="s">
        <v>3254</v>
      </c>
      <c r="G1495" s="309">
        <v>3</v>
      </c>
      <c r="H1495" s="309">
        <v>5</v>
      </c>
      <c r="I1495" s="309" t="s">
        <v>3393</v>
      </c>
      <c r="J1495" s="309">
        <v>3</v>
      </c>
      <c r="K1495" s="312" t="s">
        <v>3250</v>
      </c>
      <c r="L1495" s="657" t="s">
        <v>4024</v>
      </c>
      <c r="M1495" s="628">
        <v>0</v>
      </c>
      <c r="N1495" s="628">
        <v>0</v>
      </c>
      <c r="O1495" s="628">
        <v>0</v>
      </c>
      <c r="P1495" s="628">
        <v>0</v>
      </c>
      <c r="Q1495" s="628">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56" t="s">
        <v>3952</v>
      </c>
      <c r="C1496" s="656"/>
      <c r="D1496" s="260" t="s">
        <v>3953</v>
      </c>
      <c r="E1496" s="309"/>
      <c r="F1496" s="309" t="s">
        <v>3254</v>
      </c>
      <c r="G1496" s="309">
        <v>2</v>
      </c>
      <c r="H1496" s="309">
        <v>2</v>
      </c>
      <c r="I1496" s="309" t="s">
        <v>3393</v>
      </c>
      <c r="J1496" s="309">
        <v>3</v>
      </c>
      <c r="K1496" s="312" t="s">
        <v>3250</v>
      </c>
      <c r="L1496" s="657" t="s">
        <v>4028</v>
      </c>
      <c r="M1496" s="628">
        <v>0</v>
      </c>
      <c r="N1496" s="628">
        <v>0</v>
      </c>
      <c r="O1496" s="628">
        <v>0</v>
      </c>
      <c r="P1496" s="628">
        <v>0</v>
      </c>
      <c r="Q1496" s="628">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56" t="s">
        <v>3972</v>
      </c>
      <c r="C1497" s="656"/>
      <c r="D1497" s="260" t="s">
        <v>3973</v>
      </c>
      <c r="E1497" s="309"/>
      <c r="F1497" s="309" t="s">
        <v>3254</v>
      </c>
      <c r="G1497" s="309">
        <v>3</v>
      </c>
      <c r="H1497" s="309">
        <v>5</v>
      </c>
      <c r="I1497" s="309" t="s">
        <v>3393</v>
      </c>
      <c r="J1497" s="309">
        <v>4</v>
      </c>
      <c r="K1497" s="312" t="s">
        <v>3250</v>
      </c>
      <c r="L1497" s="657" t="s">
        <v>4024</v>
      </c>
      <c r="M1497" s="628">
        <v>0</v>
      </c>
      <c r="N1497" s="628">
        <v>0</v>
      </c>
      <c r="O1497" s="628">
        <v>0</v>
      </c>
      <c r="P1497" s="628">
        <v>0</v>
      </c>
      <c r="Q1497" s="628">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56" t="s">
        <v>3974</v>
      </c>
      <c r="C1498" s="656"/>
      <c r="D1498" s="260" t="s">
        <v>3975</v>
      </c>
      <c r="E1498" s="309"/>
      <c r="F1498" s="309" t="s">
        <v>3254</v>
      </c>
      <c r="G1498" s="309">
        <v>3</v>
      </c>
      <c r="H1498" s="309">
        <v>5</v>
      </c>
      <c r="I1498" s="309" t="s">
        <v>3393</v>
      </c>
      <c r="J1498" s="309">
        <v>4</v>
      </c>
      <c r="K1498" s="312" t="s">
        <v>3250</v>
      </c>
      <c r="L1498" s="657" t="s">
        <v>4028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56" t="s">
        <v>3963</v>
      </c>
      <c r="C1499" s="656"/>
      <c r="D1499" s="260" t="s">
        <v>3964</v>
      </c>
      <c r="E1499" s="309"/>
      <c r="F1499" s="309" t="s">
        <v>3254</v>
      </c>
      <c r="G1499" s="309">
        <v>2</v>
      </c>
      <c r="H1499" s="309">
        <v>3</v>
      </c>
      <c r="I1499" s="309" t="s">
        <v>3393</v>
      </c>
      <c r="J1499" s="309">
        <v>4</v>
      </c>
      <c r="K1499" s="312" t="s">
        <v>3250</v>
      </c>
      <c r="L1499" s="657" t="s">
        <v>4024</v>
      </c>
      <c r="M1499" s="628">
        <v>0</v>
      </c>
      <c r="N1499" s="628">
        <v>0</v>
      </c>
      <c r="O1499" s="628">
        <v>0</v>
      </c>
      <c r="P1499" s="628">
        <v>0</v>
      </c>
      <c r="Q1499" s="628">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56" t="s">
        <v>3965</v>
      </c>
      <c r="C1500" s="656"/>
      <c r="D1500" s="260" t="s">
        <v>3966</v>
      </c>
      <c r="E1500" s="309"/>
      <c r="F1500" s="309" t="s">
        <v>3254</v>
      </c>
      <c r="G1500" s="309">
        <v>3</v>
      </c>
      <c r="H1500" s="309">
        <v>2</v>
      </c>
      <c r="I1500" s="309" t="s">
        <v>3393</v>
      </c>
      <c r="J1500" s="309">
        <v>4</v>
      </c>
      <c r="K1500" s="312" t="s">
        <v>3250</v>
      </c>
      <c r="L1500" s="657" t="s">
        <v>4024</v>
      </c>
      <c r="M1500" s="628">
        <v>0</v>
      </c>
      <c r="N1500" s="628">
        <v>0</v>
      </c>
      <c r="O1500" s="415">
        <v>0</v>
      </c>
      <c r="P1500" s="628">
        <v>0</v>
      </c>
      <c r="Q1500" s="628">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56" t="s">
        <v>3961</v>
      </c>
      <c r="C1501" s="656"/>
      <c r="D1501" s="260" t="s">
        <v>3962</v>
      </c>
      <c r="E1501" s="309"/>
      <c r="F1501" s="309" t="s">
        <v>3254</v>
      </c>
      <c r="G1501" s="309">
        <v>0</v>
      </c>
      <c r="H1501" s="309">
        <v>4</v>
      </c>
      <c r="I1501" s="309" t="s">
        <v>3393</v>
      </c>
      <c r="J1501" s="309">
        <v>4</v>
      </c>
      <c r="K1501" s="312" t="s">
        <v>3250</v>
      </c>
      <c r="L1501" s="657" t="s">
        <v>4024</v>
      </c>
      <c r="M1501" s="628">
        <v>0</v>
      </c>
      <c r="N1501" s="628">
        <v>0</v>
      </c>
      <c r="O1501" s="628">
        <v>0</v>
      </c>
      <c r="P1501" s="628">
        <v>0</v>
      </c>
      <c r="Q1501" s="628">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56" t="s">
        <v>3977</v>
      </c>
      <c r="C1502" s="656"/>
      <c r="D1502" s="260" t="s">
        <v>3978</v>
      </c>
      <c r="E1502" s="309" t="s">
        <v>3816</v>
      </c>
      <c r="F1502" s="309" t="s">
        <v>3254</v>
      </c>
      <c r="G1502" s="309">
        <v>5</v>
      </c>
      <c r="H1502" s="309">
        <v>3</v>
      </c>
      <c r="I1502" s="309" t="s">
        <v>3393</v>
      </c>
      <c r="J1502" s="309">
        <v>4</v>
      </c>
      <c r="K1502" s="312" t="s">
        <v>3250</v>
      </c>
      <c r="L1502" s="657" t="s">
        <v>4024</v>
      </c>
      <c r="M1502" s="628">
        <v>0</v>
      </c>
      <c r="N1502" s="628">
        <v>0</v>
      </c>
      <c r="O1502" s="628">
        <v>0</v>
      </c>
      <c r="P1502" s="628">
        <v>0</v>
      </c>
      <c r="Q1502" s="628">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56" t="s">
        <v>3983</v>
      </c>
      <c r="C1503" s="656"/>
      <c r="D1503" s="260" t="s">
        <v>3984</v>
      </c>
      <c r="E1503" s="309"/>
      <c r="F1503" s="309" t="s">
        <v>3254</v>
      </c>
      <c r="G1503" s="309">
        <v>3</v>
      </c>
      <c r="H1503" s="309">
        <v>4</v>
      </c>
      <c r="I1503" s="309" t="s">
        <v>3393</v>
      </c>
      <c r="J1503" s="309">
        <v>5</v>
      </c>
      <c r="K1503" s="312" t="s">
        <v>3250</v>
      </c>
      <c r="L1503" s="657" t="s">
        <v>4024</v>
      </c>
      <c r="M1503" s="628">
        <v>0</v>
      </c>
      <c r="N1503" s="628">
        <v>0</v>
      </c>
      <c r="O1503" s="628">
        <v>0</v>
      </c>
      <c r="P1503" s="628">
        <v>0</v>
      </c>
      <c r="Q1503" s="628">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56" t="s">
        <v>3979</v>
      </c>
      <c r="C1504" s="656"/>
      <c r="D1504" s="260" t="s">
        <v>3980</v>
      </c>
      <c r="E1504" s="309"/>
      <c r="F1504" s="309" t="s">
        <v>3254</v>
      </c>
      <c r="G1504" s="309">
        <v>1</v>
      </c>
      <c r="H1504" s="309">
        <v>1</v>
      </c>
      <c r="I1504" s="309" t="s">
        <v>3393</v>
      </c>
      <c r="J1504" s="309">
        <v>5</v>
      </c>
      <c r="K1504" s="312" t="s">
        <v>3250</v>
      </c>
      <c r="L1504" s="657" t="s">
        <v>4028</v>
      </c>
      <c r="M1504" s="628">
        <v>0</v>
      </c>
      <c r="N1504" s="628">
        <v>0</v>
      </c>
      <c r="O1504" s="628">
        <v>0</v>
      </c>
      <c r="P1504" s="628">
        <v>0</v>
      </c>
      <c r="Q1504" s="628">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56" t="s">
        <v>3981</v>
      </c>
      <c r="C1505" s="656"/>
      <c r="D1505" s="260" t="s">
        <v>3982</v>
      </c>
      <c r="E1505" s="309"/>
      <c r="F1505" s="309" t="s">
        <v>3254</v>
      </c>
      <c r="G1505" s="309">
        <v>3</v>
      </c>
      <c r="H1505" s="309">
        <v>3</v>
      </c>
      <c r="I1505" s="309" t="s">
        <v>3393</v>
      </c>
      <c r="J1505" s="309">
        <v>5</v>
      </c>
      <c r="K1505" s="312" t="s">
        <v>3255</v>
      </c>
      <c r="L1505" s="657" t="s">
        <v>4024</v>
      </c>
      <c r="M1505" s="628">
        <v>0</v>
      </c>
      <c r="N1505" s="628">
        <v>0</v>
      </c>
      <c r="O1505" s="628">
        <v>0</v>
      </c>
      <c r="P1505" s="628">
        <v>0</v>
      </c>
      <c r="Q1505" s="628">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56" t="s">
        <v>3987</v>
      </c>
      <c r="C1506" s="656"/>
      <c r="D1506" s="260" t="s">
        <v>3988</v>
      </c>
      <c r="E1506" s="309" t="s">
        <v>3912</v>
      </c>
      <c r="F1506" s="309" t="s">
        <v>3771</v>
      </c>
      <c r="G1506" s="309">
        <v>5</v>
      </c>
      <c r="H1506" s="309">
        <v>6</v>
      </c>
      <c r="I1506" s="309" t="s">
        <v>3920</v>
      </c>
      <c r="J1506" s="309">
        <v>5</v>
      </c>
      <c r="K1506" s="312" t="s">
        <v>3773</v>
      </c>
      <c r="L1506" s="657" t="s">
        <v>4024</v>
      </c>
      <c r="M1506" s="628">
        <v>0</v>
      </c>
      <c r="N1506" s="628">
        <v>0</v>
      </c>
      <c r="O1506" s="628">
        <v>0</v>
      </c>
      <c r="P1506" s="628">
        <v>0</v>
      </c>
      <c r="Q1506" s="628">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56" t="s">
        <v>3993</v>
      </c>
      <c r="C1507" s="656"/>
      <c r="D1507" s="260" t="s">
        <v>3994</v>
      </c>
      <c r="E1507" s="309"/>
      <c r="F1507" s="309" t="s">
        <v>3771</v>
      </c>
      <c r="G1507" s="309">
        <v>2</v>
      </c>
      <c r="H1507" s="309">
        <v>7</v>
      </c>
      <c r="I1507" s="309" t="s">
        <v>3920</v>
      </c>
      <c r="J1507" s="309">
        <v>7</v>
      </c>
      <c r="K1507" s="312" t="s">
        <v>3773</v>
      </c>
      <c r="L1507" s="657" t="s">
        <v>4024</v>
      </c>
      <c r="M1507" s="628">
        <v>0</v>
      </c>
      <c r="N1507" s="628">
        <v>0</v>
      </c>
      <c r="O1507" s="628">
        <v>0</v>
      </c>
      <c r="P1507" s="628">
        <v>0</v>
      </c>
      <c r="Q1507" s="628">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56" t="s">
        <v>3995</v>
      </c>
      <c r="C1508" s="656"/>
      <c r="D1508" s="260" t="s">
        <v>3996</v>
      </c>
      <c r="E1508" s="309" t="s">
        <v>3772</v>
      </c>
      <c r="F1508" s="309" t="s">
        <v>3771</v>
      </c>
      <c r="G1508" s="309">
        <v>5</v>
      </c>
      <c r="H1508" s="309">
        <v>7</v>
      </c>
      <c r="I1508" s="309" t="s">
        <v>3920</v>
      </c>
      <c r="J1508" s="309">
        <v>7</v>
      </c>
      <c r="K1508" s="312" t="s">
        <v>3773</v>
      </c>
      <c r="L1508" s="657" t="s">
        <v>4024</v>
      </c>
      <c r="M1508" s="628">
        <v>0</v>
      </c>
      <c r="N1508" s="628">
        <v>0</v>
      </c>
      <c r="O1508" s="628">
        <v>0</v>
      </c>
      <c r="P1508" s="628">
        <v>0</v>
      </c>
      <c r="Q1508" s="628">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56" t="s">
        <v>4006</v>
      </c>
      <c r="C1509" s="656"/>
      <c r="D1509" s="260" t="s">
        <v>4007</v>
      </c>
      <c r="E1509" s="309"/>
      <c r="F1509" s="309" t="s">
        <v>4002</v>
      </c>
      <c r="G1509" s="309">
        <v>2</v>
      </c>
      <c r="H1509" s="309">
        <v>14</v>
      </c>
      <c r="I1509" s="309" t="s">
        <v>4001</v>
      </c>
      <c r="J1509" s="309">
        <v>8</v>
      </c>
      <c r="K1509" s="312" t="s">
        <v>4008</v>
      </c>
      <c r="L1509" s="657" t="s">
        <v>4028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47" type="noConversion"/>
  <conditionalFormatting sqref="L1112:L1239">
    <cfRule type="cellIs" dxfId="91" priority="69" operator="equal">
      <formula>"Z.修改"</formula>
    </cfRule>
  </conditionalFormatting>
  <conditionalFormatting sqref="E1112:E1239">
    <cfRule type="cellIs" dxfId="90" priority="61" operator="equal">
      <formula>"龙"</formula>
    </cfRule>
    <cfRule type="cellIs" dxfId="89" priority="62" operator="equal">
      <formula>"元素"</formula>
    </cfRule>
    <cfRule type="cellIs" dxfId="88" priority="63" operator="equal">
      <formula>"机械"</formula>
    </cfRule>
    <cfRule type="cellIs" dxfId="87" priority="64" operator="equal">
      <formula>"鱼人"</formula>
    </cfRule>
    <cfRule type="cellIs" dxfId="86" priority="65" operator="equal">
      <formula>"海盗"</formula>
    </cfRule>
    <cfRule type="cellIs" dxfId="85" priority="66" operator="equal">
      <formula>"野兽"</formula>
    </cfRule>
    <cfRule type="cellIs" dxfId="84" priority="67" operator="equal">
      <formula>"恶魔"</formula>
    </cfRule>
    <cfRule type="cellIs" dxfId="83" priority="68" operator="equal">
      <formula>"图腾"</formula>
    </cfRule>
  </conditionalFormatting>
  <conditionalFormatting sqref="I1112:I1239">
    <cfRule type="cellIs" dxfId="82" priority="52" operator="equal">
      <formula>"德鲁伊"</formula>
    </cfRule>
    <cfRule type="cellIs" dxfId="81" priority="53" operator="equal">
      <formula>"法师"</formula>
    </cfRule>
    <cfRule type="cellIs" dxfId="80" priority="54" operator="equal">
      <formula>"猎人"</formula>
    </cfRule>
    <cfRule type="cellIs" dxfId="79" priority="55" operator="equal">
      <formula>"牧师"</formula>
    </cfRule>
    <cfRule type="cellIs" dxfId="78" priority="56" operator="equal">
      <formula>"潜行者"</formula>
    </cfRule>
    <cfRule type="cellIs" dxfId="77" priority="57" operator="equal">
      <formula>"萨满"</formula>
    </cfRule>
    <cfRule type="cellIs" dxfId="76" priority="58" operator="equal">
      <formula>"圣骑士"</formula>
    </cfRule>
    <cfRule type="cellIs" dxfId="75" priority="59" operator="equal">
      <formula>"战士"</formula>
    </cfRule>
    <cfRule type="cellIs" dxfId="74" priority="60" operator="equal">
      <formula>"术士"</formula>
    </cfRule>
  </conditionalFormatting>
  <conditionalFormatting sqref="K1112:K1239">
    <cfRule type="cellIs" dxfId="73" priority="48" operator="equal">
      <formula>"稀有"</formula>
    </cfRule>
    <cfRule type="cellIs" dxfId="72" priority="49" operator="equal">
      <formula>"衍生物"</formula>
    </cfRule>
    <cfRule type="cellIs" dxfId="71" priority="50" operator="equal">
      <formula>"史诗"</formula>
    </cfRule>
    <cfRule type="cellIs" dxfId="70" priority="51" operator="equal">
      <formula>"传说"</formula>
    </cfRule>
  </conditionalFormatting>
  <conditionalFormatting sqref="E1112:E1239">
    <cfRule type="cellIs" dxfId="69" priority="47" operator="equal">
      <formula>"全部"</formula>
    </cfRule>
  </conditionalFormatting>
  <conditionalFormatting sqref="L1240:L1374">
    <cfRule type="cellIs" dxfId="68" priority="46" operator="equal">
      <formula>"Z.修改"</formula>
    </cfRule>
  </conditionalFormatting>
  <conditionalFormatting sqref="E1240:E1374">
    <cfRule type="cellIs" dxfId="67" priority="38" operator="equal">
      <formula>"龙"</formula>
    </cfRule>
    <cfRule type="cellIs" dxfId="66" priority="39" operator="equal">
      <formula>"元素"</formula>
    </cfRule>
    <cfRule type="cellIs" dxfId="65" priority="40" operator="equal">
      <formula>"机械"</formula>
    </cfRule>
    <cfRule type="cellIs" dxfId="64" priority="41" operator="equal">
      <formula>"鱼人"</formula>
    </cfRule>
    <cfRule type="cellIs" dxfId="63" priority="42" operator="equal">
      <formula>"海盗"</formula>
    </cfRule>
    <cfRule type="cellIs" dxfId="62" priority="43" operator="equal">
      <formula>"野兽"</formula>
    </cfRule>
    <cfRule type="cellIs" dxfId="61" priority="44" operator="equal">
      <formula>"恶魔"</formula>
    </cfRule>
    <cfRule type="cellIs" dxfId="60" priority="45" operator="equal">
      <formula>"图腾"</formula>
    </cfRule>
  </conditionalFormatting>
  <conditionalFormatting sqref="I1240:I1374">
    <cfRule type="cellIs" dxfId="59" priority="29" operator="equal">
      <formula>"德鲁伊"</formula>
    </cfRule>
    <cfRule type="cellIs" dxfId="58" priority="30" operator="equal">
      <formula>"法师"</formula>
    </cfRule>
    <cfRule type="cellIs" dxfId="57" priority="31" operator="equal">
      <formula>"猎人"</formula>
    </cfRule>
    <cfRule type="cellIs" dxfId="56" priority="32" operator="equal">
      <formula>"牧师"</formula>
    </cfRule>
    <cfRule type="cellIs" dxfId="55" priority="33" operator="equal">
      <formula>"潜行者"</formula>
    </cfRule>
    <cfRule type="cellIs" dxfId="54" priority="34" operator="equal">
      <formula>"萨满"</formula>
    </cfRule>
    <cfRule type="cellIs" dxfId="53" priority="35" operator="equal">
      <formula>"圣骑士"</formula>
    </cfRule>
    <cfRule type="cellIs" dxfId="52" priority="36" operator="equal">
      <formula>"战士"</formula>
    </cfRule>
    <cfRule type="cellIs" dxfId="51" priority="37" operator="equal">
      <formula>"术士"</formula>
    </cfRule>
  </conditionalFormatting>
  <conditionalFormatting sqref="K1240:K1374">
    <cfRule type="cellIs" dxfId="50" priority="25" operator="equal">
      <formula>"稀有"</formula>
    </cfRule>
    <cfRule type="cellIs" dxfId="49" priority="26" operator="equal">
      <formula>"衍生物"</formula>
    </cfRule>
    <cfRule type="cellIs" dxfId="48" priority="27" operator="equal">
      <formula>"史诗"</formula>
    </cfRule>
    <cfRule type="cellIs" dxfId="47" priority="28" operator="equal">
      <formula>"传说"</formula>
    </cfRule>
  </conditionalFormatting>
  <conditionalFormatting sqref="E1240:E1374">
    <cfRule type="cellIs" dxfId="46" priority="24" operator="equal">
      <formula>"全部"</formula>
    </cfRule>
  </conditionalFormatting>
  <conditionalFormatting sqref="K1381:K1382 L1383:L1509 L1375:L1381">
    <cfRule type="cellIs" dxfId="45" priority="23" operator="equal">
      <formula>"Z.修改"</formula>
    </cfRule>
  </conditionalFormatting>
  <conditionalFormatting sqref="D1381:D1382 E1383:E1509 E1375:E1381">
    <cfRule type="cellIs" dxfId="44" priority="15" operator="equal">
      <formula>"龙"</formula>
    </cfRule>
    <cfRule type="cellIs" dxfId="43" priority="16" operator="equal">
      <formula>"元素"</formula>
    </cfRule>
    <cfRule type="cellIs" dxfId="42" priority="17" operator="equal">
      <formula>"机械"</formula>
    </cfRule>
    <cfRule type="cellIs" dxfId="41" priority="18" operator="equal">
      <formula>"鱼人"</formula>
    </cfRule>
    <cfRule type="cellIs" dxfId="40" priority="19" operator="equal">
      <formula>"海盗"</formula>
    </cfRule>
    <cfRule type="cellIs" dxfId="39" priority="20" operator="equal">
      <formula>"野兽"</formula>
    </cfRule>
    <cfRule type="cellIs" dxfId="38" priority="21" operator="equal">
      <formula>"恶魔"</formula>
    </cfRule>
    <cfRule type="cellIs" dxfId="37" priority="22" operator="equal">
      <formula>"图腾"</formula>
    </cfRule>
  </conditionalFormatting>
  <conditionalFormatting sqref="G1381:G1382 I1375:I1509">
    <cfRule type="cellIs" dxfId="36" priority="6" operator="equal">
      <formula>"德鲁伊"</formula>
    </cfRule>
    <cfRule type="cellIs" dxfId="35" priority="7" operator="equal">
      <formula>"法师"</formula>
    </cfRule>
    <cfRule type="cellIs" dxfId="34" priority="8" operator="equal">
      <formula>"猎人"</formula>
    </cfRule>
    <cfRule type="cellIs" dxfId="33" priority="9" operator="equal">
      <formula>"牧师"</formula>
    </cfRule>
    <cfRule type="cellIs" dxfId="32" priority="10" operator="equal">
      <formula>"潜行者"</formula>
    </cfRule>
    <cfRule type="cellIs" dxfId="31" priority="11" operator="equal">
      <formula>"萨满"</formula>
    </cfRule>
    <cfRule type="cellIs" dxfId="30" priority="12" operator="equal">
      <formula>"圣骑士"</formula>
    </cfRule>
    <cfRule type="cellIs" dxfId="29" priority="13" operator="equal">
      <formula>"战士"</formula>
    </cfRule>
    <cfRule type="cellIs" dxfId="28" priority="14" operator="equal">
      <formula>"术士"</formula>
    </cfRule>
  </conditionalFormatting>
  <conditionalFormatting sqref="K1383:K1509 H1381:H1382 K1375:K1381">
    <cfRule type="cellIs" dxfId="27" priority="2" operator="equal">
      <formula>"稀有"</formula>
    </cfRule>
    <cfRule type="cellIs" dxfId="26" priority="3" operator="equal">
      <formula>"衍生物"</formula>
    </cfRule>
    <cfRule type="cellIs" dxfId="25" priority="4" operator="equal">
      <formula>"史诗"</formula>
    </cfRule>
    <cfRule type="cellIs" dxfId="24" priority="5" operator="equal">
      <formula>"传说"</formula>
    </cfRule>
  </conditionalFormatting>
  <conditionalFormatting sqref="D1381:D1382 E1383:E1509 E1375:E1381">
    <cfRule type="cellIs" dxfId="23"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772" t="s">
        <v>2840</v>
      </c>
      <c r="B2" s="772"/>
      <c r="C2" s="772"/>
      <c r="D2" s="772"/>
      <c r="E2" s="772"/>
      <c r="F2" s="772"/>
      <c r="G2" s="772"/>
    </row>
    <row r="3" spans="1:7">
      <c r="A3" s="2" t="s">
        <v>2841</v>
      </c>
      <c r="B3" s="2" t="s">
        <v>2842</v>
      </c>
      <c r="C3" s="2" t="s">
        <v>2843</v>
      </c>
      <c r="D3" s="2" t="s">
        <v>2844</v>
      </c>
      <c r="E3" s="2" t="s">
        <v>2845</v>
      </c>
      <c r="F3" s="2" t="s">
        <v>2846</v>
      </c>
      <c r="G3" s="2" t="s">
        <v>2847</v>
      </c>
    </row>
    <row r="4" spans="1:7">
      <c r="A4" s="3">
        <v>201712</v>
      </c>
      <c r="B4" s="3">
        <v>6159</v>
      </c>
      <c r="C4" s="4">
        <v>0.56999999999999995</v>
      </c>
      <c r="D4" s="3">
        <v>77</v>
      </c>
      <c r="E4" s="3">
        <v>6</v>
      </c>
      <c r="F4" s="5" t="s">
        <v>2848</v>
      </c>
      <c r="G4" s="3" t="s">
        <v>2849</v>
      </c>
    </row>
    <row r="5" spans="1:7">
      <c r="A5" s="3">
        <v>201711</v>
      </c>
      <c r="B5" s="3">
        <v>6327</v>
      </c>
      <c r="C5" s="4">
        <v>0.6</v>
      </c>
      <c r="D5" s="3">
        <v>73</v>
      </c>
      <c r="E5" s="3">
        <v>5</v>
      </c>
      <c r="F5" s="6" t="s">
        <v>2848</v>
      </c>
      <c r="G5" s="3" t="s">
        <v>2849</v>
      </c>
    </row>
    <row r="6" spans="1:7">
      <c r="A6" s="3">
        <v>201710</v>
      </c>
      <c r="B6" s="3">
        <v>6256</v>
      </c>
      <c r="C6" s="4">
        <v>0.56999999999999995</v>
      </c>
      <c r="D6" s="3">
        <v>71</v>
      </c>
      <c r="E6" s="3">
        <v>5</v>
      </c>
      <c r="F6" s="6" t="s">
        <v>2848</v>
      </c>
      <c r="G6" s="3" t="s">
        <v>2849</v>
      </c>
    </row>
    <row r="7" spans="1:7">
      <c r="A7" s="3">
        <v>201709</v>
      </c>
      <c r="B7" s="3">
        <v>6065</v>
      </c>
      <c r="C7" s="4">
        <v>0.54</v>
      </c>
      <c r="D7" s="3">
        <v>90</v>
      </c>
      <c r="E7" s="3">
        <v>6</v>
      </c>
      <c r="F7" s="6" t="s">
        <v>2848</v>
      </c>
      <c r="G7" s="3" t="s">
        <v>2849</v>
      </c>
    </row>
    <row r="8" spans="1:7">
      <c r="A8" s="3">
        <v>201708</v>
      </c>
      <c r="B8" s="3">
        <v>3570</v>
      </c>
      <c r="C8" s="4">
        <v>0.46</v>
      </c>
      <c r="D8" s="3">
        <v>31</v>
      </c>
      <c r="E8" s="3">
        <v>12</v>
      </c>
      <c r="F8" s="7" t="s">
        <v>2848</v>
      </c>
      <c r="G8" s="3" t="s">
        <v>2849</v>
      </c>
    </row>
    <row r="9" spans="1:7">
      <c r="A9" s="3">
        <v>201707</v>
      </c>
      <c r="B9" s="3">
        <v>5196</v>
      </c>
      <c r="C9" s="4">
        <v>0.56000000000000005</v>
      </c>
      <c r="D9" s="3">
        <v>35</v>
      </c>
      <c r="E9" s="3">
        <v>8</v>
      </c>
      <c r="F9" s="7" t="s">
        <v>2848</v>
      </c>
      <c r="G9" s="3" t="s">
        <v>2849</v>
      </c>
    </row>
    <row r="10" spans="1:7">
      <c r="A10" s="3">
        <v>201706</v>
      </c>
      <c r="B10" s="3">
        <v>5187</v>
      </c>
      <c r="C10" s="4">
        <v>0.56999999999999995</v>
      </c>
      <c r="D10" s="3">
        <v>55</v>
      </c>
      <c r="E10" s="3">
        <v>9</v>
      </c>
      <c r="F10" s="7" t="s">
        <v>2848</v>
      </c>
      <c r="G10" s="3" t="s">
        <v>2849</v>
      </c>
    </row>
    <row r="11" spans="1:7">
      <c r="A11" s="3">
        <v>201705</v>
      </c>
      <c r="B11" s="3">
        <v>6495</v>
      </c>
      <c r="C11" s="4">
        <v>0.63</v>
      </c>
      <c r="D11" s="3">
        <v>57</v>
      </c>
      <c r="E11" s="3">
        <v>5</v>
      </c>
      <c r="F11" s="7" t="s">
        <v>2848</v>
      </c>
      <c r="G11" s="3" t="s">
        <v>2849</v>
      </c>
    </row>
    <row r="12" spans="1:7">
      <c r="A12" s="3">
        <v>201704</v>
      </c>
      <c r="B12" s="3">
        <v>5132</v>
      </c>
      <c r="C12" s="4">
        <v>0.63</v>
      </c>
      <c r="D12" s="3">
        <v>40</v>
      </c>
      <c r="E12" s="3">
        <v>9</v>
      </c>
      <c r="F12" s="7" t="s">
        <v>2848</v>
      </c>
      <c r="G12" s="3" t="s">
        <v>2849</v>
      </c>
    </row>
    <row r="13" spans="1:7">
      <c r="A13" s="3">
        <v>201703</v>
      </c>
      <c r="B13" s="3">
        <v>3335</v>
      </c>
      <c r="C13" s="4">
        <v>0.65</v>
      </c>
      <c r="D13" s="3">
        <v>17</v>
      </c>
      <c r="E13" s="3">
        <v>14</v>
      </c>
      <c r="F13" s="7" t="s">
        <v>2848</v>
      </c>
      <c r="G13" s="3" t="s">
        <v>2849</v>
      </c>
    </row>
    <row r="14" spans="1:7">
      <c r="A14" s="3">
        <v>201702</v>
      </c>
      <c r="B14" s="3">
        <v>3139</v>
      </c>
      <c r="C14" s="4">
        <v>0.61</v>
      </c>
      <c r="D14" s="3">
        <v>23</v>
      </c>
      <c r="E14" s="3">
        <v>16</v>
      </c>
      <c r="F14" s="7" t="s">
        <v>2848</v>
      </c>
      <c r="G14" s="3" t="s">
        <v>2849</v>
      </c>
    </row>
    <row r="15" spans="1:7">
      <c r="A15" s="3">
        <v>201701</v>
      </c>
      <c r="B15" s="3">
        <v>5153</v>
      </c>
      <c r="C15" s="4">
        <v>0.59</v>
      </c>
      <c r="D15" s="3">
        <v>41</v>
      </c>
      <c r="E15" s="3">
        <v>9</v>
      </c>
      <c r="F15" s="7" t="s">
        <v>2848</v>
      </c>
      <c r="G15" s="3" t="s">
        <v>2849</v>
      </c>
    </row>
    <row r="16" spans="1:7">
      <c r="A16" s="3">
        <v>201612</v>
      </c>
      <c r="B16" s="3">
        <v>5581</v>
      </c>
      <c r="C16" s="4">
        <v>0.53</v>
      </c>
      <c r="D16" s="3">
        <v>82</v>
      </c>
      <c r="E16" s="3">
        <v>7</v>
      </c>
      <c r="F16" s="7" t="s">
        <v>2848</v>
      </c>
      <c r="G16" s="3" t="s">
        <v>2849</v>
      </c>
    </row>
    <row r="17" spans="1:7">
      <c r="A17" s="3">
        <v>201611</v>
      </c>
      <c r="B17" s="3">
        <v>5816</v>
      </c>
      <c r="C17" s="4">
        <v>0.57999999999999996</v>
      </c>
      <c r="D17" s="3">
        <v>59</v>
      </c>
      <c r="E17" s="3">
        <v>7</v>
      </c>
      <c r="F17" s="7" t="s">
        <v>2848</v>
      </c>
      <c r="G17" s="3" t="s">
        <v>2849</v>
      </c>
    </row>
    <row r="22" spans="1:7" ht="34.5">
      <c r="A22" s="8" t="s">
        <v>2850</v>
      </c>
      <c r="B22" s="9" t="s">
        <v>2851</v>
      </c>
    </row>
    <row r="23" spans="1:7">
      <c r="A23" s="10" t="s">
        <v>2852</v>
      </c>
      <c r="B23" s="9" t="s">
        <v>2853</v>
      </c>
    </row>
    <row r="34" spans="1:19" ht="43">
      <c r="A34" s="11">
        <v>0.56999999999999995</v>
      </c>
      <c r="B34" s="12" t="s">
        <v>2854</v>
      </c>
      <c r="C34" s="13" t="s">
        <v>2855</v>
      </c>
      <c r="D34" s="13" t="s">
        <v>2856</v>
      </c>
      <c r="E34" s="13" t="s">
        <v>2857</v>
      </c>
      <c r="F34" s="13" t="s">
        <v>2858</v>
      </c>
      <c r="G34" s="13" t="s">
        <v>2843</v>
      </c>
      <c r="H34" s="12" t="s">
        <v>2859</v>
      </c>
      <c r="I34" s="13" t="s">
        <v>2855</v>
      </c>
      <c r="J34" s="13" t="s">
        <v>2856</v>
      </c>
      <c r="K34" s="13" t="s">
        <v>2857</v>
      </c>
      <c r="L34" s="13" t="s">
        <v>2858</v>
      </c>
      <c r="M34" s="13" t="s">
        <v>2843</v>
      </c>
      <c r="N34" s="9" t="s">
        <v>2860</v>
      </c>
      <c r="O34" s="13" t="s">
        <v>2855</v>
      </c>
      <c r="P34" s="13" t="s">
        <v>2856</v>
      </c>
      <c r="Q34" s="13" t="s">
        <v>2857</v>
      </c>
      <c r="R34" s="13" t="s">
        <v>2858</v>
      </c>
      <c r="S34" s="13" t="s">
        <v>2843</v>
      </c>
    </row>
    <row r="35" spans="1:19">
      <c r="A35" s="14" t="s">
        <v>2861</v>
      </c>
      <c r="B35" s="12" t="s">
        <v>2862</v>
      </c>
      <c r="C35" s="15" t="s">
        <v>401</v>
      </c>
      <c r="D35" s="15">
        <v>2</v>
      </c>
      <c r="E35" s="15">
        <v>0</v>
      </c>
      <c r="F35" s="15">
        <v>2</v>
      </c>
      <c r="G35" s="16">
        <v>0</v>
      </c>
      <c r="H35" s="12" t="s">
        <v>2863</v>
      </c>
      <c r="I35" s="15" t="s">
        <v>401</v>
      </c>
      <c r="J35" s="15">
        <v>1</v>
      </c>
      <c r="K35" s="15">
        <v>1</v>
      </c>
      <c r="L35" s="15">
        <v>0</v>
      </c>
      <c r="M35" s="16">
        <v>1</v>
      </c>
      <c r="N35" s="9" t="s">
        <v>2864</v>
      </c>
      <c r="O35" s="15" t="s">
        <v>401</v>
      </c>
      <c r="P35" s="15">
        <v>2</v>
      </c>
      <c r="Q35" s="15">
        <v>0</v>
      </c>
      <c r="R35" s="15">
        <v>2</v>
      </c>
      <c r="S35" s="16">
        <v>0</v>
      </c>
    </row>
    <row r="36" spans="1:19">
      <c r="C36" s="15" t="s">
        <v>330</v>
      </c>
      <c r="D36" s="15">
        <v>12</v>
      </c>
      <c r="E36" s="15">
        <v>7</v>
      </c>
      <c r="F36" s="15">
        <v>5</v>
      </c>
      <c r="G36" s="16">
        <v>0.57999999999999996</v>
      </c>
      <c r="I36" s="15" t="s">
        <v>347</v>
      </c>
      <c r="J36" s="15">
        <v>1</v>
      </c>
      <c r="K36" s="15">
        <v>1</v>
      </c>
      <c r="L36" s="15">
        <v>0</v>
      </c>
      <c r="M36" s="16">
        <v>1</v>
      </c>
      <c r="O36" s="15" t="s">
        <v>347</v>
      </c>
      <c r="P36" s="15">
        <v>1</v>
      </c>
      <c r="Q36" s="15">
        <v>0</v>
      </c>
      <c r="R36" s="15">
        <v>1</v>
      </c>
      <c r="S36" s="16">
        <v>0</v>
      </c>
    </row>
    <row r="37" spans="1:19">
      <c r="C37" s="15" t="s">
        <v>366</v>
      </c>
      <c r="D37" s="15">
        <v>9</v>
      </c>
      <c r="E37" s="15">
        <v>6</v>
      </c>
      <c r="F37" s="15">
        <v>3</v>
      </c>
      <c r="G37" s="16">
        <v>0.67</v>
      </c>
      <c r="I37" s="15" t="s">
        <v>330</v>
      </c>
      <c r="J37" s="15">
        <v>2</v>
      </c>
      <c r="K37" s="15">
        <v>0</v>
      </c>
      <c r="L37" s="15">
        <v>2</v>
      </c>
      <c r="M37" s="16">
        <v>0</v>
      </c>
      <c r="O37" s="15" t="s">
        <v>330</v>
      </c>
      <c r="P37" s="15">
        <v>1</v>
      </c>
      <c r="Q37" s="15">
        <v>0</v>
      </c>
      <c r="R37" s="15">
        <v>1</v>
      </c>
      <c r="S37" s="16">
        <v>0</v>
      </c>
    </row>
    <row r="38" spans="1:19">
      <c r="B38" s="12"/>
      <c r="C38" s="15" t="s">
        <v>299</v>
      </c>
      <c r="D38" s="15">
        <v>5</v>
      </c>
      <c r="E38" s="15">
        <v>3</v>
      </c>
      <c r="F38" s="15">
        <v>2</v>
      </c>
      <c r="G38" s="16">
        <v>0.6</v>
      </c>
      <c r="I38" s="15" t="s">
        <v>366</v>
      </c>
      <c r="J38" s="15">
        <v>6</v>
      </c>
      <c r="K38" s="15">
        <v>2</v>
      </c>
      <c r="L38" s="15">
        <v>4</v>
      </c>
      <c r="M38" s="16">
        <v>0.33</v>
      </c>
      <c r="O38" s="15" t="s">
        <v>366</v>
      </c>
      <c r="P38" s="15">
        <v>1</v>
      </c>
      <c r="Q38" s="15">
        <v>0</v>
      </c>
      <c r="R38" s="15">
        <v>1</v>
      </c>
      <c r="S38" s="16">
        <v>0</v>
      </c>
    </row>
    <row r="39" spans="1:19">
      <c r="B39" s="12"/>
      <c r="C39" s="15" t="s">
        <v>257</v>
      </c>
      <c r="D39" s="15">
        <v>4</v>
      </c>
      <c r="E39" s="15">
        <v>3</v>
      </c>
      <c r="F39" s="15">
        <v>1</v>
      </c>
      <c r="G39" s="16">
        <v>0.75</v>
      </c>
      <c r="I39" s="15" t="s">
        <v>299</v>
      </c>
      <c r="J39" s="15">
        <v>1</v>
      </c>
      <c r="K39" s="15">
        <v>1</v>
      </c>
      <c r="L39" s="15">
        <v>0</v>
      </c>
      <c r="M39" s="16">
        <v>1</v>
      </c>
      <c r="O39" s="15" t="s">
        <v>299</v>
      </c>
      <c r="P39" s="15">
        <v>4</v>
      </c>
      <c r="Q39" s="15">
        <v>3</v>
      </c>
      <c r="R39" s="15">
        <v>1</v>
      </c>
      <c r="S39" s="16">
        <v>0.75</v>
      </c>
    </row>
    <row r="40" spans="1:19">
      <c r="B40" s="12"/>
      <c r="C40" s="15" t="s">
        <v>384</v>
      </c>
      <c r="D40" s="15">
        <v>13</v>
      </c>
      <c r="E40" s="15">
        <v>4</v>
      </c>
      <c r="F40" s="15">
        <v>9</v>
      </c>
      <c r="G40" s="16">
        <v>0.31</v>
      </c>
      <c r="I40" s="15" t="s">
        <v>257</v>
      </c>
      <c r="J40" s="15">
        <v>3</v>
      </c>
      <c r="K40" s="15">
        <v>2</v>
      </c>
      <c r="L40" s="15">
        <v>1</v>
      </c>
      <c r="M40" s="16">
        <v>0.67</v>
      </c>
      <c r="O40" s="15" t="s">
        <v>278</v>
      </c>
      <c r="P40" s="15">
        <v>3</v>
      </c>
      <c r="Q40" s="15">
        <v>3</v>
      </c>
      <c r="R40" s="15">
        <v>0</v>
      </c>
      <c r="S40" s="16">
        <v>1</v>
      </c>
    </row>
    <row r="41" spans="1:19">
      <c r="B41" s="12"/>
      <c r="C41" s="15" t="s">
        <v>278</v>
      </c>
      <c r="D41" s="15">
        <v>12</v>
      </c>
      <c r="E41" s="15">
        <v>9</v>
      </c>
      <c r="F41" s="15">
        <v>3</v>
      </c>
      <c r="G41" s="16">
        <v>0.75</v>
      </c>
      <c r="I41" s="15" t="s">
        <v>384</v>
      </c>
      <c r="J41" s="15">
        <v>4</v>
      </c>
      <c r="K41" s="15">
        <v>2</v>
      </c>
      <c r="L41" s="15">
        <v>2</v>
      </c>
      <c r="M41" s="16">
        <v>0.5</v>
      </c>
      <c r="O41" s="15" t="s">
        <v>314</v>
      </c>
      <c r="P41" s="15">
        <v>3</v>
      </c>
      <c r="Q41" s="15">
        <v>1</v>
      </c>
      <c r="R41" s="15">
        <v>2</v>
      </c>
      <c r="S41" s="16">
        <v>0.33</v>
      </c>
    </row>
    <row r="42" spans="1:19">
      <c r="B42" s="12"/>
      <c r="C42" s="15" t="s">
        <v>314</v>
      </c>
      <c r="D42" s="15">
        <v>26</v>
      </c>
      <c r="E42" s="15">
        <v>18</v>
      </c>
      <c r="F42" s="15">
        <v>8</v>
      </c>
      <c r="G42" s="16">
        <v>0.69</v>
      </c>
      <c r="I42" s="15" t="s">
        <v>278</v>
      </c>
      <c r="J42" s="15">
        <v>7</v>
      </c>
      <c r="K42" s="15">
        <v>4</v>
      </c>
      <c r="L42" s="15">
        <v>3</v>
      </c>
      <c r="M42" s="16">
        <v>0.56999999999999995</v>
      </c>
    </row>
    <row r="43" spans="1:19">
      <c r="B43" s="12"/>
      <c r="I43" s="15" t="s">
        <v>314</v>
      </c>
      <c r="J43" s="15">
        <v>4</v>
      </c>
      <c r="K43" s="15">
        <v>1</v>
      </c>
      <c r="L43" s="15">
        <v>3</v>
      </c>
      <c r="M43" s="16">
        <v>0.25</v>
      </c>
    </row>
    <row r="45" spans="1:19">
      <c r="A45" s="17" t="s">
        <v>2865</v>
      </c>
    </row>
    <row r="46" spans="1:19" ht="43">
      <c r="A46" s="11">
        <v>0.6</v>
      </c>
      <c r="B46" s="12" t="s">
        <v>2866</v>
      </c>
      <c r="C46" s="2" t="s">
        <v>2855</v>
      </c>
      <c r="D46" s="2" t="s">
        <v>2856</v>
      </c>
      <c r="E46" s="2" t="s">
        <v>2857</v>
      </c>
      <c r="F46" s="2" t="s">
        <v>2858</v>
      </c>
      <c r="G46" s="2" t="s">
        <v>2843</v>
      </c>
      <c r="H46" s="12" t="s">
        <v>2867</v>
      </c>
      <c r="I46" s="2" t="s">
        <v>2855</v>
      </c>
      <c r="J46" s="2" t="s">
        <v>2856</v>
      </c>
      <c r="K46" s="2" t="s">
        <v>2857</v>
      </c>
      <c r="L46" s="2" t="s">
        <v>2858</v>
      </c>
      <c r="M46" s="2" t="s">
        <v>2843</v>
      </c>
    </row>
    <row r="47" spans="1:19">
      <c r="A47" s="14" t="s">
        <v>2868</v>
      </c>
      <c r="B47" s="12" t="s">
        <v>2869</v>
      </c>
      <c r="C47" s="3" t="s">
        <v>401</v>
      </c>
      <c r="D47" s="3">
        <v>4</v>
      </c>
      <c r="E47" s="3">
        <v>3</v>
      </c>
      <c r="F47" s="3">
        <v>1</v>
      </c>
      <c r="G47" s="4">
        <v>0.75</v>
      </c>
      <c r="H47" s="12" t="s">
        <v>2870</v>
      </c>
      <c r="I47" s="3" t="s">
        <v>401</v>
      </c>
      <c r="J47" s="3">
        <v>1</v>
      </c>
      <c r="K47" s="3">
        <v>1</v>
      </c>
      <c r="L47" s="3">
        <v>0</v>
      </c>
      <c r="M47" s="4">
        <v>1</v>
      </c>
    </row>
    <row r="48" spans="1:19">
      <c r="C48" s="3" t="s">
        <v>347</v>
      </c>
      <c r="D48" s="3">
        <v>6</v>
      </c>
      <c r="E48" s="3">
        <v>3</v>
      </c>
      <c r="F48" s="3">
        <v>3</v>
      </c>
      <c r="G48" s="4">
        <v>0.5</v>
      </c>
      <c r="I48" s="3" t="s">
        <v>347</v>
      </c>
      <c r="J48" s="3">
        <v>6</v>
      </c>
      <c r="K48" s="3">
        <v>2</v>
      </c>
      <c r="L48" s="3">
        <v>4</v>
      </c>
      <c r="M48" s="4">
        <v>0.33</v>
      </c>
    </row>
    <row r="49" spans="1:13">
      <c r="C49" s="3" t="s">
        <v>330</v>
      </c>
      <c r="D49" s="3">
        <v>10</v>
      </c>
      <c r="E49" s="3">
        <v>8</v>
      </c>
      <c r="F49" s="3">
        <v>2</v>
      </c>
      <c r="G49" s="4">
        <v>0.8</v>
      </c>
      <c r="I49" s="3" t="s">
        <v>330</v>
      </c>
      <c r="J49" s="3">
        <v>5</v>
      </c>
      <c r="K49" s="3">
        <v>1</v>
      </c>
      <c r="L49" s="3">
        <v>4</v>
      </c>
      <c r="M49" s="4">
        <v>0.2</v>
      </c>
    </row>
    <row r="50" spans="1:13">
      <c r="C50" s="3" t="s">
        <v>366</v>
      </c>
      <c r="D50" s="3">
        <v>6</v>
      </c>
      <c r="E50" s="3">
        <v>3</v>
      </c>
      <c r="F50" s="3">
        <v>3</v>
      </c>
      <c r="G50" s="4">
        <v>0.5</v>
      </c>
      <c r="I50" s="3" t="s">
        <v>366</v>
      </c>
      <c r="J50" s="3">
        <v>1</v>
      </c>
      <c r="K50" s="3">
        <v>1</v>
      </c>
      <c r="L50" s="3">
        <v>0</v>
      </c>
      <c r="M50" s="4">
        <v>1</v>
      </c>
    </row>
    <row r="51" spans="1:13">
      <c r="C51" s="3" t="s">
        <v>299</v>
      </c>
      <c r="D51" s="3">
        <v>9</v>
      </c>
      <c r="E51" s="3">
        <v>7</v>
      </c>
      <c r="F51" s="3">
        <v>2</v>
      </c>
      <c r="G51" s="4">
        <v>0.78</v>
      </c>
      <c r="I51" s="3" t="s">
        <v>299</v>
      </c>
      <c r="J51" s="3">
        <v>6</v>
      </c>
      <c r="K51" s="3">
        <v>2</v>
      </c>
      <c r="L51" s="3">
        <v>4</v>
      </c>
      <c r="M51" s="4">
        <v>0.33</v>
      </c>
    </row>
    <row r="52" spans="1:13">
      <c r="C52" s="3" t="s">
        <v>257</v>
      </c>
      <c r="D52" s="3">
        <v>12</v>
      </c>
      <c r="E52" s="3">
        <v>8</v>
      </c>
      <c r="F52" s="3">
        <v>4</v>
      </c>
      <c r="G52" s="4">
        <v>0.67</v>
      </c>
      <c r="I52" s="3" t="s">
        <v>257</v>
      </c>
      <c r="J52" s="3">
        <v>6</v>
      </c>
      <c r="K52" s="3">
        <v>4</v>
      </c>
      <c r="L52" s="3">
        <v>2</v>
      </c>
      <c r="M52" s="4">
        <v>0.67</v>
      </c>
    </row>
    <row r="53" spans="1:13">
      <c r="C53" s="3" t="s">
        <v>384</v>
      </c>
      <c r="D53" s="3">
        <v>3</v>
      </c>
      <c r="E53" s="3">
        <v>1</v>
      </c>
      <c r="F53" s="3">
        <v>2</v>
      </c>
      <c r="G53" s="4">
        <v>0.33</v>
      </c>
      <c r="I53" s="3" t="s">
        <v>384</v>
      </c>
      <c r="J53" s="3">
        <v>3</v>
      </c>
      <c r="K53" s="3">
        <v>2</v>
      </c>
      <c r="L53" s="3">
        <v>1</v>
      </c>
      <c r="M53" s="4">
        <v>0.67</v>
      </c>
    </row>
    <row r="54" spans="1:13">
      <c r="C54" s="3" t="s">
        <v>278</v>
      </c>
      <c r="D54" s="3">
        <v>4</v>
      </c>
      <c r="E54" s="3">
        <v>3</v>
      </c>
      <c r="F54" s="3">
        <v>1</v>
      </c>
      <c r="G54" s="4">
        <v>0.75</v>
      </c>
      <c r="I54" s="3" t="s">
        <v>278</v>
      </c>
      <c r="J54" s="3">
        <v>4</v>
      </c>
      <c r="K54" s="3">
        <v>2</v>
      </c>
      <c r="L54" s="3">
        <v>2</v>
      </c>
      <c r="M54" s="4">
        <v>0.5</v>
      </c>
    </row>
    <row r="55" spans="1:13">
      <c r="C55" s="3" t="s">
        <v>314</v>
      </c>
      <c r="D55" s="3">
        <v>10</v>
      </c>
      <c r="E55" s="3">
        <v>6</v>
      </c>
      <c r="F55" s="3">
        <v>4</v>
      </c>
      <c r="G55" s="4">
        <v>0.6</v>
      </c>
      <c r="I55" s="3" t="s">
        <v>314</v>
      </c>
      <c r="J55" s="3">
        <v>7</v>
      </c>
      <c r="K55" s="3">
        <v>4</v>
      </c>
      <c r="L55" s="3">
        <v>3</v>
      </c>
      <c r="M55" s="4">
        <v>0.56999999999999995</v>
      </c>
    </row>
    <row r="56" spans="1:13">
      <c r="A56" s="17" t="s">
        <v>2871</v>
      </c>
    </row>
    <row r="57" spans="1:13" ht="43">
      <c r="A57" s="11">
        <v>0.56999999999999995</v>
      </c>
      <c r="B57" s="12" t="s">
        <v>2872</v>
      </c>
      <c r="C57" s="2" t="s">
        <v>2855</v>
      </c>
      <c r="D57" s="2" t="s">
        <v>2856</v>
      </c>
      <c r="E57" s="2" t="s">
        <v>2857</v>
      </c>
      <c r="F57" s="2" t="s">
        <v>2858</v>
      </c>
      <c r="G57" s="2" t="s">
        <v>2843</v>
      </c>
      <c r="H57" s="12" t="s">
        <v>2873</v>
      </c>
      <c r="I57" s="2" t="s">
        <v>2855</v>
      </c>
      <c r="J57" s="2" t="s">
        <v>2856</v>
      </c>
      <c r="K57" s="2" t="s">
        <v>2857</v>
      </c>
      <c r="L57" s="2" t="s">
        <v>2858</v>
      </c>
      <c r="M57" s="2" t="s">
        <v>2843</v>
      </c>
    </row>
    <row r="58" spans="1:13">
      <c r="A58" s="14" t="s">
        <v>2874</v>
      </c>
      <c r="B58" s="12" t="s">
        <v>2875</v>
      </c>
      <c r="C58" s="3" t="s">
        <v>401</v>
      </c>
      <c r="D58" s="3">
        <v>2</v>
      </c>
      <c r="E58" s="3">
        <v>1</v>
      </c>
      <c r="F58" s="3">
        <v>1</v>
      </c>
      <c r="G58" s="4">
        <v>0.5</v>
      </c>
      <c r="H58" s="12" t="s">
        <v>2876</v>
      </c>
      <c r="I58" s="3" t="s">
        <v>401</v>
      </c>
      <c r="J58" s="3">
        <v>3</v>
      </c>
      <c r="K58" s="3">
        <v>2</v>
      </c>
      <c r="L58" s="3">
        <v>1</v>
      </c>
      <c r="M58" s="4">
        <v>0.67</v>
      </c>
    </row>
    <row r="59" spans="1:13">
      <c r="C59" s="3" t="s">
        <v>347</v>
      </c>
      <c r="D59" s="3">
        <v>5</v>
      </c>
      <c r="E59" s="3">
        <v>2</v>
      </c>
      <c r="F59" s="3">
        <v>3</v>
      </c>
      <c r="G59" s="4">
        <v>0.4</v>
      </c>
      <c r="I59" s="3" t="s">
        <v>347</v>
      </c>
      <c r="J59" s="3">
        <v>12</v>
      </c>
      <c r="K59" s="3">
        <v>8</v>
      </c>
      <c r="L59" s="3">
        <v>4</v>
      </c>
      <c r="M59" s="4">
        <v>0.67</v>
      </c>
    </row>
    <row r="60" spans="1:13">
      <c r="C60" s="3" t="s">
        <v>330</v>
      </c>
      <c r="D60" s="3">
        <v>15</v>
      </c>
      <c r="E60" s="3">
        <v>12</v>
      </c>
      <c r="F60" s="3">
        <v>3</v>
      </c>
      <c r="G60" s="4">
        <v>0.8</v>
      </c>
      <c r="I60" s="3" t="s">
        <v>330</v>
      </c>
      <c r="J60" s="3">
        <v>4</v>
      </c>
      <c r="K60" s="3">
        <v>2</v>
      </c>
      <c r="L60" s="3">
        <v>2</v>
      </c>
      <c r="M60" s="4">
        <v>0.5</v>
      </c>
    </row>
    <row r="61" spans="1:13">
      <c r="C61" s="3" t="s">
        <v>366</v>
      </c>
      <c r="D61" s="3">
        <v>2</v>
      </c>
      <c r="E61" s="3">
        <v>1</v>
      </c>
      <c r="F61" s="3">
        <v>1</v>
      </c>
      <c r="G61" s="4">
        <v>0.5</v>
      </c>
      <c r="I61" s="3" t="s">
        <v>366</v>
      </c>
      <c r="J61" s="3">
        <v>1</v>
      </c>
      <c r="K61" s="3">
        <v>1</v>
      </c>
      <c r="L61" s="3">
        <v>0</v>
      </c>
      <c r="M61" s="4">
        <v>1</v>
      </c>
    </row>
    <row r="62" spans="1:13">
      <c r="C62" s="3" t="s">
        <v>299</v>
      </c>
      <c r="D62" s="3">
        <v>8</v>
      </c>
      <c r="E62" s="3">
        <v>5</v>
      </c>
      <c r="F62" s="3">
        <v>3</v>
      </c>
      <c r="G62" s="4">
        <v>0.63</v>
      </c>
      <c r="I62" s="3" t="s">
        <v>299</v>
      </c>
      <c r="J62" s="3">
        <v>8</v>
      </c>
      <c r="K62" s="3">
        <v>4</v>
      </c>
      <c r="L62" s="3">
        <v>4</v>
      </c>
      <c r="M62" s="4">
        <v>0.5</v>
      </c>
    </row>
    <row r="63" spans="1:13">
      <c r="C63" s="3" t="s">
        <v>257</v>
      </c>
      <c r="D63" s="3">
        <v>5</v>
      </c>
      <c r="E63" s="3">
        <v>4</v>
      </c>
      <c r="F63" s="3">
        <v>1</v>
      </c>
      <c r="G63" s="4">
        <v>0.8</v>
      </c>
      <c r="I63" s="3" t="s">
        <v>257</v>
      </c>
      <c r="J63" s="3">
        <v>2</v>
      </c>
      <c r="K63" s="3">
        <v>2</v>
      </c>
      <c r="L63" s="3">
        <v>0</v>
      </c>
      <c r="M63" s="4">
        <v>1</v>
      </c>
    </row>
    <row r="64" spans="1:13">
      <c r="C64" s="3" t="s">
        <v>384</v>
      </c>
      <c r="D64" s="3">
        <v>3</v>
      </c>
      <c r="E64" s="3">
        <v>2</v>
      </c>
      <c r="F64" s="3">
        <v>1</v>
      </c>
      <c r="G64" s="4">
        <v>0.67</v>
      </c>
      <c r="I64" s="3" t="s">
        <v>384</v>
      </c>
      <c r="J64" s="3">
        <v>7</v>
      </c>
      <c r="K64" s="3">
        <v>4</v>
      </c>
      <c r="L64" s="3">
        <v>3</v>
      </c>
      <c r="M64" s="4">
        <v>0.56999999999999995</v>
      </c>
    </row>
    <row r="65" spans="1:13">
      <c r="C65" s="3" t="s">
        <v>278</v>
      </c>
      <c r="D65" s="3">
        <v>4</v>
      </c>
      <c r="E65" s="3">
        <v>1</v>
      </c>
      <c r="F65" s="3">
        <v>3</v>
      </c>
      <c r="G65" s="4">
        <v>0.25</v>
      </c>
      <c r="I65" s="3" t="s">
        <v>278</v>
      </c>
      <c r="J65" s="3">
        <v>3</v>
      </c>
      <c r="K65" s="3">
        <v>3</v>
      </c>
      <c r="L65" s="3">
        <v>0</v>
      </c>
      <c r="M65" s="4">
        <v>1</v>
      </c>
    </row>
    <row r="66" spans="1:13">
      <c r="C66" s="3" t="s">
        <v>314</v>
      </c>
      <c r="D66" s="3">
        <v>9</v>
      </c>
      <c r="E66" s="3">
        <v>3</v>
      </c>
      <c r="F66" s="3">
        <v>6</v>
      </c>
      <c r="G66" s="4">
        <v>0.33</v>
      </c>
      <c r="I66" s="3" t="s">
        <v>314</v>
      </c>
      <c r="J66" s="3">
        <v>10</v>
      </c>
      <c r="K66" s="3">
        <v>2</v>
      </c>
      <c r="L66" s="3">
        <v>8</v>
      </c>
      <c r="M66" s="4">
        <v>0.2</v>
      </c>
    </row>
    <row r="67" spans="1:13">
      <c r="A67" s="17" t="s">
        <v>2877</v>
      </c>
    </row>
    <row r="68" spans="1:13" ht="43">
      <c r="A68" s="11">
        <v>0.54</v>
      </c>
      <c r="B68" s="12" t="s">
        <v>2878</v>
      </c>
      <c r="C68" s="2" t="s">
        <v>2855</v>
      </c>
      <c r="D68" s="2" t="s">
        <v>2856</v>
      </c>
      <c r="E68" s="2" t="s">
        <v>2857</v>
      </c>
      <c r="F68" s="2" t="s">
        <v>2858</v>
      </c>
      <c r="G68" s="2" t="s">
        <v>2843</v>
      </c>
      <c r="H68" s="12" t="s">
        <v>2879</v>
      </c>
      <c r="I68" s="2" t="s">
        <v>2855</v>
      </c>
      <c r="J68" s="2" t="s">
        <v>2856</v>
      </c>
      <c r="K68" s="2" t="s">
        <v>2857</v>
      </c>
      <c r="L68" s="2" t="s">
        <v>2858</v>
      </c>
      <c r="M68" s="2" t="s">
        <v>2843</v>
      </c>
    </row>
    <row r="69" spans="1:13">
      <c r="A69" s="14" t="s">
        <v>2880</v>
      </c>
      <c r="B69" s="12" t="s">
        <v>2881</v>
      </c>
      <c r="C69" s="3" t="s">
        <v>347</v>
      </c>
      <c r="D69" s="3">
        <v>17</v>
      </c>
      <c r="E69" s="3">
        <v>8</v>
      </c>
      <c r="F69" s="3">
        <v>9</v>
      </c>
      <c r="G69" s="4">
        <v>0.47</v>
      </c>
      <c r="H69" s="12" t="s">
        <v>2882</v>
      </c>
      <c r="I69" s="3" t="s">
        <v>401</v>
      </c>
      <c r="J69" s="3">
        <v>3</v>
      </c>
      <c r="K69" s="3">
        <v>2</v>
      </c>
      <c r="L69" s="3">
        <v>1</v>
      </c>
      <c r="M69" s="4">
        <v>0.67</v>
      </c>
    </row>
    <row r="70" spans="1:13">
      <c r="C70" s="3" t="s">
        <v>330</v>
      </c>
      <c r="D70" s="3">
        <v>5</v>
      </c>
      <c r="E70" s="3">
        <v>1</v>
      </c>
      <c r="F70" s="3">
        <v>4</v>
      </c>
      <c r="G70" s="4">
        <v>0.2</v>
      </c>
      <c r="I70" s="3" t="s">
        <v>347</v>
      </c>
      <c r="J70" s="3">
        <v>5</v>
      </c>
      <c r="K70" s="3">
        <v>4</v>
      </c>
      <c r="L70" s="3">
        <v>1</v>
      </c>
      <c r="M70" s="4">
        <v>0.8</v>
      </c>
    </row>
    <row r="71" spans="1:13">
      <c r="C71" s="3" t="s">
        <v>366</v>
      </c>
      <c r="D71" s="3">
        <v>2</v>
      </c>
      <c r="E71" s="3">
        <v>1</v>
      </c>
      <c r="F71" s="3">
        <v>1</v>
      </c>
      <c r="G71" s="4">
        <v>0.5</v>
      </c>
      <c r="I71" s="3" t="s">
        <v>330</v>
      </c>
      <c r="J71" s="3">
        <v>2</v>
      </c>
      <c r="K71" s="3">
        <v>0</v>
      </c>
      <c r="L71" s="3">
        <v>2</v>
      </c>
      <c r="M71" s="4">
        <v>0</v>
      </c>
    </row>
    <row r="72" spans="1:13">
      <c r="C72" s="3" t="s">
        <v>299</v>
      </c>
      <c r="D72" s="3">
        <v>9</v>
      </c>
      <c r="E72" s="3">
        <v>7</v>
      </c>
      <c r="F72" s="3">
        <v>2</v>
      </c>
      <c r="G72" s="4">
        <v>0.78</v>
      </c>
      <c r="I72" s="3" t="s">
        <v>366</v>
      </c>
      <c r="J72" s="3">
        <v>2</v>
      </c>
      <c r="K72" s="3">
        <v>2</v>
      </c>
      <c r="L72" s="3">
        <v>0</v>
      </c>
      <c r="M72" s="4">
        <v>1</v>
      </c>
    </row>
    <row r="73" spans="1:13">
      <c r="C73" s="3" t="s">
        <v>257</v>
      </c>
      <c r="D73" s="3">
        <v>11</v>
      </c>
      <c r="E73" s="3">
        <v>6</v>
      </c>
      <c r="F73" s="3">
        <v>5</v>
      </c>
      <c r="G73" s="4">
        <v>0.55000000000000004</v>
      </c>
      <c r="I73" s="3" t="s">
        <v>299</v>
      </c>
      <c r="J73" s="3">
        <v>10</v>
      </c>
      <c r="K73" s="3">
        <v>7</v>
      </c>
      <c r="L73" s="3">
        <v>3</v>
      </c>
      <c r="M73" s="4">
        <v>0.7</v>
      </c>
    </row>
    <row r="74" spans="1:13">
      <c r="C74" s="3" t="s">
        <v>384</v>
      </c>
      <c r="D74" s="3">
        <v>5</v>
      </c>
      <c r="E74" s="3">
        <v>0</v>
      </c>
      <c r="F74" s="3">
        <v>5</v>
      </c>
      <c r="G74" s="4">
        <v>0</v>
      </c>
      <c r="I74" s="3" t="s">
        <v>257</v>
      </c>
      <c r="J74" s="3">
        <v>9</v>
      </c>
      <c r="K74" s="3">
        <v>5</v>
      </c>
      <c r="L74" s="3">
        <v>4</v>
      </c>
      <c r="M74" s="4">
        <v>0.56000000000000005</v>
      </c>
    </row>
    <row r="75" spans="1:13">
      <c r="C75" s="3" t="s">
        <v>278</v>
      </c>
      <c r="D75" s="3">
        <v>6</v>
      </c>
      <c r="E75" s="3">
        <v>2</v>
      </c>
      <c r="F75" s="3">
        <v>4</v>
      </c>
      <c r="G75" s="4">
        <v>0.33</v>
      </c>
      <c r="I75" s="3" t="s">
        <v>278</v>
      </c>
      <c r="J75" s="3">
        <v>6</v>
      </c>
      <c r="K75" s="3">
        <v>2</v>
      </c>
      <c r="L75" s="3">
        <v>4</v>
      </c>
      <c r="M75" s="4">
        <v>0.33</v>
      </c>
    </row>
    <row r="76" spans="1:13">
      <c r="C76" s="3" t="s">
        <v>314</v>
      </c>
      <c r="D76" s="3">
        <v>14</v>
      </c>
      <c r="E76" s="3">
        <v>9</v>
      </c>
      <c r="F76" s="3">
        <v>5</v>
      </c>
      <c r="G76" s="4">
        <v>0.64</v>
      </c>
      <c r="I76" s="3" t="s">
        <v>314</v>
      </c>
      <c r="J76" s="3">
        <v>10</v>
      </c>
      <c r="K76" s="3">
        <v>5</v>
      </c>
      <c r="L76" s="3">
        <v>5</v>
      </c>
      <c r="M76" s="4">
        <v>0.5</v>
      </c>
    </row>
    <row r="77" spans="1:13">
      <c r="A77" s="17" t="s">
        <v>2883</v>
      </c>
    </row>
    <row r="78" spans="1:13" ht="43">
      <c r="A78" s="11">
        <v>0.46</v>
      </c>
      <c r="B78" s="12" t="s">
        <v>2884</v>
      </c>
      <c r="C78" s="2" t="s">
        <v>2855</v>
      </c>
      <c r="D78" s="2" t="s">
        <v>2856</v>
      </c>
      <c r="E78" s="2" t="s">
        <v>2857</v>
      </c>
      <c r="F78" s="2" t="s">
        <v>2858</v>
      </c>
      <c r="G78" s="2" t="s">
        <v>2843</v>
      </c>
      <c r="H78" s="12" t="s">
        <v>2885</v>
      </c>
      <c r="I78" s="2" t="s">
        <v>2855</v>
      </c>
      <c r="J78" s="2" t="s">
        <v>2856</v>
      </c>
      <c r="K78" s="2" t="s">
        <v>2857</v>
      </c>
      <c r="L78" s="2" t="s">
        <v>2858</v>
      </c>
      <c r="M78" s="2" t="s">
        <v>2843</v>
      </c>
    </row>
    <row r="79" spans="1:13">
      <c r="A79" s="14" t="s">
        <v>2886</v>
      </c>
      <c r="B79" s="12" t="s">
        <v>2887</v>
      </c>
      <c r="C79" s="3" t="s">
        <v>401</v>
      </c>
      <c r="D79" s="3">
        <v>1</v>
      </c>
      <c r="E79" s="3">
        <v>0</v>
      </c>
      <c r="F79" s="3">
        <v>1</v>
      </c>
      <c r="G79" s="4">
        <v>0</v>
      </c>
      <c r="H79" s="12" t="s">
        <v>2888</v>
      </c>
      <c r="I79" s="3" t="s">
        <v>347</v>
      </c>
      <c r="J79" s="3">
        <v>2</v>
      </c>
      <c r="K79" s="3">
        <v>1</v>
      </c>
      <c r="L79" s="3">
        <v>1</v>
      </c>
      <c r="M79" s="4">
        <v>0.5</v>
      </c>
    </row>
    <row r="80" spans="1:13">
      <c r="A80" s="3">
        <v>12</v>
      </c>
      <c r="C80" s="3" t="s">
        <v>347</v>
      </c>
      <c r="D80" s="3">
        <v>3</v>
      </c>
      <c r="E80" s="3">
        <v>2</v>
      </c>
      <c r="F80" s="3">
        <v>1</v>
      </c>
      <c r="G80" s="4">
        <v>0.67</v>
      </c>
      <c r="I80" s="3" t="s">
        <v>366</v>
      </c>
      <c r="J80" s="3">
        <v>5</v>
      </c>
      <c r="K80" s="3">
        <v>3</v>
      </c>
      <c r="L80" s="3">
        <v>2</v>
      </c>
      <c r="M80" s="4">
        <v>0.6</v>
      </c>
    </row>
    <row r="81" spans="1:13">
      <c r="C81" s="3" t="s">
        <v>330</v>
      </c>
      <c r="D81" s="3">
        <v>1</v>
      </c>
      <c r="E81" s="3">
        <v>1</v>
      </c>
      <c r="F81" s="3">
        <v>0</v>
      </c>
      <c r="G81" s="4">
        <v>1</v>
      </c>
      <c r="I81" s="3" t="s">
        <v>299</v>
      </c>
      <c r="J81" s="3">
        <v>3</v>
      </c>
      <c r="K81" s="3">
        <v>2</v>
      </c>
      <c r="L81" s="3">
        <v>1</v>
      </c>
      <c r="M81" s="4">
        <v>0.67</v>
      </c>
    </row>
    <row r="82" spans="1:13">
      <c r="C82" s="3" t="s">
        <v>366</v>
      </c>
      <c r="D82" s="3">
        <v>3</v>
      </c>
      <c r="E82" s="3">
        <v>2</v>
      </c>
      <c r="F82" s="3">
        <v>1</v>
      </c>
      <c r="G82" s="4">
        <v>0.67</v>
      </c>
      <c r="I82" s="3" t="s">
        <v>257</v>
      </c>
      <c r="J82" s="3">
        <v>4</v>
      </c>
      <c r="K82" s="3">
        <v>2</v>
      </c>
      <c r="L82" s="3">
        <v>2</v>
      </c>
      <c r="M82" s="4">
        <v>0.5</v>
      </c>
    </row>
    <row r="83" spans="1:13">
      <c r="C83" s="3" t="s">
        <v>299</v>
      </c>
      <c r="D83" s="3">
        <v>3</v>
      </c>
      <c r="E83" s="3">
        <v>1</v>
      </c>
      <c r="F83" s="3">
        <v>2</v>
      </c>
      <c r="G83" s="4">
        <v>0.33</v>
      </c>
      <c r="I83" s="3" t="s">
        <v>278</v>
      </c>
      <c r="J83" s="3">
        <v>1</v>
      </c>
      <c r="K83" s="3">
        <v>1</v>
      </c>
      <c r="L83" s="3">
        <v>0</v>
      </c>
      <c r="M83" s="4">
        <v>1</v>
      </c>
    </row>
    <row r="84" spans="1:13">
      <c r="C84" s="3" t="s">
        <v>257</v>
      </c>
      <c r="D84" s="3">
        <v>8</v>
      </c>
      <c r="E84" s="3">
        <v>2</v>
      </c>
      <c r="F84" s="3">
        <v>6</v>
      </c>
      <c r="G84" s="4">
        <v>0.25</v>
      </c>
      <c r="I84" s="3" t="s">
        <v>314</v>
      </c>
      <c r="J84" s="3">
        <v>1</v>
      </c>
      <c r="K84" s="3">
        <v>0</v>
      </c>
      <c r="L84" s="3">
        <v>1</v>
      </c>
      <c r="M84" s="4">
        <v>0</v>
      </c>
    </row>
    <row r="85" spans="1:13">
      <c r="C85" s="3" t="s">
        <v>278</v>
      </c>
      <c r="D85" s="3">
        <v>4</v>
      </c>
      <c r="E85" s="3">
        <v>2</v>
      </c>
      <c r="F85" s="3">
        <v>2</v>
      </c>
      <c r="G85" s="4">
        <v>0.5</v>
      </c>
    </row>
    <row r="86" spans="1:13">
      <c r="C86" s="3" t="s">
        <v>314</v>
      </c>
      <c r="D86" s="3">
        <v>3</v>
      </c>
      <c r="E86" s="3">
        <v>0</v>
      </c>
      <c r="F86" s="3">
        <v>3</v>
      </c>
      <c r="G86" s="4">
        <v>0</v>
      </c>
    </row>
    <row r="87" spans="1:13">
      <c r="A87" s="17" t="s">
        <v>2889</v>
      </c>
    </row>
    <row r="88" spans="1:13" ht="43">
      <c r="A88" s="11">
        <v>0.56000000000000005</v>
      </c>
      <c r="B88" s="12" t="s">
        <v>2890</v>
      </c>
      <c r="C88" s="2" t="s">
        <v>2855</v>
      </c>
      <c r="D88" s="2" t="s">
        <v>2856</v>
      </c>
      <c r="E88" s="2" t="s">
        <v>2857</v>
      </c>
      <c r="F88" s="2" t="s">
        <v>2858</v>
      </c>
      <c r="G88" s="2" t="s">
        <v>2843</v>
      </c>
    </row>
    <row r="89" spans="1:13">
      <c r="A89" s="14" t="s">
        <v>2891</v>
      </c>
      <c r="B89" s="12" t="s">
        <v>2892</v>
      </c>
      <c r="C89" s="3" t="s">
        <v>401</v>
      </c>
      <c r="D89" s="3">
        <v>1</v>
      </c>
      <c r="E89" s="3">
        <v>0</v>
      </c>
      <c r="F89" s="3">
        <v>1</v>
      </c>
      <c r="G89" s="4">
        <v>0</v>
      </c>
    </row>
    <row r="90" spans="1:13">
      <c r="A90" s="3">
        <v>8</v>
      </c>
      <c r="C90" s="3" t="s">
        <v>347</v>
      </c>
      <c r="D90" s="3">
        <v>13</v>
      </c>
      <c r="E90" s="3">
        <v>5</v>
      </c>
      <c r="F90" s="3">
        <v>8</v>
      </c>
      <c r="G90" s="4">
        <v>0.38</v>
      </c>
    </row>
    <row r="91" spans="1:13">
      <c r="C91" s="3" t="s">
        <v>330</v>
      </c>
      <c r="D91" s="3">
        <v>2</v>
      </c>
      <c r="E91" s="3">
        <v>1</v>
      </c>
      <c r="F91" s="3">
        <v>1</v>
      </c>
      <c r="G91" s="4">
        <v>0.5</v>
      </c>
    </row>
    <row r="92" spans="1:13">
      <c r="C92" s="3" t="s">
        <v>366</v>
      </c>
      <c r="D92" s="3">
        <v>5</v>
      </c>
      <c r="E92" s="3">
        <v>2</v>
      </c>
      <c r="F92" s="3">
        <v>3</v>
      </c>
      <c r="G92" s="4">
        <v>0.4</v>
      </c>
    </row>
    <row r="93" spans="1:13">
      <c r="C93" s="3" t="s">
        <v>299</v>
      </c>
      <c r="D93" s="3">
        <v>4</v>
      </c>
      <c r="E93" s="3">
        <v>3</v>
      </c>
      <c r="F93" s="3">
        <v>1</v>
      </c>
      <c r="G93" s="4">
        <v>0.75</v>
      </c>
    </row>
    <row r="94" spans="1:13">
      <c r="C94" s="3" t="s">
        <v>257</v>
      </c>
      <c r="D94" s="3">
        <v>9</v>
      </c>
      <c r="E94" s="3">
        <v>6</v>
      </c>
      <c r="F94" s="3">
        <v>3</v>
      </c>
      <c r="G94" s="4">
        <v>0.67</v>
      </c>
    </row>
    <row r="95" spans="1:13">
      <c r="C95" s="3" t="s">
        <v>384</v>
      </c>
      <c r="D95" s="3">
        <v>2</v>
      </c>
      <c r="E95" s="3">
        <v>2</v>
      </c>
      <c r="F95" s="3">
        <v>0</v>
      </c>
      <c r="G95" s="4">
        <v>1</v>
      </c>
    </row>
    <row r="96" spans="1:13">
      <c r="C96" s="3" t="s">
        <v>278</v>
      </c>
      <c r="D96" s="3">
        <v>8</v>
      </c>
      <c r="E96" s="3">
        <v>6</v>
      </c>
      <c r="F96" s="3">
        <v>2</v>
      </c>
      <c r="G96" s="4">
        <v>0.75</v>
      </c>
    </row>
    <row r="97" spans="1:13">
      <c r="C97" s="3" t="s">
        <v>314</v>
      </c>
      <c r="D97" s="3">
        <v>4</v>
      </c>
      <c r="E97" s="3">
        <v>4</v>
      </c>
      <c r="F97" s="3">
        <v>0</v>
      </c>
      <c r="G97" s="4">
        <v>1</v>
      </c>
    </row>
    <row r="98" spans="1:13">
      <c r="A98" s="17" t="s">
        <v>2893</v>
      </c>
    </row>
    <row r="99" spans="1:13" ht="43">
      <c r="A99" s="11">
        <v>0.56999999999999995</v>
      </c>
      <c r="B99" s="12" t="s">
        <v>2894</v>
      </c>
      <c r="C99" s="2" t="s">
        <v>2855</v>
      </c>
      <c r="D99" s="2" t="s">
        <v>2856</v>
      </c>
      <c r="E99" s="2" t="s">
        <v>2857</v>
      </c>
      <c r="F99" s="2" t="s">
        <v>2858</v>
      </c>
      <c r="G99" s="2" t="s">
        <v>2843</v>
      </c>
      <c r="H99" s="12" t="s">
        <v>2895</v>
      </c>
      <c r="I99" s="2" t="s">
        <v>2855</v>
      </c>
      <c r="J99" s="2" t="s">
        <v>2856</v>
      </c>
      <c r="K99" s="2" t="s">
        <v>2857</v>
      </c>
      <c r="L99" s="2" t="s">
        <v>2858</v>
      </c>
      <c r="M99" s="2" t="s">
        <v>2843</v>
      </c>
    </row>
    <row r="100" spans="1:13">
      <c r="A100" s="14" t="s">
        <v>2896</v>
      </c>
      <c r="B100" s="12" t="s">
        <v>2875</v>
      </c>
      <c r="C100" s="3" t="s">
        <v>401</v>
      </c>
      <c r="D100" s="3">
        <v>9</v>
      </c>
      <c r="E100" s="3">
        <v>5</v>
      </c>
      <c r="F100" s="3">
        <v>4</v>
      </c>
      <c r="G100" s="4">
        <v>0.56000000000000005</v>
      </c>
      <c r="H100" s="12" t="s">
        <v>2897</v>
      </c>
      <c r="I100" s="3" t="s">
        <v>401</v>
      </c>
      <c r="J100" s="3">
        <v>2</v>
      </c>
      <c r="K100" s="3">
        <v>1</v>
      </c>
      <c r="L100" s="3">
        <v>1</v>
      </c>
      <c r="M100" s="4">
        <v>0.5</v>
      </c>
    </row>
    <row r="101" spans="1:13">
      <c r="C101" s="3" t="s">
        <v>347</v>
      </c>
      <c r="D101" s="3">
        <v>5</v>
      </c>
      <c r="E101" s="3">
        <v>4</v>
      </c>
      <c r="F101" s="3">
        <v>1</v>
      </c>
      <c r="G101" s="4">
        <v>0.8</v>
      </c>
      <c r="I101" s="3" t="s">
        <v>347</v>
      </c>
      <c r="J101" s="3">
        <v>2</v>
      </c>
      <c r="K101" s="3">
        <v>0</v>
      </c>
      <c r="L101" s="3">
        <v>2</v>
      </c>
      <c r="M101" s="4">
        <v>0</v>
      </c>
    </row>
    <row r="102" spans="1:13">
      <c r="C102" s="3" t="s">
        <v>330</v>
      </c>
      <c r="D102" s="3">
        <v>6</v>
      </c>
      <c r="E102" s="3">
        <v>4</v>
      </c>
      <c r="F102" s="3">
        <v>2</v>
      </c>
      <c r="G102" s="4">
        <v>0.67</v>
      </c>
      <c r="I102" s="3" t="s">
        <v>330</v>
      </c>
      <c r="J102" s="3">
        <v>3</v>
      </c>
      <c r="K102" s="3">
        <v>3</v>
      </c>
      <c r="L102" s="3">
        <v>0</v>
      </c>
      <c r="M102" s="4">
        <v>1</v>
      </c>
    </row>
    <row r="103" spans="1:13">
      <c r="C103" s="3" t="s">
        <v>366</v>
      </c>
      <c r="D103" s="3">
        <v>2</v>
      </c>
      <c r="E103" s="3">
        <v>2</v>
      </c>
      <c r="F103" s="3">
        <v>0</v>
      </c>
      <c r="G103" s="4">
        <v>1</v>
      </c>
      <c r="I103" s="3" t="s">
        <v>366</v>
      </c>
      <c r="J103" s="3">
        <v>1</v>
      </c>
      <c r="K103" s="3">
        <v>0</v>
      </c>
      <c r="L103" s="3">
        <v>1</v>
      </c>
      <c r="M103" s="4">
        <v>0</v>
      </c>
    </row>
    <row r="104" spans="1:13">
      <c r="C104" s="3" t="s">
        <v>299</v>
      </c>
      <c r="D104" s="3">
        <v>7</v>
      </c>
      <c r="E104" s="3">
        <v>3</v>
      </c>
      <c r="F104" s="3">
        <v>4</v>
      </c>
      <c r="G104" s="4">
        <v>0.43</v>
      </c>
      <c r="I104" s="3" t="s">
        <v>299</v>
      </c>
      <c r="J104" s="3">
        <v>7</v>
      </c>
      <c r="K104" s="3">
        <v>7</v>
      </c>
      <c r="L104" s="3">
        <v>0</v>
      </c>
      <c r="M104" s="4">
        <v>1</v>
      </c>
    </row>
    <row r="105" spans="1:13">
      <c r="C105" s="3" t="s">
        <v>257</v>
      </c>
      <c r="D105" s="3">
        <v>10</v>
      </c>
      <c r="E105" s="3">
        <v>5</v>
      </c>
      <c r="F105" s="3">
        <v>5</v>
      </c>
      <c r="G105" s="4">
        <v>0.5</v>
      </c>
      <c r="I105" s="3" t="s">
        <v>257</v>
      </c>
      <c r="J105" s="3">
        <v>3</v>
      </c>
      <c r="K105" s="3">
        <v>1</v>
      </c>
      <c r="L105" s="3">
        <v>2</v>
      </c>
      <c r="M105" s="4">
        <v>0.33</v>
      </c>
    </row>
    <row r="106" spans="1:13">
      <c r="C106" s="3" t="s">
        <v>384</v>
      </c>
      <c r="D106" s="3">
        <v>2</v>
      </c>
      <c r="E106" s="3">
        <v>1</v>
      </c>
      <c r="F106" s="3">
        <v>1</v>
      </c>
      <c r="G106" s="4">
        <v>0.5</v>
      </c>
      <c r="I106" s="3" t="s">
        <v>278</v>
      </c>
      <c r="J106" s="3">
        <v>2</v>
      </c>
      <c r="K106" s="3">
        <v>1</v>
      </c>
      <c r="L106" s="3">
        <v>1</v>
      </c>
      <c r="M106" s="4">
        <v>0.5</v>
      </c>
    </row>
    <row r="107" spans="1:13">
      <c r="C107" s="3" t="s">
        <v>278</v>
      </c>
      <c r="D107" s="3">
        <v>8</v>
      </c>
      <c r="E107" s="3">
        <v>5</v>
      </c>
      <c r="F107" s="3">
        <v>3</v>
      </c>
      <c r="G107" s="4">
        <v>0.63</v>
      </c>
    </row>
    <row r="108" spans="1:13">
      <c r="C108" s="3" t="s">
        <v>314</v>
      </c>
      <c r="D108" s="3">
        <v>4</v>
      </c>
      <c r="E108" s="3">
        <v>2</v>
      </c>
      <c r="F108" s="3">
        <v>2</v>
      </c>
      <c r="G108" s="4">
        <v>0.5</v>
      </c>
    </row>
    <row r="109" spans="1:13">
      <c r="A109" s="17" t="s">
        <v>2898</v>
      </c>
    </row>
    <row r="110" spans="1:13" ht="43">
      <c r="A110" s="11">
        <v>0.63</v>
      </c>
      <c r="B110" s="12" t="s">
        <v>2899</v>
      </c>
      <c r="C110" s="2" t="s">
        <v>2855</v>
      </c>
      <c r="D110" s="2" t="s">
        <v>2856</v>
      </c>
      <c r="E110" s="2" t="s">
        <v>2857</v>
      </c>
      <c r="F110" s="2" t="s">
        <v>2858</v>
      </c>
      <c r="G110" s="2" t="s">
        <v>2843</v>
      </c>
    </row>
    <row r="111" spans="1:13">
      <c r="A111" s="14" t="s">
        <v>2900</v>
      </c>
      <c r="B111" s="12" t="s">
        <v>2901</v>
      </c>
      <c r="C111" s="3" t="s">
        <v>401</v>
      </c>
      <c r="D111" s="3">
        <v>5</v>
      </c>
      <c r="E111" s="3">
        <v>2</v>
      </c>
      <c r="F111" s="3">
        <v>3</v>
      </c>
      <c r="G111" s="4">
        <v>0.4</v>
      </c>
    </row>
    <row r="112" spans="1:13">
      <c r="C112" s="3" t="s">
        <v>347</v>
      </c>
      <c r="D112" s="3">
        <v>4</v>
      </c>
      <c r="E112" s="3">
        <v>3</v>
      </c>
      <c r="F112" s="3">
        <v>1</v>
      </c>
      <c r="G112" s="4">
        <v>0.75</v>
      </c>
    </row>
    <row r="113" spans="1:7">
      <c r="C113" s="3" t="s">
        <v>330</v>
      </c>
      <c r="D113" s="3">
        <v>9</v>
      </c>
      <c r="E113" s="3">
        <v>8</v>
      </c>
      <c r="F113" s="3">
        <v>1</v>
      </c>
      <c r="G113" s="4">
        <v>0.89</v>
      </c>
    </row>
    <row r="114" spans="1:7">
      <c r="C114" s="3" t="s">
        <v>366</v>
      </c>
      <c r="D114" s="3">
        <v>9</v>
      </c>
      <c r="E114" s="3">
        <v>7</v>
      </c>
      <c r="F114" s="3">
        <v>2</v>
      </c>
      <c r="G114" s="4">
        <v>0.78</v>
      </c>
    </row>
    <row r="115" spans="1:7">
      <c r="C115" s="3" t="s">
        <v>299</v>
      </c>
      <c r="D115" s="3">
        <v>9</v>
      </c>
      <c r="E115" s="3">
        <v>8</v>
      </c>
      <c r="F115" s="3">
        <v>1</v>
      </c>
      <c r="G115" s="4">
        <v>0.89</v>
      </c>
    </row>
    <row r="116" spans="1:7">
      <c r="C116" s="3" t="s">
        <v>257</v>
      </c>
      <c r="D116" s="3">
        <v>9</v>
      </c>
      <c r="E116" s="3">
        <v>5</v>
      </c>
      <c r="F116" s="3">
        <v>4</v>
      </c>
      <c r="G116" s="4">
        <v>0.56000000000000005</v>
      </c>
    </row>
    <row r="117" spans="1:7">
      <c r="C117" s="3" t="s">
        <v>278</v>
      </c>
      <c r="D117" s="3">
        <v>5</v>
      </c>
      <c r="E117" s="3">
        <v>2</v>
      </c>
      <c r="F117" s="3">
        <v>3</v>
      </c>
      <c r="G117" s="4">
        <v>0.4</v>
      </c>
    </row>
    <row r="118" spans="1:7">
      <c r="C118" s="3" t="s">
        <v>314</v>
      </c>
      <c r="D118" s="3">
        <v>3</v>
      </c>
      <c r="E118" s="3">
        <v>2</v>
      </c>
      <c r="F118" s="3">
        <v>1</v>
      </c>
      <c r="G118" s="4">
        <v>0.67</v>
      </c>
    </row>
    <row r="119" spans="1:7">
      <c r="A119" s="17" t="s">
        <v>2902</v>
      </c>
    </row>
    <row r="120" spans="1:7" ht="43">
      <c r="A120" s="11">
        <v>0.63</v>
      </c>
      <c r="B120" s="12" t="s">
        <v>2903</v>
      </c>
      <c r="C120" s="2" t="s">
        <v>2855</v>
      </c>
      <c r="D120" s="2" t="s">
        <v>2856</v>
      </c>
      <c r="E120" s="2" t="s">
        <v>2857</v>
      </c>
      <c r="F120" s="2" t="s">
        <v>2858</v>
      </c>
      <c r="G120" s="2" t="s">
        <v>2843</v>
      </c>
    </row>
    <row r="121" spans="1:7">
      <c r="A121" s="14" t="s">
        <v>2904</v>
      </c>
      <c r="B121" s="12" t="s">
        <v>2905</v>
      </c>
      <c r="C121" s="3" t="s">
        <v>401</v>
      </c>
      <c r="D121" s="3">
        <v>4</v>
      </c>
      <c r="E121" s="3">
        <v>4</v>
      </c>
      <c r="F121" s="3">
        <v>0</v>
      </c>
      <c r="G121" s="4">
        <v>1</v>
      </c>
    </row>
    <row r="122" spans="1:7">
      <c r="C122" s="3" t="s">
        <v>347</v>
      </c>
      <c r="D122" s="3">
        <v>2</v>
      </c>
      <c r="E122" s="3">
        <v>1</v>
      </c>
      <c r="F122" s="3">
        <v>1</v>
      </c>
      <c r="G122" s="4">
        <v>0.5</v>
      </c>
    </row>
    <row r="123" spans="1:7">
      <c r="C123" s="3" t="s">
        <v>330</v>
      </c>
      <c r="D123" s="3">
        <v>3</v>
      </c>
      <c r="E123" s="3">
        <v>3</v>
      </c>
      <c r="F123" s="3">
        <v>0</v>
      </c>
      <c r="G123" s="4">
        <v>1</v>
      </c>
    </row>
    <row r="124" spans="1:7">
      <c r="C124" s="3" t="s">
        <v>366</v>
      </c>
      <c r="D124" s="3">
        <v>2</v>
      </c>
      <c r="E124" s="3">
        <v>2</v>
      </c>
      <c r="F124" s="3">
        <v>0</v>
      </c>
      <c r="G124" s="4">
        <v>1</v>
      </c>
    </row>
    <row r="125" spans="1:7">
      <c r="C125" s="3" t="s">
        <v>299</v>
      </c>
      <c r="D125" s="3">
        <v>7</v>
      </c>
      <c r="E125" s="3">
        <v>5</v>
      </c>
      <c r="F125" s="3">
        <v>2</v>
      </c>
      <c r="G125" s="4">
        <v>0.71</v>
      </c>
    </row>
    <row r="126" spans="1:7">
      <c r="C126" s="3" t="s">
        <v>257</v>
      </c>
      <c r="D126" s="3">
        <v>1</v>
      </c>
      <c r="E126" s="3">
        <v>0</v>
      </c>
      <c r="F126" s="3">
        <v>1</v>
      </c>
      <c r="G126" s="4">
        <v>0</v>
      </c>
    </row>
    <row r="127" spans="1:7">
      <c r="C127" s="3" t="s">
        <v>278</v>
      </c>
      <c r="D127" s="3">
        <v>2</v>
      </c>
      <c r="E127" s="3">
        <v>1</v>
      </c>
      <c r="F127" s="3">
        <v>1</v>
      </c>
      <c r="G127" s="4">
        <v>0.5</v>
      </c>
    </row>
    <row r="128" spans="1:7" ht="16.5" customHeight="1">
      <c r="C128" s="3" t="s">
        <v>314</v>
      </c>
      <c r="D128" s="3">
        <v>3</v>
      </c>
      <c r="E128" s="3">
        <v>1</v>
      </c>
      <c r="F128" s="3">
        <v>2</v>
      </c>
      <c r="G128" s="4">
        <v>0.33</v>
      </c>
    </row>
    <row r="129" spans="1:7">
      <c r="A129" s="17" t="s">
        <v>2906</v>
      </c>
    </row>
    <row r="130" spans="1:7" ht="43">
      <c r="A130" s="11">
        <v>0.65</v>
      </c>
      <c r="B130" s="12" t="s">
        <v>2907</v>
      </c>
      <c r="C130" s="2" t="s">
        <v>2855</v>
      </c>
      <c r="D130" s="2" t="s">
        <v>2856</v>
      </c>
      <c r="E130" s="2" t="s">
        <v>2857</v>
      </c>
      <c r="F130" s="2" t="s">
        <v>2858</v>
      </c>
      <c r="G130" s="2" t="s">
        <v>2843</v>
      </c>
    </row>
    <row r="131" spans="1:7">
      <c r="A131" s="14" t="s">
        <v>2908</v>
      </c>
      <c r="B131" s="12" t="s">
        <v>2909</v>
      </c>
      <c r="C131" s="3" t="s">
        <v>401</v>
      </c>
      <c r="D131" s="3">
        <v>3</v>
      </c>
      <c r="E131" s="3">
        <v>3</v>
      </c>
      <c r="F131" s="3">
        <v>0</v>
      </c>
      <c r="G131" s="4">
        <v>1</v>
      </c>
    </row>
    <row r="132" spans="1:7">
      <c r="C132" s="3" t="s">
        <v>347</v>
      </c>
      <c r="D132" s="3">
        <v>1</v>
      </c>
      <c r="E132" s="3">
        <v>1</v>
      </c>
      <c r="F132" s="3">
        <v>0</v>
      </c>
      <c r="G132" s="4">
        <v>1</v>
      </c>
    </row>
    <row r="133" spans="1:7">
      <c r="C133" s="3" t="s">
        <v>330</v>
      </c>
      <c r="D133" s="3">
        <v>3</v>
      </c>
      <c r="E133" s="3">
        <v>2</v>
      </c>
      <c r="F133" s="3">
        <v>1</v>
      </c>
      <c r="G133" s="4">
        <v>0.67</v>
      </c>
    </row>
    <row r="134" spans="1:7">
      <c r="C134" s="3" t="s">
        <v>366</v>
      </c>
      <c r="D134" s="3">
        <v>1</v>
      </c>
      <c r="E134" s="3">
        <v>0</v>
      </c>
      <c r="F134" s="3">
        <v>1</v>
      </c>
      <c r="G134" s="4">
        <v>0</v>
      </c>
    </row>
    <row r="135" spans="1:7">
      <c r="C135" s="3" t="s">
        <v>299</v>
      </c>
      <c r="D135" s="3">
        <v>3</v>
      </c>
      <c r="E135" s="3">
        <v>2</v>
      </c>
      <c r="F135" s="3">
        <v>1</v>
      </c>
      <c r="G135" s="4">
        <v>0.67</v>
      </c>
    </row>
    <row r="136" spans="1:7">
      <c r="C136" s="3" t="s">
        <v>257</v>
      </c>
      <c r="D136" s="3">
        <v>2</v>
      </c>
      <c r="E136" s="3">
        <v>2</v>
      </c>
      <c r="F136" s="3">
        <v>0</v>
      </c>
      <c r="G136" s="4">
        <v>1</v>
      </c>
    </row>
    <row r="137" spans="1:7">
      <c r="C137" s="3" t="s">
        <v>384</v>
      </c>
      <c r="D137" s="3">
        <v>2</v>
      </c>
      <c r="E137" s="3">
        <v>1</v>
      </c>
      <c r="F137" s="3">
        <v>1</v>
      </c>
      <c r="G137" s="4">
        <v>0.5</v>
      </c>
    </row>
    <row r="138" spans="1:7">
      <c r="C138" s="3" t="s">
        <v>278</v>
      </c>
      <c r="D138" s="3">
        <v>2</v>
      </c>
      <c r="E138" s="3">
        <v>1</v>
      </c>
      <c r="F138" s="3">
        <v>1</v>
      </c>
      <c r="G138" s="4">
        <v>0.5</v>
      </c>
    </row>
    <row r="139" spans="1:7">
      <c r="C139" s="3" t="s">
        <v>314</v>
      </c>
      <c r="D139" s="3">
        <v>1</v>
      </c>
      <c r="E139" s="3">
        <v>1</v>
      </c>
      <c r="F139" s="3">
        <v>0</v>
      </c>
      <c r="G139" s="4">
        <v>1</v>
      </c>
    </row>
    <row r="140" spans="1:7">
      <c r="A140" s="17" t="s">
        <v>2910</v>
      </c>
    </row>
    <row r="141" spans="1:7" ht="43">
      <c r="A141" s="11">
        <v>0.61</v>
      </c>
      <c r="B141" s="12" t="s">
        <v>2911</v>
      </c>
      <c r="C141" s="2" t="s">
        <v>2855</v>
      </c>
      <c r="D141" s="2" t="s">
        <v>2856</v>
      </c>
      <c r="E141" s="2" t="s">
        <v>2857</v>
      </c>
      <c r="F141" s="2" t="s">
        <v>2858</v>
      </c>
      <c r="G141" s="2" t="s">
        <v>2843</v>
      </c>
    </row>
    <row r="142" spans="1:7">
      <c r="A142" s="14" t="s">
        <v>2912</v>
      </c>
      <c r="B142" s="12" t="s">
        <v>2913</v>
      </c>
      <c r="C142" s="3" t="s">
        <v>401</v>
      </c>
      <c r="D142" s="3">
        <v>2</v>
      </c>
      <c r="E142" s="3">
        <v>2</v>
      </c>
      <c r="F142" s="3">
        <v>0</v>
      </c>
      <c r="G142" s="4">
        <v>1</v>
      </c>
    </row>
    <row r="143" spans="1:7">
      <c r="A143" s="3">
        <v>16</v>
      </c>
      <c r="C143" s="3" t="s">
        <v>347</v>
      </c>
      <c r="D143" s="3">
        <v>5</v>
      </c>
      <c r="E143" s="3">
        <v>2</v>
      </c>
      <c r="F143" s="3">
        <v>3</v>
      </c>
      <c r="G143" s="4">
        <v>0.4</v>
      </c>
    </row>
    <row r="144" spans="1:7">
      <c r="C144" s="3" t="s">
        <v>384</v>
      </c>
      <c r="D144" s="3">
        <v>2</v>
      </c>
      <c r="E144" s="3">
        <v>2</v>
      </c>
      <c r="F144" s="3">
        <v>0</v>
      </c>
      <c r="G144" s="4">
        <v>1</v>
      </c>
    </row>
    <row r="145" spans="1:7">
      <c r="C145" s="3" t="s">
        <v>278</v>
      </c>
      <c r="D145" s="3">
        <v>1</v>
      </c>
      <c r="E145" s="3">
        <v>1</v>
      </c>
      <c r="F145" s="3">
        <v>0</v>
      </c>
      <c r="G145" s="4">
        <v>1</v>
      </c>
    </row>
    <row r="146" spans="1:7">
      <c r="C146" s="3" t="s">
        <v>314</v>
      </c>
      <c r="D146" s="3">
        <v>2</v>
      </c>
      <c r="E146" s="3">
        <v>2</v>
      </c>
      <c r="F146" s="3">
        <v>0</v>
      </c>
      <c r="G146" s="4">
        <v>1</v>
      </c>
    </row>
    <row r="148" spans="1:7">
      <c r="A148" s="17" t="s">
        <v>2914</v>
      </c>
    </row>
    <row r="149" spans="1:7" ht="43">
      <c r="A149" s="11">
        <v>0.59</v>
      </c>
      <c r="B149" s="12" t="s">
        <v>2915</v>
      </c>
      <c r="C149" s="2" t="s">
        <v>2855</v>
      </c>
      <c r="D149" s="2" t="s">
        <v>2856</v>
      </c>
      <c r="E149" s="2" t="s">
        <v>2857</v>
      </c>
      <c r="F149" s="2" t="s">
        <v>2858</v>
      </c>
      <c r="G149" s="2" t="s">
        <v>2843</v>
      </c>
    </row>
    <row r="150" spans="1:7">
      <c r="A150" s="14" t="s">
        <v>2916</v>
      </c>
      <c r="B150" s="12" t="s">
        <v>2917</v>
      </c>
      <c r="C150" s="3" t="s">
        <v>401</v>
      </c>
      <c r="D150" s="3">
        <v>4</v>
      </c>
      <c r="E150" s="3">
        <v>3</v>
      </c>
      <c r="F150" s="3">
        <v>1</v>
      </c>
      <c r="G150" s="4">
        <v>0.75</v>
      </c>
    </row>
    <row r="151" spans="1:7">
      <c r="A151" s="3">
        <v>9</v>
      </c>
      <c r="C151" s="3" t="s">
        <v>347</v>
      </c>
      <c r="D151" s="3">
        <v>8</v>
      </c>
      <c r="E151" s="3">
        <v>6</v>
      </c>
      <c r="F151" s="3">
        <v>2</v>
      </c>
      <c r="G151" s="4">
        <v>0.75</v>
      </c>
    </row>
    <row r="152" spans="1:7">
      <c r="C152" s="3" t="s">
        <v>330</v>
      </c>
      <c r="D152" s="3">
        <v>11</v>
      </c>
      <c r="E152" s="3">
        <v>8</v>
      </c>
      <c r="F152" s="3">
        <v>3</v>
      </c>
      <c r="G152" s="4">
        <v>0.73</v>
      </c>
    </row>
    <row r="153" spans="1:7">
      <c r="C153" s="3" t="s">
        <v>366</v>
      </c>
      <c r="D153" s="3">
        <v>2</v>
      </c>
      <c r="E153" s="3">
        <v>1</v>
      </c>
      <c r="F153" s="3">
        <v>1</v>
      </c>
      <c r="G153" s="4">
        <v>0.5</v>
      </c>
    </row>
    <row r="154" spans="1:7">
      <c r="C154" s="3" t="s">
        <v>299</v>
      </c>
      <c r="D154" s="3">
        <v>1</v>
      </c>
      <c r="E154" s="3">
        <v>1</v>
      </c>
      <c r="F154" s="3">
        <v>0</v>
      </c>
      <c r="G154" s="4">
        <v>1</v>
      </c>
    </row>
    <row r="155" spans="1:7">
      <c r="C155" s="3" t="s">
        <v>257</v>
      </c>
      <c r="D155" s="3">
        <v>7</v>
      </c>
      <c r="E155" s="3">
        <v>6</v>
      </c>
      <c r="F155" s="3">
        <v>1</v>
      </c>
      <c r="G155" s="4">
        <v>0.86</v>
      </c>
    </row>
    <row r="156" spans="1:7">
      <c r="C156" s="3" t="s">
        <v>384</v>
      </c>
      <c r="D156" s="3">
        <v>9</v>
      </c>
      <c r="E156" s="3">
        <v>5</v>
      </c>
      <c r="F156" s="3">
        <v>4</v>
      </c>
      <c r="G156" s="4">
        <v>0.56000000000000005</v>
      </c>
    </row>
    <row r="157" spans="1:7">
      <c r="C157" s="3" t="s">
        <v>278</v>
      </c>
      <c r="D157" s="3">
        <v>6</v>
      </c>
      <c r="E157" s="3">
        <v>4</v>
      </c>
      <c r="F157" s="3">
        <v>2</v>
      </c>
      <c r="G157" s="4">
        <v>0.67</v>
      </c>
    </row>
    <row r="158" spans="1:7">
      <c r="C158" s="3" t="s">
        <v>314</v>
      </c>
      <c r="D158" s="3">
        <v>3</v>
      </c>
      <c r="E158" s="3">
        <v>1</v>
      </c>
      <c r="F158" s="3">
        <v>2</v>
      </c>
      <c r="G158" s="4">
        <v>0.33</v>
      </c>
    </row>
    <row r="160" spans="1:7">
      <c r="A160" s="17" t="s">
        <v>2918</v>
      </c>
    </row>
    <row r="161" spans="1:19" ht="43">
      <c r="A161" s="11">
        <v>0.53</v>
      </c>
      <c r="B161" s="12" t="s">
        <v>2919</v>
      </c>
      <c r="C161" s="2" t="s">
        <v>2855</v>
      </c>
      <c r="D161" s="2" t="s">
        <v>2856</v>
      </c>
      <c r="E161" s="2" t="s">
        <v>2857</v>
      </c>
      <c r="F161" s="2" t="s">
        <v>2858</v>
      </c>
      <c r="G161" s="2" t="s">
        <v>2843</v>
      </c>
      <c r="H161" s="12" t="s">
        <v>2920</v>
      </c>
      <c r="I161" s="2" t="s">
        <v>2855</v>
      </c>
      <c r="J161" s="2" t="s">
        <v>2856</v>
      </c>
      <c r="K161" s="2" t="s">
        <v>2857</v>
      </c>
      <c r="L161" s="2" t="s">
        <v>2858</v>
      </c>
      <c r="M161" s="2" t="s">
        <v>2843</v>
      </c>
      <c r="N161" s="12" t="s">
        <v>2921</v>
      </c>
      <c r="O161" s="2" t="s">
        <v>2855</v>
      </c>
      <c r="P161" s="2" t="s">
        <v>2856</v>
      </c>
      <c r="Q161" s="2" t="s">
        <v>2857</v>
      </c>
      <c r="R161" s="2" t="s">
        <v>2858</v>
      </c>
      <c r="S161" s="2" t="s">
        <v>2843</v>
      </c>
    </row>
    <row r="162" spans="1:19">
      <c r="A162" s="14" t="s">
        <v>2922</v>
      </c>
      <c r="B162" s="12" t="s">
        <v>2923</v>
      </c>
      <c r="C162" s="3" t="s">
        <v>401</v>
      </c>
      <c r="D162" s="3">
        <v>16</v>
      </c>
      <c r="E162" s="3">
        <v>9</v>
      </c>
      <c r="F162" s="3">
        <v>7</v>
      </c>
      <c r="G162" s="4">
        <v>0.56000000000000005</v>
      </c>
      <c r="H162" s="12" t="s">
        <v>2924</v>
      </c>
      <c r="I162" s="3" t="s">
        <v>401</v>
      </c>
      <c r="J162" s="3">
        <v>5</v>
      </c>
      <c r="K162" s="3">
        <v>3</v>
      </c>
      <c r="L162" s="3">
        <v>2</v>
      </c>
      <c r="M162" s="4">
        <v>0.6</v>
      </c>
      <c r="N162" s="12" t="s">
        <v>2925</v>
      </c>
      <c r="O162" s="3" t="s">
        <v>401</v>
      </c>
      <c r="P162" s="3">
        <v>3</v>
      </c>
      <c r="Q162" s="3">
        <v>0</v>
      </c>
      <c r="R162" s="3">
        <v>3</v>
      </c>
      <c r="S162" s="4">
        <v>0</v>
      </c>
    </row>
    <row r="163" spans="1:19">
      <c r="A163" s="3">
        <v>7</v>
      </c>
      <c r="C163" s="3" t="s">
        <v>347</v>
      </c>
      <c r="D163" s="3">
        <v>19</v>
      </c>
      <c r="E163" s="3">
        <v>8</v>
      </c>
      <c r="F163" s="3">
        <v>11</v>
      </c>
      <c r="G163" s="4">
        <v>0.42</v>
      </c>
      <c r="I163" s="3" t="s">
        <v>347</v>
      </c>
      <c r="J163" s="3">
        <v>3</v>
      </c>
      <c r="K163" s="3">
        <v>2</v>
      </c>
      <c r="L163" s="3">
        <v>1</v>
      </c>
      <c r="M163" s="4">
        <v>0.67</v>
      </c>
      <c r="O163" s="3" t="s">
        <v>347</v>
      </c>
      <c r="P163" s="3">
        <v>1</v>
      </c>
      <c r="Q163" s="3">
        <v>0</v>
      </c>
      <c r="R163" s="3">
        <v>1</v>
      </c>
      <c r="S163" s="4">
        <v>0</v>
      </c>
    </row>
    <row r="164" spans="1:19">
      <c r="C164" s="3" t="s">
        <v>330</v>
      </c>
      <c r="D164" s="3">
        <v>5</v>
      </c>
      <c r="E164" s="3">
        <v>3</v>
      </c>
      <c r="F164" s="3">
        <v>2</v>
      </c>
      <c r="G164" s="4">
        <v>0.6</v>
      </c>
      <c r="I164" s="3" t="s">
        <v>366</v>
      </c>
      <c r="J164" s="3">
        <v>1</v>
      </c>
      <c r="K164" s="3">
        <v>1</v>
      </c>
      <c r="L164" s="3">
        <v>0</v>
      </c>
      <c r="M164" s="4">
        <v>1</v>
      </c>
      <c r="O164" s="3" t="s">
        <v>366</v>
      </c>
      <c r="P164" s="3">
        <v>1</v>
      </c>
      <c r="Q164" s="3">
        <v>1</v>
      </c>
      <c r="R164" s="3">
        <v>0</v>
      </c>
      <c r="S164" s="4">
        <v>1</v>
      </c>
    </row>
    <row r="165" spans="1:19">
      <c r="C165" s="3" t="s">
        <v>366</v>
      </c>
      <c r="D165" s="3">
        <v>2</v>
      </c>
      <c r="E165" s="3">
        <v>2</v>
      </c>
      <c r="F165" s="3">
        <v>0</v>
      </c>
      <c r="G165" s="4">
        <v>1</v>
      </c>
      <c r="I165" s="3" t="s">
        <v>299</v>
      </c>
      <c r="J165" s="3">
        <v>3</v>
      </c>
      <c r="K165" s="3">
        <v>1</v>
      </c>
      <c r="L165" s="3">
        <v>2</v>
      </c>
      <c r="M165" s="4">
        <v>0.33</v>
      </c>
      <c r="O165" s="3" t="s">
        <v>257</v>
      </c>
      <c r="P165" s="3">
        <v>4</v>
      </c>
      <c r="Q165" s="3">
        <v>1</v>
      </c>
      <c r="R165" s="3">
        <v>3</v>
      </c>
      <c r="S165" s="4">
        <v>0.25</v>
      </c>
    </row>
    <row r="166" spans="1:19">
      <c r="C166" s="3" t="s">
        <v>299</v>
      </c>
      <c r="D166" s="3">
        <v>1</v>
      </c>
      <c r="E166" s="3">
        <v>1</v>
      </c>
      <c r="F166" s="3">
        <v>0</v>
      </c>
      <c r="G166" s="4">
        <v>1</v>
      </c>
      <c r="I166" s="3" t="s">
        <v>257</v>
      </c>
      <c r="J166" s="3">
        <v>5</v>
      </c>
      <c r="K166" s="3">
        <v>4</v>
      </c>
      <c r="L166" s="3">
        <v>1</v>
      </c>
      <c r="M166" s="4">
        <v>0.8</v>
      </c>
      <c r="O166" s="3" t="s">
        <v>384</v>
      </c>
      <c r="P166" s="3">
        <v>4</v>
      </c>
      <c r="Q166" s="3">
        <v>2</v>
      </c>
      <c r="R166" s="3">
        <v>2</v>
      </c>
      <c r="S166" s="4">
        <v>0.5</v>
      </c>
    </row>
    <row r="167" spans="1:19">
      <c r="C167" s="3" t="s">
        <v>257</v>
      </c>
      <c r="D167" s="3">
        <v>11</v>
      </c>
      <c r="E167" s="3">
        <v>6</v>
      </c>
      <c r="F167" s="3">
        <v>5</v>
      </c>
      <c r="G167" s="4">
        <v>0.55000000000000004</v>
      </c>
      <c r="I167" s="3" t="s">
        <v>384</v>
      </c>
      <c r="J167" s="3">
        <v>4</v>
      </c>
      <c r="K167" s="3">
        <v>2</v>
      </c>
      <c r="L167" s="3">
        <v>2</v>
      </c>
      <c r="M167" s="4">
        <v>0.5</v>
      </c>
      <c r="O167" s="3" t="s">
        <v>278</v>
      </c>
      <c r="P167" s="3">
        <v>3</v>
      </c>
      <c r="Q167" s="3">
        <v>1</v>
      </c>
      <c r="R167" s="3">
        <v>2</v>
      </c>
      <c r="S167" s="4">
        <v>0.33</v>
      </c>
    </row>
    <row r="168" spans="1:19">
      <c r="C168" s="3" t="s">
        <v>384</v>
      </c>
      <c r="D168" s="3">
        <v>20</v>
      </c>
      <c r="E168" s="3">
        <v>10</v>
      </c>
      <c r="F168" s="3">
        <v>10</v>
      </c>
      <c r="G168" s="4">
        <v>0.5</v>
      </c>
      <c r="I168" s="3" t="s">
        <v>278</v>
      </c>
      <c r="J168" s="3">
        <v>4</v>
      </c>
      <c r="K168" s="3">
        <v>3</v>
      </c>
      <c r="L168" s="3">
        <v>1</v>
      </c>
      <c r="M168" s="4">
        <v>0.75</v>
      </c>
      <c r="O168" s="3" t="s">
        <v>314</v>
      </c>
      <c r="P168" s="3">
        <v>2</v>
      </c>
      <c r="Q168" s="3">
        <v>1</v>
      </c>
      <c r="R168" s="3">
        <v>1</v>
      </c>
      <c r="S168" s="4">
        <v>0.5</v>
      </c>
    </row>
    <row r="169" spans="1:19">
      <c r="C169" s="3" t="s">
        <v>278</v>
      </c>
      <c r="D169" s="3">
        <v>9</v>
      </c>
      <c r="E169" s="3">
        <v>5</v>
      </c>
      <c r="F169" s="3">
        <v>4</v>
      </c>
      <c r="G169" s="4">
        <v>0.56000000000000005</v>
      </c>
      <c r="I169" s="3" t="s">
        <v>314</v>
      </c>
      <c r="J169" s="3">
        <v>6</v>
      </c>
      <c r="K169" s="3">
        <v>4</v>
      </c>
      <c r="L169" s="3">
        <v>2</v>
      </c>
      <c r="M169" s="4">
        <v>0.67</v>
      </c>
    </row>
    <row r="170" spans="1:19">
      <c r="C170" s="3" t="s">
        <v>314</v>
      </c>
      <c r="D170" s="3">
        <v>9</v>
      </c>
      <c r="E170" s="3">
        <v>4</v>
      </c>
      <c r="F170" s="3">
        <v>5</v>
      </c>
      <c r="G170" s="4">
        <v>0.44</v>
      </c>
    </row>
    <row r="172" spans="1:19">
      <c r="A172" s="17" t="s">
        <v>2926</v>
      </c>
    </row>
    <row r="173" spans="1:19" ht="43">
      <c r="A173" s="11">
        <v>0.57999999999999996</v>
      </c>
      <c r="B173" s="12" t="s">
        <v>2927</v>
      </c>
      <c r="C173" s="2" t="s">
        <v>2855</v>
      </c>
      <c r="D173" s="2" t="s">
        <v>2856</v>
      </c>
      <c r="E173" s="2" t="s">
        <v>2857</v>
      </c>
      <c r="F173" s="2" t="s">
        <v>2858</v>
      </c>
      <c r="G173" s="2" t="s">
        <v>2843</v>
      </c>
    </row>
    <row r="174" spans="1:19" ht="42.75" customHeight="1">
      <c r="A174" s="14" t="s">
        <v>2928</v>
      </c>
      <c r="B174" s="12" t="s">
        <v>2929</v>
      </c>
      <c r="C174" s="3" t="s">
        <v>401</v>
      </c>
      <c r="D174" s="3">
        <v>18</v>
      </c>
      <c r="E174" s="3">
        <v>13</v>
      </c>
      <c r="F174" s="3">
        <v>5</v>
      </c>
      <c r="G174" s="4">
        <v>0.72</v>
      </c>
    </row>
    <row r="175" spans="1:19">
      <c r="A175" s="3">
        <v>7</v>
      </c>
      <c r="C175" s="3" t="s">
        <v>347</v>
      </c>
      <c r="D175" s="3">
        <v>10</v>
      </c>
      <c r="E175" s="3">
        <v>4</v>
      </c>
      <c r="F175" s="3">
        <v>6</v>
      </c>
      <c r="G175" s="4">
        <v>0.4</v>
      </c>
    </row>
    <row r="176" spans="1:19">
      <c r="C176" s="3" t="s">
        <v>330</v>
      </c>
      <c r="D176" s="3">
        <v>6</v>
      </c>
      <c r="E176" s="3">
        <v>2</v>
      </c>
      <c r="F176" s="3">
        <v>4</v>
      </c>
      <c r="G176" s="4">
        <v>0.33</v>
      </c>
    </row>
    <row r="177" spans="1:7">
      <c r="C177" s="3" t="s">
        <v>366</v>
      </c>
      <c r="D177" s="3">
        <v>4</v>
      </c>
      <c r="E177" s="3">
        <v>4</v>
      </c>
      <c r="F177" s="3">
        <v>0</v>
      </c>
      <c r="G177" s="4">
        <v>1</v>
      </c>
    </row>
    <row r="178" spans="1:7">
      <c r="C178" s="3" t="s">
        <v>299</v>
      </c>
      <c r="D178" s="3">
        <v>14</v>
      </c>
      <c r="E178" s="3">
        <v>6</v>
      </c>
      <c r="F178" s="3">
        <v>8</v>
      </c>
      <c r="G178" s="4">
        <v>0.43</v>
      </c>
    </row>
    <row r="179" spans="1:7">
      <c r="C179" s="3" t="s">
        <v>257</v>
      </c>
      <c r="D179" s="3">
        <v>14</v>
      </c>
      <c r="E179" s="3">
        <v>7</v>
      </c>
      <c r="F179" s="3">
        <v>7</v>
      </c>
      <c r="G179" s="4">
        <v>0.5</v>
      </c>
    </row>
    <row r="180" spans="1:7">
      <c r="C180" s="3" t="s">
        <v>384</v>
      </c>
      <c r="D180" s="3">
        <v>12</v>
      </c>
      <c r="E180" s="3">
        <v>8</v>
      </c>
      <c r="F180" s="3">
        <v>4</v>
      </c>
      <c r="G180" s="4">
        <v>0.67</v>
      </c>
    </row>
    <row r="181" spans="1:7">
      <c r="C181" s="3" t="s">
        <v>278</v>
      </c>
      <c r="D181" s="3">
        <v>11</v>
      </c>
      <c r="E181" s="3">
        <v>9</v>
      </c>
      <c r="F181" s="3">
        <v>2</v>
      </c>
      <c r="G181" s="4">
        <v>0.82</v>
      </c>
    </row>
    <row r="182" spans="1:7">
      <c r="C182" s="3" t="s">
        <v>314</v>
      </c>
      <c r="D182" s="3">
        <v>3</v>
      </c>
      <c r="E182" s="3">
        <v>2</v>
      </c>
      <c r="F182" s="3">
        <v>1</v>
      </c>
      <c r="G182" s="4">
        <v>0.67</v>
      </c>
    </row>
    <row r="185" spans="1:7">
      <c r="A185" s="556" t="s">
        <v>3715</v>
      </c>
    </row>
    <row r="186" spans="1:7">
      <c r="A186" t="s">
        <v>2939</v>
      </c>
    </row>
    <row r="187" spans="1:7">
      <c r="A187" t="s">
        <v>2940</v>
      </c>
    </row>
    <row r="188" spans="1:7">
      <c r="A188" t="s">
        <v>2941</v>
      </c>
    </row>
    <row r="189" spans="1:7">
      <c r="A189" t="s">
        <v>2937</v>
      </c>
    </row>
    <row r="190" spans="1:7">
      <c r="A190" s="556" t="s">
        <v>4020</v>
      </c>
    </row>
    <row r="191" spans="1:7">
      <c r="A191" t="s">
        <v>3713</v>
      </c>
    </row>
  </sheetData>
  <mergeCells count="1">
    <mergeCell ref="A2:G2"/>
  </mergeCells>
  <phoneticPr fontId="14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2938</v>
      </c>
    </row>
    <row r="3" spans="1:1">
      <c r="A3" t="s">
        <v>2939</v>
      </c>
    </row>
    <row r="4" spans="1:1">
      <c r="A4" t="s">
        <v>2940</v>
      </c>
    </row>
    <row r="5" spans="1:1">
      <c r="A5" t="s">
        <v>2941</v>
      </c>
    </row>
    <row r="6" spans="1:1">
      <c r="A6" s="556" t="s">
        <v>3714</v>
      </c>
    </row>
    <row r="7" spans="1:1">
      <c r="A7" t="s">
        <v>3712</v>
      </c>
    </row>
    <row r="8" spans="1:1">
      <c r="A8" t="s">
        <v>3713</v>
      </c>
    </row>
  </sheetData>
  <phoneticPr fontId="147"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I32"/>
  <sheetViews>
    <sheetView workbookViewId="0">
      <selection activeCell="K21" sqref="K21"/>
    </sheetView>
  </sheetViews>
  <sheetFormatPr defaultRowHeight="14"/>
  <cols>
    <col min="3" max="3" width="17.453125" customWidth="1"/>
    <col min="4" max="4" width="8.7265625" style="765"/>
    <col min="7" max="7" width="16.26953125" customWidth="1"/>
  </cols>
  <sheetData>
    <row r="1" spans="1:9">
      <c r="A1" s="518" t="s">
        <v>6190</v>
      </c>
      <c r="B1" s="518" t="s">
        <v>6191</v>
      </c>
      <c r="C1" s="518" t="s">
        <v>6194</v>
      </c>
    </row>
    <row r="2" spans="1:9">
      <c r="C2" s="518" t="s">
        <v>6204</v>
      </c>
      <c r="D2" s="766" t="s">
        <v>6199</v>
      </c>
      <c r="E2" s="518" t="s">
        <v>6684</v>
      </c>
      <c r="G2" s="518" t="s">
        <v>6228</v>
      </c>
      <c r="H2" s="766" t="s">
        <v>6193</v>
      </c>
      <c r="I2" s="518" t="s">
        <v>6229</v>
      </c>
    </row>
    <row r="3" spans="1:9">
      <c r="C3" s="518" t="s">
        <v>6659</v>
      </c>
      <c r="D3" s="766" t="s">
        <v>6199</v>
      </c>
      <c r="E3" s="518" t="s">
        <v>6660</v>
      </c>
      <c r="G3" s="518" t="s">
        <v>6227</v>
      </c>
      <c r="H3" s="766" t="s">
        <v>6193</v>
      </c>
      <c r="I3" s="518" t="s">
        <v>6230</v>
      </c>
    </row>
    <row r="4" spans="1:9">
      <c r="C4" s="518" t="s">
        <v>6201</v>
      </c>
      <c r="D4" s="766" t="s">
        <v>6199</v>
      </c>
      <c r="E4" s="518" t="s">
        <v>6677</v>
      </c>
      <c r="G4" s="518" t="s">
        <v>6223</v>
      </c>
      <c r="H4" s="766" t="s">
        <v>6193</v>
      </c>
      <c r="I4" s="518" t="s">
        <v>6231</v>
      </c>
    </row>
    <row r="5" spans="1:9">
      <c r="C5" s="518" t="s">
        <v>6225</v>
      </c>
      <c r="D5" s="766" t="s">
        <v>6199</v>
      </c>
      <c r="E5" s="518" t="s">
        <v>6676</v>
      </c>
      <c r="G5" s="518" t="s">
        <v>6192</v>
      </c>
      <c r="H5" s="766" t="s">
        <v>6193</v>
      </c>
      <c r="I5" s="518" t="s">
        <v>6232</v>
      </c>
    </row>
    <row r="6" spans="1:9">
      <c r="C6" s="518" t="s">
        <v>6657</v>
      </c>
      <c r="D6" s="766" t="s">
        <v>6199</v>
      </c>
      <c r="E6" s="518" t="s">
        <v>6658</v>
      </c>
      <c r="G6" s="518" t="s">
        <v>6217</v>
      </c>
      <c r="H6" s="766" t="s">
        <v>6193</v>
      </c>
      <c r="I6" s="518" t="s">
        <v>6671</v>
      </c>
    </row>
    <row r="7" spans="1:9">
      <c r="C7" s="518" t="s">
        <v>6210</v>
      </c>
      <c r="D7" s="766" t="s">
        <v>6199</v>
      </c>
      <c r="E7" s="518" t="s">
        <v>6691</v>
      </c>
      <c r="G7" s="518" t="s">
        <v>6646</v>
      </c>
      <c r="H7" s="766" t="s">
        <v>6193</v>
      </c>
      <c r="I7" s="518" t="s">
        <v>6670</v>
      </c>
    </row>
    <row r="8" spans="1:9">
      <c r="C8" s="518" t="s">
        <v>6213</v>
      </c>
      <c r="D8" s="766" t="s">
        <v>6199</v>
      </c>
      <c r="E8" s="518" t="s">
        <v>6694</v>
      </c>
      <c r="G8" s="518" t="s">
        <v>6653</v>
      </c>
      <c r="H8" s="766" t="s">
        <v>6193</v>
      </c>
      <c r="I8" s="518" t="s">
        <v>6654</v>
      </c>
    </row>
    <row r="9" spans="1:9">
      <c r="C9" s="518" t="s">
        <v>6198</v>
      </c>
      <c r="D9" s="766" t="s">
        <v>6199</v>
      </c>
      <c r="E9" s="518" t="s">
        <v>6679</v>
      </c>
      <c r="G9" s="518" t="s">
        <v>6648</v>
      </c>
      <c r="H9" s="766" t="s">
        <v>6193</v>
      </c>
      <c r="I9" s="518" t="s">
        <v>6673</v>
      </c>
    </row>
    <row r="10" spans="1:9">
      <c r="C10" s="518" t="s">
        <v>6197</v>
      </c>
      <c r="D10" s="766" t="s">
        <v>6199</v>
      </c>
      <c r="E10" s="518" t="s">
        <v>6651</v>
      </c>
      <c r="G10" s="518" t="s">
        <v>6663</v>
      </c>
      <c r="H10" s="766" t="s">
        <v>6193</v>
      </c>
      <c r="I10" s="518" t="s">
        <v>6664</v>
      </c>
    </row>
    <row r="11" spans="1:9">
      <c r="C11" s="518" t="s">
        <v>6218</v>
      </c>
      <c r="D11" s="766" t="s">
        <v>6199</v>
      </c>
      <c r="E11" s="518" t="s">
        <v>6699</v>
      </c>
      <c r="G11" s="518" t="s">
        <v>6196</v>
      </c>
      <c r="H11" s="766" t="s">
        <v>6193</v>
      </c>
      <c r="I11" s="518" t="s">
        <v>6665</v>
      </c>
    </row>
    <row r="12" spans="1:9">
      <c r="C12" s="518" t="s">
        <v>6206</v>
      </c>
      <c r="D12" s="766" t="s">
        <v>6199</v>
      </c>
      <c r="E12" s="518" t="s">
        <v>6686</v>
      </c>
      <c r="G12" s="518" t="s">
        <v>6221</v>
      </c>
      <c r="H12" s="766" t="s">
        <v>6193</v>
      </c>
      <c r="I12" s="518" t="s">
        <v>6669</v>
      </c>
    </row>
    <row r="13" spans="1:9">
      <c r="C13" s="518" t="s">
        <v>6224</v>
      </c>
      <c r="D13" s="766" t="s">
        <v>6199</v>
      </c>
      <c r="E13" s="518" t="s">
        <v>6689</v>
      </c>
      <c r="G13" s="518" t="s">
        <v>6195</v>
      </c>
      <c r="H13" s="766" t="s">
        <v>6193</v>
      </c>
      <c r="I13" s="518" t="s">
        <v>6666</v>
      </c>
    </row>
    <row r="14" spans="1:9">
      <c r="C14" s="518" t="s">
        <v>6212</v>
      </c>
      <c r="D14" s="766" t="s">
        <v>6199</v>
      </c>
      <c r="E14" s="518" t="s">
        <v>6693</v>
      </c>
      <c r="G14" s="518" t="s">
        <v>6226</v>
      </c>
      <c r="H14" s="766" t="s">
        <v>6193</v>
      </c>
      <c r="I14" s="518" t="s">
        <v>6667</v>
      </c>
    </row>
    <row r="15" spans="1:9">
      <c r="C15" s="518" t="s">
        <v>6222</v>
      </c>
      <c r="D15" s="766" t="s">
        <v>6199</v>
      </c>
      <c r="E15" s="518" t="s">
        <v>6652</v>
      </c>
      <c r="G15" s="518" t="s">
        <v>6647</v>
      </c>
      <c r="H15" s="766" t="s">
        <v>6193</v>
      </c>
      <c r="I15" s="518" t="s">
        <v>6672</v>
      </c>
    </row>
    <row r="16" spans="1:9">
      <c r="C16" s="518" t="s">
        <v>6215</v>
      </c>
      <c r="D16" s="766" t="s">
        <v>6199</v>
      </c>
      <c r="E16" s="518" t="s">
        <v>6696</v>
      </c>
      <c r="G16" s="518" t="s">
        <v>6655</v>
      </c>
      <c r="H16" s="766" t="s">
        <v>6193</v>
      </c>
      <c r="I16" s="518" t="s">
        <v>6656</v>
      </c>
    </row>
    <row r="17" spans="3:9">
      <c r="C17" s="518" t="s">
        <v>6220</v>
      </c>
      <c r="D17" s="766" t="s">
        <v>6199</v>
      </c>
      <c r="E17" s="518" t="s">
        <v>6678</v>
      </c>
      <c r="G17" s="518" t="s">
        <v>6200</v>
      </c>
      <c r="H17" s="766" t="s">
        <v>6193</v>
      </c>
      <c r="I17" s="518" t="s">
        <v>6668</v>
      </c>
    </row>
    <row r="18" spans="3:9">
      <c r="C18" s="518" t="s">
        <v>6209</v>
      </c>
      <c r="D18" s="766" t="s">
        <v>6199</v>
      </c>
      <c r="E18" s="518" t="s">
        <v>6690</v>
      </c>
      <c r="G18" s="518"/>
      <c r="H18" s="766"/>
    </row>
    <row r="19" spans="3:9">
      <c r="C19" s="518" t="s">
        <v>6211</v>
      </c>
      <c r="D19" s="766" t="s">
        <v>6199</v>
      </c>
      <c r="E19" s="518" t="s">
        <v>6692</v>
      </c>
    </row>
    <row r="20" spans="3:9">
      <c r="C20" s="518" t="s">
        <v>3233</v>
      </c>
      <c r="D20" s="766" t="s">
        <v>6199</v>
      </c>
      <c r="E20" s="518" t="s">
        <v>6697</v>
      </c>
    </row>
    <row r="21" spans="3:9">
      <c r="C21" s="518" t="s">
        <v>6203</v>
      </c>
      <c r="D21" s="766" t="s">
        <v>6199</v>
      </c>
      <c r="E21" s="518" t="s">
        <v>6683</v>
      </c>
    </row>
    <row r="22" spans="3:9">
      <c r="C22" s="518" t="s">
        <v>6661</v>
      </c>
      <c r="D22" s="766" t="s">
        <v>6199</v>
      </c>
      <c r="E22" s="518" t="s">
        <v>6662</v>
      </c>
    </row>
    <row r="23" spans="3:9">
      <c r="C23" s="518" t="s">
        <v>6674</v>
      </c>
      <c r="D23" s="766" t="s">
        <v>6199</v>
      </c>
      <c r="E23" s="518" t="s">
        <v>6675</v>
      </c>
    </row>
    <row r="24" spans="3:9">
      <c r="C24" s="518" t="s">
        <v>6219</v>
      </c>
      <c r="D24" s="766" t="s">
        <v>6199</v>
      </c>
      <c r="E24" s="518" t="s">
        <v>6700</v>
      </c>
    </row>
    <row r="25" spans="3:9">
      <c r="C25" s="518" t="s">
        <v>6214</v>
      </c>
      <c r="D25" s="766" t="s">
        <v>6199</v>
      </c>
      <c r="E25" s="518" t="s">
        <v>6695</v>
      </c>
    </row>
    <row r="26" spans="3:9">
      <c r="C26" s="518" t="s">
        <v>6202</v>
      </c>
      <c r="D26" s="766" t="s">
        <v>6199</v>
      </c>
      <c r="E26" s="518" t="s">
        <v>6682</v>
      </c>
    </row>
    <row r="27" spans="3:9">
      <c r="C27" s="518" t="s">
        <v>6216</v>
      </c>
      <c r="D27" s="766" t="s">
        <v>6199</v>
      </c>
      <c r="E27" s="518" t="s">
        <v>6698</v>
      </c>
    </row>
    <row r="28" spans="3:9">
      <c r="C28" s="518" t="s">
        <v>6649</v>
      </c>
      <c r="D28" s="766" t="s">
        <v>6199</v>
      </c>
      <c r="E28" s="518" t="s">
        <v>6650</v>
      </c>
    </row>
    <row r="29" spans="3:9">
      <c r="C29" s="518" t="s">
        <v>6208</v>
      </c>
      <c r="D29" s="766" t="s">
        <v>6199</v>
      </c>
      <c r="E29" s="518" t="s">
        <v>6688</v>
      </c>
    </row>
    <row r="30" spans="3:9">
      <c r="C30" s="518" t="s">
        <v>6207</v>
      </c>
      <c r="D30" s="766" t="s">
        <v>6199</v>
      </c>
      <c r="E30" s="518" t="s">
        <v>6687</v>
      </c>
    </row>
    <row r="31" spans="3:9">
      <c r="C31" s="518" t="s">
        <v>6205</v>
      </c>
      <c r="D31" s="766" t="s">
        <v>6199</v>
      </c>
      <c r="E31" s="518" t="s">
        <v>6685</v>
      </c>
    </row>
    <row r="32" spans="3:9">
      <c r="C32" s="518" t="s">
        <v>6681</v>
      </c>
      <c r="D32" s="766" t="s">
        <v>6199</v>
      </c>
      <c r="E32" s="518" t="s">
        <v>6680</v>
      </c>
    </row>
  </sheetData>
  <sortState ref="C2:E32">
    <sortCondition ref="E2:E32"/>
  </sortState>
  <phoneticPr fontId="14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2:B2"/>
  <sheetViews>
    <sheetView workbookViewId="0">
      <selection activeCell="B6" sqref="B6"/>
    </sheetView>
  </sheetViews>
  <sheetFormatPr defaultRowHeight="14"/>
  <cols>
    <col min="2" max="2" width="69.453125" bestFit="1" customWidth="1"/>
  </cols>
  <sheetData>
    <row r="2" spans="1:2">
      <c r="A2" s="518" t="s">
        <v>6703</v>
      </c>
      <c r="B2" s="771" t="s">
        <v>6702</v>
      </c>
    </row>
  </sheetData>
  <phoneticPr fontId="14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1</v>
      </c>
      <c r="B1" s="489" t="s">
        <v>2</v>
      </c>
      <c r="C1" s="489">
        <v>314</v>
      </c>
      <c r="D1" s="489">
        <v>444</v>
      </c>
      <c r="E1" s="489">
        <v>315</v>
      </c>
      <c r="F1" s="489">
        <v>201</v>
      </c>
      <c r="G1" s="489"/>
      <c r="H1" s="489"/>
      <c r="I1" s="489"/>
      <c r="J1" s="489"/>
      <c r="K1" s="489"/>
      <c r="L1" s="414">
        <v>3080</v>
      </c>
      <c r="M1" s="758" t="s">
        <v>5737</v>
      </c>
    </row>
    <row r="2" spans="1:13" ht="11.25" customHeight="1">
      <c r="B2" s="409">
        <f>SUM(B7:B26)</f>
        <v>0</v>
      </c>
      <c r="C2" s="409">
        <f>SUM(C7:C26)</f>
        <v>0</v>
      </c>
      <c r="D2" s="409">
        <f>SUM(D7:D26)</f>
        <v>1</v>
      </c>
      <c r="E2" s="409">
        <f>SUM(E7:E26)</f>
        <v>1</v>
      </c>
      <c r="F2" s="409">
        <f>SUM(F7:F26)</f>
        <v>0</v>
      </c>
      <c r="L2" s="414" t="s">
        <v>4841</v>
      </c>
      <c r="M2" s="414" t="s">
        <v>4841</v>
      </c>
    </row>
    <row r="3" spans="1:13" ht="11.25" customHeight="1">
      <c r="L3" s="414" t="s">
        <v>186</v>
      </c>
      <c r="M3" s="414" t="s">
        <v>186</v>
      </c>
    </row>
    <row r="4" spans="1:13" ht="11.25" customHeight="1">
      <c r="L4" s="414" t="s">
        <v>3</v>
      </c>
      <c r="M4" s="414" t="s">
        <v>3</v>
      </c>
    </row>
    <row r="5" spans="1:13" ht="11.25" customHeight="1">
      <c r="L5" s="414" t="s">
        <v>5575</v>
      </c>
      <c r="M5" s="414" t="s">
        <v>5575</v>
      </c>
    </row>
    <row r="6" spans="1:13" ht="11.25" customHeight="1">
      <c r="L6" s="414" t="s">
        <v>0</v>
      </c>
      <c r="M6" s="414" t="s">
        <v>0</v>
      </c>
    </row>
    <row r="7" spans="1:13" ht="11.25" customHeight="1">
      <c r="A7" s="414" t="s">
        <v>5268</v>
      </c>
      <c r="B7" s="728">
        <f>SUMIFS(标准!M:M,标准!B:B,A7)</f>
        <v>0</v>
      </c>
      <c r="C7" s="728">
        <f>SUMIFS(标准!N:N,标准!B:B,A7)</f>
        <v>0</v>
      </c>
      <c r="D7" s="728">
        <f>SUMIFS(标准!O:O,标准!B:B,A7)</f>
        <v>0</v>
      </c>
      <c r="E7" s="728">
        <f>SUMIFS(标准!P:P,标准!B:B,A7)</f>
        <v>0</v>
      </c>
      <c r="F7" s="728">
        <f>SUMIFS(标准!Q:Q,标准!B:B,A7)</f>
        <v>0</v>
      </c>
      <c r="L7" s="414" t="s">
        <v>5647</v>
      </c>
      <c r="M7" s="414" t="s">
        <v>5647</v>
      </c>
    </row>
    <row r="8" spans="1:13" ht="11.25" customHeight="1">
      <c r="A8" s="414" t="s">
        <v>5186</v>
      </c>
      <c r="B8" s="728">
        <f>SUMIFS(标准!M:M,标准!B:B,A8)</f>
        <v>0</v>
      </c>
      <c r="C8" s="728">
        <f>SUMIFS(标准!N:N,标准!B:B,A8)</f>
        <v>0</v>
      </c>
      <c r="D8" s="728">
        <f>SUMIFS(标准!O:O,标准!B:B,A8)</f>
        <v>0</v>
      </c>
      <c r="E8" s="728">
        <f>SUMIFS(标准!P:P,标准!B:B,A8)</f>
        <v>0</v>
      </c>
      <c r="F8" s="728">
        <f>SUMIFS(标准!Q:Q,标准!B:B,A8)</f>
        <v>0</v>
      </c>
      <c r="L8" s="414" t="s">
        <v>5578</v>
      </c>
      <c r="M8" s="414" t="s">
        <v>5578</v>
      </c>
    </row>
    <row r="9" spans="1:13" ht="11.25" customHeight="1">
      <c r="A9" s="414" t="s">
        <v>4721</v>
      </c>
      <c r="B9" s="728">
        <f>SUMIFS(标准!M:M,标准!B:B,A9)</f>
        <v>0</v>
      </c>
      <c r="C9" s="728">
        <f>SUMIFS(标准!N:N,标准!B:B,A9)</f>
        <v>0</v>
      </c>
      <c r="D9" s="728">
        <f>SUMIFS(标准!O:O,标准!B:B,A9)</f>
        <v>0</v>
      </c>
      <c r="E9" s="728">
        <f>SUMIFS(标准!P:P,标准!B:B,A9)</f>
        <v>0</v>
      </c>
      <c r="F9" s="728">
        <f>SUMIFS(标准!Q:Q,标准!B:B,A9)</f>
        <v>0</v>
      </c>
      <c r="L9" s="414" t="s">
        <v>4809</v>
      </c>
      <c r="M9" s="414" t="s">
        <v>4809</v>
      </c>
    </row>
    <row r="10" spans="1:13" ht="11.25" customHeight="1">
      <c r="A10" s="414" t="s">
        <v>5238</v>
      </c>
      <c r="B10" s="728">
        <f>SUMIFS(标准!M:M,标准!B:B,A10)</f>
        <v>0</v>
      </c>
      <c r="C10" s="728">
        <f>SUMIFS(标准!N:N,标准!B:B,A10)</f>
        <v>0</v>
      </c>
      <c r="D10" s="728">
        <f>SUMIFS(标准!O:O,标准!B:B,A10)</f>
        <v>0</v>
      </c>
      <c r="E10" s="728">
        <f>SUMIFS(标准!P:P,标准!B:B,A10)</f>
        <v>0</v>
      </c>
      <c r="F10" s="728">
        <f>SUMIFS(标准!Q:Q,标准!B:B,A10)</f>
        <v>0</v>
      </c>
      <c r="L10" s="414" t="s">
        <v>5581</v>
      </c>
      <c r="M10" s="414" t="s">
        <v>5581</v>
      </c>
    </row>
    <row r="11" spans="1:13" ht="11.25" customHeight="1">
      <c r="A11" s="414" t="s">
        <v>5223</v>
      </c>
      <c r="B11" s="728">
        <f>SUMIFS(标准!M:M,标准!B:B,A11)</f>
        <v>0</v>
      </c>
      <c r="C11" s="728">
        <f>SUMIFS(标准!N:N,标准!B:B,A11)</f>
        <v>0</v>
      </c>
      <c r="D11" s="728">
        <f>SUMIFS(标准!O:O,标准!B:B,A11)</f>
        <v>0</v>
      </c>
      <c r="E11" s="728">
        <f>SUMIFS(标准!P:P,标准!B:B,A11)</f>
        <v>0</v>
      </c>
      <c r="F11" s="728">
        <f>SUMIFS(标准!Q:Q,标准!B:B,A11)</f>
        <v>0</v>
      </c>
      <c r="L11" s="414" t="s">
        <v>5648</v>
      </c>
      <c r="M11" s="414" t="s">
        <v>5636</v>
      </c>
    </row>
    <row r="12" spans="1:13" ht="11.25" customHeight="1">
      <c r="A12" s="414" t="s">
        <v>5307</v>
      </c>
      <c r="B12" s="728">
        <f>SUMIFS(标准!M:M,标准!B:B,A12)</f>
        <v>0</v>
      </c>
      <c r="C12" s="728">
        <f>SUMIFS(标准!N:N,标准!B:B,A12)</f>
        <v>0</v>
      </c>
      <c r="D12" s="728">
        <f>SUMIFS(标准!O:O,标准!B:B,A12)</f>
        <v>0</v>
      </c>
      <c r="E12" s="728">
        <f>SUMIFS(标准!P:P,标准!B:B,A12)</f>
        <v>0</v>
      </c>
      <c r="F12" s="728">
        <f>SUMIFS(标准!Q:Q,标准!B:B,A12)</f>
        <v>0</v>
      </c>
      <c r="L12" s="414" t="s">
        <v>5584</v>
      </c>
      <c r="M12" s="414" t="s">
        <v>5648</v>
      </c>
    </row>
    <row r="13" spans="1:13" ht="11.25" customHeight="1">
      <c r="A13" s="414" t="s">
        <v>4757</v>
      </c>
      <c r="B13" s="728">
        <f>SUMIFS(标准!M:M,标准!B:B,A13)</f>
        <v>0</v>
      </c>
      <c r="C13" s="728">
        <f>SUMIFS(标准!N:N,标准!B:B,A13)</f>
        <v>0</v>
      </c>
      <c r="D13" s="728">
        <f>SUMIFS(标准!O:O,标准!B:B,A13)</f>
        <v>0</v>
      </c>
      <c r="E13" s="728">
        <f>SUMIFS(标准!P:P,标准!B:B,A13)</f>
        <v>0</v>
      </c>
      <c r="F13" s="728">
        <f>SUMIFS(标准!Q:Q,标准!B:B,A13)</f>
        <v>0</v>
      </c>
      <c r="L13" s="414" t="s">
        <v>4810</v>
      </c>
      <c r="M13" s="414" t="s">
        <v>5731</v>
      </c>
    </row>
    <row r="14" spans="1:13" ht="11.25" customHeight="1">
      <c r="A14" s="414" t="s">
        <v>5692</v>
      </c>
      <c r="B14" s="728">
        <f>SUMIFS(标准!M:M,标准!B:B,A14)</f>
        <v>0</v>
      </c>
      <c r="C14" s="728">
        <f>SUMIFS(标准!N:N,标准!B:B,A14)</f>
        <v>0</v>
      </c>
      <c r="D14" s="728">
        <f>SUMIFS(标准!O:O,标准!B:B,A14)</f>
        <v>0</v>
      </c>
      <c r="E14" s="728">
        <f>SUMIFS(标准!P:P,标准!B:B,A14)</f>
        <v>0</v>
      </c>
      <c r="F14" s="728">
        <f>SUMIFS(标准!Q:Q,标准!B:B,A14)</f>
        <v>0</v>
      </c>
      <c r="L14" s="414" t="s">
        <v>5649</v>
      </c>
      <c r="M14" s="414" t="s">
        <v>5584</v>
      </c>
    </row>
    <row r="15" spans="1:13" ht="11.25" customHeight="1">
      <c r="A15" s="414" t="s">
        <v>4398</v>
      </c>
      <c r="B15" s="728">
        <f>SUMIFS(标准!M:M,标准!B:B,A15)</f>
        <v>0</v>
      </c>
      <c r="C15" s="728">
        <f>SUMIFS(标准!N:N,标准!B:B,A15)</f>
        <v>0</v>
      </c>
      <c r="D15" s="728">
        <f>SUMIFS(标准!O:O,标准!B:B,A15)</f>
        <v>0</v>
      </c>
      <c r="E15" s="728">
        <f>SUMIFS(标准!P:P,标准!B:B,A15)</f>
        <v>0</v>
      </c>
      <c r="F15" s="728">
        <f>SUMIFS(标准!Q:Q,标准!B:B,A15)</f>
        <v>0</v>
      </c>
      <c r="L15" s="414" t="s">
        <v>5650</v>
      </c>
      <c r="M15" s="414" t="s">
        <v>5732</v>
      </c>
    </row>
    <row r="16" spans="1:13" ht="11.25" customHeight="1">
      <c r="A16" s="414" t="s">
        <v>528</v>
      </c>
      <c r="B16" s="728">
        <f>SUMIFS(标准!M:M,标准!B:B,A16)</f>
        <v>0</v>
      </c>
      <c r="C16" s="728">
        <f>SUMIFS(标准!N:N,标准!B:B,A16)</f>
        <v>0</v>
      </c>
      <c r="D16" s="728">
        <f>SUMIFS(标准!O:O,标准!B:B,A16)</f>
        <v>0</v>
      </c>
      <c r="E16" s="728">
        <f>SUMIFS(标准!P:P,标准!B:B,A16)</f>
        <v>0</v>
      </c>
      <c r="F16" s="728">
        <f>SUMIFS(标准!Q:Q,标准!B:B,A16)</f>
        <v>0</v>
      </c>
      <c r="L16" s="414" t="s">
        <v>4811</v>
      </c>
      <c r="M16" s="414" t="s">
        <v>4810</v>
      </c>
    </row>
    <row r="17" spans="1:13" ht="11.25" customHeight="1">
      <c r="A17" s="414" t="s">
        <v>199</v>
      </c>
      <c r="B17" s="728">
        <f>SUMIFS(标准!M:M,标准!B:B,A17)</f>
        <v>0</v>
      </c>
      <c r="C17" s="728">
        <f>SUMIFS(标准!N:N,标准!B:B,A17)</f>
        <v>0</v>
      </c>
      <c r="D17" s="728">
        <f>SUMIFS(标准!O:O,标准!B:B,A17)</f>
        <v>0</v>
      </c>
      <c r="E17" s="728">
        <f>SUMIFS(标准!P:P,标准!B:B,A17)</f>
        <v>0</v>
      </c>
      <c r="F17" s="728">
        <f>SUMIFS(标准!Q:Q,标准!B:B,A17)</f>
        <v>0</v>
      </c>
      <c r="L17" s="414" t="s">
        <v>4814</v>
      </c>
      <c r="M17" s="414" t="s">
        <v>5649</v>
      </c>
    </row>
    <row r="18" spans="1:13" ht="11.25" customHeight="1">
      <c r="A18" s="414" t="s">
        <v>195</v>
      </c>
      <c r="B18" s="728">
        <f>SUMIFS(标准!M:M,标准!B:B,A18)</f>
        <v>0</v>
      </c>
      <c r="C18" s="728">
        <f>SUMIFS(标准!N:N,标准!B:B,A18)</f>
        <v>0</v>
      </c>
      <c r="D18" s="728">
        <f>SUMIFS(标准!O:O,标准!B:B,A18)</f>
        <v>0</v>
      </c>
      <c r="E18" s="728">
        <f>SUMIFS(标准!P:P,标准!B:B,A18)</f>
        <v>0</v>
      </c>
      <c r="F18" s="728">
        <f>SUMIFS(标准!Q:Q,标准!B:B,A18)</f>
        <v>0</v>
      </c>
      <c r="L18" s="414" t="s">
        <v>4813</v>
      </c>
      <c r="M18" s="414" t="s">
        <v>5733</v>
      </c>
    </row>
    <row r="19" spans="1:13" ht="11.25" customHeight="1">
      <c r="A19" s="414" t="s">
        <v>194</v>
      </c>
      <c r="B19" s="728">
        <f>SUMIFS(标准!M:M,标准!B:B,A19)</f>
        <v>0</v>
      </c>
      <c r="C19" s="728">
        <f>SUMIFS(标准!N:N,标准!B:B,A19)</f>
        <v>0</v>
      </c>
      <c r="D19" s="728">
        <f>SUMIFS(标准!O:O,标准!B:B,A19)</f>
        <v>0</v>
      </c>
      <c r="E19" s="728">
        <f>SUMIFS(标准!P:P,标准!B:B,A19)</f>
        <v>0</v>
      </c>
      <c r="F19" s="728">
        <f>SUMIFS(标准!Q:Q,标准!B:B,A19)</f>
        <v>0</v>
      </c>
      <c r="L19" s="414" t="s">
        <v>4812</v>
      </c>
      <c r="M19" s="414" t="s">
        <v>4811</v>
      </c>
    </row>
    <row r="20" spans="1:13" ht="11.25" customHeight="1">
      <c r="A20" s="414" t="s">
        <v>193</v>
      </c>
      <c r="B20" s="728">
        <f>SUMIFS(标准!M:M,标准!B:B,A20)</f>
        <v>0</v>
      </c>
      <c r="C20" s="728">
        <f>SUMIFS(标准!N:N,标准!B:B,A20)</f>
        <v>0</v>
      </c>
      <c r="D20" s="728">
        <f>SUMIFS(标准!O:O,标准!B:B,A20)</f>
        <v>0</v>
      </c>
      <c r="E20" s="728">
        <f>SUMIFS(标准!P:P,标准!B:B,A20)</f>
        <v>0</v>
      </c>
      <c r="F20" s="728">
        <f>SUMIFS(标准!Q:Q,标准!B:B,A20)</f>
        <v>0</v>
      </c>
      <c r="L20" s="414" t="s">
        <v>5651</v>
      </c>
      <c r="M20" s="414" t="s">
        <v>4814</v>
      </c>
    </row>
    <row r="21" spans="1:13" ht="11.25" customHeight="1">
      <c r="A21" s="414" t="s">
        <v>5693</v>
      </c>
      <c r="B21" s="728">
        <f>SUMIFS(标准!M:M,标准!B:B,A21)</f>
        <v>0</v>
      </c>
      <c r="C21" s="728">
        <f>SUMIFS(标准!N:N,标准!B:B,A21)</f>
        <v>0</v>
      </c>
      <c r="D21" s="486">
        <f>SUMIFS(标准!O:O,标准!B:B,A21)</f>
        <v>1</v>
      </c>
      <c r="E21" s="486">
        <f>SUMIFS(标准!P:P,标准!B:B,A21)</f>
        <v>1</v>
      </c>
      <c r="F21" s="486">
        <f>SUMIFS(标准!Q:Q,标准!B:B,A21)</f>
        <v>0</v>
      </c>
      <c r="L21" s="414" t="s">
        <v>5652</v>
      </c>
      <c r="M21" s="414" t="s">
        <v>4813</v>
      </c>
    </row>
    <row r="22" spans="1:13" ht="11.25" customHeight="1">
      <c r="A22" s="414" t="s">
        <v>5694</v>
      </c>
      <c r="B22" s="728">
        <f>SUMIFS(标准!M:M,标准!B:B,A22)</f>
        <v>0</v>
      </c>
      <c r="C22" s="728">
        <f>SUMIFS(标准!N:N,标准!B:B,A22)</f>
        <v>0</v>
      </c>
      <c r="D22" s="728">
        <f>SUMIFS(标准!O:O,标准!B:B,A22)</f>
        <v>0</v>
      </c>
      <c r="E22" s="728">
        <f>SUMIFS(标准!P:P,标准!B:B,A22)</f>
        <v>0</v>
      </c>
      <c r="F22" s="728">
        <f>SUMIFS(标准!Q:Q,标准!B:B,A22)</f>
        <v>0</v>
      </c>
      <c r="L22" s="414" t="s">
        <v>5653</v>
      </c>
      <c r="M22" s="414" t="s">
        <v>5652</v>
      </c>
    </row>
    <row r="23" spans="1:13" ht="11.25" customHeight="1">
      <c r="B23" s="728"/>
      <c r="C23" s="728"/>
      <c r="D23" s="728"/>
      <c r="E23" s="728"/>
      <c r="F23" s="728"/>
      <c r="L23" s="414" t="s">
        <v>0</v>
      </c>
      <c r="M23" s="414" t="s">
        <v>5734</v>
      </c>
    </row>
    <row r="24" spans="1:13" ht="11.25" customHeight="1">
      <c r="B24" s="728"/>
      <c r="C24" s="728"/>
      <c r="D24" s="728"/>
      <c r="E24" s="728"/>
      <c r="F24" s="728"/>
      <c r="L24" s="414" t="s">
        <v>5654</v>
      </c>
      <c r="M24" s="414" t="s">
        <v>0</v>
      </c>
    </row>
    <row r="25" spans="1:13" ht="11.25" customHeight="1">
      <c r="B25" s="728"/>
      <c r="C25" s="728"/>
      <c r="D25" s="728"/>
      <c r="E25" s="512"/>
      <c r="F25" s="512"/>
      <c r="L25" s="414" t="s">
        <v>3693</v>
      </c>
      <c r="M25" s="414" t="s">
        <v>5735</v>
      </c>
    </row>
    <row r="26" spans="1:13" ht="11.25" customHeight="1">
      <c r="B26" s="728"/>
      <c r="C26" s="728"/>
      <c r="D26" s="728"/>
      <c r="E26" s="728"/>
      <c r="F26" s="728"/>
      <c r="L26" s="414" t="s">
        <v>5655</v>
      </c>
      <c r="M26" s="414" t="s">
        <v>3693</v>
      </c>
    </row>
    <row r="27" spans="1:13" ht="11.25" customHeight="1">
      <c r="M27" s="414" t="s">
        <v>5736</v>
      </c>
    </row>
  </sheetData>
  <phoneticPr fontId="14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58">
        <v>2680</v>
      </c>
    </row>
    <row r="2" spans="2:4">
      <c r="B2" t="s">
        <v>5631</v>
      </c>
      <c r="C2" t="s">
        <v>5631</v>
      </c>
      <c r="D2" t="s">
        <v>5631</v>
      </c>
    </row>
    <row r="3" spans="2:4">
      <c r="B3" t="s">
        <v>5632</v>
      </c>
      <c r="C3" t="s">
        <v>5632</v>
      </c>
      <c r="D3" t="s">
        <v>5632</v>
      </c>
    </row>
    <row r="4" spans="2:4">
      <c r="B4" t="s">
        <v>3</v>
      </c>
      <c r="C4" t="s">
        <v>3</v>
      </c>
      <c r="D4" t="s">
        <v>3</v>
      </c>
    </row>
    <row r="5" spans="2:4">
      <c r="B5" t="s">
        <v>5575</v>
      </c>
      <c r="C5" t="s">
        <v>5575</v>
      </c>
      <c r="D5" t="s">
        <v>5575</v>
      </c>
    </row>
    <row r="6" spans="2:4">
      <c r="B6" t="s">
        <v>0</v>
      </c>
      <c r="C6" t="s">
        <v>0</v>
      </c>
      <c r="D6" t="s">
        <v>0</v>
      </c>
    </row>
    <row r="7" spans="2:4">
      <c r="B7" t="s">
        <v>5633</v>
      </c>
      <c r="C7" t="s">
        <v>5633</v>
      </c>
      <c r="D7" t="s">
        <v>5633</v>
      </c>
    </row>
    <row r="8" spans="2:4">
      <c r="B8" t="s">
        <v>4860</v>
      </c>
      <c r="C8" t="s">
        <v>4860</v>
      </c>
      <c r="D8" t="s">
        <v>4860</v>
      </c>
    </row>
    <row r="9" spans="2:4">
      <c r="B9" t="s">
        <v>5634</v>
      </c>
      <c r="C9" t="s">
        <v>5634</v>
      </c>
      <c r="D9" t="s">
        <v>5634</v>
      </c>
    </row>
    <row r="10" spans="2:4">
      <c r="B10" t="s">
        <v>4646</v>
      </c>
      <c r="C10" t="s">
        <v>4646</v>
      </c>
      <c r="D10" t="s">
        <v>4646</v>
      </c>
    </row>
    <row r="11" spans="2:4">
      <c r="B11" t="s">
        <v>5581</v>
      </c>
      <c r="C11" t="s">
        <v>5581</v>
      </c>
      <c r="D11" t="s">
        <v>5581</v>
      </c>
    </row>
    <row r="12" spans="2:4">
      <c r="B12" t="s">
        <v>5635</v>
      </c>
      <c r="C12" t="s">
        <v>5635</v>
      </c>
      <c r="D12" t="s">
        <v>5635</v>
      </c>
    </row>
    <row r="13" spans="2:4">
      <c r="B13" t="s">
        <v>5636</v>
      </c>
      <c r="C13" t="s">
        <v>5636</v>
      </c>
      <c r="D13" t="s">
        <v>5636</v>
      </c>
    </row>
    <row r="14" spans="2:4">
      <c r="B14" t="s">
        <v>5637</v>
      </c>
      <c r="C14" t="s">
        <v>5637</v>
      </c>
      <c r="D14" t="s">
        <v>5637</v>
      </c>
    </row>
    <row r="15" spans="2:4">
      <c r="B15" t="s">
        <v>5584</v>
      </c>
      <c r="C15" t="s">
        <v>5584</v>
      </c>
      <c r="D15" t="s">
        <v>5584</v>
      </c>
    </row>
    <row r="16" spans="2:4">
      <c r="B16" t="s">
        <v>5638</v>
      </c>
      <c r="C16" t="s">
        <v>5638</v>
      </c>
      <c r="D16" t="s">
        <v>5638</v>
      </c>
    </row>
    <row r="17" spans="2:4">
      <c r="B17" t="s">
        <v>5639</v>
      </c>
      <c r="C17" t="s">
        <v>5639</v>
      </c>
      <c r="D17" t="s">
        <v>5639</v>
      </c>
    </row>
    <row r="18" spans="2:4">
      <c r="B18" t="s">
        <v>5640</v>
      </c>
      <c r="C18" t="s">
        <v>5640</v>
      </c>
      <c r="D18" t="s">
        <v>5640</v>
      </c>
    </row>
    <row r="19" spans="2:4">
      <c r="B19" t="s">
        <v>5641</v>
      </c>
      <c r="C19" t="s">
        <v>5641</v>
      </c>
      <c r="D19" t="s">
        <v>5641</v>
      </c>
    </row>
    <row r="20" spans="2:4">
      <c r="B20" t="s">
        <v>5642</v>
      </c>
      <c r="C20" t="s">
        <v>5642</v>
      </c>
      <c r="D20" t="s">
        <v>5642</v>
      </c>
    </row>
    <row r="21" spans="2:4">
      <c r="B21" t="s">
        <v>5643</v>
      </c>
      <c r="C21" t="s">
        <v>5643</v>
      </c>
      <c r="D21" t="s">
        <v>5643</v>
      </c>
    </row>
    <row r="22" spans="2:4">
      <c r="B22" t="s">
        <v>5644</v>
      </c>
      <c r="C22" t="s">
        <v>5644</v>
      </c>
      <c r="D22" t="s">
        <v>5644</v>
      </c>
    </row>
    <row r="23" spans="2:4">
      <c r="B23" t="s">
        <v>0</v>
      </c>
      <c r="C23" t="s">
        <v>0</v>
      </c>
      <c r="D23" t="s">
        <v>0</v>
      </c>
    </row>
    <row r="24" spans="2:4">
      <c r="B24" t="s">
        <v>5645</v>
      </c>
      <c r="C24" t="s">
        <v>5645</v>
      </c>
      <c r="D24" t="s">
        <v>5645</v>
      </c>
    </row>
    <row r="25" spans="2:4">
      <c r="B25" t="s">
        <v>3693</v>
      </c>
      <c r="C25" t="s">
        <v>3693</v>
      </c>
      <c r="D25" t="s">
        <v>3693</v>
      </c>
    </row>
    <row r="26" spans="2:4">
      <c r="B26" t="s">
        <v>5646</v>
      </c>
      <c r="C26" t="s">
        <v>5646</v>
      </c>
      <c r="D26" t="s">
        <v>5646</v>
      </c>
    </row>
  </sheetData>
  <phoneticPr fontId="14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167</v>
      </c>
      <c r="B1" s="494" t="s">
        <v>2</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185</v>
      </c>
    </row>
    <row r="3" spans="1:36" ht="12.75" customHeight="1">
      <c r="M3" s="511" t="s">
        <v>5656</v>
      </c>
      <c r="N3" s="511"/>
      <c r="O3" s="511"/>
      <c r="P3" s="511"/>
      <c r="S3" s="255"/>
      <c r="V3" s="255"/>
      <c r="W3" s="255"/>
    </row>
    <row r="4" spans="1:36" ht="12.75" customHeight="1">
      <c r="B4" s="541">
        <f>SUM(B11:B12)</f>
        <v>0</v>
      </c>
      <c r="C4" s="541">
        <f>SUM(C11:C12)</f>
        <v>0</v>
      </c>
      <c r="D4" s="541">
        <f>SUM(D11:D12)</f>
        <v>0</v>
      </c>
      <c r="E4" s="541">
        <f>SUM(E11:E12)</f>
        <v>0</v>
      </c>
      <c r="F4" s="541">
        <f>SUM(F11:F12)</f>
        <v>0</v>
      </c>
      <c r="M4" s="662" t="s">
        <v>5716</v>
      </c>
      <c r="N4" s="646"/>
      <c r="O4" s="640"/>
      <c r="P4" s="635"/>
      <c r="S4" s="255"/>
      <c r="V4" s="255"/>
    </row>
    <row r="5" spans="1:36" ht="12.75" customHeight="1">
      <c r="M5" s="661" t="s">
        <v>5717</v>
      </c>
      <c r="N5" s="647"/>
      <c r="O5" s="638"/>
      <c r="P5" s="636"/>
      <c r="S5" s="255"/>
      <c r="V5" s="255"/>
    </row>
    <row r="6" spans="1:36" ht="12.75" customHeight="1">
      <c r="M6" s="746" t="s">
        <v>5718</v>
      </c>
      <c r="N6" s="648"/>
      <c r="O6" s="639"/>
      <c r="P6" s="637"/>
      <c r="S6" s="255"/>
      <c r="V6" s="255"/>
    </row>
    <row r="7" spans="1:36" ht="12.75" customHeight="1">
      <c r="M7" s="518" t="s">
        <v>0</v>
      </c>
      <c r="N7" s="518"/>
      <c r="O7" s="632"/>
    </row>
    <row r="8" spans="1:36" ht="12.75" customHeight="1">
      <c r="B8" s="478"/>
      <c r="C8" s="478"/>
      <c r="D8" s="478"/>
      <c r="E8" s="478"/>
      <c r="F8" s="478"/>
      <c r="M8" t="s">
        <v>5576</v>
      </c>
    </row>
    <row r="9" spans="1:36" ht="12.75" customHeight="1">
      <c r="M9" t="s">
        <v>5657</v>
      </c>
    </row>
    <row r="10" spans="1:36" ht="12.75" customHeight="1">
      <c r="M10" t="s">
        <v>5658</v>
      </c>
    </row>
    <row r="11" spans="1:36" ht="12.75" customHeight="1">
      <c r="M11" t="s">
        <v>5659</v>
      </c>
    </row>
    <row r="12" spans="1:36" ht="12.75" customHeight="1">
      <c r="B12" s="728"/>
      <c r="C12" s="728"/>
      <c r="D12" s="728"/>
      <c r="E12" s="728"/>
      <c r="F12" s="728"/>
      <c r="M12" t="s">
        <v>5660</v>
      </c>
    </row>
    <row r="13" spans="1:36" ht="12.75" customHeight="1">
      <c r="B13" s="512"/>
      <c r="C13" s="728"/>
      <c r="D13" s="728"/>
      <c r="E13" s="728"/>
      <c r="F13" s="728"/>
      <c r="M13" t="s">
        <v>5648</v>
      </c>
    </row>
    <row r="14" spans="1:36" ht="12.75" customHeight="1">
      <c r="B14" s="728"/>
      <c r="C14" s="728"/>
      <c r="D14" s="728"/>
      <c r="E14" s="728"/>
      <c r="F14" s="512"/>
      <c r="M14" t="s">
        <v>5661</v>
      </c>
    </row>
    <row r="15" spans="1:36" ht="12.75" customHeight="1">
      <c r="B15" s="728"/>
      <c r="C15" s="728"/>
      <c r="D15" s="728"/>
      <c r="E15" s="728"/>
      <c r="F15" s="728"/>
      <c r="M15" t="s">
        <v>4798</v>
      </c>
    </row>
    <row r="16" spans="1:36" ht="12.75" customHeight="1">
      <c r="B16" s="728"/>
      <c r="C16" s="728"/>
      <c r="D16" s="728"/>
      <c r="E16" s="728"/>
      <c r="F16" s="728"/>
      <c r="M16" t="s">
        <v>4799</v>
      </c>
    </row>
    <row r="17" spans="2:16" ht="12.75" customHeight="1">
      <c r="B17" s="728"/>
      <c r="C17" s="728"/>
      <c r="D17" s="728"/>
      <c r="E17" s="728"/>
      <c r="F17" s="728"/>
      <c r="M17" t="s">
        <v>5662</v>
      </c>
    </row>
    <row r="18" spans="2:16" ht="12.75" customHeight="1">
      <c r="B18" s="728"/>
      <c r="C18" s="728"/>
      <c r="D18" s="728"/>
      <c r="E18" s="728"/>
      <c r="F18" s="728"/>
      <c r="M18" t="s">
        <v>5663</v>
      </c>
    </row>
    <row r="19" spans="2:16" ht="12.75" customHeight="1">
      <c r="B19" s="728"/>
      <c r="C19" s="728"/>
      <c r="D19" s="728"/>
      <c r="E19" s="728"/>
      <c r="F19" s="728"/>
      <c r="M19" t="s">
        <v>5664</v>
      </c>
    </row>
    <row r="20" spans="2:16" ht="12.75" customHeight="1">
      <c r="B20" s="512"/>
      <c r="C20" s="728"/>
      <c r="D20" s="728"/>
      <c r="E20" s="728"/>
      <c r="F20" s="512"/>
      <c r="M20" t="s">
        <v>5665</v>
      </c>
    </row>
    <row r="21" spans="2:16" ht="12.75" customHeight="1">
      <c r="B21" s="728"/>
      <c r="C21" s="512"/>
      <c r="D21" s="728"/>
      <c r="E21" s="512"/>
      <c r="F21" s="512"/>
      <c r="G21" s="512"/>
      <c r="M21" t="s">
        <v>5666</v>
      </c>
    </row>
    <row r="22" spans="2:16" ht="12.75" customHeight="1">
      <c r="B22" s="728"/>
      <c r="C22" s="728"/>
      <c r="D22" s="512"/>
      <c r="E22" s="728"/>
      <c r="F22" s="512"/>
      <c r="M22" t="s">
        <v>5667</v>
      </c>
    </row>
    <row r="23" spans="2:16" ht="12.75" customHeight="1">
      <c r="B23" s="512"/>
      <c r="C23" s="512"/>
      <c r="D23" s="512"/>
      <c r="E23" s="512"/>
      <c r="F23" s="512"/>
      <c r="M23" t="s">
        <v>0</v>
      </c>
    </row>
    <row r="24" spans="2:16" ht="12.75" customHeight="1">
      <c r="B24" s="728"/>
      <c r="C24" s="512"/>
      <c r="D24" s="728"/>
      <c r="E24" s="728"/>
      <c r="F24" s="728"/>
      <c r="M24" t="s">
        <v>5668</v>
      </c>
    </row>
    <row r="25" spans="2:16" ht="12.75" customHeight="1">
      <c r="B25" s="728"/>
      <c r="C25" s="728"/>
      <c r="D25" s="728"/>
      <c r="E25" s="728"/>
      <c r="F25" s="728"/>
      <c r="M25" t="s">
        <v>3693</v>
      </c>
    </row>
    <row r="26" spans="2:16" ht="12.75" customHeight="1">
      <c r="B26" s="512"/>
      <c r="C26" s="512"/>
      <c r="D26" s="512"/>
      <c r="E26" s="512"/>
      <c r="F26" s="512"/>
      <c r="M26" t="s">
        <v>5669</v>
      </c>
    </row>
    <row r="27" spans="2:16" ht="12.75" customHeight="1">
      <c r="B27" s="728"/>
      <c r="C27" s="728"/>
      <c r="D27" s="728"/>
      <c r="E27" s="728"/>
      <c r="F27" s="728"/>
    </row>
    <row r="28" spans="2:16" ht="12.75" customHeight="1">
      <c r="B28" s="728"/>
      <c r="C28" s="728"/>
      <c r="D28" s="728"/>
      <c r="E28" s="728"/>
      <c r="F28" s="728"/>
    </row>
    <row r="29" spans="2:16" ht="12.75" customHeight="1">
      <c r="B29" s="728"/>
      <c r="C29" s="728"/>
      <c r="D29" s="728"/>
      <c r="E29" s="728"/>
      <c r="F29" s="512"/>
    </row>
    <row r="30" spans="2:16" ht="12.75" customHeight="1">
      <c r="P30" s="518"/>
    </row>
    <row r="31" spans="2:16" ht="12.75" customHeight="1">
      <c r="M31" s="518"/>
    </row>
  </sheetData>
  <phoneticPr fontId="14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0" customWidth="1"/>
    <col min="7" max="11" width="3.7265625" style="510"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1"/>
    </row>
    <row r="2" spans="12:12" ht="12" customHeight="1">
      <c r="L2" s="1" t="s">
        <v>5574</v>
      </c>
    </row>
    <row r="3" spans="12:12" ht="12" customHeight="1">
      <c r="L3" s="1" t="s">
        <v>32</v>
      </c>
    </row>
    <row r="4" spans="12:12" ht="12" customHeight="1">
      <c r="L4" s="1" t="s">
        <v>3</v>
      </c>
    </row>
    <row r="5" spans="12:12" ht="12" customHeight="1">
      <c r="L5" s="1" t="s">
        <v>5575</v>
      </c>
    </row>
    <row r="6" spans="12:12" ht="12" customHeight="1">
      <c r="L6" s="1" t="s">
        <v>0</v>
      </c>
    </row>
    <row r="7" spans="12:12" ht="12" customHeight="1">
      <c r="L7" s="1" t="s">
        <v>5576</v>
      </c>
    </row>
    <row r="8" spans="12:12" ht="12" customHeight="1">
      <c r="L8" s="1" t="s">
        <v>5577</v>
      </c>
    </row>
    <row r="9" spans="12:12" ht="12" customHeight="1">
      <c r="L9" s="1" t="s">
        <v>5578</v>
      </c>
    </row>
    <row r="10" spans="12:12" ht="12" customHeight="1">
      <c r="L10" s="1" t="s">
        <v>5579</v>
      </c>
    </row>
    <row r="11" spans="12:12" ht="12" customHeight="1">
      <c r="L11" s="1" t="s">
        <v>5580</v>
      </c>
    </row>
    <row r="12" spans="12:12" ht="12" customHeight="1">
      <c r="L12" s="1" t="s">
        <v>4646</v>
      </c>
    </row>
    <row r="13" spans="12:12" ht="12" customHeight="1">
      <c r="L13" s="1" t="s">
        <v>4289</v>
      </c>
    </row>
    <row r="14" spans="12:12" ht="12" customHeight="1">
      <c r="L14" s="1" t="s">
        <v>4842</v>
      </c>
    </row>
    <row r="15" spans="12:12" ht="12" customHeight="1">
      <c r="L15" s="1" t="s">
        <v>5581</v>
      </c>
    </row>
    <row r="16" spans="12:12" ht="12" customHeight="1">
      <c r="L16" s="1" t="s">
        <v>5582</v>
      </c>
    </row>
    <row r="17" spans="12:12" ht="12" customHeight="1">
      <c r="L17" s="1" t="s">
        <v>5583</v>
      </c>
    </row>
    <row r="18" spans="12:12" ht="12" customHeight="1">
      <c r="L18" s="1" t="s">
        <v>5584</v>
      </c>
    </row>
    <row r="19" spans="12:12" ht="12" customHeight="1">
      <c r="L19" s="1" t="s">
        <v>5585</v>
      </c>
    </row>
    <row r="20" spans="12:12" ht="12" customHeight="1">
      <c r="L20" s="1" t="s">
        <v>3230</v>
      </c>
    </row>
    <row r="21" spans="12:12" ht="12" customHeight="1">
      <c r="L21" s="1" t="s">
        <v>4290</v>
      </c>
    </row>
    <row r="22" spans="12:12" ht="12" customHeight="1">
      <c r="L22" s="1" t="s">
        <v>0</v>
      </c>
    </row>
    <row r="23" spans="12:12" ht="12" customHeight="1">
      <c r="L23" s="1" t="s">
        <v>5586</v>
      </c>
    </row>
    <row r="24" spans="12:12" ht="12" customHeight="1">
      <c r="L24" s="1" t="s">
        <v>3693</v>
      </c>
    </row>
    <row r="25" spans="12:12" ht="12" customHeight="1">
      <c r="L25" s="1" t="s">
        <v>5587</v>
      </c>
    </row>
    <row r="27" spans="12:12" ht="12" customHeight="1">
      <c r="L27" s="1" t="s">
        <v>5699</v>
      </c>
    </row>
    <row r="28" spans="12:12" ht="12" customHeight="1">
      <c r="L28" s="1" t="s">
        <v>32</v>
      </c>
    </row>
    <row r="29" spans="12:12" ht="12" customHeight="1">
      <c r="L29" s="1" t="s">
        <v>3</v>
      </c>
    </row>
    <row r="30" spans="12:12" ht="12" customHeight="1">
      <c r="L30" s="1" t="s">
        <v>5575</v>
      </c>
    </row>
    <row r="31" spans="12:12" ht="12" customHeight="1">
      <c r="L31" s="1" t="s">
        <v>0</v>
      </c>
    </row>
    <row r="32" spans="12:12" ht="12" customHeight="1">
      <c r="L32" s="1" t="s">
        <v>5576</v>
      </c>
    </row>
    <row r="33" spans="2:12" ht="12" customHeight="1">
      <c r="B33" s="735"/>
      <c r="C33" s="512"/>
      <c r="D33" s="512"/>
      <c r="E33" s="512"/>
      <c r="F33" s="512"/>
      <c r="L33" s="1" t="s">
        <v>5577</v>
      </c>
    </row>
    <row r="34" spans="2:12" ht="12" customHeight="1">
      <c r="B34" s="735"/>
      <c r="C34" s="735"/>
      <c r="D34" s="735"/>
      <c r="E34" s="735"/>
      <c r="F34" s="735"/>
      <c r="L34" s="1" t="s">
        <v>5579</v>
      </c>
    </row>
    <row r="35" spans="2:12" ht="12" customHeight="1">
      <c r="B35" s="735"/>
      <c r="C35" s="735"/>
      <c r="D35" s="512"/>
      <c r="E35" s="512"/>
      <c r="F35" s="735"/>
      <c r="L35" s="1" t="s">
        <v>5700</v>
      </c>
    </row>
    <row r="36" spans="2:12" ht="12" customHeight="1">
      <c r="B36" s="735"/>
      <c r="C36" s="735"/>
      <c r="D36" s="735"/>
      <c r="E36" s="735"/>
      <c r="F36" s="735"/>
      <c r="L36" s="1" t="s">
        <v>5701</v>
      </c>
    </row>
    <row r="37" spans="2:12" ht="12" customHeight="1">
      <c r="B37" s="735"/>
      <c r="C37" s="735"/>
      <c r="D37" s="735"/>
      <c r="E37" s="735"/>
      <c r="F37" s="735"/>
      <c r="L37" s="1" t="s">
        <v>5702</v>
      </c>
    </row>
    <row r="38" spans="2:12" ht="12" customHeight="1">
      <c r="B38" s="735"/>
      <c r="C38" s="735"/>
      <c r="D38" s="735"/>
      <c r="E38" s="512"/>
      <c r="F38" s="512"/>
      <c r="L38" s="1" t="s">
        <v>5703</v>
      </c>
    </row>
    <row r="39" spans="2:12" ht="12" customHeight="1">
      <c r="B39" s="735"/>
      <c r="C39" s="735"/>
      <c r="D39" s="735"/>
      <c r="E39" s="735"/>
      <c r="F39" s="735"/>
      <c r="L39" s="1" t="s">
        <v>5704</v>
      </c>
    </row>
    <row r="40" spans="2:12" ht="12" customHeight="1">
      <c r="B40" s="735"/>
      <c r="C40" s="735"/>
      <c r="D40" s="735"/>
      <c r="E40" s="735"/>
      <c r="F40" s="735"/>
      <c r="L40" s="1" t="s">
        <v>5705</v>
      </c>
    </row>
    <row r="41" spans="2:12" ht="12" customHeight="1">
      <c r="B41" s="735"/>
      <c r="C41" s="735"/>
      <c r="D41" s="735"/>
      <c r="E41" s="735"/>
      <c r="F41" s="512"/>
      <c r="L41" s="1" t="s">
        <v>5706</v>
      </c>
    </row>
    <row r="42" spans="2:12" ht="12" customHeight="1">
      <c r="B42" s="735"/>
      <c r="C42" s="735"/>
      <c r="D42" s="735"/>
      <c r="E42" s="735"/>
      <c r="F42" s="735"/>
      <c r="L42" s="1" t="s">
        <v>5707</v>
      </c>
    </row>
    <row r="43" spans="2:12" ht="12" customHeight="1">
      <c r="B43" s="735"/>
      <c r="C43" s="512"/>
      <c r="D43" s="735"/>
      <c r="E43" s="735"/>
      <c r="F43" s="735"/>
      <c r="L43" s="1" t="s">
        <v>5708</v>
      </c>
    </row>
    <row r="44" spans="2:12" ht="12" customHeight="1">
      <c r="B44" s="735"/>
      <c r="C44" s="735"/>
      <c r="D44" s="735"/>
      <c r="E44" s="735"/>
      <c r="F44" s="735"/>
      <c r="L44" s="1" t="s">
        <v>5709</v>
      </c>
    </row>
    <row r="45" spans="2:12" ht="12" customHeight="1">
      <c r="B45" s="735"/>
      <c r="C45" s="735"/>
      <c r="D45" s="735"/>
      <c r="E45" s="735"/>
      <c r="F45" s="735"/>
      <c r="L45" s="1" t="s">
        <v>5710</v>
      </c>
    </row>
    <row r="46" spans="2:12" ht="12" customHeight="1">
      <c r="B46" s="735"/>
      <c r="C46" s="735"/>
      <c r="D46" s="735"/>
      <c r="E46" s="735"/>
      <c r="F46" s="735"/>
      <c r="L46" s="1" t="s">
        <v>5711</v>
      </c>
    </row>
    <row r="47" spans="2:12" ht="12" customHeight="1">
      <c r="B47" s="735"/>
      <c r="C47" s="735"/>
      <c r="D47" s="735"/>
      <c r="E47" s="735"/>
      <c r="F47" s="735"/>
      <c r="L47" s="1" t="s">
        <v>5712</v>
      </c>
    </row>
    <row r="48" spans="2:12" ht="12" customHeight="1">
      <c r="B48" s="735"/>
      <c r="C48" s="735"/>
      <c r="D48" s="735"/>
      <c r="E48" s="735"/>
      <c r="F48" s="735"/>
      <c r="L48" s="1" t="s">
        <v>5713</v>
      </c>
    </row>
    <row r="49" spans="2:12" ht="12" customHeight="1">
      <c r="B49" s="735"/>
      <c r="C49" s="512"/>
      <c r="D49" s="512"/>
      <c r="E49" s="512"/>
      <c r="F49" s="512"/>
      <c r="L49" s="1" t="s">
        <v>0</v>
      </c>
    </row>
    <row r="50" spans="2:12" ht="12" customHeight="1">
      <c r="L50" s="1" t="s">
        <v>5714</v>
      </c>
    </row>
    <row r="51" spans="2:12" ht="12" customHeight="1">
      <c r="L51" s="518" t="s">
        <v>3693</v>
      </c>
    </row>
    <row r="52" spans="2:12" ht="12" customHeight="1">
      <c r="L52" s="1" t="s">
        <v>5715</v>
      </c>
    </row>
  </sheetData>
  <phoneticPr fontId="14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545" customWidth="1"/>
    <col min="6" max="6" width="4.36328125" style="545" customWidth="1"/>
    <col min="7" max="10" width="3.453125" style="545" hidden="1" customWidth="1"/>
    <col min="11" max="11" width="4.26953125" style="545" hidden="1" customWidth="1"/>
    <col min="12" max="12" width="21.90625" style="536" customWidth="1"/>
    <col min="13" max="13" width="20" style="536" customWidth="1"/>
    <col min="14" max="14" width="18.453125" style="536" customWidth="1"/>
    <col min="15" max="15" width="19.26953125" style="536" customWidth="1"/>
    <col min="16" max="16" width="20.36328125" style="536" customWidth="1"/>
    <col min="17" max="17" width="18" style="536" customWidth="1"/>
    <col min="18" max="18" width="15.36328125" style="536" customWidth="1"/>
    <col min="19" max="19" width="3.08984375" style="536" customWidth="1"/>
    <col min="20" max="20" width="18.08984375" style="536" customWidth="1"/>
    <col min="21" max="21" width="18.7265625" style="536" customWidth="1"/>
    <col min="22" max="22" width="17.7265625" style="536" customWidth="1"/>
    <col min="23" max="23" width="15.36328125" style="536" customWidth="1"/>
    <col min="24" max="24" width="3.36328125" style="536" customWidth="1"/>
    <col min="25" max="28" width="13.26953125" style="536" customWidth="1"/>
    <col min="29" max="29" width="15.7265625" style="536" customWidth="1"/>
    <col min="30" max="37" width="15.36328125" style="536" customWidth="1"/>
    <col min="38" max="38" width="18.26953125" style="536" customWidth="1"/>
    <col min="39" max="39" width="16.36328125" style="536" customWidth="1"/>
    <col min="40" max="40" width="15.26953125" style="536" customWidth="1"/>
    <col min="41" max="41" width="14.6328125" style="536" customWidth="1"/>
    <col min="42" max="42" width="2.36328125" style="536" customWidth="1"/>
    <col min="43" max="43" width="16.453125" style="535" customWidth="1"/>
    <col min="44" max="45" width="16.453125" style="535" hidden="1" customWidth="1"/>
    <col min="46" max="46" width="16.453125" style="535" customWidth="1"/>
    <col min="47" max="16384" width="9" style="536"/>
  </cols>
  <sheetData>
    <row r="1" spans="1:46" ht="11.15" customHeight="1">
      <c r="B1" s="543" t="s">
        <v>2</v>
      </c>
      <c r="C1" s="543">
        <v>314</v>
      </c>
      <c r="D1" s="544">
        <v>444</v>
      </c>
      <c r="E1" s="544">
        <v>315</v>
      </c>
      <c r="F1" s="544">
        <v>201</v>
      </c>
      <c r="G1" s="544"/>
      <c r="H1" s="544"/>
      <c r="I1" s="544"/>
      <c r="J1" s="544"/>
      <c r="K1" s="544"/>
    </row>
    <row r="2" spans="1:46" ht="11.15" customHeight="1">
      <c r="L2" s="634"/>
      <c r="M2" s="634"/>
    </row>
    <row r="3" spans="1:46" ht="11.15" customHeight="1">
      <c r="L3" s="536" t="s">
        <v>5603</v>
      </c>
    </row>
    <row r="4" spans="1:46" ht="11.15" customHeight="1">
      <c r="B4" s="478"/>
      <c r="C4" s="478"/>
      <c r="D4" s="478"/>
      <c r="E4" s="478"/>
      <c r="F4" s="478"/>
      <c r="L4" s="536" t="s">
        <v>96</v>
      </c>
    </row>
    <row r="5" spans="1:46" ht="11.15" customHeight="1">
      <c r="B5" s="478"/>
      <c r="C5" s="478"/>
      <c r="D5" s="478"/>
      <c r="E5" s="478"/>
      <c r="F5" s="478"/>
      <c r="L5" s="536" t="s">
        <v>3</v>
      </c>
    </row>
    <row r="6" spans="1:46" ht="11.15" customHeight="1">
      <c r="B6" s="562"/>
      <c r="C6" s="562"/>
      <c r="D6" s="562"/>
      <c r="E6" s="562"/>
      <c r="F6" s="562"/>
      <c r="L6" s="536" t="s">
        <v>5575</v>
      </c>
    </row>
    <row r="7" spans="1:46" ht="11.15" customHeight="1">
      <c r="L7" s="536" t="s">
        <v>0</v>
      </c>
    </row>
    <row r="8" spans="1:46" ht="11.15" customHeight="1">
      <c r="A8" s="536" t="s">
        <v>112</v>
      </c>
      <c r="B8" s="728">
        <f>SUMIFS(标准!M:M,标准!B:B,A8)</f>
        <v>0</v>
      </c>
      <c r="C8" s="728">
        <f>SUMIFS(标准!N:N,标准!B:B,A8)</f>
        <v>0</v>
      </c>
      <c r="D8" s="728">
        <f>SUMIFS(标准!O:O,标准!B:B,A8)</f>
        <v>0</v>
      </c>
      <c r="E8" s="728">
        <f>SUMIFS(标准!P:P,标准!B:B,A8)</f>
        <v>0</v>
      </c>
      <c r="F8" s="728">
        <f>SUMIFS(标准!Q:Q,标准!B:B,A8)</f>
        <v>0</v>
      </c>
      <c r="L8" s="536" t="s">
        <v>4291</v>
      </c>
    </row>
    <row r="9" spans="1:46" ht="11.15" customHeight="1">
      <c r="A9" s="536" t="s">
        <v>5682</v>
      </c>
      <c r="B9" s="728">
        <f>SUMIFS(标准!M:M,标准!B:B,A9)</f>
        <v>0</v>
      </c>
      <c r="C9" s="728">
        <f>SUMIFS(标准!N:N,标准!B:B,A9)</f>
        <v>0</v>
      </c>
      <c r="D9" s="728">
        <f>SUMIFS(标准!O:O,标准!B:B,A9)</f>
        <v>0</v>
      </c>
      <c r="E9" s="728">
        <f>SUMIFS(标准!P:P,标准!B:B,A9)</f>
        <v>0</v>
      </c>
      <c r="F9" s="728">
        <f>SUMIFS(标准!Q:Q,标准!B:B,A9)</f>
        <v>0</v>
      </c>
      <c r="L9" s="536" t="s">
        <v>5604</v>
      </c>
    </row>
    <row r="10" spans="1:46" ht="11.15" customHeight="1">
      <c r="A10" s="536" t="s">
        <v>5683</v>
      </c>
      <c r="B10" s="486">
        <f>SUMIFS(标准!M:M,标准!B:B,A10)</f>
        <v>1</v>
      </c>
      <c r="C10" s="486">
        <f>SUMIFS(标准!N:N,标准!B:B,A10)</f>
        <v>1</v>
      </c>
      <c r="D10" s="486">
        <f>SUMIFS(标准!O:O,标准!B:B,A10)</f>
        <v>1</v>
      </c>
      <c r="E10" s="486">
        <f>SUMIFS(标准!P:P,标准!B:B,A10)</f>
        <v>1</v>
      </c>
      <c r="F10" s="728">
        <f>SUMIFS(标准!Q:Q,标准!B:B,A10)</f>
        <v>0</v>
      </c>
      <c r="L10" s="649" t="s">
        <v>5605</v>
      </c>
      <c r="M10" s="649"/>
    </row>
    <row r="11" spans="1:46" ht="11.15" customHeight="1">
      <c r="A11" s="536" t="s">
        <v>4434</v>
      </c>
      <c r="B11" s="728">
        <f>SUMIFS(标准!M:M,标准!B:B,A11)</f>
        <v>0</v>
      </c>
      <c r="C11" s="728">
        <f>SUMIFS(标准!N:N,标准!B:B,A11)</f>
        <v>0</v>
      </c>
      <c r="D11" s="728">
        <f>SUMIFS(标准!O:O,标准!B:B,A11)</f>
        <v>0</v>
      </c>
      <c r="E11" s="728">
        <f>SUMIFS(标准!P:P,标准!B:B,A11)</f>
        <v>0</v>
      </c>
      <c r="F11" s="728">
        <f>SUMIFS(标准!Q:Q,标准!B:B,A11)</f>
        <v>0</v>
      </c>
      <c r="L11" s="536" t="s">
        <v>5606</v>
      </c>
      <c r="N11" s="649"/>
    </row>
    <row r="12" spans="1:46" ht="11.15" customHeight="1">
      <c r="A12" s="536" t="s">
        <v>718</v>
      </c>
      <c r="B12" s="728">
        <f>SUMIFS(标准!M:M,标准!B:B,A12)</f>
        <v>0</v>
      </c>
      <c r="C12" s="728">
        <f>SUMIFS(标准!N:N,标准!B:B,A12)</f>
        <v>0</v>
      </c>
      <c r="D12" s="728">
        <f>SUMIFS(标准!O:O,标准!B:B,A12)</f>
        <v>0</v>
      </c>
      <c r="E12" s="728">
        <f>SUMIFS(标准!P:P,标准!B:B,A12)</f>
        <v>0</v>
      </c>
      <c r="F12" s="728">
        <f>SUMIFS(标准!Q:Q,标准!B:B,A12)</f>
        <v>0</v>
      </c>
      <c r="L12" s="536" t="s">
        <v>5607</v>
      </c>
    </row>
    <row r="13" spans="1:46" ht="11.15" customHeight="1">
      <c r="A13" s="536" t="s">
        <v>107</v>
      </c>
      <c r="B13" s="728">
        <f>SUMIFS(标准!M:M,标准!B:B,A13)</f>
        <v>0</v>
      </c>
      <c r="C13" s="728">
        <f>SUMIFS(标准!N:N,标准!B:B,A13)</f>
        <v>0</v>
      </c>
      <c r="D13" s="728">
        <f>SUMIFS(标准!O:O,标准!B:B,A13)</f>
        <v>0</v>
      </c>
      <c r="E13" s="728">
        <f>SUMIFS(标准!P:P,标准!B:B,A13)</f>
        <v>0</v>
      </c>
      <c r="F13" s="728">
        <f>SUMIFS(标准!Q:Q,标准!B:B,A13)</f>
        <v>0</v>
      </c>
      <c r="L13" s="536" t="s">
        <v>5608</v>
      </c>
    </row>
    <row r="14" spans="1:46" ht="11.15" customHeight="1">
      <c r="A14" s="536" t="s">
        <v>334</v>
      </c>
      <c r="B14" s="728">
        <f>SUMIFS(标准!M:M,标准!B:B,A14)</f>
        <v>0</v>
      </c>
      <c r="C14" s="728">
        <f>SUMIFS(标准!N:N,标准!B:B,A14)</f>
        <v>0</v>
      </c>
      <c r="D14" s="728">
        <f>SUMIFS(标准!O:O,标准!B:B,A14)</f>
        <v>0</v>
      </c>
      <c r="E14" s="728">
        <f>SUMIFS(标准!P:P,标准!B:B,A14)</f>
        <v>0</v>
      </c>
      <c r="F14" s="728">
        <f>SUMIFS(标准!Q:Q,标准!B:B,A14)</f>
        <v>0</v>
      </c>
      <c r="L14" s="536" t="s">
        <v>4348</v>
      </c>
      <c r="AQ14" s="542"/>
      <c r="AR14" s="542"/>
      <c r="AS14" s="542"/>
      <c r="AT14" s="542"/>
    </row>
    <row r="15" spans="1:46" ht="11.15" customHeight="1">
      <c r="A15" s="536" t="s">
        <v>5684</v>
      </c>
      <c r="B15" s="728">
        <f>SUMIFS(标准!M:M,标准!B:B,A15)</f>
        <v>0</v>
      </c>
      <c r="C15" s="728">
        <f>SUMIFS(标准!N:N,标准!B:B,A15)</f>
        <v>0</v>
      </c>
      <c r="D15" s="728">
        <f>SUMIFS(标准!O:O,标准!B:B,A15)</f>
        <v>0</v>
      </c>
      <c r="E15" s="728">
        <f>SUMIFS(标准!P:P,标准!B:B,A15)</f>
        <v>0</v>
      </c>
      <c r="F15" s="728">
        <f>SUMIFS(标准!Q:Q,标准!B:B,A15)</f>
        <v>0</v>
      </c>
      <c r="L15" s="536" t="s">
        <v>5609</v>
      </c>
      <c r="AP15" s="542"/>
      <c r="AQ15" s="542"/>
      <c r="AR15" s="542"/>
      <c r="AS15" s="542"/>
      <c r="AT15" s="536"/>
    </row>
    <row r="16" spans="1:46" ht="11.15" customHeight="1">
      <c r="A16" s="536" t="s">
        <v>5278</v>
      </c>
      <c r="B16" s="728">
        <f>SUMIFS(标准!M:M,标准!B:B,A16)</f>
        <v>0</v>
      </c>
      <c r="C16" s="728">
        <f>SUMIFS(标准!N:N,标准!B:B,A16)</f>
        <v>0</v>
      </c>
      <c r="D16" s="728">
        <f>SUMIFS(标准!O:O,标准!B:B,A16)</f>
        <v>0</v>
      </c>
      <c r="E16" s="728">
        <f>SUMIFS(标准!P:P,标准!B:B,A16)</f>
        <v>0</v>
      </c>
      <c r="F16" s="728">
        <f>SUMIFS(标准!Q:Q,标准!B:B,A16)</f>
        <v>0</v>
      </c>
      <c r="L16" s="536" t="s">
        <v>5610</v>
      </c>
      <c r="AQ16" s="542"/>
      <c r="AR16" s="542"/>
      <c r="AS16" s="542"/>
      <c r="AT16" s="542"/>
    </row>
    <row r="17" spans="1:46" ht="11.15" customHeight="1">
      <c r="A17" s="536" t="s">
        <v>585</v>
      </c>
      <c r="B17" s="728">
        <f>SUMIFS(标准!M:M,标准!B:B,A17)</f>
        <v>0</v>
      </c>
      <c r="C17" s="728">
        <f>SUMIFS(标准!N:N,标准!B:B,A17)</f>
        <v>0</v>
      </c>
      <c r="D17" s="728">
        <f>SUMIFS(标准!O:O,标准!B:B,A17)</f>
        <v>0</v>
      </c>
      <c r="E17" s="728">
        <f>SUMIFS(标准!P:P,标准!B:B,A17)</f>
        <v>0</v>
      </c>
      <c r="F17" s="728">
        <f>SUMIFS(标准!Q:Q,标准!B:B,A17)</f>
        <v>0</v>
      </c>
      <c r="L17" s="536" t="s">
        <v>5611</v>
      </c>
      <c r="AQ17" s="542"/>
      <c r="AR17" s="542"/>
      <c r="AS17" s="542"/>
      <c r="AT17" s="542"/>
    </row>
    <row r="18" spans="1:46" ht="11.15" customHeight="1">
      <c r="A18" s="536" t="s">
        <v>97</v>
      </c>
      <c r="B18" s="728">
        <f>SUMIFS(标准!M:M,标准!B:B,A18)</f>
        <v>0</v>
      </c>
      <c r="C18" s="728">
        <f>SUMIFS(标准!N:N,标准!B:B,A18)</f>
        <v>0</v>
      </c>
      <c r="D18" s="728">
        <f>SUMIFS(标准!O:O,标准!B:B,A18)</f>
        <v>0</v>
      </c>
      <c r="E18" s="728">
        <f>SUMIFS(标准!P:P,标准!B:B,A18)</f>
        <v>0</v>
      </c>
      <c r="F18" s="728">
        <f>SUMIFS(标准!Q:Q,标准!B:B,A18)</f>
        <v>0</v>
      </c>
      <c r="L18" s="536" t="s">
        <v>5612</v>
      </c>
    </row>
    <row r="19" spans="1:46" ht="11.15" customHeight="1">
      <c r="A19" s="536" t="s">
        <v>5685</v>
      </c>
      <c r="B19" s="486">
        <f>SUMIFS(标准!M:M,标准!B:B,A19)</f>
        <v>1</v>
      </c>
      <c r="C19" s="486">
        <f>SUMIFS(标准!N:N,标准!B:B,A19)</f>
        <v>1</v>
      </c>
      <c r="D19" s="486">
        <f>SUMIFS(标准!O:O,标准!B:B,A19)</f>
        <v>1</v>
      </c>
      <c r="E19" s="486">
        <f>SUMIFS(标准!P:P,标准!B:B,A19)</f>
        <v>1</v>
      </c>
      <c r="F19" s="486">
        <f>SUMIFS(标准!Q:Q,标准!B:B,A19)</f>
        <v>1</v>
      </c>
      <c r="L19" s="536" t="s">
        <v>5613</v>
      </c>
    </row>
    <row r="20" spans="1:46" ht="11.15" customHeight="1">
      <c r="A20" s="536" t="s">
        <v>4439</v>
      </c>
      <c r="B20" s="728">
        <f>SUMIFS(标准!M:M,标准!B:B,A20)</f>
        <v>0</v>
      </c>
      <c r="C20" s="728">
        <f>SUMIFS(标准!N:N,标准!B:B,A20)</f>
        <v>0</v>
      </c>
      <c r="D20" s="728">
        <f>SUMIFS(标准!O:O,标准!B:B,A20)</f>
        <v>0</v>
      </c>
      <c r="E20" s="728">
        <f>SUMIFS(标准!P:P,标准!B:B,A20)</f>
        <v>0</v>
      </c>
      <c r="F20" s="728">
        <f>SUMIFS(标准!Q:Q,标准!B:B,A20)</f>
        <v>0</v>
      </c>
      <c r="L20" s="536" t="s">
        <v>5614</v>
      </c>
      <c r="AQ20" s="546"/>
      <c r="AR20" s="546"/>
      <c r="AS20" s="546"/>
      <c r="AT20" s="546"/>
    </row>
    <row r="21" spans="1:46" ht="11.15" customHeight="1">
      <c r="A21" s="536" t="s">
        <v>110</v>
      </c>
      <c r="B21" s="728">
        <f>SUMIFS(标准!M:M,标准!B:B,A21)</f>
        <v>0</v>
      </c>
      <c r="C21" s="728">
        <f>SUMIFS(标准!N:N,标准!B:B,A21)</f>
        <v>0</v>
      </c>
      <c r="D21" s="728">
        <f>SUMIFS(标准!O:O,标准!B:B,A21)</f>
        <v>0</v>
      </c>
      <c r="E21" s="728">
        <f>SUMIFS(标准!P:P,标准!B:B,A21)</f>
        <v>0</v>
      </c>
      <c r="F21" s="728">
        <f>SUMIFS(标准!Q:Q,标准!B:B,A21)</f>
        <v>0</v>
      </c>
      <c r="L21" s="536" t="s">
        <v>5615</v>
      </c>
      <c r="AQ21" s="542"/>
      <c r="AR21" s="542"/>
      <c r="AS21" s="542"/>
      <c r="AT21" s="542"/>
    </row>
    <row r="22" spans="1:46" ht="11.15" customHeight="1">
      <c r="A22" s="536" t="s">
        <v>5686</v>
      </c>
      <c r="B22" s="486">
        <f>SUMIFS(标准!M:M,标准!B:B,A22)</f>
        <v>2</v>
      </c>
      <c r="C22" s="486">
        <f>SUMIFS(标准!N:N,标准!B:B,A22)</f>
        <v>0</v>
      </c>
      <c r="D22" s="486">
        <f>SUMIFS(标准!O:O,标准!B:B,A22)</f>
        <v>0</v>
      </c>
      <c r="E22" s="486">
        <f>SUMIFS(标准!P:P,标准!B:B,A22)</f>
        <v>1</v>
      </c>
      <c r="F22" s="486">
        <f>SUMIFS(标准!Q:Q,标准!B:B,A22)</f>
        <v>1</v>
      </c>
      <c r="L22" s="536" t="s">
        <v>5616</v>
      </c>
      <c r="AQ22" s="542"/>
      <c r="AR22" s="542"/>
      <c r="AS22" s="542"/>
      <c r="AT22" s="542"/>
    </row>
    <row r="23" spans="1:46" ht="11.15" customHeight="1">
      <c r="A23" s="536" t="s">
        <v>5687</v>
      </c>
      <c r="B23" s="728">
        <f>SUMIFS(标准!M:M,标准!B:B,A23)</f>
        <v>0</v>
      </c>
      <c r="C23" s="728">
        <f>SUMIFS(标准!N:N,标准!B:B,A23)</f>
        <v>0</v>
      </c>
      <c r="D23" s="728">
        <f>SUMIFS(标准!O:O,标准!B:B,A23)</f>
        <v>0</v>
      </c>
      <c r="E23" s="728">
        <f>SUMIFS(标准!P:P,标准!B:B,A23)</f>
        <v>0</v>
      </c>
      <c r="F23" s="728">
        <f>SUMIFS(标准!Q:Q,标准!B:B,A23)</f>
        <v>0</v>
      </c>
      <c r="L23" s="536" t="s">
        <v>5617</v>
      </c>
      <c r="AQ23" s="542"/>
      <c r="AR23" s="542"/>
      <c r="AS23" s="542"/>
      <c r="AT23" s="542"/>
    </row>
    <row r="24" spans="1:46" ht="11.15" customHeight="1">
      <c r="A24" s="536"/>
      <c r="B24" s="728"/>
      <c r="C24" s="728"/>
      <c r="D24" s="512"/>
      <c r="E24" s="728"/>
      <c r="F24" s="728"/>
      <c r="L24" s="536" t="s">
        <v>0</v>
      </c>
      <c r="AQ24" s="542"/>
      <c r="AR24" s="542"/>
      <c r="AS24" s="542"/>
      <c r="AT24" s="542"/>
    </row>
    <row r="25" spans="1:46" ht="11.15" customHeight="1">
      <c r="A25" s="536"/>
      <c r="B25" s="728"/>
      <c r="C25" s="728"/>
      <c r="D25" s="728"/>
      <c r="E25" s="728"/>
      <c r="F25" s="728"/>
      <c r="L25" s="536" t="s">
        <v>5618</v>
      </c>
      <c r="AQ25" s="542"/>
      <c r="AR25" s="542"/>
      <c r="AS25" s="542"/>
      <c r="AT25" s="542"/>
    </row>
    <row r="26" spans="1:46" ht="12" customHeight="1">
      <c r="L26" s="536" t="s">
        <v>3693</v>
      </c>
      <c r="AQ26" s="542" t="s">
        <v>135</v>
      </c>
    </row>
    <row r="27" spans="1:46" ht="15.75" customHeight="1">
      <c r="L27" s="536" t="s">
        <v>5619</v>
      </c>
      <c r="AQ27" s="469"/>
      <c r="AR27" s="469"/>
      <c r="AS27" s="469"/>
    </row>
    <row r="28" spans="1:46" ht="11.15" customHeight="1">
      <c r="AQ28" s="542"/>
    </row>
    <row r="29" spans="1:46" ht="11.15" customHeight="1">
      <c r="L29" s="536" t="s">
        <v>5620</v>
      </c>
      <c r="AQ29" s="542" t="s">
        <v>137</v>
      </c>
    </row>
    <row r="30" spans="1:46" ht="11.15" customHeight="1">
      <c r="L30" s="536" t="s">
        <v>96</v>
      </c>
      <c r="AQ30" s="542" t="s">
        <v>138</v>
      </c>
    </row>
    <row r="31" spans="1:46" ht="11.15" customHeight="1">
      <c r="L31" s="536" t="s">
        <v>3</v>
      </c>
      <c r="AQ31" s="548"/>
    </row>
    <row r="32" spans="1:46" ht="11.15" customHeight="1">
      <c r="L32" s="536" t="s">
        <v>5575</v>
      </c>
    </row>
    <row r="33" spans="1:45" ht="11.15" customHeight="1">
      <c r="L33" s="536" t="s">
        <v>0</v>
      </c>
      <c r="AQ33" s="538"/>
      <c r="AR33" s="538"/>
      <c r="AS33" s="538"/>
    </row>
    <row r="34" spans="1:45" ht="11.15" customHeight="1">
      <c r="A34" s="536" t="s">
        <v>112</v>
      </c>
      <c r="B34" s="728">
        <f>SUMIFS(标准!M:M,标准!B:B,A34)</f>
        <v>0</v>
      </c>
      <c r="C34" s="728">
        <f>SUMIFS(标准!N:N,标准!B:B,A34)</f>
        <v>0</v>
      </c>
      <c r="D34" s="728">
        <f>SUMIFS(标准!O:O,标准!B:B,A34)</f>
        <v>0</v>
      </c>
      <c r="E34" s="728">
        <f>SUMIFS(标准!P:P,标准!B:B,A34)</f>
        <v>0</v>
      </c>
      <c r="F34" s="728">
        <f>SUMIFS(标准!Q:Q,标准!B:B,A34)</f>
        <v>0</v>
      </c>
      <c r="L34" s="536" t="s">
        <v>4291</v>
      </c>
    </row>
    <row r="35" spans="1:45" ht="11.15" customHeight="1">
      <c r="A35" s="536" t="s">
        <v>5682</v>
      </c>
      <c r="B35" s="728">
        <f>SUMIFS(标准!M:M,标准!B:B,A35)</f>
        <v>0</v>
      </c>
      <c r="C35" s="728">
        <f>SUMIFS(标准!N:N,标准!B:B,A35)</f>
        <v>0</v>
      </c>
      <c r="D35" s="728">
        <f>SUMIFS(标准!O:O,标准!B:B,A35)</f>
        <v>0</v>
      </c>
      <c r="E35" s="728">
        <f>SUMIFS(标准!P:P,标准!B:B,A35)</f>
        <v>0</v>
      </c>
      <c r="F35" s="728">
        <f>SUMIFS(标准!Q:Q,标准!B:B,A35)</f>
        <v>0</v>
      </c>
      <c r="L35" s="536" t="s">
        <v>5604</v>
      </c>
    </row>
    <row r="36" spans="1:45" ht="11.15" customHeight="1">
      <c r="A36" s="536" t="s">
        <v>108</v>
      </c>
      <c r="B36" s="728">
        <f>SUMIFS(标准!M:M,标准!B:B,A36)</f>
        <v>0</v>
      </c>
      <c r="C36" s="728">
        <f>SUMIFS(标准!N:N,标准!B:B,A36)</f>
        <v>0</v>
      </c>
      <c r="D36" s="728">
        <f>SUMIFS(标准!O:O,标准!B:B,A36)</f>
        <v>0</v>
      </c>
      <c r="E36" s="728">
        <f>SUMIFS(标准!P:P,标准!B:B,A36)</f>
        <v>0</v>
      </c>
      <c r="F36" s="728">
        <f>SUMIFS(标准!Q:Q,标准!B:B,A36)</f>
        <v>0</v>
      </c>
      <c r="L36" s="536" t="s">
        <v>5621</v>
      </c>
    </row>
    <row r="37" spans="1:45" ht="11.15" customHeight="1">
      <c r="A37" s="536" t="s">
        <v>5683</v>
      </c>
      <c r="B37" s="486">
        <f>SUMIFS(标准!M:M,标准!B:B,A37)</f>
        <v>1</v>
      </c>
      <c r="C37" s="486">
        <f>SUMIFS(标准!N:N,标准!B:B,A37)</f>
        <v>1</v>
      </c>
      <c r="D37" s="486">
        <f>SUMIFS(标准!O:O,标准!B:B,A37)</f>
        <v>1</v>
      </c>
      <c r="E37" s="486">
        <f>SUMIFS(标准!P:P,标准!B:B,A37)</f>
        <v>1</v>
      </c>
      <c r="F37" s="728">
        <f>SUMIFS(标准!Q:Q,标准!B:B,A37)</f>
        <v>0</v>
      </c>
      <c r="L37" s="536" t="s">
        <v>5605</v>
      </c>
    </row>
    <row r="38" spans="1:45" ht="11.15" customHeight="1">
      <c r="A38" s="536" t="s">
        <v>718</v>
      </c>
      <c r="B38" s="728">
        <f>SUMIFS(标准!M:M,标准!B:B,A38)</f>
        <v>0</v>
      </c>
      <c r="C38" s="728">
        <f>SUMIFS(标准!N:N,标准!B:B,A38)</f>
        <v>0</v>
      </c>
      <c r="D38" s="728">
        <f>SUMIFS(标准!O:O,标准!B:B,A38)</f>
        <v>0</v>
      </c>
      <c r="E38" s="728">
        <f>SUMIFS(标准!P:P,标准!B:B,A38)</f>
        <v>0</v>
      </c>
      <c r="F38" s="728">
        <f>SUMIFS(标准!Q:Q,标准!B:B,A38)</f>
        <v>0</v>
      </c>
      <c r="L38" s="536" t="s">
        <v>5607</v>
      </c>
    </row>
    <row r="39" spans="1:45" ht="11.15" customHeight="1">
      <c r="A39" s="536" t="s">
        <v>334</v>
      </c>
      <c r="B39" s="728">
        <f>SUMIFS(标准!M:M,标准!B:B,A39)</f>
        <v>0</v>
      </c>
      <c r="C39" s="728">
        <f>SUMIFS(标准!N:N,标准!B:B,A39)</f>
        <v>0</v>
      </c>
      <c r="D39" s="728">
        <f>SUMIFS(标准!O:O,标准!B:B,A39)</f>
        <v>0</v>
      </c>
      <c r="E39" s="728">
        <f>SUMIFS(标准!P:P,标准!B:B,A39)</f>
        <v>0</v>
      </c>
      <c r="F39" s="728">
        <f>SUMIFS(标准!Q:Q,标准!B:B,A39)</f>
        <v>0</v>
      </c>
      <c r="L39" s="536" t="s">
        <v>4843</v>
      </c>
    </row>
    <row r="40" spans="1:45" ht="11.15" customHeight="1">
      <c r="A40" s="536" t="s">
        <v>5278</v>
      </c>
      <c r="B40" s="728">
        <f>SUMIFS(标准!M:M,标准!B:B,A40)</f>
        <v>0</v>
      </c>
      <c r="C40" s="728">
        <f>SUMIFS(标准!N:N,标准!B:B,A40)</f>
        <v>0</v>
      </c>
      <c r="D40" s="728">
        <f>SUMIFS(标准!O:O,标准!B:B,A40)</f>
        <v>0</v>
      </c>
      <c r="E40" s="728">
        <f>SUMIFS(标准!P:P,标准!B:B,A40)</f>
        <v>0</v>
      </c>
      <c r="F40" s="728">
        <f>SUMIFS(标准!Q:Q,标准!B:B,A40)</f>
        <v>0</v>
      </c>
      <c r="L40" s="536" t="s">
        <v>5610</v>
      </c>
    </row>
    <row r="41" spans="1:45" ht="11.15" customHeight="1">
      <c r="A41" s="536" t="s">
        <v>585</v>
      </c>
      <c r="B41" s="728">
        <f>SUMIFS(标准!M:M,标准!B:B,A41)</f>
        <v>0</v>
      </c>
      <c r="C41" s="728">
        <f>SUMIFS(标准!N:N,标准!B:B,A41)</f>
        <v>0</v>
      </c>
      <c r="D41" s="728">
        <f>SUMIFS(标准!O:O,标准!B:B,A41)</f>
        <v>0</v>
      </c>
      <c r="E41" s="728">
        <f>SUMIFS(标准!P:P,标准!B:B,A41)</f>
        <v>0</v>
      </c>
      <c r="F41" s="728">
        <f>SUMIFS(标准!Q:Q,标准!B:B,A41)</f>
        <v>0</v>
      </c>
      <c r="L41" s="536" t="s">
        <v>5611</v>
      </c>
    </row>
    <row r="42" spans="1:45" ht="11.15" customHeight="1">
      <c r="A42" s="536" t="s">
        <v>103</v>
      </c>
      <c r="B42" s="728">
        <f>SUMIFS(标准!M:M,标准!B:B,A42)</f>
        <v>0</v>
      </c>
      <c r="C42" s="728">
        <f>SUMIFS(标准!N:N,标准!B:B,A42)</f>
        <v>0</v>
      </c>
      <c r="D42" s="728">
        <f>SUMIFS(标准!O:O,标准!B:B,A42)</f>
        <v>0</v>
      </c>
      <c r="E42" s="728">
        <f>SUMIFS(标准!P:P,标准!B:B,A42)</f>
        <v>0</v>
      </c>
      <c r="F42" s="728">
        <f>SUMIFS(标准!Q:Q,标准!B:B,A42)</f>
        <v>0</v>
      </c>
      <c r="L42" s="536" t="s">
        <v>3702</v>
      </c>
    </row>
    <row r="43" spans="1:45" ht="11.15" customHeight="1">
      <c r="A43" s="536" t="s">
        <v>5366</v>
      </c>
      <c r="B43" s="728">
        <f>SUMIFS(标准!M:M,标准!B:B,A43)</f>
        <v>0</v>
      </c>
      <c r="C43" s="728">
        <f>SUMIFS(标准!N:N,标准!B:B,A43)</f>
        <v>0</v>
      </c>
      <c r="D43" s="728">
        <f>SUMIFS(标准!O:O,标准!B:B,A43)</f>
        <v>0</v>
      </c>
      <c r="E43" s="728">
        <f>SUMIFS(标准!P:P,标准!B:B,A43)</f>
        <v>0</v>
      </c>
      <c r="F43" s="728">
        <f>SUMIFS(标准!Q:Q,标准!B:B,A43)</f>
        <v>0</v>
      </c>
      <c r="L43" s="536" t="s">
        <v>5622</v>
      </c>
    </row>
    <row r="44" spans="1:45" ht="11.15" customHeight="1">
      <c r="A44" s="536" t="s">
        <v>5360</v>
      </c>
      <c r="B44" s="728">
        <f>SUMIFS(标准!M:M,标准!B:B,A44)</f>
        <v>0</v>
      </c>
      <c r="C44" s="728">
        <f>SUMIFS(标准!N:N,标准!B:B,A44)</f>
        <v>0</v>
      </c>
      <c r="D44" s="728">
        <f>SUMIFS(标准!O:O,标准!B:B,A44)</f>
        <v>0</v>
      </c>
      <c r="E44" s="728">
        <f>SUMIFS(标准!P:P,标准!B:B,A44)</f>
        <v>0</v>
      </c>
      <c r="F44" s="728">
        <f>SUMIFS(标准!Q:Q,标准!B:B,A44)</f>
        <v>0</v>
      </c>
      <c r="L44" s="536" t="s">
        <v>5623</v>
      </c>
    </row>
    <row r="45" spans="1:45" ht="11.15" customHeight="1">
      <c r="A45" s="536" t="s">
        <v>5686</v>
      </c>
      <c r="B45" s="486">
        <f>SUMIFS(标准!M:M,标准!B:B,A45)</f>
        <v>2</v>
      </c>
      <c r="C45" s="486">
        <f>SUMIFS(标准!N:N,标准!B:B,A45)</f>
        <v>0</v>
      </c>
      <c r="D45" s="486">
        <f>SUMIFS(标准!O:O,标准!B:B,A45)</f>
        <v>0</v>
      </c>
      <c r="E45" s="486">
        <f>SUMIFS(标准!P:P,标准!B:B,A45)</f>
        <v>1</v>
      </c>
      <c r="F45" s="486">
        <f>SUMIFS(标准!Q:Q,标准!B:B,A45)</f>
        <v>1</v>
      </c>
      <c r="L45" s="536" t="s">
        <v>5616</v>
      </c>
    </row>
    <row r="46" spans="1:45" ht="11.15" customHeight="1">
      <c r="A46" s="536" t="s">
        <v>5688</v>
      </c>
      <c r="B46" s="728">
        <f>SUMIFS(标准!M:M,标准!B:B,A46)</f>
        <v>0</v>
      </c>
      <c r="C46" s="486">
        <f>SUMIFS(标准!N:N,标准!B:B,A46)</f>
        <v>1</v>
      </c>
      <c r="D46" s="486">
        <f>SUMIFS(标准!O:O,标准!B:B,A46)</f>
        <v>1</v>
      </c>
      <c r="E46" s="486">
        <f>SUMIFS(标准!P:P,标准!B:B,A46)</f>
        <v>1</v>
      </c>
      <c r="F46" s="486">
        <f>SUMIFS(标准!Q:Q,标准!B:B,A46)</f>
        <v>2</v>
      </c>
      <c r="L46" s="536" t="s">
        <v>5624</v>
      </c>
    </row>
    <row r="47" spans="1:45" ht="11.15" customHeight="1">
      <c r="A47" s="536" t="s">
        <v>214</v>
      </c>
      <c r="B47" s="728">
        <f>SUMIFS(标准!M:M,标准!B:B,A47)</f>
        <v>0</v>
      </c>
      <c r="C47" s="728">
        <f>SUMIFS(标准!N:N,标准!B:B,A47)</f>
        <v>0</v>
      </c>
      <c r="D47" s="728">
        <f>SUMIFS(标准!O:O,标准!B:B,A47)</f>
        <v>0</v>
      </c>
      <c r="E47" s="728">
        <f>SUMIFS(标准!P:P,标准!B:B,A47)</f>
        <v>0</v>
      </c>
      <c r="F47" s="728">
        <f>SUMIFS(标准!Q:Q,标准!B:B,A47)</f>
        <v>0</v>
      </c>
      <c r="L47" s="536" t="s">
        <v>4292</v>
      </c>
    </row>
    <row r="48" spans="1:45" ht="11.15" customHeight="1">
      <c r="A48" s="536" t="s">
        <v>5689</v>
      </c>
      <c r="B48" s="486">
        <f>SUMIFS(标准!M:M,标准!B:B,A48)</f>
        <v>0</v>
      </c>
      <c r="C48" s="486">
        <f>SUMIFS(标准!N:N,标准!B:B,A48)</f>
        <v>1</v>
      </c>
      <c r="D48" s="486">
        <f>SUMIFS(标准!O:O,标准!B:B,A48)</f>
        <v>0</v>
      </c>
      <c r="E48" s="486">
        <f>SUMIFS(标准!P:P,标准!B:B,A48)</f>
        <v>0</v>
      </c>
      <c r="F48" s="486">
        <f>SUMIFS(标准!Q:Q,标准!B:B,A48)</f>
        <v>1</v>
      </c>
      <c r="L48" s="536" t="s">
        <v>5625</v>
      </c>
    </row>
    <row r="49" spans="1:12" ht="11.15" customHeight="1">
      <c r="A49" s="536" t="s">
        <v>5434</v>
      </c>
      <c r="B49" s="486">
        <f>SUMIFS(标准!M:M,标准!B:B,A49)</f>
        <v>1</v>
      </c>
      <c r="C49" s="486">
        <f>SUMIFS(标准!N:N,标准!B:B,A49)</f>
        <v>1</v>
      </c>
      <c r="D49" s="486">
        <f>SUMIFS(标准!O:O,标准!B:B,A49)</f>
        <v>1</v>
      </c>
      <c r="E49" s="486">
        <f>SUMIFS(标准!P:P,标准!B:B,A49)</f>
        <v>1</v>
      </c>
      <c r="F49" s="486">
        <f>SUMIFS(标准!Q:Q,标准!B:B,A49)</f>
        <v>1</v>
      </c>
      <c r="L49" s="536" t="s">
        <v>5626</v>
      </c>
    </row>
    <row r="50" spans="1:12" ht="11.15" customHeight="1">
      <c r="A50" s="536" t="s">
        <v>5431</v>
      </c>
      <c r="B50" s="728">
        <f>SUMIFS(标准!M:M,标准!B:B,A50)</f>
        <v>0</v>
      </c>
      <c r="C50" s="728">
        <f>SUMIFS(标准!N:N,标准!B:B,A50)</f>
        <v>0</v>
      </c>
      <c r="D50" s="728">
        <f>SUMIFS(标准!O:O,标准!B:B,A50)</f>
        <v>0</v>
      </c>
      <c r="E50" s="728">
        <f>SUMIFS(标准!P:P,标准!B:B,A50)</f>
        <v>0</v>
      </c>
      <c r="F50" s="728">
        <f>SUMIFS(标准!Q:Q,标准!B:B,A50)</f>
        <v>0</v>
      </c>
      <c r="L50" s="536" t="s">
        <v>5627</v>
      </c>
    </row>
    <row r="51" spans="1:12" ht="11.15" customHeight="1">
      <c r="L51" s="536" t="s">
        <v>0</v>
      </c>
    </row>
    <row r="52" spans="1:12" ht="11.15" customHeight="1">
      <c r="L52" s="536" t="s">
        <v>5628</v>
      </c>
    </row>
    <row r="53" spans="1:12" ht="11.15" customHeight="1">
      <c r="L53" s="536" t="s">
        <v>3693</v>
      </c>
    </row>
    <row r="54" spans="1:12" ht="11.15" customHeight="1">
      <c r="L54" s="536" t="s">
        <v>5629</v>
      </c>
    </row>
  </sheetData>
  <phoneticPr fontId="14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1</v>
      </c>
      <c r="B1" s="492" t="s">
        <v>2</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0</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5722</v>
      </c>
    </row>
    <row r="4" spans="1:40" ht="12" customHeight="1">
      <c r="M4" s="487" t="s">
        <v>139</v>
      </c>
    </row>
    <row r="5" spans="1:40" ht="12" customHeight="1">
      <c r="M5" s="487" t="s">
        <v>3</v>
      </c>
    </row>
    <row r="6" spans="1:40" ht="12" customHeight="1">
      <c r="M6" s="487" t="s">
        <v>5575</v>
      </c>
    </row>
    <row r="7" spans="1:40" ht="12" customHeight="1">
      <c r="M7" s="487" t="s">
        <v>0</v>
      </c>
    </row>
    <row r="8" spans="1:40" ht="12" customHeight="1">
      <c r="M8" s="487" t="s">
        <v>5723</v>
      </c>
    </row>
    <row r="9" spans="1:40" ht="12" customHeight="1">
      <c r="M9" s="487" t="s">
        <v>5674</v>
      </c>
    </row>
    <row r="10" spans="1:40" ht="12" customHeight="1">
      <c r="M10" s="487" t="s">
        <v>5675</v>
      </c>
    </row>
    <row r="11" spans="1:40" ht="12" customHeight="1">
      <c r="M11" s="487" t="s">
        <v>5676</v>
      </c>
    </row>
    <row r="12" spans="1:40" ht="12" customHeight="1">
      <c r="B12" s="728"/>
      <c r="C12" s="728"/>
      <c r="D12" s="728"/>
      <c r="E12" s="486"/>
      <c r="F12" s="728"/>
      <c r="M12" s="487" t="s">
        <v>5677</v>
      </c>
    </row>
    <row r="13" spans="1:40" ht="12" customHeight="1">
      <c r="B13" s="728"/>
      <c r="C13" s="728"/>
      <c r="D13" s="728"/>
      <c r="E13" s="486"/>
      <c r="F13" s="728"/>
      <c r="M13" s="487" t="s">
        <v>5678</v>
      </c>
    </row>
    <row r="14" spans="1:40" ht="12" customHeight="1">
      <c r="B14" s="728"/>
      <c r="C14" s="728"/>
      <c r="D14" s="728"/>
      <c r="E14" s="728"/>
      <c r="F14" s="728"/>
      <c r="M14" s="487" t="s">
        <v>5679</v>
      </c>
    </row>
    <row r="15" spans="1:40" ht="12" customHeight="1">
      <c r="B15" s="728"/>
      <c r="C15" s="728"/>
      <c r="D15" s="728"/>
      <c r="E15" s="728"/>
      <c r="F15" s="728"/>
      <c r="M15" s="487" t="s">
        <v>5724</v>
      </c>
    </row>
    <row r="16" spans="1:40" ht="12" customHeight="1">
      <c r="B16" s="728"/>
      <c r="C16" s="728"/>
      <c r="D16" s="728"/>
      <c r="E16" s="728"/>
      <c r="F16" s="728"/>
      <c r="M16" s="487" t="s">
        <v>5725</v>
      </c>
    </row>
    <row r="17" spans="1:13" ht="12" customHeight="1">
      <c r="B17" s="728"/>
      <c r="C17" s="728"/>
      <c r="D17" s="728"/>
      <c r="E17" s="728"/>
      <c r="F17" s="728"/>
      <c r="M17" s="487" t="s">
        <v>5680</v>
      </c>
    </row>
    <row r="18" spans="1:13" ht="12" customHeight="1">
      <c r="B18" s="728"/>
      <c r="C18" s="728"/>
      <c r="D18" s="728"/>
      <c r="E18" s="728"/>
      <c r="F18" s="728"/>
      <c r="M18" s="487" t="s">
        <v>5670</v>
      </c>
    </row>
    <row r="19" spans="1:13" ht="12" customHeight="1">
      <c r="B19" s="728"/>
      <c r="C19" s="728"/>
      <c r="D19" s="728"/>
      <c r="E19" s="728"/>
      <c r="F19" s="728"/>
      <c r="M19" s="487" t="s">
        <v>5681</v>
      </c>
    </row>
    <row r="20" spans="1:13" ht="12" customHeight="1">
      <c r="B20" s="728"/>
      <c r="C20" s="728"/>
      <c r="D20" s="728"/>
      <c r="E20" s="728"/>
      <c r="F20" s="728"/>
      <c r="M20" s="487" t="s">
        <v>5726</v>
      </c>
    </row>
    <row r="21" spans="1:13" ht="12" customHeight="1">
      <c r="B21" s="728"/>
      <c r="C21" s="728"/>
      <c r="D21" s="728"/>
      <c r="E21" s="728"/>
      <c r="F21" s="728"/>
      <c r="M21" s="487" t="s">
        <v>5727</v>
      </c>
    </row>
    <row r="22" spans="1:13" ht="12" customHeight="1">
      <c r="B22" s="728"/>
      <c r="C22" s="728"/>
      <c r="D22" s="728"/>
      <c r="E22" s="728"/>
      <c r="F22" s="728"/>
      <c r="M22" s="487" t="s">
        <v>5671</v>
      </c>
    </row>
    <row r="23" spans="1:13" ht="12" customHeight="1">
      <c r="B23" s="728"/>
      <c r="C23" s="728"/>
      <c r="D23" s="728"/>
      <c r="E23" s="728"/>
      <c r="F23" s="728"/>
      <c r="M23" s="487" t="s">
        <v>5672</v>
      </c>
    </row>
    <row r="24" spans="1:13" ht="12" customHeight="1">
      <c r="B24" s="486"/>
      <c r="C24" s="486"/>
      <c r="D24" s="486"/>
      <c r="E24" s="728"/>
      <c r="F24" s="486"/>
      <c r="M24" s="487" t="s">
        <v>5673</v>
      </c>
    </row>
    <row r="25" spans="1:13" ht="12" customHeight="1">
      <c r="B25" s="728"/>
      <c r="C25" s="728"/>
      <c r="D25" s="728"/>
      <c r="E25" s="728"/>
      <c r="F25" s="728"/>
      <c r="M25" s="487" t="s">
        <v>0</v>
      </c>
    </row>
    <row r="26" spans="1:13" ht="12" customHeight="1">
      <c r="B26" s="728"/>
      <c r="C26" s="728"/>
      <c r="D26" s="728"/>
      <c r="E26" s="728"/>
      <c r="F26" s="728"/>
      <c r="M26" s="487" t="s">
        <v>5728</v>
      </c>
    </row>
    <row r="27" spans="1:13" ht="12" customHeight="1">
      <c r="B27" s="728"/>
      <c r="C27" s="728"/>
      <c r="D27" s="728"/>
      <c r="E27" s="728"/>
      <c r="F27" s="728"/>
      <c r="M27" s="487" t="s">
        <v>3693</v>
      </c>
    </row>
    <row r="28" spans="1:13" ht="12" customHeight="1">
      <c r="B28" s="728"/>
      <c r="C28" s="728"/>
      <c r="D28" s="728"/>
      <c r="E28" s="728"/>
      <c r="F28" s="728"/>
      <c r="M28" s="487" t="s">
        <v>5729</v>
      </c>
    </row>
    <row r="29" spans="1:13" ht="12" customHeight="1">
      <c r="A29" s="664"/>
      <c r="B29" s="486"/>
      <c r="C29" s="486"/>
      <c r="D29" s="486"/>
      <c r="E29" s="486"/>
      <c r="F29" s="486"/>
    </row>
    <row r="30" spans="1:13" ht="12" customHeight="1">
      <c r="B30" s="728"/>
      <c r="C30" s="728"/>
      <c r="D30" s="728"/>
      <c r="E30" s="728"/>
      <c r="F30" s="728"/>
    </row>
    <row r="31" spans="1:13" ht="12" customHeight="1">
      <c r="B31" s="486"/>
      <c r="C31" s="728"/>
      <c r="D31" s="728"/>
      <c r="E31" s="72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4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v>
      </c>
      <c r="C1" s="475">
        <v>314</v>
      </c>
      <c r="D1" s="475">
        <v>444</v>
      </c>
      <c r="E1" s="475">
        <v>315</v>
      </c>
      <c r="F1" s="475">
        <v>201</v>
      </c>
      <c r="G1" s="475"/>
      <c r="H1" s="475"/>
      <c r="I1" s="475"/>
      <c r="J1" s="475"/>
      <c r="K1" s="475"/>
      <c r="M1" s="474">
        <v>201003</v>
      </c>
      <c r="T1" s="480"/>
    </row>
    <row r="2" spans="1:31" s="469" customFormat="1" ht="14">
      <c r="A2" s="476" t="s">
        <v>1</v>
      </c>
      <c r="B2" s="477"/>
      <c r="C2" s="477"/>
      <c r="D2" s="477"/>
      <c r="E2" s="477"/>
      <c r="F2" s="477"/>
      <c r="G2" s="477"/>
      <c r="H2" s="477"/>
      <c r="I2" s="477"/>
      <c r="J2" s="477"/>
      <c r="K2" s="477"/>
      <c r="L2" s="511"/>
      <c r="M2" s="758" t="s">
        <v>5738</v>
      </c>
      <c r="N2" s="511"/>
      <c r="O2" s="511"/>
      <c r="P2" s="481"/>
      <c r="Q2" s="481"/>
      <c r="R2" s="481"/>
      <c r="T2" s="481"/>
      <c r="U2" s="481"/>
      <c r="V2" s="481"/>
      <c r="W2" s="482"/>
      <c r="X2" s="481"/>
      <c r="Y2" s="485"/>
      <c r="Z2" s="485"/>
      <c r="AA2" s="485"/>
      <c r="AD2" s="481"/>
      <c r="AE2" s="481"/>
    </row>
    <row r="3" spans="1:31">
      <c r="L3" s="474" t="s">
        <v>4815</v>
      </c>
      <c r="M3" s="474" t="s">
        <v>5739</v>
      </c>
    </row>
    <row r="4" spans="1:31">
      <c r="L4" s="474" t="s">
        <v>4037</v>
      </c>
      <c r="M4" s="474" t="s">
        <v>4037</v>
      </c>
    </row>
    <row r="5" spans="1:31">
      <c r="L5" s="474" t="s">
        <v>3</v>
      </c>
      <c r="M5" s="474" t="s">
        <v>3</v>
      </c>
    </row>
    <row r="6" spans="1:31">
      <c r="L6" s="474" t="s">
        <v>4323</v>
      </c>
      <c r="M6" s="474" t="s">
        <v>5575</v>
      </c>
    </row>
    <row r="7" spans="1:31">
      <c r="L7" s="474" t="s">
        <v>0</v>
      </c>
      <c r="M7" s="474" t="s">
        <v>0</v>
      </c>
    </row>
    <row r="8" spans="1:31">
      <c r="A8" s="474" t="s">
        <v>4835</v>
      </c>
      <c r="B8" s="735">
        <f>SUMIFS(标准!M:M,标准!B:B,A8)</f>
        <v>0</v>
      </c>
      <c r="C8" s="735">
        <f>SUMIFS(标准!N:N,标准!B:B,A8)</f>
        <v>0</v>
      </c>
      <c r="D8" s="735">
        <f>SUMIFS(标准!O:O,标准!B:B,A8)</f>
        <v>0</v>
      </c>
      <c r="E8" s="735">
        <f>SUMIFS(标准!P:P,标准!B:B,A8)</f>
        <v>0</v>
      </c>
      <c r="F8" s="735">
        <f>SUMIFS(标准!Q:Q,标准!B:B,A8)</f>
        <v>0</v>
      </c>
      <c r="L8" s="474" t="s">
        <v>4816</v>
      </c>
      <c r="M8" s="474" t="s">
        <v>5740</v>
      </c>
    </row>
    <row r="9" spans="1:31">
      <c r="A9" s="474" t="s">
        <v>4286</v>
      </c>
      <c r="B9" s="735">
        <f>SUMIFS(标准!M:M,标准!B:B,A9)</f>
        <v>0</v>
      </c>
      <c r="C9" s="735">
        <f>SUMIFS(标准!N:N,标准!B:B,A9)</f>
        <v>0</v>
      </c>
      <c r="D9" s="735">
        <f>SUMIFS(标准!O:O,标准!B:B,A9)</f>
        <v>0</v>
      </c>
      <c r="E9" s="735">
        <f>SUMIFS(标准!P:P,标准!B:B,A9)</f>
        <v>0</v>
      </c>
      <c r="F9" s="735">
        <f>SUMIFS(标准!Q:Q,标准!B:B,A9)</f>
        <v>0</v>
      </c>
      <c r="L9" s="474" t="s">
        <v>4284</v>
      </c>
      <c r="M9" s="474" t="s">
        <v>5741</v>
      </c>
    </row>
    <row r="10" spans="1:31">
      <c r="A10" s="474" t="s">
        <v>4733</v>
      </c>
      <c r="B10" s="735">
        <f>SUMIFS(标准!M:M,标准!B:B,A10)</f>
        <v>0</v>
      </c>
      <c r="C10" s="735">
        <f>SUMIFS(标准!N:N,标准!B:B,A10)</f>
        <v>0</v>
      </c>
      <c r="D10" s="735">
        <f>SUMIFS(标准!O:O,标准!B:B,A10)</f>
        <v>0</v>
      </c>
      <c r="E10" s="735">
        <f>SUMIFS(标准!P:P,标准!B:B,A10)</f>
        <v>0</v>
      </c>
      <c r="F10" s="735">
        <f>SUMIFS(标准!Q:Q,标准!B:B,A10)</f>
        <v>0</v>
      </c>
      <c r="L10" s="474" t="s">
        <v>4817</v>
      </c>
      <c r="M10" s="474" t="s">
        <v>4816</v>
      </c>
    </row>
    <row r="11" spans="1:31">
      <c r="A11" s="474" t="s">
        <v>98</v>
      </c>
      <c r="B11" s="735">
        <f>SUMIFS(标准!M:M,标准!B:B,A11)</f>
        <v>0</v>
      </c>
      <c r="C11" s="735">
        <f>SUMIFS(标准!N:N,标准!B:B,A11)</f>
        <v>0</v>
      </c>
      <c r="D11" s="735">
        <f>SUMIFS(标准!O:O,标准!B:B,A11)</f>
        <v>0</v>
      </c>
      <c r="E11" s="735">
        <f>SUMIFS(标准!P:P,标准!B:B,A11)</f>
        <v>0</v>
      </c>
      <c r="F11" s="735">
        <f>SUMIFS(标准!Q:Q,标准!B:B,A11)</f>
        <v>0</v>
      </c>
      <c r="L11" s="474" t="s">
        <v>4347</v>
      </c>
      <c r="M11" s="474" t="s">
        <v>5742</v>
      </c>
    </row>
    <row r="12" spans="1:31">
      <c r="A12" s="474" t="s">
        <v>4836</v>
      </c>
      <c r="B12" s="735">
        <f>SUMIFS(标准!M:M,标准!B:B,A12)</f>
        <v>0</v>
      </c>
      <c r="C12" s="735">
        <f>SUMIFS(标准!N:N,标准!B:B,A12)</f>
        <v>0</v>
      </c>
      <c r="D12" s="735">
        <f>SUMIFS(标准!O:O,标准!B:B,A12)</f>
        <v>0</v>
      </c>
      <c r="E12" s="735">
        <f>SUMIFS(标准!P:P,标准!B:B,A12)</f>
        <v>0</v>
      </c>
      <c r="F12" s="512">
        <f>SUMIFS(标准!Q:Q,标准!B:B,A12)</f>
        <v>0</v>
      </c>
      <c r="L12" s="474" t="s">
        <v>4818</v>
      </c>
      <c r="M12" s="474" t="s">
        <v>5743</v>
      </c>
    </row>
    <row r="13" spans="1:31">
      <c r="A13" s="474" t="s">
        <v>208</v>
      </c>
      <c r="B13" s="735">
        <f>SUMIFS(标准!M:M,标准!B:B,A13)</f>
        <v>0</v>
      </c>
      <c r="C13" s="735">
        <f>SUMIFS(标准!N:N,标准!B:B,A13)</f>
        <v>0</v>
      </c>
      <c r="D13" s="735">
        <f>SUMIFS(标准!O:O,标准!B:B,A13)</f>
        <v>0</v>
      </c>
      <c r="E13" s="735">
        <f>SUMIFS(标准!P:P,标准!B:B,A13)</f>
        <v>0</v>
      </c>
      <c r="F13" s="735">
        <f>SUMIFS(标准!Q:Q,标准!B:B,A13)</f>
        <v>0</v>
      </c>
      <c r="L13" s="474" t="s">
        <v>4819</v>
      </c>
      <c r="M13" s="474" t="s">
        <v>5744</v>
      </c>
    </row>
    <row r="14" spans="1:31">
      <c r="A14" s="474" t="s">
        <v>4837</v>
      </c>
      <c r="B14" s="735">
        <f>SUMIFS(标准!M:M,标准!B:B,A14)</f>
        <v>0</v>
      </c>
      <c r="C14" s="512">
        <f>SUMIFS(标准!N:N,标准!B:B,A14)</f>
        <v>0</v>
      </c>
      <c r="D14" s="512">
        <f>SUMIFS(标准!O:O,标准!B:B,A14)</f>
        <v>0</v>
      </c>
      <c r="E14" s="512">
        <f>SUMIFS(标准!P:P,标准!B:B,A14)</f>
        <v>0</v>
      </c>
      <c r="F14" s="512">
        <f>SUMIFS(标准!Q:Q,标准!B:B,A14)</f>
        <v>0</v>
      </c>
      <c r="L14" s="474" t="s">
        <v>4647</v>
      </c>
      <c r="M14" s="474" t="s">
        <v>5745</v>
      </c>
    </row>
    <row r="15" spans="1:31">
      <c r="A15" s="474" t="s">
        <v>4838</v>
      </c>
      <c r="B15" s="735">
        <f>SUMIFS(标准!M:M,标准!B:B,A15)</f>
        <v>0</v>
      </c>
      <c r="C15" s="512">
        <f>SUMIFS(标准!N:N,标准!B:B,A15)</f>
        <v>0</v>
      </c>
      <c r="D15" s="512">
        <f>SUMIFS(标准!O:O,标准!B:B,A15)</f>
        <v>0</v>
      </c>
      <c r="E15" s="735">
        <f>SUMIFS(标准!P:P,标准!B:B,A15)</f>
        <v>0</v>
      </c>
      <c r="F15" s="512">
        <f>SUMIFS(标准!Q:Q,标准!B:B,A15)</f>
        <v>1</v>
      </c>
      <c r="L15" s="474" t="s">
        <v>4820</v>
      </c>
      <c r="M15" s="474" t="s">
        <v>5746</v>
      </c>
    </row>
    <row r="16" spans="1:31">
      <c r="A16" s="474" t="s">
        <v>4839</v>
      </c>
      <c r="B16" s="735">
        <f>SUMIFS(标准!M:M,标准!B:B,A16)</f>
        <v>0</v>
      </c>
      <c r="C16" s="512">
        <f>SUMIFS(标准!N:N,标准!B:B,A16)</f>
        <v>0</v>
      </c>
      <c r="D16" s="735">
        <f>SUMIFS(标准!O:O,标准!B:B,A16)</f>
        <v>0</v>
      </c>
      <c r="E16" s="735">
        <f>SUMIFS(标准!P:P,标准!B:B,A16)</f>
        <v>0</v>
      </c>
      <c r="F16" s="512">
        <f>SUMIFS(标准!Q:Q,标准!B:B,A16)</f>
        <v>0</v>
      </c>
      <c r="L16" s="474" t="s">
        <v>4821</v>
      </c>
      <c r="M16" s="474" t="s">
        <v>5747</v>
      </c>
    </row>
    <row r="17" spans="1:31">
      <c r="A17" s="474" t="s">
        <v>213</v>
      </c>
      <c r="B17" s="735">
        <f>SUMIFS(标准!M:M,标准!B:B,A17)</f>
        <v>0</v>
      </c>
      <c r="C17" s="735">
        <f>SUMIFS(标准!N:N,标准!B:B,A17)</f>
        <v>0</v>
      </c>
      <c r="D17" s="735">
        <f>SUMIFS(标准!O:O,标准!B:B,A17)</f>
        <v>0</v>
      </c>
      <c r="E17" s="735">
        <f>SUMIFS(标准!P:P,标准!B:B,A17)</f>
        <v>0</v>
      </c>
      <c r="F17" s="735">
        <f>SUMIFS(标准!Q:Q,标准!B:B,A17)</f>
        <v>0</v>
      </c>
      <c r="L17" s="474" t="s">
        <v>4648</v>
      </c>
      <c r="M17" s="474" t="s">
        <v>5748</v>
      </c>
    </row>
    <row r="18" spans="1:31">
      <c r="A18" s="474" t="s">
        <v>214</v>
      </c>
      <c r="B18" s="735">
        <f>SUMIFS(标准!M:M,标准!B:B,A18)</f>
        <v>0</v>
      </c>
      <c r="C18" s="735">
        <f>SUMIFS(标准!N:N,标准!B:B,A18)</f>
        <v>0</v>
      </c>
      <c r="D18" s="735">
        <f>SUMIFS(标准!O:O,标准!B:B,A18)</f>
        <v>0</v>
      </c>
      <c r="E18" s="735">
        <f>SUMIFS(标准!P:P,标准!B:B,A18)</f>
        <v>0</v>
      </c>
      <c r="F18" s="735">
        <f>SUMIFS(标准!Q:Q,标准!B:B,A18)</f>
        <v>0</v>
      </c>
      <c r="L18" s="474" t="s">
        <v>4292</v>
      </c>
      <c r="M18" s="474" t="s">
        <v>5749</v>
      </c>
    </row>
    <row r="19" spans="1:31">
      <c r="A19" s="474" t="s">
        <v>4501</v>
      </c>
      <c r="B19" s="735">
        <f>SUMIFS(标准!M:M,标准!B:B,A19)</f>
        <v>0</v>
      </c>
      <c r="C19" s="735">
        <f>SUMIFS(标准!N:N,标准!B:B,A19)</f>
        <v>0</v>
      </c>
      <c r="D19" s="735">
        <f>SUMIFS(标准!O:O,标准!B:B,A19)</f>
        <v>0</v>
      </c>
      <c r="E19" s="735">
        <f>SUMIFS(标准!P:P,标准!B:B,A19)</f>
        <v>0</v>
      </c>
      <c r="F19" s="735">
        <f>SUMIFS(标准!Q:Q,标准!B:B,A19)</f>
        <v>0</v>
      </c>
      <c r="L19" s="474" t="s">
        <v>4603</v>
      </c>
      <c r="M19" s="474" t="s">
        <v>5750</v>
      </c>
    </row>
    <row r="20" spans="1:31">
      <c r="A20" s="474" t="s">
        <v>4840</v>
      </c>
      <c r="B20" s="735">
        <f>SUMIFS(标准!M:M,标准!B:B,A20)</f>
        <v>0</v>
      </c>
      <c r="C20" s="512">
        <f>SUMIFS(标准!N:N,标准!B:B,A20)</f>
        <v>0</v>
      </c>
      <c r="D20" s="735">
        <f>SUMIFS(标准!O:O,标准!B:B,A20)</f>
        <v>0</v>
      </c>
      <c r="E20" s="735">
        <f>SUMIFS(标准!P:P,标准!B:B,A20)</f>
        <v>0</v>
      </c>
      <c r="F20" s="735">
        <f>SUMIFS(标准!Q:Q,标准!B:B,A20)</f>
        <v>0</v>
      </c>
      <c r="L20" s="474" t="s">
        <v>4822</v>
      </c>
      <c r="M20" s="474" t="s">
        <v>5751</v>
      </c>
    </row>
    <row r="21" spans="1:31">
      <c r="A21" s="474" t="s">
        <v>215</v>
      </c>
      <c r="B21" s="735">
        <f>SUMIFS(标准!M:M,标准!B:B,A21)</f>
        <v>0</v>
      </c>
      <c r="C21" s="735">
        <f>SUMIFS(标准!N:N,标准!B:B,A21)</f>
        <v>0</v>
      </c>
      <c r="D21" s="735">
        <f>SUMIFS(标准!O:O,标准!B:B,A21)</f>
        <v>0</v>
      </c>
      <c r="E21" s="735">
        <f>SUMIFS(标准!P:P,标准!B:B,A21)</f>
        <v>0</v>
      </c>
      <c r="F21" s="735">
        <f>SUMIFS(标准!Q:Q,标准!B:B,A21)</f>
        <v>0</v>
      </c>
      <c r="L21" s="474" t="s">
        <v>4649</v>
      </c>
      <c r="M21" s="474" t="s">
        <v>5626</v>
      </c>
    </row>
    <row r="22" spans="1:31">
      <c r="A22" s="474" t="s">
        <v>4287</v>
      </c>
      <c r="B22" s="735">
        <f>SUMIFS(标准!M:M,标准!B:B,A22)</f>
        <v>0</v>
      </c>
      <c r="C22" s="735">
        <f>SUMIFS(标准!N:N,标准!B:B,A22)</f>
        <v>0</v>
      </c>
      <c r="D22" s="512">
        <f>SUMIFS(标准!O:O,标准!B:B,A22)</f>
        <v>0</v>
      </c>
      <c r="E22" s="735">
        <f>SUMIFS(标准!P:P,标准!B:B,A22)</f>
        <v>0</v>
      </c>
      <c r="F22" s="735">
        <f>SUMIFS(标准!Q:Q,标准!B:B,A22)</f>
        <v>0</v>
      </c>
      <c r="L22" s="474" t="s">
        <v>4285</v>
      </c>
      <c r="M22" s="474" t="s">
        <v>5627</v>
      </c>
    </row>
    <row r="23" spans="1:31">
      <c r="A23" s="474" t="s">
        <v>4687</v>
      </c>
      <c r="B23" s="735">
        <f>SUMIFS(标准!M:M,标准!B:B,A23)</f>
        <v>0</v>
      </c>
      <c r="C23" s="735">
        <f>SUMIFS(标准!N:N,标准!B:B,A23)</f>
        <v>0</v>
      </c>
      <c r="D23" s="735">
        <f>SUMIFS(标准!O:O,标准!B:B,A23)</f>
        <v>0</v>
      </c>
      <c r="E23" s="735">
        <f>SUMIFS(标准!P:P,标准!B:B,A23)</f>
        <v>0</v>
      </c>
      <c r="F23" s="735">
        <f>SUMIFS(标准!Q:Q,标准!B:B,A23)</f>
        <v>0</v>
      </c>
      <c r="L23" s="474" t="s">
        <v>4823</v>
      </c>
      <c r="M23" s="474" t="s">
        <v>4802</v>
      </c>
    </row>
    <row r="24" spans="1:31">
      <c r="A24" s="474" t="s">
        <v>45</v>
      </c>
      <c r="B24" s="735">
        <f>SUMIFS(标准!M:M,标准!B:B,A24)</f>
        <v>0</v>
      </c>
      <c r="C24" s="735">
        <f>SUMIFS(标准!N:N,标准!B:B,A24)</f>
        <v>0</v>
      </c>
      <c r="D24" s="735">
        <f>SUMIFS(标准!O:O,标准!B:B,A24)</f>
        <v>0</v>
      </c>
      <c r="E24" s="735">
        <f>SUMIFS(标准!P:P,标准!B:B,A24)</f>
        <v>0</v>
      </c>
      <c r="F24" s="735">
        <f>SUMIFS(标准!Q:Q,标准!B:B,A24)</f>
        <v>0</v>
      </c>
      <c r="L24" s="474" t="s">
        <v>46</v>
      </c>
      <c r="M24" s="474" t="s">
        <v>5752</v>
      </c>
    </row>
    <row r="25" spans="1:31">
      <c r="L25" s="474" t="s">
        <v>0</v>
      </c>
      <c r="M25" s="474" t="s">
        <v>5753</v>
      </c>
    </row>
    <row r="26" spans="1:31">
      <c r="L26" s="474" t="s">
        <v>4824</v>
      </c>
      <c r="M26" s="474" t="s">
        <v>5754</v>
      </c>
    </row>
    <row r="27" spans="1:31">
      <c r="L27" s="474" t="s">
        <v>3693</v>
      </c>
      <c r="M27" s="474" t="s">
        <v>0</v>
      </c>
    </row>
    <row r="28" spans="1:31">
      <c r="L28" s="474" t="s">
        <v>4825</v>
      </c>
      <c r="M28" s="474" t="s">
        <v>5755</v>
      </c>
    </row>
    <row r="29" spans="1:31" ht="8.25" customHeight="1">
      <c r="L29" s="470"/>
      <c r="M29" s="470" t="s">
        <v>3693</v>
      </c>
      <c r="N29" s="470"/>
      <c r="P29" s="483"/>
      <c r="Q29" s="483"/>
      <c r="R29" s="483"/>
      <c r="V29" s="483"/>
      <c r="X29" s="483"/>
      <c r="Y29" s="470"/>
      <c r="Z29" s="470"/>
      <c r="AA29" s="470"/>
      <c r="AD29" s="483"/>
      <c r="AE29" s="483"/>
    </row>
    <row r="30" spans="1:31" ht="8.25" customHeight="1">
      <c r="L30" s="479"/>
      <c r="M30" s="479" t="s">
        <v>5756</v>
      </c>
      <c r="Y30" s="470"/>
      <c r="Z30" s="470"/>
      <c r="AA30" s="470"/>
    </row>
  </sheetData>
  <phoneticPr fontId="14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1</v>
      </c>
      <c r="B1" s="555" t="s">
        <v>2</v>
      </c>
      <c r="C1" s="539">
        <v>314</v>
      </c>
      <c r="D1" s="539">
        <v>444</v>
      </c>
      <c r="E1" s="539">
        <v>315</v>
      </c>
      <c r="F1" s="539">
        <v>201</v>
      </c>
      <c r="G1" s="539"/>
      <c r="H1" s="539"/>
      <c r="I1" s="539"/>
      <c r="J1" s="539"/>
      <c r="K1" s="539"/>
      <c r="R1" s="539"/>
      <c r="AO1" s="540"/>
      <c r="AP1" s="540"/>
      <c r="AQ1" s="540"/>
      <c r="AR1" s="540"/>
      <c r="AS1" s="480"/>
    </row>
    <row r="2" spans="1:45" s="474" customFormat="1" ht="12" customHeight="1">
      <c r="L2" s="561"/>
      <c r="M2" s="511"/>
      <c r="N2" s="511"/>
      <c r="O2" s="560"/>
    </row>
    <row r="3" spans="1:45" s="474" customFormat="1" ht="12" customHeight="1">
      <c r="L3" s="558" t="s">
        <v>4858</v>
      </c>
      <c r="M3" s="575"/>
      <c r="N3" s="575"/>
      <c r="O3" s="558"/>
    </row>
    <row r="4" spans="1:45" s="471" customFormat="1" ht="12" customHeight="1">
      <c r="A4" s="474"/>
      <c r="B4" s="474"/>
      <c r="C4" s="474"/>
      <c r="D4" s="474"/>
      <c r="E4" s="474"/>
      <c r="F4" s="474"/>
      <c r="G4" s="474"/>
      <c r="H4" s="474"/>
      <c r="I4" s="474"/>
      <c r="J4" s="474"/>
      <c r="K4" s="474"/>
      <c r="L4" s="559" t="s">
        <v>4859</v>
      </c>
      <c r="M4" s="576"/>
      <c r="N4" s="573"/>
      <c r="O4" s="559"/>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3</v>
      </c>
      <c r="M5" s="574"/>
      <c r="N5" s="574"/>
      <c r="O5" s="470"/>
    </row>
    <row r="6" spans="1:45" s="537" customFormat="1" ht="12" customHeight="1">
      <c r="A6" s="474"/>
      <c r="B6" s="547">
        <f>SUM(B7:B27)</f>
        <v>0</v>
      </c>
      <c r="C6" s="547">
        <f>SUM(C7:C27)</f>
        <v>0</v>
      </c>
      <c r="D6" s="547">
        <f>SUM(D7:D27)</f>
        <v>0</v>
      </c>
      <c r="E6" s="547">
        <f>SUM(E7:E27)</f>
        <v>0</v>
      </c>
      <c r="F6" s="547">
        <f>SUM(F7:F27)</f>
        <v>0</v>
      </c>
      <c r="G6" s="557"/>
      <c r="H6" s="557"/>
      <c r="I6" s="557"/>
      <c r="J6" s="557"/>
      <c r="K6" s="557"/>
      <c r="L6" s="474" t="s">
        <v>4323</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0</v>
      </c>
    </row>
    <row r="8" spans="1:45" ht="12" customHeight="1">
      <c r="L8" s="470" t="s">
        <v>25</v>
      </c>
    </row>
    <row r="9" spans="1:45" ht="12" customHeight="1">
      <c r="L9" s="470" t="s">
        <v>4646</v>
      </c>
    </row>
    <row r="10" spans="1:45" ht="12" customHeight="1">
      <c r="L10" s="470" t="s">
        <v>4324</v>
      </c>
    </row>
    <row r="11" spans="1:45" ht="12" customHeight="1">
      <c r="B11" s="735">
        <f>SUMIFS(标准!M:M,标准!B:B,A11)</f>
        <v>0</v>
      </c>
      <c r="C11" s="735">
        <f>SUMIFS(标准!N:N,标准!B:B,A11)</f>
        <v>0</v>
      </c>
      <c r="D11" s="735">
        <f>SUMIFS(标准!O:O,标准!B:B,A11)</f>
        <v>0</v>
      </c>
      <c r="E11" s="735">
        <f>SUMIFS(标准!P:P,标准!B:B,A11)</f>
        <v>0</v>
      </c>
      <c r="F11" s="735">
        <f>SUMIFS(标准!Q:Q,标准!B:B,A11)</f>
        <v>0</v>
      </c>
      <c r="L11" s="470" t="s">
        <v>26</v>
      </c>
    </row>
    <row r="12" spans="1:45" ht="12" customHeight="1">
      <c r="B12" s="735">
        <f>SUMIFS(标准!M:M,标准!B:B,A12)</f>
        <v>0</v>
      </c>
      <c r="C12" s="735">
        <f>SUMIFS(标准!N:N,标准!B:B,A12)</f>
        <v>0</v>
      </c>
      <c r="D12" s="735">
        <f>SUMIFS(标准!O:O,标准!B:B,A12)</f>
        <v>0</v>
      </c>
      <c r="E12" s="735">
        <f>SUMIFS(标准!P:P,标准!B:B,A12)</f>
        <v>0</v>
      </c>
      <c r="F12" s="512">
        <f>SUMIFS(标准!Q:Q,标准!B:B,A12)</f>
        <v>0</v>
      </c>
      <c r="L12" s="470" t="s">
        <v>4860</v>
      </c>
    </row>
    <row r="13" spans="1:45" ht="12" customHeight="1">
      <c r="B13" s="735">
        <f>SUMIFS(标准!M:M,标准!B:B,A13)</f>
        <v>0</v>
      </c>
      <c r="C13" s="735">
        <f>SUMIFS(标准!N:N,标准!B:B,A13)</f>
        <v>0</v>
      </c>
      <c r="D13" s="735">
        <f>SUMIFS(标准!O:O,标准!B:B,A13)</f>
        <v>0</v>
      </c>
      <c r="E13" s="735">
        <f>SUMIFS(标准!P:P,标准!B:B,A13)</f>
        <v>0</v>
      </c>
      <c r="F13" s="735">
        <f>SUMIFS(标准!Q:Q,标准!B:B,A13)</f>
        <v>0</v>
      </c>
      <c r="L13" s="470" t="s">
        <v>72</v>
      </c>
    </row>
    <row r="14" spans="1:45" ht="12" customHeight="1">
      <c r="B14" s="735">
        <f>SUMIFS(标准!M:M,标准!B:B,A14)</f>
        <v>0</v>
      </c>
      <c r="C14" s="735">
        <f>SUMIFS(标准!N:N,标准!B:B,A14)</f>
        <v>0</v>
      </c>
      <c r="D14" s="735">
        <f>SUMIFS(标准!O:O,标准!B:B,A14)</f>
        <v>0</v>
      </c>
      <c r="E14" s="735">
        <f>SUMIFS(标准!P:P,标准!B:B,A14)</f>
        <v>0</v>
      </c>
      <c r="F14" s="512">
        <f>SUMIFS(标准!Q:Q,标准!B:B,A14)</f>
        <v>0</v>
      </c>
      <c r="L14" s="470" t="s">
        <v>4325</v>
      </c>
    </row>
    <row r="15" spans="1:45" ht="12" customHeight="1">
      <c r="B15" s="735">
        <f>SUMIFS(标准!M:M,标准!B:B,A15)</f>
        <v>0</v>
      </c>
      <c r="C15" s="735">
        <f>SUMIFS(标准!N:N,标准!B:B,A15)</f>
        <v>0</v>
      </c>
      <c r="D15" s="735">
        <f>SUMIFS(标准!O:O,标准!B:B,A15)</f>
        <v>0</v>
      </c>
      <c r="E15" s="735">
        <f>SUMIFS(标准!P:P,标准!B:B,A15)</f>
        <v>0</v>
      </c>
      <c r="F15" s="735">
        <f>SUMIFS(标准!Q:Q,标准!B:B,A15)</f>
        <v>0</v>
      </c>
      <c r="L15" s="470" t="s">
        <v>4326</v>
      </c>
    </row>
    <row r="16" spans="1:45" ht="12" customHeight="1">
      <c r="B16" s="512">
        <f>SUMIFS(标准!M:M,标准!B:B,A16)</f>
        <v>0</v>
      </c>
      <c r="C16" s="735">
        <f>SUMIFS(标准!N:N,标准!B:B,A16)</f>
        <v>0</v>
      </c>
      <c r="D16" s="512">
        <f>SUMIFS(标准!O:O,标准!B:B,A16)</f>
        <v>0</v>
      </c>
      <c r="E16" s="735">
        <f>SUMIFS(标准!P:P,标准!B:B,A16)</f>
        <v>0</v>
      </c>
      <c r="F16" s="512">
        <f>SUMIFS(标准!Q:Q,标准!B:B,A16)</f>
        <v>0</v>
      </c>
      <c r="L16" s="470" t="s">
        <v>4861</v>
      </c>
    </row>
    <row r="17" spans="1:40" ht="12" customHeight="1">
      <c r="B17" s="735">
        <f>SUMIFS(标准!M:M,标准!B:B,A17)</f>
        <v>0</v>
      </c>
      <c r="C17" s="735">
        <f>SUMIFS(标准!N:N,标准!B:B,A17)</f>
        <v>0</v>
      </c>
      <c r="D17" s="735">
        <f>SUMIFS(标准!O:O,标准!B:B,A17)</f>
        <v>0</v>
      </c>
      <c r="E17" s="735">
        <f>SUMIFS(标准!P:P,标准!B:B,A17)</f>
        <v>0</v>
      </c>
      <c r="F17" s="735">
        <f>SUMIFS(标准!Q:Q,标准!B:B,A17)</f>
        <v>0</v>
      </c>
      <c r="L17" s="470" t="s">
        <v>4862</v>
      </c>
    </row>
    <row r="18" spans="1:40" ht="12" customHeight="1">
      <c r="B18" s="735">
        <f>SUMIFS(标准!M:M,标准!B:B,A18)</f>
        <v>0</v>
      </c>
      <c r="C18" s="735">
        <f>SUMIFS(标准!N:N,标准!B:B,A18)</f>
        <v>0</v>
      </c>
      <c r="D18" s="735">
        <f>SUMIFS(标准!O:O,标准!B:B,A18)</f>
        <v>0</v>
      </c>
      <c r="E18" s="735">
        <f>SUMIFS(标准!P:P,标准!B:B,A18)</f>
        <v>0</v>
      </c>
      <c r="F18" s="735">
        <f>SUMIFS(标准!Q:Q,标准!B:B,A18)</f>
        <v>0</v>
      </c>
      <c r="L18" s="470" t="s">
        <v>4863</v>
      </c>
    </row>
    <row r="19" spans="1:40" ht="12" customHeight="1">
      <c r="B19" s="735">
        <f>SUMIFS(标准!M:M,标准!B:B,A19)</f>
        <v>0</v>
      </c>
      <c r="C19" s="735">
        <f>SUMIFS(标准!N:N,标准!B:B,A19)</f>
        <v>0</v>
      </c>
      <c r="D19" s="735">
        <f>SUMIFS(标准!O:O,标准!B:B,A19)</f>
        <v>0</v>
      </c>
      <c r="E19" s="735">
        <f>SUMIFS(标准!P:P,标准!B:B,A19)</f>
        <v>0</v>
      </c>
      <c r="F19" s="735">
        <f>SUMIFS(标准!Q:Q,标准!B:B,A19)</f>
        <v>0</v>
      </c>
      <c r="L19" s="470" t="s">
        <v>4801</v>
      </c>
    </row>
    <row r="20" spans="1:40" ht="12" customHeight="1">
      <c r="B20" s="735">
        <f>SUMIFS(标准!M:M,标准!B:B,A20)</f>
        <v>0</v>
      </c>
      <c r="C20" s="735">
        <f>SUMIFS(标准!N:N,标准!B:B,A20)</f>
        <v>0</v>
      </c>
      <c r="D20" s="735">
        <f>SUMIFS(标准!O:O,标准!B:B,A20)</f>
        <v>0</v>
      </c>
      <c r="E20" s="735">
        <f>SUMIFS(标准!P:P,标准!B:B,A20)</f>
        <v>0</v>
      </c>
      <c r="F20" s="735">
        <f>SUMIFS(标准!Q:Q,标准!B:B,A20)</f>
        <v>0</v>
      </c>
      <c r="L20" s="470" t="s">
        <v>4800</v>
      </c>
    </row>
    <row r="21" spans="1:40" ht="12" customHeight="1">
      <c r="B21" s="735">
        <f>SUMIFS(标准!M:M,标准!B:B,A21)</f>
        <v>0</v>
      </c>
      <c r="C21" s="735">
        <f>SUMIFS(标准!N:N,标准!B:B,A21)</f>
        <v>0</v>
      </c>
      <c r="D21" s="735">
        <f>SUMIFS(标准!O:O,标准!B:B,A21)</f>
        <v>0</v>
      </c>
      <c r="E21" s="735">
        <f>SUMIFS(标准!P:P,标准!B:B,A21)</f>
        <v>0</v>
      </c>
      <c r="F21" s="735">
        <f>SUMIFS(标准!Q:Q,标准!B:B,A21)</f>
        <v>0</v>
      </c>
      <c r="L21" s="470" t="s">
        <v>4802</v>
      </c>
    </row>
    <row r="22" spans="1:40" ht="12" customHeight="1">
      <c r="B22" s="512">
        <f>SUMIFS(标准!M:M,标准!B:B,A22)</f>
        <v>0</v>
      </c>
      <c r="C22" s="735">
        <f>SUMIFS(标准!N:N,标准!B:B,A22)</f>
        <v>0</v>
      </c>
      <c r="D22" s="735">
        <f>SUMIFS(标准!O:O,标准!B:B,A22)</f>
        <v>0</v>
      </c>
      <c r="E22" s="512">
        <f>SUMIFS(标准!P:P,标准!B:B,A22)</f>
        <v>0</v>
      </c>
      <c r="F22" s="512">
        <f>SUMIFS(标准!Q:Q,标准!B:B,A22)</f>
        <v>0</v>
      </c>
      <c r="L22" s="470" t="s">
        <v>4864</v>
      </c>
    </row>
    <row r="23" spans="1:40" ht="12" customHeight="1">
      <c r="B23" s="735">
        <f>SUMIFS(标准!M:M,标准!B:B,A23)</f>
        <v>0</v>
      </c>
      <c r="C23" s="735">
        <f>SUMIFS(标准!N:N,标准!B:B,A23)</f>
        <v>0</v>
      </c>
      <c r="D23" s="735">
        <f>SUMIFS(标准!O:O,标准!B:B,A23)</f>
        <v>0</v>
      </c>
      <c r="E23" s="735">
        <f>SUMIFS(标准!P:P,标准!B:B,A23)</f>
        <v>0</v>
      </c>
      <c r="F23" s="735">
        <f>SUMIFS(标准!Q:Q,标准!B:B,A23)</f>
        <v>0</v>
      </c>
      <c r="L23" s="470" t="s">
        <v>27</v>
      </c>
    </row>
    <row r="24" spans="1:40" ht="12" customHeight="1">
      <c r="B24" s="735">
        <f>SUMIFS(标准!M:M,标准!B:B,A24)</f>
        <v>0</v>
      </c>
      <c r="C24" s="735">
        <f>SUMIFS(标准!N:N,标准!B:B,A24)</f>
        <v>0</v>
      </c>
      <c r="D24" s="735">
        <f>SUMIFS(标准!O:O,标准!B:B,A24)</f>
        <v>0</v>
      </c>
      <c r="E24" s="735">
        <f>SUMIFS(标准!P:P,标准!B:B,A24)</f>
        <v>0</v>
      </c>
      <c r="F24" s="735">
        <f>SUMIFS(标准!Q:Q,标准!B:B,A24)</f>
        <v>0</v>
      </c>
      <c r="L24" s="470" t="s">
        <v>0</v>
      </c>
    </row>
    <row r="25" spans="1:40" ht="12" customHeight="1">
      <c r="B25" s="512">
        <f>SUMIFS(标准!M:M,标准!B:B,A25)</f>
        <v>0</v>
      </c>
      <c r="C25" s="512">
        <f>SUMIFS(标准!N:N,标准!B:B,A25)</f>
        <v>0</v>
      </c>
      <c r="D25" s="512">
        <f>SUMIFS(标准!O:O,标准!B:B,A25)</f>
        <v>0</v>
      </c>
      <c r="E25" s="512">
        <f>SUMIFS(标准!P:P,标准!B:B,A25)</f>
        <v>0</v>
      </c>
      <c r="F25" s="512">
        <f>SUMIFS(标准!Q:Q,标准!B:B,A25)</f>
        <v>0</v>
      </c>
      <c r="L25" s="470" t="s">
        <v>4826</v>
      </c>
    </row>
    <row r="26" spans="1:40" ht="12" customHeight="1">
      <c r="B26" s="735">
        <f>SUMIFS(标准!M:M,标准!B:B,A26)</f>
        <v>0</v>
      </c>
      <c r="C26" s="735">
        <f>SUMIFS(标准!N:N,标准!B:B,A26)</f>
        <v>0</v>
      </c>
      <c r="D26" s="735">
        <f>SUMIFS(标准!O:O,标准!B:B,A26)</f>
        <v>0</v>
      </c>
      <c r="E26" s="735">
        <f>SUMIFS(标准!P:P,标准!B:B,A26)</f>
        <v>0</v>
      </c>
      <c r="F26" s="735">
        <f>SUMIFS(标准!Q:Q,标准!B:B,A26)</f>
        <v>0</v>
      </c>
      <c r="L26" s="470" t="s">
        <v>3693</v>
      </c>
    </row>
    <row r="27" spans="1:40" ht="12" customHeight="1">
      <c r="B27" s="512">
        <f>SUMIFS(标准!M:M,标准!B:B,A27)</f>
        <v>0</v>
      </c>
      <c r="C27" s="512">
        <f>SUMIFS(标准!N:N,标准!B:B,A27)</f>
        <v>0</v>
      </c>
      <c r="D27" s="512">
        <f>SUMIFS(标准!O:O,标准!B:B,A27)</f>
        <v>0</v>
      </c>
      <c r="E27" s="512">
        <f>SUMIFS(标准!P:P,标准!B:B,A27)</f>
        <v>0</v>
      </c>
      <c r="F27" s="512">
        <f>SUMIFS(标准!Q:Q,标准!B:B,A27)</f>
        <v>0</v>
      </c>
      <c r="L27" s="470" t="s">
        <v>4827</v>
      </c>
    </row>
    <row r="28" spans="1:40" s="537" customFormat="1" ht="12" customHeight="1">
      <c r="A28" s="474"/>
      <c r="B28" s="509"/>
      <c r="C28" s="509"/>
      <c r="D28" s="509"/>
      <c r="E28" s="509"/>
      <c r="F28" s="509"/>
      <c r="G28" s="557"/>
      <c r="H28" s="557"/>
      <c r="I28" s="557"/>
      <c r="J28" s="557"/>
      <c r="K28" s="557"/>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47"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QS</vt:lpstr>
      <vt:lpstr>LR</vt:lpstr>
      <vt:lpstr>emls</vt:lpstr>
      <vt:lpstr>SM</vt:lpstr>
      <vt:lpstr>DLY</vt:lpstr>
      <vt:lpstr>DZ</vt:lpstr>
      <vt:lpstr>MS</vt:lpstr>
      <vt:lpstr>ZS</vt:lpstr>
      <vt:lpstr>SS</vt:lpstr>
      <vt:lpstr>FS</vt:lpstr>
      <vt:lpstr>标准</vt:lpstr>
      <vt:lpstr>狂野</vt:lpstr>
      <vt:lpstr>历史战绩</vt:lpstr>
      <vt:lpstr>冒险</vt:lpstr>
      <vt:lpstr>酒馆</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2021-04-22T15:35:53Z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