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103" sheetId="66" r:id="rId1"/>
    <sheet name="102" sheetId="65" r:id="rId2"/>
    <sheet name="101" sheetId="64" r:id="rId3"/>
    <sheet name="9A" sheetId="57" r:id="rId4"/>
    <sheet name="8A" sheetId="53" r:id="rId5"/>
    <sheet name="7A" sheetId="48" r:id="rId6"/>
    <sheet name="6A" sheetId="40" r:id="rId7"/>
    <sheet name="5" sheetId="37" r:id="rId8"/>
    <sheet name="2104" sheetId="36" r:id="rId9"/>
    <sheet name="2103" sheetId="33" r:id="rId10"/>
    <sheet name="2102" sheetId="31" r:id="rId11"/>
    <sheet name="2101" sheetId="26" r:id="rId12"/>
    <sheet name="每月" sheetId="29" r:id="rId13"/>
    <sheet name="分红计算" sheetId="30" r:id="rId14"/>
    <sheet name="赎回中" sheetId="32" r:id="rId15"/>
    <sheet name="每日时间表" sheetId="34" r:id="rId16"/>
    <sheet name="Sheet1" sheetId="35" r:id="rId17"/>
    <sheet name="突破均线" sheetId="61" r:id="rId18"/>
    <sheet name="Sheet2" sheetId="62" r:id="rId19"/>
    <sheet name="k线" sheetId="63" r:id="rId20"/>
  </sheets>
  <calcPr calcId="124519"/>
</workbook>
</file>

<file path=xl/calcChain.xml><?xml version="1.0" encoding="utf-8"?>
<calcChain xmlns="http://schemas.openxmlformats.org/spreadsheetml/2006/main">
  <c r="L7" i="66"/>
  <c r="M7" s="1"/>
  <c r="K7"/>
  <c r="J7"/>
  <c r="L7" i="65"/>
  <c r="M7" s="1"/>
  <c r="K7"/>
  <c r="J7"/>
  <c r="L3" i="64"/>
  <c r="K3"/>
  <c r="J3"/>
  <c r="M3" l="1"/>
  <c r="H2" i="63" l="1"/>
  <c r="F2"/>
  <c r="D2"/>
  <c r="V2"/>
  <c r="T2"/>
  <c r="R2"/>
  <c r="P2"/>
  <c r="L2"/>
  <c r="N2"/>
  <c r="J2"/>
  <c r="F3" i="3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H2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7"/>
  <c r="H2"/>
  <c r="B4" i="62"/>
  <c r="B20" s="1"/>
  <c r="A4"/>
  <c r="A20" s="1"/>
  <c r="M22" i="57"/>
  <c r="L22"/>
  <c r="K22"/>
  <c r="J22"/>
  <c r="L24" i="53"/>
  <c r="K24"/>
  <c r="J24"/>
  <c r="J24" i="48"/>
  <c r="K24"/>
  <c r="L24"/>
  <c r="H24"/>
  <c r="G24"/>
  <c r="F24"/>
  <c r="B24"/>
  <c r="M25" i="40"/>
  <c r="N25"/>
  <c r="L23"/>
  <c r="K23"/>
  <c r="J23"/>
  <c r="N38" i="37"/>
  <c r="H23" i="40"/>
  <c r="G23"/>
  <c r="F23"/>
  <c r="B23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53" l="1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<sst xmlns="http://schemas.openxmlformats.org/spreadsheetml/2006/main" count="260" uniqueCount="94">
  <si>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</si>
  <si>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</si>
  <si>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</si>
  <si>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</si>
  <si>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</si>
  <si>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</si>
  <si>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</si>
  <si>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</si>
  <si>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</si>
  <si>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</si>
  <si>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</si>
  <si>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</si>
  <si>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</si>
  <si>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</si>
  <si>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</si>
  <si>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</si>
  <si>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</si>
  <si>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</si>
  <si>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</si>
  <si>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</si>
  <si>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</si>
  <si>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</si>
  <si>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</si>
  <si>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</si>
  <si>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</si>
  <si>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</si>
  <si>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</si>
  <si>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</si>
  <si>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</si>
  <si>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</si>
  <si>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</si>
  <si>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</si>
  <si>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</si>
  <si>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</si>
  <si>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</si>
  <si>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</si>
  <si>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</si>
  <si>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</si>
  <si>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</si>
  <si>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</si>
  <si>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</si>
  <si>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</si>
  <si>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周一</t>
    <phoneticPr fontId="22" type="noConversion"/>
  </si>
  <si>
    <t>周几</t>
    <phoneticPr fontId="22" type="noConversion"/>
  </si>
  <si>
    <t>概述</t>
    <phoneticPr fontId="22" type="noConversion"/>
  </si>
  <si>
    <t>上涨</t>
    <phoneticPr fontId="22" type="noConversion"/>
  </si>
  <si>
    <t>下跌</t>
    <phoneticPr fontId="22" type="noConversion"/>
  </si>
  <si>
    <t>涨跌比</t>
    <phoneticPr fontId="22" type="noConversion"/>
  </si>
  <si>
    <t>后1日合计涨跌比:970:1308,上涨率：42.5800</t>
    <phoneticPr fontId="22" type="noConversion"/>
  </si>
  <si>
    <t>当前日期:2021-09-27:一</t>
  </si>
  <si>
    <t>当前日期:2021-09-27:一</t>
    <phoneticPr fontId="22" type="noConversion"/>
  </si>
  <si>
    <t>后1日合计涨跌比:398:821,上涨率：33.00</t>
    <phoneticPr fontId="22" type="noConversion"/>
  </si>
  <si>
    <t>市值亿</t>
    <phoneticPr fontId="22" type="noConversion"/>
  </si>
  <si>
    <t>当日涨幅上限</t>
    <phoneticPr fontId="22" type="noConversion"/>
  </si>
  <si>
    <t>后1日合计涨跌比:1277:1590,上涨率：44.500</t>
    <phoneticPr fontId="22" type="noConversion"/>
  </si>
  <si>
    <t>周二</t>
    <phoneticPr fontId="22" type="noConversion"/>
  </si>
  <si>
    <t>周三</t>
    <phoneticPr fontId="22" type="noConversion"/>
  </si>
  <si>
    <t>周四</t>
    <phoneticPr fontId="22" type="noConversion"/>
  </si>
  <si>
    <t>周五</t>
    <phoneticPr fontId="22" type="noConversion"/>
  </si>
  <si>
    <t>后1日合计涨跌比:321:221,上涨率：59.2300</t>
    <phoneticPr fontId="22" type="noConversion"/>
  </si>
  <si>
    <t>后1日合计涨跌比:518:856,上涨率：37.7000</t>
    <phoneticPr fontId="22" type="noConversion"/>
  </si>
  <si>
    <t>后1日合计涨跌比:300:928,上涨率：24.4300</t>
    <phoneticPr fontId="22" type="noConversion"/>
  </si>
  <si>
    <t>后1日合计涨跌比:419:384,上涨率：52.1800</t>
    <phoneticPr fontId="22" type="noConversion"/>
  </si>
  <si>
    <t>后1日合计涨跌比:831:876,上涨率：48.6800</t>
    <phoneticPr fontId="22" type="noConversion"/>
  </si>
  <si>
    <t>后1日合计涨跌比:1091:1066,上涨率：50.5800</t>
    <phoneticPr fontId="22" type="noConversion"/>
  </si>
  <si>
    <t>后1日合计涨跌比:985:1476,上涨率：40.0200</t>
    <phoneticPr fontId="22" type="noConversion"/>
  </si>
  <si>
    <t>后1日合计涨跌比:780:1659,上涨率：31.9800</t>
  </si>
  <si>
    <t>后1日合计涨跌比:567:567,上涨率：50.0000</t>
  </si>
  <si>
    <t>后1日合计涨跌比:810:1177,上涨率：40.7600</t>
  </si>
  <si>
    <t>后1日合计涨跌比:532:1283,上涨率：29.3100</t>
  </si>
  <si>
    <t>后1日合计涨跌比:774:673,上涨率：53.4900</t>
  </si>
  <si>
    <t>开始日期</t>
    <phoneticPr fontId="22" type="noConversion"/>
  </si>
  <si>
    <t>不限</t>
    <phoneticPr fontId="22" type="noConversion"/>
  </si>
  <si>
    <t>天数</t>
    <phoneticPr fontId="22" type="noConversion"/>
  </si>
  <si>
    <t>创业板50</t>
  </si>
  <si>
    <t>今年次数</t>
    <phoneticPr fontId="22" type="noConversion"/>
  </si>
  <si>
    <t>连续3天上涨次数</t>
    <phoneticPr fontId="22" type="noConversion"/>
  </si>
  <si>
    <t>连续3涨率</t>
    <phoneticPr fontId="22" type="noConversion"/>
  </si>
  <si>
    <t>连续3涨再涨率</t>
    <phoneticPr fontId="22" type="noConversion"/>
  </si>
  <si>
    <t>连续3涨再涨次数</t>
    <phoneticPr fontId="22" type="noConversion"/>
  </si>
  <si>
    <t>连续3涨再跌次数</t>
    <phoneticPr fontId="22" type="noConversion"/>
  </si>
  <si>
    <t>连续3涨再跌率</t>
    <phoneticPr fontId="22" type="noConversion"/>
  </si>
  <si>
    <t>连续4天上涨次数</t>
    <phoneticPr fontId="22" type="noConversion"/>
  </si>
  <si>
    <t>连续4涨再涨次数</t>
    <phoneticPr fontId="22" type="noConversion"/>
  </si>
  <si>
    <t>连续4涨率</t>
    <phoneticPr fontId="22" type="noConversion"/>
  </si>
  <si>
    <t>连续4涨再涨率</t>
    <phoneticPr fontId="22" type="noConversion"/>
  </si>
  <si>
    <t>连续5天上涨次数</t>
    <phoneticPr fontId="22" type="noConversion"/>
  </si>
  <si>
    <t>连续5涨率</t>
    <phoneticPr fontId="22" type="noConversion"/>
  </si>
  <si>
    <t>连续2天上涨次数</t>
    <phoneticPr fontId="22" type="noConversion"/>
  </si>
  <si>
    <t>连续2涨率</t>
    <phoneticPr fontId="22" type="noConversion"/>
  </si>
  <si>
    <t>连续2涨再涨次数</t>
    <phoneticPr fontId="22" type="noConversion"/>
  </si>
  <si>
    <t>连续2涨再涨率</t>
    <phoneticPr fontId="22" type="noConversion"/>
  </si>
  <si>
    <t>连续2涨再跌次数</t>
    <phoneticPr fontId="22" type="noConversion"/>
  </si>
  <si>
    <t>连续2涨再跌率</t>
    <phoneticPr fontId="22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</si>
</sst>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00_ "/>
    <numFmt numFmtId="178" formatCode="0.00_);[Red]\(0.00\)"/>
    <numFmt numFmtId="179" formatCode="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10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G17" sqref="G17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44487</v>
      </c>
      <c r="J2" s="1">
        <v>358155.17</v>
      </c>
      <c r="K2">
        <v>298049</v>
      </c>
      <c r="L2" s="1">
        <v>1777</v>
      </c>
      <c r="M2">
        <v>0.59619999999999995</v>
      </c>
    </row>
    <row r="3" spans="1:13">
      <c r="A3" s="6">
        <v>44488</v>
      </c>
      <c r="J3" s="1">
        <v>360576.05</v>
      </c>
      <c r="K3">
        <v>292304</v>
      </c>
      <c r="L3" s="1">
        <v>2425</v>
      </c>
      <c r="M3">
        <v>0.8296</v>
      </c>
    </row>
    <row r="4" spans="1:13">
      <c r="A4" s="6">
        <v>44489</v>
      </c>
      <c r="J4" s="1">
        <v>360894.69</v>
      </c>
      <c r="K4">
        <v>283096</v>
      </c>
      <c r="L4" s="1">
        <v>400</v>
      </c>
      <c r="M4">
        <v>0.14130000000000001</v>
      </c>
    </row>
    <row r="5" spans="1:13">
      <c r="A5" s="6">
        <v>44490</v>
      </c>
      <c r="J5" s="1">
        <v>360309.38</v>
      </c>
      <c r="K5">
        <v>257240</v>
      </c>
      <c r="L5" s="1">
        <v>-517.6</v>
      </c>
      <c r="M5">
        <v>-0.20119999999999999</v>
      </c>
    </row>
    <row r="6" spans="1:13">
      <c r="A6" s="6">
        <v>44491</v>
      </c>
      <c r="J6" s="1">
        <v>338667.31</v>
      </c>
      <c r="K6">
        <v>257383</v>
      </c>
      <c r="L6" s="1">
        <v>-1612</v>
      </c>
      <c r="M6">
        <v>-0.62629999999999997</v>
      </c>
    </row>
    <row r="7" spans="1:13">
      <c r="J7" s="1">
        <f>AVERAGE(J2:J6)</f>
        <v>355720.52</v>
      </c>
      <c r="K7" s="1">
        <f>AVERAGE(K2:K6)</f>
        <v>277614.40000000002</v>
      </c>
      <c r="L7" s="1">
        <f>SUM(L1:L6)</f>
        <v>2472.4</v>
      </c>
      <c r="M7" s="5">
        <f>L7/K7*100</f>
        <v>0.89058780812522698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H31" sqref="H31"/>
    </sheetView>
  </sheetViews>
  <sheetFormatPr defaultRowHeight="14"/>
  <cols>
    <col min="8" max="8" width="15.7265625" bestFit="1" customWidth="1"/>
    <col min="9" max="9" width="15.7265625" customWidth="1"/>
    <col min="16" max="16" width="9.26953125" bestFit="1" customWidth="1"/>
  </cols>
  <sheetData>
    <row r="1" spans="1:17">
      <c r="F1" s="2"/>
      <c r="K1" s="2"/>
    </row>
    <row r="2" spans="1:17">
      <c r="A2">
        <v>5.52</v>
      </c>
      <c r="B2">
        <v>22.02</v>
      </c>
      <c r="C2">
        <v>0.84</v>
      </c>
      <c r="D2">
        <v>-13</v>
      </c>
      <c r="E2">
        <v>-10.11</v>
      </c>
      <c r="F2">
        <f>B2*1+C2*1+D2*0.8+E2*0.6</f>
        <v>6.3939999999999992</v>
      </c>
      <c r="H2">
        <f>IF(E2&lt;-10,E2*1.4,E2*0.6)</f>
        <v>-14.153999999999998</v>
      </c>
      <c r="I2" s="11"/>
      <c r="J2">
        <f>B2*1.2+C2*1.2+D2*1.2+H2</f>
        <v>-2.3219999999999992</v>
      </c>
    </row>
    <row r="3" spans="1:17">
      <c r="A3">
        <v>6.47</v>
      </c>
      <c r="B3">
        <v>19.82</v>
      </c>
      <c r="C3">
        <v>-0.02</v>
      </c>
      <c r="D3">
        <v>-10</v>
      </c>
      <c r="E3">
        <v>-9.3800000000000008</v>
      </c>
      <c r="F3">
        <f t="shared" ref="F3:F27" si="0">B3*1+C3*1+D3*0.8+E3*0.6</f>
        <v>6.1720000000000006</v>
      </c>
      <c r="H3">
        <f t="shared" ref="H3:H27" si="1">IF(E3&lt;-10,E3*1.4,E3*0.6)</f>
        <v>-5.6280000000000001</v>
      </c>
      <c r="I3" s="11"/>
      <c r="J3">
        <f t="shared" ref="J3:J27" si="2">B3*1.2+C3*1.2+D3*1.2+H3</f>
        <v>6.1319999999999979</v>
      </c>
    </row>
    <row r="4" spans="1:17">
      <c r="A4">
        <v>4.43</v>
      </c>
      <c r="B4">
        <v>12.48</v>
      </c>
      <c r="C4">
        <v>2.2200000000000002</v>
      </c>
      <c r="D4">
        <v>-7</v>
      </c>
      <c r="E4">
        <v>-7.98</v>
      </c>
      <c r="F4">
        <f t="shared" si="0"/>
        <v>4.3120000000000012</v>
      </c>
      <c r="H4">
        <f t="shared" si="1"/>
        <v>-4.7880000000000003</v>
      </c>
      <c r="I4" s="11"/>
      <c r="J4">
        <f t="shared" si="2"/>
        <v>4.452</v>
      </c>
    </row>
    <row r="5" spans="1:17">
      <c r="A5">
        <v>4.12</v>
      </c>
      <c r="B5">
        <v>7.75</v>
      </c>
      <c r="C5">
        <v>0.66</v>
      </c>
      <c r="D5">
        <v>-5</v>
      </c>
      <c r="E5">
        <v>-3.5</v>
      </c>
      <c r="F5">
        <f t="shared" si="0"/>
        <v>2.31</v>
      </c>
      <c r="H5">
        <f t="shared" si="1"/>
        <v>-2.1</v>
      </c>
      <c r="J5">
        <f t="shared" si="2"/>
        <v>1.9919999999999987</v>
      </c>
    </row>
    <row r="6" spans="1:17">
      <c r="A6">
        <v>4.12</v>
      </c>
      <c r="B6">
        <v>10.46</v>
      </c>
      <c r="C6">
        <v>2.06</v>
      </c>
      <c r="D6">
        <v>-6</v>
      </c>
      <c r="E6">
        <v>-6.71</v>
      </c>
      <c r="F6">
        <f t="shared" si="0"/>
        <v>3.6940000000000008</v>
      </c>
      <c r="H6">
        <f t="shared" si="1"/>
        <v>-4.0259999999999998</v>
      </c>
      <c r="J6">
        <f t="shared" si="2"/>
        <v>3.7980000000000018</v>
      </c>
    </row>
    <row r="7" spans="1:17">
      <c r="A7">
        <v>7.91</v>
      </c>
      <c r="B7">
        <v>13.47</v>
      </c>
      <c r="C7">
        <v>1.05</v>
      </c>
      <c r="D7">
        <v>-13</v>
      </c>
      <c r="E7">
        <v>-1.2</v>
      </c>
      <c r="F7">
        <f t="shared" si="0"/>
        <v>3.4000000000000012</v>
      </c>
      <c r="H7">
        <f t="shared" si="1"/>
        <v>-0.72</v>
      </c>
      <c r="J7">
        <f t="shared" si="2"/>
        <v>1.1040000000000034</v>
      </c>
    </row>
    <row r="8" spans="1:17">
      <c r="A8">
        <v>0.38</v>
      </c>
      <c r="B8">
        <v>15.88</v>
      </c>
      <c r="C8">
        <v>-6.45</v>
      </c>
      <c r="D8">
        <v>-6</v>
      </c>
      <c r="E8">
        <v>-3.02</v>
      </c>
      <c r="F8">
        <f t="shared" si="0"/>
        <v>2.8179999999999992</v>
      </c>
      <c r="H8">
        <f t="shared" si="1"/>
        <v>-1.8119999999999998</v>
      </c>
      <c r="J8">
        <f t="shared" si="2"/>
        <v>2.3040000000000016</v>
      </c>
    </row>
    <row r="9" spans="1:17">
      <c r="A9">
        <v>5.83</v>
      </c>
      <c r="B9">
        <v>5.92</v>
      </c>
      <c r="C9">
        <v>3.39</v>
      </c>
      <c r="D9">
        <v>-2</v>
      </c>
      <c r="E9">
        <v>-7.32</v>
      </c>
      <c r="F9">
        <f t="shared" si="0"/>
        <v>3.3180000000000005</v>
      </c>
      <c r="H9">
        <f t="shared" si="1"/>
        <v>-4.3920000000000003</v>
      </c>
      <c r="J9">
        <f t="shared" si="2"/>
        <v>4.38</v>
      </c>
    </row>
    <row r="10" spans="1:17">
      <c r="A10">
        <v>9.75</v>
      </c>
      <c r="B10">
        <v>14.68</v>
      </c>
      <c r="C10">
        <v>-1.91</v>
      </c>
      <c r="D10">
        <v>-5</v>
      </c>
      <c r="E10">
        <v>-8.19</v>
      </c>
      <c r="F10">
        <f t="shared" si="0"/>
        <v>3.8559999999999999</v>
      </c>
      <c r="H10">
        <f t="shared" si="1"/>
        <v>-4.9139999999999997</v>
      </c>
      <c r="J10">
        <f t="shared" si="2"/>
        <v>4.41</v>
      </c>
    </row>
    <row r="11" spans="1:17">
      <c r="A11">
        <v>-0.11</v>
      </c>
      <c r="B11">
        <v>-0.27</v>
      </c>
      <c r="C11">
        <v>4.03</v>
      </c>
      <c r="D11">
        <v>-6</v>
      </c>
      <c r="E11">
        <v>1.95</v>
      </c>
      <c r="F11">
        <f t="shared" si="0"/>
        <v>0.12999999999999945</v>
      </c>
      <c r="H11">
        <f t="shared" si="1"/>
        <v>1.17</v>
      </c>
      <c r="J11">
        <f t="shared" si="2"/>
        <v>-1.5179999999999989</v>
      </c>
    </row>
    <row r="12" spans="1:17">
      <c r="A12">
        <v>2.29</v>
      </c>
      <c r="B12">
        <v>10.15</v>
      </c>
      <c r="C12">
        <v>-0.8</v>
      </c>
      <c r="D12">
        <v>-5</v>
      </c>
      <c r="E12">
        <v>-3.95</v>
      </c>
      <c r="F12">
        <f t="shared" si="0"/>
        <v>2.9799999999999995</v>
      </c>
      <c r="H12">
        <f t="shared" si="1"/>
        <v>-2.37</v>
      </c>
      <c r="J12">
        <f t="shared" si="2"/>
        <v>2.8499999999999988</v>
      </c>
    </row>
    <row r="13" spans="1:17">
      <c r="A13">
        <v>0</v>
      </c>
      <c r="B13">
        <v>-0.85</v>
      </c>
      <c r="C13">
        <v>10.82</v>
      </c>
      <c r="D13">
        <v>-4</v>
      </c>
      <c r="E13">
        <v>-5.53</v>
      </c>
      <c r="F13">
        <f t="shared" si="0"/>
        <v>3.4520000000000004</v>
      </c>
      <c r="H13">
        <f t="shared" si="1"/>
        <v>-3.3180000000000001</v>
      </c>
      <c r="J13">
        <f t="shared" si="2"/>
        <v>3.8460000000000005</v>
      </c>
      <c r="P13" s="1"/>
      <c r="Q13" s="1"/>
    </row>
    <row r="14" spans="1:17">
      <c r="A14">
        <v>2.5099999999999998</v>
      </c>
      <c r="B14">
        <v>10.11</v>
      </c>
      <c r="C14">
        <v>4.55</v>
      </c>
      <c r="D14">
        <v>-5</v>
      </c>
      <c r="E14">
        <v>-9.2899999999999991</v>
      </c>
      <c r="F14">
        <f t="shared" si="0"/>
        <v>5.0860000000000012</v>
      </c>
      <c r="H14">
        <f t="shared" si="1"/>
        <v>-5.573999999999999</v>
      </c>
      <c r="J14">
        <f t="shared" si="2"/>
        <v>6.0179999999999998</v>
      </c>
      <c r="Q14" s="1"/>
    </row>
    <row r="15" spans="1:17">
      <c r="A15">
        <v>4.7699999999999996</v>
      </c>
      <c r="B15">
        <v>8.83</v>
      </c>
      <c r="C15">
        <v>0.82</v>
      </c>
      <c r="D15">
        <v>-2</v>
      </c>
      <c r="E15">
        <v>-7.53</v>
      </c>
      <c r="F15">
        <f t="shared" si="0"/>
        <v>3.5320000000000009</v>
      </c>
      <c r="H15">
        <f t="shared" si="1"/>
        <v>-4.5179999999999998</v>
      </c>
      <c r="J15">
        <f t="shared" si="2"/>
        <v>4.6619999999999999</v>
      </c>
      <c r="Q15" s="1"/>
    </row>
    <row r="16" spans="1:17">
      <c r="A16">
        <v>5.09</v>
      </c>
      <c r="B16">
        <v>7.55</v>
      </c>
      <c r="C16">
        <v>0.53</v>
      </c>
      <c r="D16">
        <v>-5</v>
      </c>
      <c r="E16">
        <v>-3.07</v>
      </c>
      <c r="F16">
        <f t="shared" si="0"/>
        <v>2.2380000000000004</v>
      </c>
      <c r="H16">
        <f t="shared" si="1"/>
        <v>-1.8419999999999999</v>
      </c>
      <c r="J16">
        <f t="shared" si="2"/>
        <v>1.8539999999999981</v>
      </c>
      <c r="Q16" s="1"/>
    </row>
    <row r="17" spans="1:17">
      <c r="A17">
        <v>3.36</v>
      </c>
      <c r="B17">
        <v>-0.62</v>
      </c>
      <c r="C17">
        <v>3.97</v>
      </c>
      <c r="D17">
        <v>4</v>
      </c>
      <c r="E17">
        <v>-7.5</v>
      </c>
      <c r="F17">
        <f t="shared" si="0"/>
        <v>2.0500000000000007</v>
      </c>
      <c r="H17">
        <f t="shared" si="1"/>
        <v>-4.5</v>
      </c>
      <c r="J17">
        <f t="shared" si="2"/>
        <v>4.32</v>
      </c>
      <c r="Q17" s="1"/>
    </row>
    <row r="18" spans="1:17">
      <c r="A18">
        <v>3.69</v>
      </c>
      <c r="B18">
        <v>19.77</v>
      </c>
      <c r="C18">
        <v>0.79</v>
      </c>
      <c r="D18">
        <v>-7</v>
      </c>
      <c r="E18">
        <v>-13.47</v>
      </c>
      <c r="F18">
        <f t="shared" si="0"/>
        <v>6.8779999999999966</v>
      </c>
      <c r="H18">
        <f t="shared" si="1"/>
        <v>-18.858000000000001</v>
      </c>
      <c r="J18">
        <f t="shared" si="2"/>
        <v>-2.5860000000000021</v>
      </c>
      <c r="Q18" s="1"/>
    </row>
    <row r="19" spans="1:17">
      <c r="A19">
        <v>4.17</v>
      </c>
      <c r="B19">
        <v>5.99</v>
      </c>
      <c r="C19">
        <v>2.9</v>
      </c>
      <c r="D19">
        <v>-3</v>
      </c>
      <c r="E19">
        <v>-6.35</v>
      </c>
      <c r="F19">
        <f t="shared" si="0"/>
        <v>2.6800000000000006</v>
      </c>
      <c r="H19">
        <f t="shared" si="1"/>
        <v>-3.8099999999999996</v>
      </c>
      <c r="J19">
        <f t="shared" si="2"/>
        <v>3.258</v>
      </c>
      <c r="Q19" s="1"/>
    </row>
    <row r="20" spans="1:17">
      <c r="A20">
        <v>4.6399999999999997</v>
      </c>
      <c r="B20">
        <v>9.32</v>
      </c>
      <c r="C20">
        <v>1.44</v>
      </c>
      <c r="D20">
        <v>-5</v>
      </c>
      <c r="E20">
        <v>-5.65</v>
      </c>
      <c r="F20">
        <f t="shared" si="0"/>
        <v>3.3699999999999997</v>
      </c>
      <c r="H20">
        <f t="shared" si="1"/>
        <v>-3.39</v>
      </c>
      <c r="J20">
        <f t="shared" si="2"/>
        <v>3.5219999999999989</v>
      </c>
    </row>
    <row r="21" spans="1:17">
      <c r="A21">
        <v>10.02</v>
      </c>
      <c r="B21">
        <v>13.02</v>
      </c>
      <c r="C21">
        <v>-3.27</v>
      </c>
      <c r="D21">
        <v>-4</v>
      </c>
      <c r="E21">
        <v>-5.78</v>
      </c>
      <c r="F21">
        <f t="shared" si="0"/>
        <v>3.0819999999999999</v>
      </c>
      <c r="H21">
        <f t="shared" si="1"/>
        <v>-3.468</v>
      </c>
      <c r="J21">
        <f t="shared" si="2"/>
        <v>3.4319999999999995</v>
      </c>
    </row>
    <row r="22" spans="1:17">
      <c r="A22">
        <v>6.54</v>
      </c>
      <c r="B22">
        <v>8.01</v>
      </c>
      <c r="C22">
        <v>6.01</v>
      </c>
      <c r="D22">
        <v>-2</v>
      </c>
      <c r="E22">
        <v>-11.55</v>
      </c>
      <c r="F22">
        <f t="shared" si="0"/>
        <v>5.4899999999999993</v>
      </c>
      <c r="H22">
        <f t="shared" si="1"/>
        <v>-16.170000000000002</v>
      </c>
      <c r="J22">
        <f t="shared" si="2"/>
        <v>-1.746000000000004</v>
      </c>
    </row>
    <row r="23" spans="1:17">
      <c r="A23">
        <v>6.87</v>
      </c>
      <c r="B23">
        <v>8.25</v>
      </c>
      <c r="C23">
        <v>4.1100000000000003</v>
      </c>
      <c r="D23">
        <v>-3</v>
      </c>
      <c r="E23">
        <v>-8.93</v>
      </c>
      <c r="F23">
        <f t="shared" si="0"/>
        <v>4.6019999999999994</v>
      </c>
      <c r="H23">
        <f t="shared" si="1"/>
        <v>-5.3579999999999997</v>
      </c>
      <c r="J23">
        <f t="shared" si="2"/>
        <v>5.8740000000000014</v>
      </c>
    </row>
    <row r="24" spans="1:17">
      <c r="A24">
        <v>6.95</v>
      </c>
      <c r="B24">
        <v>10.99</v>
      </c>
      <c r="C24">
        <v>1.42</v>
      </c>
      <c r="D24">
        <v>-6</v>
      </c>
      <c r="E24">
        <v>-6.73</v>
      </c>
      <c r="F24">
        <f t="shared" si="0"/>
        <v>3.5719999999999992</v>
      </c>
      <c r="H24">
        <f t="shared" si="1"/>
        <v>-4.0380000000000003</v>
      </c>
      <c r="J24">
        <f t="shared" si="2"/>
        <v>3.6540000000000017</v>
      </c>
    </row>
    <row r="25" spans="1:17">
      <c r="A25">
        <v>1.19</v>
      </c>
      <c r="B25">
        <v>7.29</v>
      </c>
      <c r="C25">
        <v>-0.82</v>
      </c>
      <c r="D25">
        <v>-1</v>
      </c>
      <c r="E25">
        <v>-5.86</v>
      </c>
      <c r="F25">
        <f t="shared" si="0"/>
        <v>2.1539999999999999</v>
      </c>
      <c r="H25">
        <f t="shared" si="1"/>
        <v>-3.516</v>
      </c>
      <c r="J25">
        <f t="shared" si="2"/>
        <v>3.0479999999999992</v>
      </c>
    </row>
    <row r="26" spans="1:17">
      <c r="A26">
        <v>-1.56</v>
      </c>
      <c r="B26">
        <v>0.43</v>
      </c>
      <c r="C26">
        <v>5.55</v>
      </c>
      <c r="D26">
        <v>7</v>
      </c>
      <c r="E26">
        <v>-12.65</v>
      </c>
      <c r="F26">
        <f t="shared" si="0"/>
        <v>3.99</v>
      </c>
      <c r="H26">
        <f>IF(E26&lt;-10,E26*1.4,E26*0.6)</f>
        <v>-17.71</v>
      </c>
      <c r="I26" s="11"/>
      <c r="J26">
        <f t="shared" si="2"/>
        <v>-2.1340000000000003</v>
      </c>
    </row>
    <row r="27" spans="1:17">
      <c r="A27">
        <v>3.88</v>
      </c>
      <c r="B27">
        <v>2.58</v>
      </c>
      <c r="C27">
        <v>-0.52</v>
      </c>
      <c r="D27">
        <v>-3</v>
      </c>
      <c r="E27">
        <v>0.51</v>
      </c>
      <c r="F27">
        <f t="shared" si="0"/>
        <v>-3.4000000000000308E-2</v>
      </c>
      <c r="H27">
        <f t="shared" si="1"/>
        <v>0.30599999999999999</v>
      </c>
      <c r="J27">
        <f t="shared" si="2"/>
        <v>-0.82199999999999962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pane ySplit="1" topLeftCell="A20" activePane="bottomLeft" state="frozen"/>
      <selection pane="bottomLeft" activeCell="H41" sqref="H41"/>
    </sheetView>
  </sheetViews>
  <sheetFormatPr defaultRowHeight="14"/>
  <cols>
    <col min="2" max="2" width="42" customWidth="1"/>
    <col min="3" max="3" width="22.81640625" customWidth="1"/>
    <col min="4" max="4" width="7.26953125" bestFit="1" customWidth="1"/>
    <col min="5" max="7" width="5.26953125" bestFit="1" customWidth="1"/>
    <col min="8" max="8" width="8.7265625" style="1"/>
    <col min="9" max="9" width="13.54296875" bestFit="1" customWidth="1"/>
  </cols>
  <sheetData>
    <row r="1" spans="1:9">
      <c r="A1" s="2" t="s">
        <v>43</v>
      </c>
      <c r="B1" s="2" t="s">
        <v>44</v>
      </c>
      <c r="C1" s="2" t="s">
        <v>71</v>
      </c>
      <c r="D1" s="2" t="s">
        <v>52</v>
      </c>
      <c r="E1" s="2" t="s">
        <v>73</v>
      </c>
      <c r="F1" s="2" t="s">
        <v>45</v>
      </c>
      <c r="G1" s="2" t="s">
        <v>46</v>
      </c>
      <c r="H1" s="12" t="s">
        <v>47</v>
      </c>
      <c r="I1" s="2" t="s">
        <v>53</v>
      </c>
    </row>
    <row r="2" spans="1:9">
      <c r="A2" s="2" t="s">
        <v>57</v>
      </c>
      <c r="B2" s="2" t="s">
        <v>61</v>
      </c>
      <c r="D2">
        <v>200</v>
      </c>
      <c r="E2">
        <v>30</v>
      </c>
      <c r="H2" s="1">
        <v>24.43</v>
      </c>
      <c r="I2" s="15">
        <v>0.03</v>
      </c>
    </row>
    <row r="3" spans="1:9">
      <c r="A3" s="2" t="s">
        <v>57</v>
      </c>
      <c r="B3" s="2" t="s">
        <v>69</v>
      </c>
      <c r="C3" s="2"/>
      <c r="D3">
        <v>200</v>
      </c>
      <c r="E3">
        <v>60</v>
      </c>
      <c r="F3">
        <v>532</v>
      </c>
      <c r="G3">
        <v>1283</v>
      </c>
      <c r="H3" s="1">
        <v>29.31</v>
      </c>
      <c r="I3" s="15">
        <v>0.03</v>
      </c>
    </row>
    <row r="4" spans="1:9">
      <c r="A4" s="2" t="s">
        <v>57</v>
      </c>
      <c r="B4" t="s">
        <v>66</v>
      </c>
      <c r="D4">
        <v>200</v>
      </c>
      <c r="E4">
        <v>90</v>
      </c>
      <c r="F4">
        <v>780</v>
      </c>
      <c r="G4">
        <v>1659</v>
      </c>
      <c r="H4" s="1">
        <v>31.98</v>
      </c>
      <c r="I4" s="15">
        <v>0.03</v>
      </c>
    </row>
    <row r="5" spans="1:9">
      <c r="A5" s="2" t="s">
        <v>42</v>
      </c>
      <c r="B5" s="2" t="s">
        <v>51</v>
      </c>
      <c r="C5" t="s">
        <v>49</v>
      </c>
      <c r="D5">
        <v>200</v>
      </c>
      <c r="E5">
        <v>30</v>
      </c>
      <c r="H5" s="1">
        <v>33</v>
      </c>
      <c r="I5" s="15">
        <v>0.03</v>
      </c>
    </row>
    <row r="6" spans="1:9">
      <c r="A6" s="2" t="s">
        <v>57</v>
      </c>
      <c r="D6">
        <v>200</v>
      </c>
      <c r="E6">
        <v>120</v>
      </c>
      <c r="F6">
        <v>941</v>
      </c>
      <c r="G6">
        <v>1724</v>
      </c>
      <c r="H6" s="1">
        <v>35.31</v>
      </c>
      <c r="I6" s="15">
        <v>0.02</v>
      </c>
    </row>
    <row r="7" spans="1:9">
      <c r="A7" s="2" t="s">
        <v>57</v>
      </c>
      <c r="D7">
        <v>200</v>
      </c>
      <c r="E7">
        <v>120</v>
      </c>
      <c r="F7">
        <v>1127</v>
      </c>
      <c r="G7">
        <v>2030</v>
      </c>
      <c r="H7" s="1">
        <v>35.700000000000003</v>
      </c>
      <c r="I7" s="15">
        <v>0.03</v>
      </c>
    </row>
    <row r="8" spans="1:9">
      <c r="A8" s="2" t="s">
        <v>57</v>
      </c>
      <c r="D8">
        <v>200</v>
      </c>
      <c r="E8">
        <v>120</v>
      </c>
      <c r="F8">
        <v>631</v>
      </c>
      <c r="G8">
        <v>1133</v>
      </c>
      <c r="H8" s="1">
        <v>35.770000000000003</v>
      </c>
      <c r="I8" s="15">
        <v>0.01</v>
      </c>
    </row>
    <row r="9" spans="1:9">
      <c r="A9" s="2" t="s">
        <v>57</v>
      </c>
      <c r="D9">
        <v>200</v>
      </c>
      <c r="E9">
        <v>120</v>
      </c>
      <c r="F9">
        <v>1259</v>
      </c>
      <c r="G9">
        <v>2197</v>
      </c>
      <c r="H9" s="1">
        <v>36.43</v>
      </c>
      <c r="I9" s="15">
        <v>0.04</v>
      </c>
    </row>
    <row r="10" spans="1:9">
      <c r="A10" s="2" t="s">
        <v>57</v>
      </c>
      <c r="D10">
        <v>200</v>
      </c>
      <c r="E10">
        <v>120</v>
      </c>
      <c r="F10">
        <v>1388</v>
      </c>
      <c r="G10">
        <v>2379</v>
      </c>
      <c r="H10" s="1">
        <v>36.85</v>
      </c>
      <c r="I10" s="15">
        <v>0.06</v>
      </c>
    </row>
    <row r="11" spans="1:9">
      <c r="A11" s="2" t="s">
        <v>57</v>
      </c>
      <c r="D11">
        <v>200</v>
      </c>
      <c r="E11">
        <v>120</v>
      </c>
      <c r="F11">
        <v>1458</v>
      </c>
      <c r="G11">
        <v>2454</v>
      </c>
      <c r="H11" s="1">
        <v>37.270000000000003</v>
      </c>
      <c r="I11" s="15">
        <v>0.08</v>
      </c>
    </row>
    <row r="12" spans="1:9">
      <c r="A12" s="2" t="s">
        <v>57</v>
      </c>
      <c r="D12">
        <v>200</v>
      </c>
      <c r="E12">
        <v>120</v>
      </c>
      <c r="F12">
        <v>1497</v>
      </c>
      <c r="G12">
        <v>2495</v>
      </c>
      <c r="H12" s="1">
        <v>37.5</v>
      </c>
      <c r="I12" s="2" t="s">
        <v>72</v>
      </c>
    </row>
    <row r="13" spans="1:9">
      <c r="A13" s="2" t="s">
        <v>56</v>
      </c>
      <c r="B13" s="2" t="s">
        <v>60</v>
      </c>
      <c r="D13">
        <v>200</v>
      </c>
      <c r="E13">
        <v>30</v>
      </c>
      <c r="H13" s="1">
        <v>37.700000000000003</v>
      </c>
      <c r="I13" s="15">
        <v>0.03</v>
      </c>
    </row>
    <row r="14" spans="1:9">
      <c r="A14" s="2" t="s">
        <v>56</v>
      </c>
      <c r="D14">
        <v>200</v>
      </c>
      <c r="E14">
        <v>120</v>
      </c>
      <c r="F14">
        <v>1241</v>
      </c>
      <c r="G14">
        <v>1975</v>
      </c>
      <c r="H14" s="1">
        <v>38.590000000000003</v>
      </c>
      <c r="I14" s="15">
        <v>0.03</v>
      </c>
    </row>
    <row r="15" spans="1:9">
      <c r="A15" s="2" t="s">
        <v>56</v>
      </c>
      <c r="D15">
        <v>200</v>
      </c>
      <c r="E15">
        <v>120</v>
      </c>
      <c r="F15">
        <v>1072</v>
      </c>
      <c r="G15">
        <v>1701</v>
      </c>
      <c r="H15" s="1">
        <v>38.659999999999997</v>
      </c>
      <c r="I15" s="15">
        <v>0.02</v>
      </c>
    </row>
    <row r="16" spans="1:9">
      <c r="A16" s="2" t="s">
        <v>56</v>
      </c>
      <c r="D16">
        <v>200</v>
      </c>
      <c r="E16">
        <v>120</v>
      </c>
      <c r="F16">
        <v>711</v>
      </c>
      <c r="G16">
        <v>1118</v>
      </c>
      <c r="H16" s="1">
        <v>38.869999999999997</v>
      </c>
      <c r="I16" s="15">
        <v>0.01</v>
      </c>
    </row>
    <row r="17" spans="1:9">
      <c r="A17" s="2" t="s">
        <v>56</v>
      </c>
      <c r="D17">
        <v>200</v>
      </c>
      <c r="E17">
        <v>120</v>
      </c>
      <c r="F17">
        <v>1362</v>
      </c>
      <c r="G17">
        <v>2127</v>
      </c>
      <c r="H17" s="1">
        <v>39.04</v>
      </c>
      <c r="I17" s="15">
        <v>0.04</v>
      </c>
    </row>
    <row r="18" spans="1:9">
      <c r="A18" s="2" t="s">
        <v>56</v>
      </c>
      <c r="D18">
        <v>200</v>
      </c>
      <c r="E18">
        <v>120</v>
      </c>
      <c r="F18">
        <v>1483</v>
      </c>
      <c r="G18">
        <v>2273</v>
      </c>
      <c r="H18" s="1">
        <v>39.479999999999997</v>
      </c>
      <c r="I18" s="15">
        <v>0.06</v>
      </c>
    </row>
    <row r="19" spans="1:9">
      <c r="A19" s="2" t="s">
        <v>56</v>
      </c>
      <c r="D19">
        <v>200</v>
      </c>
      <c r="E19">
        <v>120</v>
      </c>
      <c r="F19">
        <v>1570</v>
      </c>
      <c r="G19">
        <v>2366</v>
      </c>
      <c r="H19" s="1">
        <v>39.89</v>
      </c>
      <c r="I19" s="2" t="s">
        <v>72</v>
      </c>
    </row>
    <row r="20" spans="1:9">
      <c r="A20" s="2" t="s">
        <v>56</v>
      </c>
      <c r="D20">
        <v>200</v>
      </c>
      <c r="E20">
        <v>120</v>
      </c>
      <c r="F20">
        <v>1552</v>
      </c>
      <c r="G20">
        <v>2338</v>
      </c>
      <c r="H20" s="1">
        <v>39.9</v>
      </c>
      <c r="I20" s="15">
        <v>0.08</v>
      </c>
    </row>
    <row r="21" spans="1:9">
      <c r="A21" s="2" t="s">
        <v>56</v>
      </c>
      <c r="B21" s="2" t="s">
        <v>65</v>
      </c>
      <c r="D21">
        <v>200</v>
      </c>
      <c r="E21">
        <v>90</v>
      </c>
      <c r="H21" s="1">
        <v>40.020000000000003</v>
      </c>
      <c r="I21" s="15">
        <v>0.03</v>
      </c>
    </row>
    <row r="22" spans="1:9">
      <c r="A22" s="2" t="s">
        <v>56</v>
      </c>
      <c r="B22" t="s">
        <v>68</v>
      </c>
      <c r="C22" s="2"/>
      <c r="D22">
        <v>200</v>
      </c>
      <c r="E22">
        <v>60</v>
      </c>
      <c r="F22">
        <v>810</v>
      </c>
      <c r="G22">
        <v>1177</v>
      </c>
      <c r="H22" s="1">
        <v>40.76</v>
      </c>
      <c r="I22" s="15">
        <v>0.03</v>
      </c>
    </row>
    <row r="23" spans="1:9">
      <c r="A23" s="2" t="s">
        <v>42</v>
      </c>
      <c r="B23" s="2" t="s">
        <v>48</v>
      </c>
      <c r="C23" s="2" t="s">
        <v>50</v>
      </c>
      <c r="D23">
        <v>200</v>
      </c>
      <c r="E23">
        <v>60</v>
      </c>
      <c r="H23" s="1">
        <v>42.58</v>
      </c>
      <c r="I23" s="15">
        <v>0.03</v>
      </c>
    </row>
    <row r="24" spans="1:9">
      <c r="A24" s="2" t="s">
        <v>42</v>
      </c>
      <c r="C24" s="2" t="s">
        <v>50</v>
      </c>
      <c r="D24">
        <v>200</v>
      </c>
      <c r="E24">
        <v>120</v>
      </c>
      <c r="F24">
        <v>1461</v>
      </c>
      <c r="G24">
        <v>1849</v>
      </c>
      <c r="H24" s="1">
        <v>44.14</v>
      </c>
      <c r="I24" s="15">
        <v>0.03</v>
      </c>
    </row>
    <row r="25" spans="1:9">
      <c r="A25" s="2" t="s">
        <v>42</v>
      </c>
      <c r="C25" s="2" t="s">
        <v>50</v>
      </c>
      <c r="D25">
        <v>200</v>
      </c>
      <c r="E25">
        <v>120</v>
      </c>
      <c r="F25">
        <v>1240</v>
      </c>
      <c r="G25">
        <v>1566</v>
      </c>
      <c r="H25" s="1">
        <v>44.19</v>
      </c>
      <c r="I25" s="15">
        <v>0.02</v>
      </c>
    </row>
    <row r="26" spans="1:9">
      <c r="A26" s="2" t="s">
        <v>42</v>
      </c>
      <c r="C26" s="2" t="s">
        <v>50</v>
      </c>
      <c r="D26">
        <v>200</v>
      </c>
      <c r="E26">
        <v>120</v>
      </c>
      <c r="F26">
        <v>824</v>
      </c>
      <c r="G26">
        <v>1035</v>
      </c>
      <c r="H26" s="1">
        <v>44.32</v>
      </c>
      <c r="I26" s="15">
        <v>0.01</v>
      </c>
    </row>
    <row r="27" spans="1:9">
      <c r="A27" s="2" t="s">
        <v>42</v>
      </c>
      <c r="D27">
        <v>200</v>
      </c>
      <c r="E27">
        <v>120</v>
      </c>
      <c r="F27">
        <v>1595</v>
      </c>
      <c r="G27">
        <v>1995</v>
      </c>
      <c r="H27" s="1">
        <v>44.43</v>
      </c>
      <c r="I27" s="15">
        <v>0.04</v>
      </c>
    </row>
    <row r="28" spans="1:9">
      <c r="A28" s="2" t="s">
        <v>42</v>
      </c>
      <c r="B28" s="2" t="s">
        <v>54</v>
      </c>
      <c r="C28" s="2" t="s">
        <v>50</v>
      </c>
      <c r="D28">
        <v>200</v>
      </c>
      <c r="E28">
        <v>90</v>
      </c>
      <c r="H28" s="1">
        <v>44.5</v>
      </c>
      <c r="I28" s="15">
        <v>0.03</v>
      </c>
    </row>
    <row r="29" spans="1:9">
      <c r="A29" s="2" t="s">
        <v>42</v>
      </c>
      <c r="D29">
        <v>200</v>
      </c>
      <c r="E29">
        <v>120</v>
      </c>
      <c r="F29">
        <v>1732</v>
      </c>
      <c r="G29">
        <v>2151</v>
      </c>
      <c r="H29" s="1">
        <v>44.6</v>
      </c>
      <c r="I29" s="15">
        <v>0.06</v>
      </c>
    </row>
    <row r="30" spans="1:9">
      <c r="A30" s="2" t="s">
        <v>42</v>
      </c>
      <c r="D30">
        <v>200</v>
      </c>
      <c r="E30">
        <v>120</v>
      </c>
      <c r="F30">
        <v>1826</v>
      </c>
      <c r="G30">
        <v>2205</v>
      </c>
      <c r="H30" s="1">
        <v>45.3</v>
      </c>
      <c r="I30" s="15">
        <v>0.08</v>
      </c>
    </row>
    <row r="31" spans="1:9">
      <c r="A31" s="2" t="s">
        <v>42</v>
      </c>
      <c r="D31">
        <v>200</v>
      </c>
      <c r="E31">
        <v>120</v>
      </c>
      <c r="F31">
        <v>1838</v>
      </c>
      <c r="G31">
        <v>2211</v>
      </c>
      <c r="H31" s="1">
        <v>45.39</v>
      </c>
      <c r="I31" s="2" t="s">
        <v>72</v>
      </c>
    </row>
    <row r="32" spans="1:9">
      <c r="A32" s="2" t="s">
        <v>55</v>
      </c>
      <c r="B32" s="2" t="s">
        <v>63</v>
      </c>
      <c r="D32">
        <v>200</v>
      </c>
      <c r="E32">
        <v>90</v>
      </c>
      <c r="H32" s="1">
        <v>48.68</v>
      </c>
      <c r="I32" s="15">
        <v>0.03</v>
      </c>
    </row>
    <row r="33" spans="1:9">
      <c r="A33" s="2" t="s">
        <v>55</v>
      </c>
      <c r="D33">
        <v>200</v>
      </c>
      <c r="E33">
        <v>120</v>
      </c>
      <c r="F33">
        <v>1114</v>
      </c>
      <c r="G33">
        <v>1143</v>
      </c>
      <c r="H33" s="1">
        <v>49.36</v>
      </c>
      <c r="I33" s="15">
        <v>0.03</v>
      </c>
    </row>
    <row r="34" spans="1:9">
      <c r="A34" s="2" t="s">
        <v>55</v>
      </c>
      <c r="D34">
        <v>200</v>
      </c>
      <c r="E34">
        <v>120</v>
      </c>
      <c r="F34">
        <v>967</v>
      </c>
      <c r="G34">
        <v>990</v>
      </c>
      <c r="H34" s="1">
        <v>49.41</v>
      </c>
      <c r="I34" s="15">
        <v>0.02</v>
      </c>
    </row>
    <row r="35" spans="1:9">
      <c r="A35" s="2" t="s">
        <v>55</v>
      </c>
      <c r="D35">
        <v>200</v>
      </c>
      <c r="E35">
        <v>120</v>
      </c>
      <c r="F35">
        <v>1292</v>
      </c>
      <c r="G35">
        <v>1321</v>
      </c>
      <c r="H35" s="1">
        <v>49.45</v>
      </c>
      <c r="I35" s="15">
        <v>0.06</v>
      </c>
    </row>
    <row r="36" spans="1:9">
      <c r="A36" s="2" t="s">
        <v>55</v>
      </c>
      <c r="D36">
        <v>200</v>
      </c>
      <c r="E36">
        <v>120</v>
      </c>
      <c r="F36">
        <v>1210</v>
      </c>
      <c r="G36">
        <v>1234</v>
      </c>
      <c r="H36" s="1">
        <v>49.51</v>
      </c>
      <c r="I36" s="15">
        <v>0.04</v>
      </c>
    </row>
    <row r="37" spans="1:9">
      <c r="A37" s="2" t="s">
        <v>55</v>
      </c>
      <c r="D37">
        <v>200</v>
      </c>
      <c r="E37">
        <v>120</v>
      </c>
      <c r="F37">
        <v>1361</v>
      </c>
      <c r="G37">
        <v>1373</v>
      </c>
      <c r="H37" s="1">
        <v>49.78</v>
      </c>
      <c r="I37" s="2" t="s">
        <v>72</v>
      </c>
    </row>
    <row r="38" spans="1:9">
      <c r="A38" s="2" t="s">
        <v>55</v>
      </c>
      <c r="D38">
        <v>200</v>
      </c>
      <c r="E38">
        <v>120</v>
      </c>
      <c r="F38">
        <v>1350</v>
      </c>
      <c r="G38">
        <v>1361</v>
      </c>
      <c r="H38" s="1">
        <v>49.8</v>
      </c>
      <c r="I38" s="15">
        <v>0.08</v>
      </c>
    </row>
    <row r="39" spans="1:9">
      <c r="A39" s="2" t="s">
        <v>55</v>
      </c>
      <c r="B39" t="s">
        <v>67</v>
      </c>
      <c r="C39" s="2"/>
      <c r="D39">
        <v>200</v>
      </c>
      <c r="E39">
        <v>60</v>
      </c>
      <c r="F39">
        <v>567</v>
      </c>
      <c r="G39">
        <v>567</v>
      </c>
      <c r="H39" s="1">
        <v>50</v>
      </c>
      <c r="I39" s="15">
        <v>0.03</v>
      </c>
    </row>
    <row r="40" spans="1:9">
      <c r="A40" s="2" t="s">
        <v>58</v>
      </c>
      <c r="B40" s="2" t="s">
        <v>64</v>
      </c>
      <c r="D40">
        <v>200</v>
      </c>
      <c r="E40">
        <v>90</v>
      </c>
      <c r="H40" s="1">
        <v>50.58</v>
      </c>
      <c r="I40" s="15">
        <v>0.03</v>
      </c>
    </row>
    <row r="41" spans="1:9">
      <c r="A41" s="2" t="s">
        <v>55</v>
      </c>
      <c r="D41">
        <v>200</v>
      </c>
      <c r="E41">
        <v>120</v>
      </c>
      <c r="F41">
        <v>685</v>
      </c>
      <c r="G41">
        <v>664</v>
      </c>
      <c r="H41" s="1">
        <v>50.78</v>
      </c>
      <c r="I41" s="15">
        <v>0.01</v>
      </c>
    </row>
    <row r="42" spans="1:9">
      <c r="A42" s="2" t="s">
        <v>58</v>
      </c>
      <c r="B42" s="2" t="s">
        <v>62</v>
      </c>
      <c r="D42">
        <v>200</v>
      </c>
      <c r="E42">
        <v>30</v>
      </c>
      <c r="H42" s="1">
        <v>52.18</v>
      </c>
      <c r="I42" s="15">
        <v>0.03</v>
      </c>
    </row>
    <row r="43" spans="1:9">
      <c r="A43" s="2" t="s">
        <v>58</v>
      </c>
      <c r="D43">
        <v>200</v>
      </c>
      <c r="E43">
        <v>120</v>
      </c>
      <c r="F43">
        <v>892</v>
      </c>
      <c r="G43">
        <v>807</v>
      </c>
      <c r="H43" s="1">
        <v>52.5</v>
      </c>
      <c r="I43" s="15">
        <v>0.01</v>
      </c>
    </row>
    <row r="44" spans="1:9">
      <c r="A44" s="2" t="s">
        <v>58</v>
      </c>
      <c r="D44">
        <v>200</v>
      </c>
      <c r="E44">
        <v>120</v>
      </c>
      <c r="F44">
        <v>1335</v>
      </c>
      <c r="G44">
        <v>1207</v>
      </c>
      <c r="H44" s="1">
        <v>52.52</v>
      </c>
      <c r="I44" s="15">
        <v>0.02</v>
      </c>
    </row>
    <row r="45" spans="1:9">
      <c r="A45" s="2" t="s">
        <v>58</v>
      </c>
      <c r="D45">
        <v>200</v>
      </c>
      <c r="E45">
        <v>120</v>
      </c>
      <c r="F45">
        <v>1571</v>
      </c>
      <c r="G45">
        <v>1399</v>
      </c>
      <c r="H45" s="1">
        <v>52.9</v>
      </c>
      <c r="I45" s="15">
        <v>0.03</v>
      </c>
    </row>
    <row r="46" spans="1:9">
      <c r="A46" s="2" t="s">
        <v>58</v>
      </c>
      <c r="D46">
        <v>200</v>
      </c>
      <c r="E46">
        <v>120</v>
      </c>
      <c r="F46">
        <v>1703</v>
      </c>
      <c r="G46">
        <v>1498</v>
      </c>
      <c r="H46" s="1">
        <v>53.2</v>
      </c>
      <c r="I46" s="15">
        <v>0.04</v>
      </c>
    </row>
    <row r="47" spans="1:9">
      <c r="A47" s="2" t="s">
        <v>58</v>
      </c>
      <c r="D47">
        <v>200</v>
      </c>
      <c r="E47">
        <v>120</v>
      </c>
      <c r="F47">
        <v>1838</v>
      </c>
      <c r="G47">
        <v>1603</v>
      </c>
      <c r="H47" s="1">
        <v>53.41</v>
      </c>
      <c r="I47" s="15">
        <v>0.06</v>
      </c>
    </row>
    <row r="48" spans="1:9">
      <c r="A48" s="2" t="s">
        <v>58</v>
      </c>
      <c r="B48" s="2" t="s">
        <v>70</v>
      </c>
      <c r="C48" s="2"/>
      <c r="D48">
        <v>200</v>
      </c>
      <c r="E48">
        <v>60</v>
      </c>
      <c r="F48">
        <v>774</v>
      </c>
      <c r="G48">
        <v>673</v>
      </c>
      <c r="H48" s="1">
        <v>53.49</v>
      </c>
      <c r="I48" s="15">
        <v>0.03</v>
      </c>
    </row>
    <row r="49" spans="1:9">
      <c r="A49" s="2" t="s">
        <v>58</v>
      </c>
      <c r="D49">
        <v>200</v>
      </c>
      <c r="E49">
        <v>120</v>
      </c>
      <c r="F49">
        <v>1840</v>
      </c>
      <c r="G49">
        <v>1600</v>
      </c>
      <c r="H49" s="1">
        <v>53.49</v>
      </c>
      <c r="I49" s="2" t="s">
        <v>72</v>
      </c>
    </row>
    <row r="50" spans="1:9">
      <c r="A50" s="2" t="s">
        <v>58</v>
      </c>
      <c r="D50">
        <v>200</v>
      </c>
      <c r="E50">
        <v>120</v>
      </c>
      <c r="F50">
        <v>1911</v>
      </c>
      <c r="G50">
        <v>1654</v>
      </c>
      <c r="H50" s="1">
        <v>53.6</v>
      </c>
      <c r="I50" s="15">
        <v>0.08</v>
      </c>
    </row>
    <row r="51" spans="1:9">
      <c r="A51" s="2" t="s">
        <v>55</v>
      </c>
      <c r="B51" s="2" t="s">
        <v>59</v>
      </c>
      <c r="D51">
        <v>200</v>
      </c>
      <c r="E51">
        <v>30</v>
      </c>
      <c r="H51" s="1">
        <v>59.23</v>
      </c>
      <c r="I51" s="15">
        <v>0.03</v>
      </c>
    </row>
    <row r="52" spans="1:9">
      <c r="A52" s="2"/>
      <c r="I52" s="15"/>
    </row>
    <row r="53" spans="1:9">
      <c r="A53" s="2"/>
      <c r="B53" s="2"/>
      <c r="C53" s="2"/>
      <c r="I53" s="15"/>
    </row>
    <row r="54" spans="1:9">
      <c r="I54" s="15"/>
    </row>
  </sheetData>
  <sortState ref="A2:I60">
    <sortCondition ref="H2:H60"/>
  </sortState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24" sqref="G24"/>
    </sheetView>
  </sheetViews>
  <sheetFormatPr defaultRowHeight="14"/>
  <cols>
    <col min="1" max="1" width="11.36328125" bestFit="1" customWidth="1"/>
    <col min="5" max="6" width="12.453125" style="16" bestFit="1" customWidth="1"/>
    <col min="7" max="8" width="11.36328125" style="16" bestFit="1" customWidth="1"/>
    <col min="9" max="9" width="11.36328125" bestFit="1" customWidth="1"/>
  </cols>
  <sheetData>
    <row r="1" spans="1:9">
      <c r="A1">
        <v>155072479</v>
      </c>
      <c r="B1">
        <v>-1.56</v>
      </c>
    </row>
    <row r="2" spans="1:9">
      <c r="A2">
        <v>-114022514</v>
      </c>
      <c r="B2">
        <v>-6.15</v>
      </c>
    </row>
    <row r="3" spans="1:9">
      <c r="A3">
        <v>-123379854</v>
      </c>
      <c r="B3">
        <v>-7.24</v>
      </c>
    </row>
    <row r="4" spans="1:9">
      <c r="A4">
        <f>SUM(A1:A3)</f>
        <v>-82329889</v>
      </c>
      <c r="B4">
        <f>SUM(B1:B3)</f>
        <v>-14.950000000000001</v>
      </c>
    </row>
    <row r="5" spans="1:9">
      <c r="A5">
        <v>203022496</v>
      </c>
      <c r="B5">
        <v>3.95</v>
      </c>
    </row>
    <row r="6" spans="1:9">
      <c r="A6">
        <v>-88051632</v>
      </c>
      <c r="B6">
        <v>0.89</v>
      </c>
    </row>
    <row r="7" spans="1:9">
      <c r="A7">
        <v>-385797216</v>
      </c>
      <c r="B7">
        <v>-7.33</v>
      </c>
    </row>
    <row r="8" spans="1:9">
      <c r="A8">
        <v>15386976</v>
      </c>
      <c r="B8">
        <v>0.15</v>
      </c>
    </row>
    <row r="9" spans="1:9">
      <c r="A9">
        <v>65884096</v>
      </c>
      <c r="B9">
        <v>3.84</v>
      </c>
    </row>
    <row r="10" spans="1:9">
      <c r="A10">
        <v>37173808</v>
      </c>
      <c r="B10">
        <v>1.63</v>
      </c>
    </row>
    <row r="11" spans="1:9">
      <c r="A11">
        <v>155514936</v>
      </c>
      <c r="B11">
        <v>6.6</v>
      </c>
    </row>
    <row r="12" spans="1:9">
      <c r="A12">
        <v>-72129216</v>
      </c>
      <c r="B12">
        <v>-0.44</v>
      </c>
    </row>
    <row r="13" spans="1:9">
      <c r="A13">
        <v>-288373872</v>
      </c>
      <c r="B13">
        <v>-9.99</v>
      </c>
    </row>
    <row r="14" spans="1:9">
      <c r="A14">
        <v>62353616</v>
      </c>
      <c r="B14">
        <v>5.54</v>
      </c>
      <c r="I14" s="16"/>
    </row>
    <row r="15" spans="1:9">
      <c r="A15">
        <v>257055552</v>
      </c>
      <c r="B15">
        <v>5.5</v>
      </c>
      <c r="I15" s="16"/>
    </row>
    <row r="16" spans="1:9">
      <c r="A16">
        <v>-170167090</v>
      </c>
      <c r="B16">
        <v>-2.81</v>
      </c>
      <c r="I16" s="16"/>
    </row>
    <row r="17" spans="1:9">
      <c r="A17">
        <v>27510336</v>
      </c>
      <c r="B17">
        <v>1.78</v>
      </c>
      <c r="I17" s="16"/>
    </row>
    <row r="18" spans="1:9">
      <c r="A18">
        <v>-216076416</v>
      </c>
      <c r="B18">
        <v>-1</v>
      </c>
      <c r="I18" s="16"/>
    </row>
    <row r="19" spans="1:9">
      <c r="A19">
        <v>-217860711</v>
      </c>
      <c r="B19">
        <v>-6.83</v>
      </c>
      <c r="I19" s="16"/>
    </row>
    <row r="20" spans="1:9">
      <c r="A20">
        <f>SUM(A1:A19)</f>
        <v>-779214115</v>
      </c>
      <c r="B20">
        <f>SUM(B1:B19)</f>
        <v>-28.42</v>
      </c>
      <c r="I20" s="16"/>
    </row>
    <row r="21" spans="1:9">
      <c r="I21" s="16"/>
    </row>
    <row r="22" spans="1:9">
      <c r="I22" s="16"/>
    </row>
    <row r="23" spans="1:9">
      <c r="I23" s="16"/>
    </row>
    <row r="24" spans="1:9">
      <c r="I24" s="16"/>
    </row>
    <row r="25" spans="1:9">
      <c r="I25" s="1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44452</v>
      </c>
      <c r="J2" s="1">
        <v>332610.81</v>
      </c>
      <c r="K2">
        <v>251446</v>
      </c>
      <c r="L2" s="1">
        <v>-712</v>
      </c>
      <c r="M2">
        <v>-0.28320000000000001</v>
      </c>
    </row>
    <row r="3" spans="1:13">
      <c r="A3" s="6">
        <v>44453</v>
      </c>
      <c r="J3" s="1">
        <v>352917.5</v>
      </c>
      <c r="K3">
        <v>179388</v>
      </c>
      <c r="L3" s="1">
        <v>-3766</v>
      </c>
      <c r="M3">
        <v>-2.0994000000000002</v>
      </c>
    </row>
    <row r="4" spans="1:13">
      <c r="A4" s="6">
        <v>44454</v>
      </c>
      <c r="J4" s="1">
        <v>229949.15</v>
      </c>
      <c r="K4">
        <v>203432.16</v>
      </c>
      <c r="L4" s="1">
        <v>4142</v>
      </c>
      <c r="M4">
        <v>2.0360999999999998</v>
      </c>
    </row>
    <row r="5" spans="1:13">
      <c r="A5" s="6">
        <v>44455</v>
      </c>
      <c r="J5" s="1">
        <v>354131.97</v>
      </c>
      <c r="K5">
        <v>315077</v>
      </c>
      <c r="L5" s="1">
        <v>-2743</v>
      </c>
      <c r="M5">
        <v>-0.87060000000000004</v>
      </c>
    </row>
    <row r="6" spans="1:13">
      <c r="A6" s="6">
        <v>44456</v>
      </c>
      <c r="J6" s="1">
        <v>338172.81</v>
      </c>
      <c r="K6">
        <v>303730</v>
      </c>
      <c r="L6" s="1">
        <v>2419</v>
      </c>
      <c r="M6">
        <v>0.7964</v>
      </c>
    </row>
    <row r="7" spans="1:13">
      <c r="J7" s="1">
        <f>AVERAGE(J2:J6)</f>
        <v>321556.44800000003</v>
      </c>
      <c r="K7" s="1">
        <f>AVERAGE(K2:K6)</f>
        <v>250614.63200000004</v>
      </c>
      <c r="L7" s="1">
        <f>SUM(L1:L6)</f>
        <v>-660</v>
      </c>
      <c r="M7" s="5">
        <f>L7/K7*100</f>
        <v>-0.26335254040554179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selection activeCell="J2" sqref="J2"/>
    </sheetView>
  </sheetViews>
  <sheetFormatPr defaultRowHeight="14"/>
  <cols>
    <col min="9" max="9" width="16.81640625" bestFit="1" customWidth="1"/>
    <col min="10" max="10" width="16.81640625" style="18" customWidth="1"/>
    <col min="11" max="11" width="16.81640625" bestFit="1" customWidth="1"/>
    <col min="12" max="12" width="14.6328125" bestFit="1" customWidth="1"/>
    <col min="13" max="13" width="16.81640625" bestFit="1" customWidth="1"/>
    <col min="14" max="14" width="10.26953125" bestFit="1" customWidth="1"/>
    <col min="15" max="15" width="16.81640625" bestFit="1" customWidth="1"/>
    <col min="16" max="16" width="10.26953125" bestFit="1" customWidth="1"/>
  </cols>
  <sheetData>
    <row r="1" spans="1:22">
      <c r="B1" s="2" t="s">
        <v>75</v>
      </c>
      <c r="C1" s="2" t="s">
        <v>88</v>
      </c>
      <c r="D1" s="17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76</v>
      </c>
      <c r="J1" s="17" t="s">
        <v>77</v>
      </c>
      <c r="K1" s="2" t="s">
        <v>79</v>
      </c>
      <c r="L1" s="2" t="s">
        <v>78</v>
      </c>
      <c r="M1" s="2" t="s">
        <v>80</v>
      </c>
      <c r="N1" s="2" t="s">
        <v>81</v>
      </c>
      <c r="O1" s="2" t="s">
        <v>82</v>
      </c>
      <c r="P1" s="17" t="s">
        <v>84</v>
      </c>
      <c r="Q1" s="2" t="s">
        <v>83</v>
      </c>
      <c r="R1" s="2" t="s">
        <v>85</v>
      </c>
      <c r="S1" s="2" t="s">
        <v>80</v>
      </c>
      <c r="T1" s="2" t="s">
        <v>81</v>
      </c>
      <c r="U1" s="2" t="s">
        <v>86</v>
      </c>
      <c r="V1" s="17" t="s">
        <v>87</v>
      </c>
    </row>
    <row r="2" spans="1:22">
      <c r="A2" t="s">
        <v>74</v>
      </c>
      <c r="B2">
        <v>188</v>
      </c>
      <c r="C2">
        <v>45</v>
      </c>
      <c r="D2" s="18">
        <f>C2/B2</f>
        <v>0.23936170212765959</v>
      </c>
      <c r="E2">
        <v>18</v>
      </c>
      <c r="F2" s="18">
        <f>E2/C2</f>
        <v>0.4</v>
      </c>
      <c r="G2">
        <v>27</v>
      </c>
      <c r="H2" s="18">
        <f>G2/C2</f>
        <v>0.6</v>
      </c>
      <c r="I2">
        <v>17</v>
      </c>
      <c r="J2" s="18">
        <f>I2/B2</f>
        <v>9.0425531914893623E-2</v>
      </c>
      <c r="K2">
        <v>4</v>
      </c>
      <c r="L2" s="18">
        <f>K2/I2</f>
        <v>0.23529411764705882</v>
      </c>
      <c r="M2">
        <v>13</v>
      </c>
      <c r="N2" s="18">
        <f>M2/I2</f>
        <v>0.76470588235294112</v>
      </c>
      <c r="O2">
        <v>4</v>
      </c>
      <c r="P2" s="18">
        <f>O2/B2</f>
        <v>2.1276595744680851E-2</v>
      </c>
      <c r="Q2">
        <v>1</v>
      </c>
      <c r="R2" s="18">
        <f>Q2/O2</f>
        <v>0.25</v>
      </c>
      <c r="S2">
        <v>3</v>
      </c>
      <c r="T2" s="18">
        <f>S2/O2</f>
        <v>0.75</v>
      </c>
      <c r="U2">
        <v>1</v>
      </c>
      <c r="V2" s="18">
        <f>U2/B2</f>
        <v>5.3191489361702126E-3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B34" sqref="B34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J3" s="1">
        <f>AVERAGE(J2)</f>
        <v>323455.99</v>
      </c>
      <c r="K3" s="1">
        <f>AVERAGE(K2)</f>
        <v>252443.34</v>
      </c>
      <c r="L3" s="1">
        <f>SUM(L2)</f>
        <v>-1974</v>
      </c>
      <c r="M3" s="5">
        <f>L3/K3*100</f>
        <v>-0.78195764641681564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H30" sqref="H3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F23" sqref="F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E33" sqref="E3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103</vt:lpstr>
      <vt:lpstr>102</vt:lpstr>
      <vt:lpstr>101</vt:lpstr>
      <vt:lpstr>9A</vt:lpstr>
      <vt:lpstr>8A</vt:lpstr>
      <vt:lpstr>7A</vt:lpstr>
      <vt:lpstr>6A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  <vt:lpstr>突破均线</vt:lpstr>
      <vt:lpstr>Sheet2</vt:lpstr>
      <vt:lpstr>k线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2021-10-22T10:41:50Z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