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 activeTab="1"/>
  </bookViews>
  <sheets>
    <sheet name="71" sheetId="44" r:id="rId1"/>
    <sheet name="6A" sheetId="40" r:id="rId2"/>
    <sheet name="65" sheetId="43" r:id="rId3"/>
    <sheet name="64" sheetId="42" r:id="rId4"/>
    <sheet name="63" sheetId="41" r:id="rId5"/>
    <sheet name="62" sheetId="39" r:id="rId6"/>
    <sheet name="61" sheetId="38" r:id="rId7"/>
    <sheet name="5" sheetId="37" r:id="rId8"/>
    <sheet name="2104" sheetId="36" r:id="rId9"/>
    <sheet name="2103" sheetId="33" r:id="rId10"/>
    <sheet name="2102" sheetId="31" r:id="rId11"/>
    <sheet name="2101" sheetId="26" r:id="rId12"/>
    <sheet name="每月" sheetId="29" r:id="rId13"/>
    <sheet name="分红计算" sheetId="30" r:id="rId14"/>
    <sheet name="赎回中" sheetId="32" r:id="rId15"/>
    <sheet name="每日时间表" sheetId="34" r:id="rId16"/>
    <sheet name="Sheet1" sheetId="35" r:id="rId17"/>
  </sheets>
  <calcPr calcId="124519"/>
</workbook>
</file>

<file path=xl/calcChain.xml><?xml version="1.0" encoding="utf-8"?>
<calcChain xmlns="http://schemas.openxmlformats.org/spreadsheetml/2006/main">
  <c r="M25" i="40"/>
  <c r="N25"/>
  <c r="M7" i="44"/>
  <c r="L7"/>
  <c r="K7"/>
  <c r="J7"/>
  <c r="L23" i="40"/>
  <c r="K23"/>
  <c r="J23"/>
  <c r="M5" i="43"/>
  <c r="K5"/>
  <c r="J5"/>
  <c r="L5"/>
  <c r="L7" i="42"/>
  <c r="M7" s="1"/>
  <c r="K7"/>
  <c r="J7"/>
  <c r="L6" i="41"/>
  <c r="M6" s="1"/>
  <c r="K6"/>
  <c r="J6"/>
  <c r="P14" i="35"/>
  <c r="P15"/>
  <c r="P16"/>
  <c r="P17"/>
  <c r="P18"/>
  <c r="P19"/>
  <c r="P13"/>
  <c r="O14"/>
  <c r="O15"/>
  <c r="O16"/>
  <c r="O17"/>
  <c r="O18"/>
  <c r="O19"/>
  <c r="O13"/>
  <c r="C1"/>
  <c r="L7" i="39"/>
  <c r="M7" s="1"/>
  <c r="K7"/>
  <c r="J7"/>
  <c r="N38" i="37"/>
  <c r="H23" i="40"/>
  <c r="G23"/>
  <c r="F23"/>
  <c r="B23"/>
  <c r="H7" i="38"/>
  <c r="L7"/>
  <c r="M7" s="1"/>
  <c r="K7"/>
  <c r="J7"/>
  <c r="G7"/>
  <c r="F7"/>
  <c r="B7"/>
  <c r="C38" i="37"/>
  <c r="D38"/>
  <c r="G38"/>
  <c r="K38"/>
  <c r="L38"/>
  <c r="L34"/>
  <c r="M34" s="1"/>
  <c r="K34"/>
  <c r="J34"/>
  <c r="H34"/>
  <c r="G34"/>
  <c r="F34"/>
  <c r="D34"/>
  <c r="C34"/>
  <c r="B34"/>
  <c r="L26"/>
  <c r="K26"/>
  <c r="M26" s="1"/>
  <c r="J26"/>
  <c r="H26"/>
  <c r="G26"/>
  <c r="F26"/>
  <c r="D26"/>
  <c r="I26" s="1"/>
  <c r="C26"/>
  <c r="B26"/>
  <c r="L18"/>
  <c r="K18"/>
  <c r="J18"/>
  <c r="H18"/>
  <c r="G18"/>
  <c r="F18"/>
  <c r="D18"/>
  <c r="C18"/>
  <c r="B18"/>
  <c r="K10"/>
  <c r="J10"/>
  <c r="D10"/>
  <c r="C10"/>
  <c r="L10"/>
  <c r="M10" s="1"/>
  <c r="H10"/>
  <c r="G10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H2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23" i="40" l="1"/>
  <c r="M18" i="37"/>
  <c r="M38"/>
  <c r="I38"/>
  <c r="I18"/>
  <c r="I34"/>
  <c r="I10"/>
  <c r="I38" i="36"/>
  <c r="I20"/>
  <c r="I12"/>
  <c r="I4"/>
  <c r="M42" i="33"/>
  <c r="I42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<sst xmlns="http://schemas.openxmlformats.org/spreadsheetml/2006/main" count="153" uniqueCount="42">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</sst>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0_ "/>
    <numFmt numFmtId="178" formatCode="0.00_);[Red]\(0.00\)"/>
  </numFmts>
  <fonts count="4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  <font>
      <sz val="6"/>
      <color rgb="FFC41A16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41" fillId="0" borderId="0" xfId="0" applyFon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B7" sqref="B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44375</v>
      </c>
      <c r="B2" s="15"/>
      <c r="G2" s="5"/>
      <c r="H2" s="1"/>
      <c r="I2"/>
      <c r="J2" s="1">
        <v>421680.23</v>
      </c>
      <c r="K2">
        <v>235082.9</v>
      </c>
      <c r="L2">
        <v>3167.1</v>
      </c>
      <c r="M2">
        <v>1.3472</v>
      </c>
    </row>
    <row r="3" spans="1:13">
      <c r="A3" s="6">
        <v>44376</v>
      </c>
      <c r="G3" s="5"/>
      <c r="H3" s="1"/>
      <c r="I3"/>
      <c r="J3" s="1">
        <v>420854.97</v>
      </c>
      <c r="K3">
        <v>334427.98</v>
      </c>
      <c r="L3">
        <v>-777.6</v>
      </c>
      <c r="M3">
        <v>-0.23250000000000001</v>
      </c>
    </row>
    <row r="4" spans="1:13">
      <c r="A4" s="6">
        <v>44377</v>
      </c>
      <c r="G4" s="5"/>
      <c r="H4" s="1"/>
      <c r="I4"/>
      <c r="J4" s="1">
        <v>424153.89</v>
      </c>
      <c r="K4">
        <v>281291</v>
      </c>
      <c r="L4">
        <v>3372.42</v>
      </c>
      <c r="M4">
        <v>1.1989000000000001</v>
      </c>
    </row>
    <row r="5" spans="1:13">
      <c r="A5" s="6">
        <v>44378</v>
      </c>
      <c r="J5" s="1">
        <v>400968.2</v>
      </c>
      <c r="K5" s="1">
        <v>221650.6</v>
      </c>
      <c r="L5" s="1">
        <v>-3191.21</v>
      </c>
      <c r="M5" s="5">
        <v>-1.4145000000000001</v>
      </c>
    </row>
    <row r="6" spans="1:13">
      <c r="A6" s="6">
        <v>44379</v>
      </c>
      <c r="J6" s="1">
        <v>394703.57</v>
      </c>
      <c r="K6">
        <v>282622.7</v>
      </c>
      <c r="L6" s="1">
        <v>-6272.86</v>
      </c>
      <c r="M6">
        <v>-2.2845</v>
      </c>
    </row>
    <row r="7" spans="1:13">
      <c r="A7" s="6"/>
      <c r="J7" s="1">
        <f>AVERAGE(J2:J6)</f>
        <v>412472.17199999996</v>
      </c>
      <c r="K7" s="1">
        <f>AVERAGE(K2:K6)</f>
        <v>271015.03599999996</v>
      </c>
      <c r="L7" s="1">
        <f>SUM(L1:L6)</f>
        <v>-3702.1499999999996</v>
      </c>
      <c r="M7" s="5">
        <f>L7/K7*100</f>
        <v>-1.3660312190206303</v>
      </c>
    </row>
    <row r="8" spans="1:13">
      <c r="A8" s="6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P19"/>
  <sheetViews>
    <sheetView workbookViewId="0">
      <selection activeCell="L10" sqref="L10"/>
    </sheetView>
  </sheetViews>
  <sheetFormatPr defaultRowHeight="14"/>
  <cols>
    <col min="8" max="8" width="15.7265625" bestFit="1" customWidth="1"/>
    <col min="15" max="15" width="9.26953125" bestFit="1" customWidth="1"/>
  </cols>
  <sheetData>
    <row r="1" spans="1:16">
      <c r="A1">
        <v>51300</v>
      </c>
      <c r="B1">
        <v>5600</v>
      </c>
      <c r="C1">
        <f>A1-B1</f>
        <v>45700</v>
      </c>
      <c r="F1" s="2"/>
      <c r="J1" s="2"/>
    </row>
    <row r="2" spans="1:16">
      <c r="H2" s="11"/>
    </row>
    <row r="3" spans="1:16">
      <c r="H3" s="11"/>
    </row>
    <row r="4" spans="1:16">
      <c r="H4" s="11"/>
    </row>
    <row r="13" spans="1:16">
      <c r="H13">
        <v>4700</v>
      </c>
      <c r="K13">
        <v>5100</v>
      </c>
      <c r="L13">
        <v>7196.1</v>
      </c>
      <c r="M13">
        <v>5100</v>
      </c>
      <c r="N13">
        <v>1.4019999999999999</v>
      </c>
      <c r="O13" s="1">
        <f>M13*N13</f>
        <v>7150.2</v>
      </c>
      <c r="P13" s="1">
        <f>O13-L13</f>
        <v>-45.900000000000546</v>
      </c>
    </row>
    <row r="14" spans="1:16">
      <c r="H14">
        <v>2200</v>
      </c>
      <c r="K14">
        <v>5500</v>
      </c>
      <c r="L14">
        <v>7980.5</v>
      </c>
      <c r="M14">
        <v>5500</v>
      </c>
      <c r="N14">
        <v>1.4019999999999999</v>
      </c>
      <c r="O14">
        <f t="shared" ref="O14:O19" si="0">M14*N14</f>
        <v>7710.9999999999991</v>
      </c>
      <c r="P14" s="1">
        <f t="shared" ref="P14:P19" si="1">O14-L14</f>
        <v>-269.50000000000091</v>
      </c>
    </row>
    <row r="15" spans="1:16">
      <c r="H15">
        <v>3400</v>
      </c>
      <c r="K15">
        <v>5700</v>
      </c>
      <c r="L15">
        <v>8367.6</v>
      </c>
      <c r="M15">
        <v>5700</v>
      </c>
      <c r="N15">
        <v>1.4019999999999999</v>
      </c>
      <c r="O15">
        <f t="shared" si="0"/>
        <v>7991.4</v>
      </c>
      <c r="P15" s="1">
        <f t="shared" si="1"/>
        <v>-376.20000000000073</v>
      </c>
    </row>
    <row r="16" spans="1:16">
      <c r="H16">
        <v>3000</v>
      </c>
      <c r="K16">
        <v>5900</v>
      </c>
      <c r="L16">
        <v>8796.9</v>
      </c>
      <c r="M16">
        <v>5900</v>
      </c>
      <c r="N16">
        <v>1.4019999999999999</v>
      </c>
      <c r="O16">
        <f t="shared" si="0"/>
        <v>8271.7999999999993</v>
      </c>
      <c r="P16" s="1">
        <f t="shared" si="1"/>
        <v>-525.10000000000036</v>
      </c>
    </row>
    <row r="17" spans="8:16">
      <c r="H17">
        <v>3800</v>
      </c>
      <c r="K17">
        <v>5000</v>
      </c>
      <c r="L17">
        <v>7505</v>
      </c>
      <c r="M17">
        <v>5000</v>
      </c>
      <c r="N17">
        <v>1.4019999999999999</v>
      </c>
      <c r="O17">
        <f t="shared" si="0"/>
        <v>7010</v>
      </c>
      <c r="P17" s="1">
        <f t="shared" si="1"/>
        <v>-495</v>
      </c>
    </row>
    <row r="18" spans="8:16">
      <c r="H18">
        <v>3000</v>
      </c>
      <c r="K18">
        <v>5100</v>
      </c>
      <c r="L18">
        <v>7706.1</v>
      </c>
      <c r="M18">
        <v>5100</v>
      </c>
      <c r="N18">
        <v>1.4019999999999999</v>
      </c>
      <c r="O18">
        <f t="shared" si="0"/>
        <v>7150.2</v>
      </c>
      <c r="P18" s="1">
        <f t="shared" si="1"/>
        <v>-555.90000000000055</v>
      </c>
    </row>
    <row r="19" spans="8:16">
      <c r="K19">
        <v>5100</v>
      </c>
      <c r="L19">
        <v>7706.1</v>
      </c>
      <c r="M19">
        <v>5100</v>
      </c>
      <c r="N19">
        <v>1.4019999999999999</v>
      </c>
      <c r="O19">
        <f t="shared" si="0"/>
        <v>7150.2</v>
      </c>
      <c r="P19" s="1">
        <f t="shared" si="1"/>
        <v>-555.90000000000055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0"/>
  <sheetViews>
    <sheetView tabSelected="1" topLeftCell="A4" workbookViewId="0">
      <selection activeCell="M27" sqref="M2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4">
      <c r="A2" s="6">
        <v>44348</v>
      </c>
      <c r="J2" s="1">
        <v>369566.62</v>
      </c>
      <c r="K2" s="14">
        <v>235801.1</v>
      </c>
      <c r="L2" s="1">
        <v>2159.6</v>
      </c>
      <c r="M2" s="5">
        <v>0.91590000000000005</v>
      </c>
      <c r="N2" s="12"/>
    </row>
    <row r="3" spans="1:14">
      <c r="A3" s="6">
        <v>44349</v>
      </c>
      <c r="J3" s="1">
        <v>365120.57</v>
      </c>
      <c r="K3" s="14">
        <v>296728</v>
      </c>
      <c r="L3" s="1">
        <v>-4436.1000000000004</v>
      </c>
      <c r="M3" s="5">
        <v>-1.4950000000000001</v>
      </c>
    </row>
    <row r="4" spans="1:14">
      <c r="A4" s="6">
        <v>44350</v>
      </c>
      <c r="J4" s="1">
        <v>363781.23</v>
      </c>
      <c r="K4" s="14">
        <v>259382.2</v>
      </c>
      <c r="L4" s="1">
        <v>-1330.1</v>
      </c>
      <c r="M4" s="5">
        <v>-0.51280000000000003</v>
      </c>
    </row>
    <row r="5" spans="1:14">
      <c r="A5" s="6">
        <v>44351</v>
      </c>
      <c r="J5" s="1">
        <v>366580.88</v>
      </c>
      <c r="K5" s="14">
        <v>209187.4</v>
      </c>
      <c r="L5" s="1">
        <v>2829.7</v>
      </c>
      <c r="M5" s="5">
        <v>1.3527</v>
      </c>
    </row>
    <row r="6" spans="1:14">
      <c r="A6" s="6">
        <v>44354</v>
      </c>
      <c r="J6" s="1">
        <v>418141.49</v>
      </c>
      <c r="K6" s="14">
        <v>246536.6</v>
      </c>
      <c r="L6" s="1">
        <v>1562.6</v>
      </c>
      <c r="M6" s="5">
        <v>0.63380000000000003</v>
      </c>
    </row>
    <row r="7" spans="1:14">
      <c r="A7" s="6">
        <v>44355</v>
      </c>
      <c r="J7" s="1">
        <v>414310.09</v>
      </c>
      <c r="K7" s="14">
        <v>318721.40000000002</v>
      </c>
      <c r="L7" s="1">
        <v>-3812.1</v>
      </c>
      <c r="M7" s="5">
        <v>-1.1960999999999999</v>
      </c>
    </row>
    <row r="8" spans="1:14">
      <c r="A8" s="6">
        <v>44356</v>
      </c>
      <c r="J8" s="1">
        <v>413741.94</v>
      </c>
      <c r="K8" s="14">
        <v>324161.7</v>
      </c>
      <c r="L8" s="1">
        <v>427.2</v>
      </c>
      <c r="M8" s="5">
        <v>0.1318</v>
      </c>
    </row>
    <row r="9" spans="1:14">
      <c r="A9" s="6">
        <v>44357</v>
      </c>
      <c r="J9" s="1">
        <v>417812.38</v>
      </c>
      <c r="K9" s="14">
        <v>282917</v>
      </c>
      <c r="L9" s="1">
        <v>4087.1</v>
      </c>
      <c r="M9" s="5">
        <v>1.4446000000000001</v>
      </c>
    </row>
    <row r="10" spans="1:14">
      <c r="A10" s="6">
        <v>44358</v>
      </c>
      <c r="J10" s="1">
        <v>394905.9</v>
      </c>
      <c r="K10" s="14">
        <v>322514</v>
      </c>
      <c r="L10" s="1">
        <v>-3902.2</v>
      </c>
      <c r="M10" s="5">
        <v>-1.2099</v>
      </c>
    </row>
    <row r="11" spans="1:14">
      <c r="A11" s="6">
        <v>44362</v>
      </c>
      <c r="J11" s="1">
        <v>412797.08</v>
      </c>
      <c r="K11" s="14">
        <v>329797.90000000002</v>
      </c>
      <c r="L11" s="1">
        <v>-2089.4</v>
      </c>
      <c r="M11" s="5">
        <v>-0.63349999999999995</v>
      </c>
    </row>
    <row r="12" spans="1:14">
      <c r="A12" s="6">
        <v>44363</v>
      </c>
      <c r="J12" s="1">
        <v>400806.78</v>
      </c>
      <c r="K12" s="14">
        <v>353970.5</v>
      </c>
      <c r="L12" s="1">
        <v>-8960.5</v>
      </c>
      <c r="M12" s="5">
        <v>-2.5314000000000001</v>
      </c>
    </row>
    <row r="13" spans="1:14">
      <c r="A13" s="6">
        <v>44364</v>
      </c>
      <c r="J13" s="1">
        <v>408254.99</v>
      </c>
      <c r="K13" s="14">
        <v>270435.7</v>
      </c>
      <c r="L13" s="1">
        <v>6487.1</v>
      </c>
      <c r="M13" s="5">
        <v>2.3988</v>
      </c>
    </row>
    <row r="14" spans="1:14">
      <c r="A14" s="6">
        <v>44365</v>
      </c>
      <c r="J14" s="1">
        <v>412532.63</v>
      </c>
      <c r="K14" s="14">
        <v>273539.59999999998</v>
      </c>
      <c r="L14" s="1">
        <v>2301.3000000000002</v>
      </c>
      <c r="M14" s="5">
        <v>0.84130000000000005</v>
      </c>
    </row>
    <row r="15" spans="1:14">
      <c r="A15" s="6">
        <v>44368</v>
      </c>
      <c r="J15" s="1">
        <v>412210.07</v>
      </c>
      <c r="K15">
        <v>276387.59999999998</v>
      </c>
      <c r="L15" s="1">
        <v>-319.3</v>
      </c>
      <c r="M15">
        <v>-0.11550000000000001</v>
      </c>
    </row>
    <row r="16" spans="1:14">
      <c r="A16" s="6">
        <v>44369</v>
      </c>
      <c r="J16" s="1">
        <v>413594.91</v>
      </c>
      <c r="K16">
        <v>319069.5</v>
      </c>
      <c r="L16" s="1">
        <v>1400.4</v>
      </c>
      <c r="M16">
        <v>0.43890000000000001</v>
      </c>
    </row>
    <row r="17" spans="1:14">
      <c r="A17" s="6">
        <v>44370</v>
      </c>
      <c r="J17" s="1">
        <v>416573.23</v>
      </c>
      <c r="K17">
        <v>244798.4</v>
      </c>
      <c r="L17" s="1">
        <v>3015</v>
      </c>
      <c r="M17">
        <v>1.2316</v>
      </c>
    </row>
    <row r="18" spans="1:14">
      <c r="A18" s="6">
        <v>44371</v>
      </c>
      <c r="J18" s="1">
        <v>413177.05</v>
      </c>
      <c r="K18">
        <v>315915.2</v>
      </c>
      <c r="L18" s="1">
        <v>-3368.2</v>
      </c>
      <c r="M18">
        <v>-1.0662</v>
      </c>
    </row>
    <row r="19" spans="1:14">
      <c r="A19" s="6">
        <v>44372</v>
      </c>
      <c r="J19" s="1">
        <v>412872.75</v>
      </c>
      <c r="K19">
        <v>319013.59999999998</v>
      </c>
      <c r="L19" s="1">
        <v>5398.4</v>
      </c>
      <c r="M19">
        <v>1.6921999999999999</v>
      </c>
    </row>
    <row r="20" spans="1:14">
      <c r="A20" s="6">
        <v>44375</v>
      </c>
      <c r="G20" s="5"/>
      <c r="H20" s="1"/>
      <c r="I20"/>
      <c r="J20" s="1">
        <v>421680.23</v>
      </c>
      <c r="K20">
        <v>235082.9</v>
      </c>
      <c r="L20">
        <v>3167.1</v>
      </c>
      <c r="M20">
        <v>1.3472</v>
      </c>
    </row>
    <row r="21" spans="1:14">
      <c r="A21" s="6">
        <v>44376</v>
      </c>
      <c r="G21" s="5"/>
      <c r="H21" s="1"/>
      <c r="I21"/>
      <c r="J21" s="1">
        <v>420854.97</v>
      </c>
      <c r="K21">
        <v>334427.98</v>
      </c>
      <c r="L21">
        <v>-777.6</v>
      </c>
      <c r="M21">
        <v>-0.23250000000000001</v>
      </c>
    </row>
    <row r="22" spans="1:14">
      <c r="A22" s="6">
        <v>44377</v>
      </c>
      <c r="G22" s="5"/>
      <c r="H22" s="1"/>
      <c r="I22"/>
      <c r="J22" s="1">
        <v>424153.89</v>
      </c>
      <c r="K22">
        <v>281291</v>
      </c>
      <c r="L22">
        <v>3372.42</v>
      </c>
      <c r="M22">
        <v>1.1989000000000001</v>
      </c>
    </row>
    <row r="23" spans="1:14">
      <c r="A23" s="6"/>
      <c r="B23">
        <f>SUM(B6:B10)/5</f>
        <v>0</v>
      </c>
      <c r="C23">
        <v>0</v>
      </c>
      <c r="D23">
        <v>0</v>
      </c>
      <c r="F23">
        <f>SUM(F6:F10)</f>
        <v>0</v>
      </c>
      <c r="G23">
        <f>SUM(G6:G10)</f>
        <v>0</v>
      </c>
      <c r="H23">
        <f>SUM(H6:H10)</f>
        <v>0</v>
      </c>
      <c r="J23" s="1">
        <f>AVERAGE(J2:J22)</f>
        <v>404450.93714285712</v>
      </c>
      <c r="K23" s="1">
        <f>AVERAGE(K2:K22)</f>
        <v>288079.96571428579</v>
      </c>
      <c r="L23" s="1">
        <f>SUM(L1:L22)</f>
        <v>7212.42</v>
      </c>
      <c r="M23" s="5">
        <f>L23/K23*100</f>
        <v>2.5036173487861317</v>
      </c>
    </row>
    <row r="25" spans="1:14">
      <c r="L25">
        <v>6522.77</v>
      </c>
      <c r="M25" s="1">
        <f>AVERAGE(L25,L26,L27)</f>
        <v>10335.52</v>
      </c>
      <c r="N25" s="1">
        <f>AVERAGE(L25:L30)</f>
        <v>3917.4199999999996</v>
      </c>
    </row>
    <row r="26" spans="1:14">
      <c r="L26">
        <v>16134.77</v>
      </c>
    </row>
    <row r="27" spans="1:14">
      <c r="L27">
        <v>8349.02</v>
      </c>
    </row>
    <row r="28" spans="1:14">
      <c r="L28" s="1">
        <v>-11625.1</v>
      </c>
    </row>
    <row r="29" spans="1:14">
      <c r="L29" s="1">
        <v>-2946.04</v>
      </c>
    </row>
    <row r="30" spans="1:14">
      <c r="L30" s="1">
        <v>7069.1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M7" sqref="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44375</v>
      </c>
      <c r="G2" s="5"/>
      <c r="H2" s="1"/>
      <c r="I2"/>
      <c r="J2" s="1">
        <v>421680.23</v>
      </c>
      <c r="K2">
        <v>235082.9</v>
      </c>
      <c r="L2">
        <v>3167.1</v>
      </c>
      <c r="M2">
        <v>1.3472</v>
      </c>
    </row>
    <row r="3" spans="1:13">
      <c r="A3" s="6">
        <v>44376</v>
      </c>
      <c r="G3" s="5"/>
      <c r="H3" s="1"/>
      <c r="I3"/>
      <c r="J3" s="1">
        <v>420854.97</v>
      </c>
      <c r="K3">
        <v>334427.98</v>
      </c>
      <c r="L3">
        <v>-777.6</v>
      </c>
      <c r="M3">
        <v>-0.23250000000000001</v>
      </c>
    </row>
    <row r="4" spans="1:13">
      <c r="A4" s="6">
        <v>44377</v>
      </c>
      <c r="G4" s="5"/>
      <c r="H4" s="1"/>
      <c r="I4"/>
      <c r="J4" s="1">
        <v>424153.89</v>
      </c>
      <c r="K4">
        <v>281291</v>
      </c>
      <c r="L4">
        <v>3372.42</v>
      </c>
      <c r="M4">
        <v>1.1989000000000001</v>
      </c>
    </row>
    <row r="5" spans="1:13">
      <c r="J5" s="1">
        <f>AVERAGE(J2:J4)</f>
        <v>422229.6966666666</v>
      </c>
      <c r="K5" s="1">
        <f>AVERAGE(K2:K4)</f>
        <v>283600.62666666665</v>
      </c>
      <c r="L5" s="1">
        <f>SUM(L2:L4)</f>
        <v>5761.92</v>
      </c>
      <c r="M5" s="5">
        <f>L5/K5*100</f>
        <v>2.0317021396332602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44368</v>
      </c>
      <c r="J2" s="1">
        <v>412210.07</v>
      </c>
      <c r="K2">
        <v>276387.59999999998</v>
      </c>
      <c r="L2" s="1">
        <v>-319.3</v>
      </c>
      <c r="M2">
        <v>-0.11550000000000001</v>
      </c>
    </row>
    <row r="3" spans="1:13">
      <c r="A3" s="6">
        <v>44369</v>
      </c>
      <c r="J3" s="1">
        <v>413594.91</v>
      </c>
      <c r="K3">
        <v>319069.5</v>
      </c>
      <c r="L3" s="1">
        <v>1400.4</v>
      </c>
      <c r="M3">
        <v>0.43890000000000001</v>
      </c>
    </row>
    <row r="4" spans="1:13">
      <c r="A4" s="6">
        <v>44370</v>
      </c>
      <c r="J4" s="1">
        <v>416573.23</v>
      </c>
      <c r="K4">
        <v>244798.4</v>
      </c>
      <c r="L4" s="1">
        <v>3015</v>
      </c>
      <c r="M4">
        <v>1.2316</v>
      </c>
    </row>
    <row r="5" spans="1:13">
      <c r="A5" s="6">
        <v>44371</v>
      </c>
      <c r="J5" s="1">
        <v>413177.05</v>
      </c>
      <c r="K5">
        <v>315915.2</v>
      </c>
      <c r="L5" s="1">
        <v>-3368.2</v>
      </c>
      <c r="M5">
        <v>-1.0662</v>
      </c>
    </row>
    <row r="6" spans="1:13">
      <c r="A6" s="6">
        <v>44372</v>
      </c>
      <c r="J6" s="1">
        <v>412872.75</v>
      </c>
      <c r="K6">
        <v>319013.59999999998</v>
      </c>
      <c r="L6" s="1">
        <v>5398.4</v>
      </c>
      <c r="M6">
        <v>1.6921999999999999</v>
      </c>
    </row>
    <row r="7" spans="1:13">
      <c r="A7" s="6"/>
      <c r="J7" s="1">
        <f>AVERAGE(J2:J6)</f>
        <v>413685.60200000001</v>
      </c>
      <c r="K7" s="1">
        <f>AVERAGE(K2:K6)</f>
        <v>295036.86</v>
      </c>
      <c r="L7" s="1">
        <f>SUM(L1:L6)</f>
        <v>6126.3</v>
      </c>
      <c r="M7" s="5">
        <f>L7/K7*100</f>
        <v>2.0764524134374263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J6" sqref="J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44362</v>
      </c>
      <c r="J2" s="1">
        <v>412797.08</v>
      </c>
      <c r="K2">
        <v>329797.90000000002</v>
      </c>
      <c r="L2" s="1">
        <v>-2089.4</v>
      </c>
      <c r="M2">
        <v>-0.63349999999999995</v>
      </c>
    </row>
    <row r="3" spans="1:13">
      <c r="A3" s="6">
        <v>44363</v>
      </c>
      <c r="J3" s="1">
        <v>400806.78</v>
      </c>
      <c r="K3">
        <v>353970.5</v>
      </c>
      <c r="L3" s="1">
        <v>-8960.5</v>
      </c>
      <c r="M3">
        <v>-2.5314000000000001</v>
      </c>
    </row>
    <row r="4" spans="1:13">
      <c r="A4" s="6">
        <v>44364</v>
      </c>
      <c r="J4" s="1">
        <v>408254.99</v>
      </c>
      <c r="K4">
        <v>270435.7</v>
      </c>
      <c r="L4" s="1">
        <v>6487.1</v>
      </c>
      <c r="M4">
        <v>2.3988</v>
      </c>
    </row>
    <row r="5" spans="1:13">
      <c r="A5" s="6">
        <v>44365</v>
      </c>
      <c r="J5" s="1">
        <v>412532.63</v>
      </c>
      <c r="K5">
        <v>273539.59999999998</v>
      </c>
      <c r="L5" s="1">
        <v>2301.3000000000002</v>
      </c>
      <c r="M5">
        <v>0.84130000000000005</v>
      </c>
    </row>
    <row r="6" spans="1:13">
      <c r="A6" s="6"/>
      <c r="J6" s="1">
        <f>AVERAGE(J2:J5)</f>
        <v>408597.87</v>
      </c>
      <c r="K6" s="1">
        <f>AVERAGE(K2:K5)</f>
        <v>306935.92500000005</v>
      </c>
      <c r="L6" s="1">
        <f>SUM(L1:L5)</f>
        <v>-2261.4999999999991</v>
      </c>
      <c r="M6" s="5">
        <f>L6/K6*100</f>
        <v>-0.73679873087518144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M2" sqref="M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44354</v>
      </c>
      <c r="J2" s="1">
        <v>418141.49</v>
      </c>
      <c r="K2">
        <v>246536.6</v>
      </c>
      <c r="L2" s="1">
        <v>1562.6</v>
      </c>
      <c r="M2">
        <v>0.63380000000000003</v>
      </c>
    </row>
    <row r="3" spans="1:13">
      <c r="A3" s="6">
        <v>44355</v>
      </c>
      <c r="J3" s="1">
        <v>414310.09</v>
      </c>
      <c r="K3">
        <v>318721.40000000002</v>
      </c>
      <c r="L3" s="1">
        <v>-3812.1</v>
      </c>
      <c r="M3">
        <v>-1.1960999999999999</v>
      </c>
    </row>
    <row r="4" spans="1:13">
      <c r="A4" s="6">
        <v>44356</v>
      </c>
      <c r="J4" s="1">
        <v>413741.94</v>
      </c>
      <c r="K4">
        <v>324161.7</v>
      </c>
      <c r="L4" s="1">
        <v>427.2</v>
      </c>
      <c r="M4">
        <v>0.1318</v>
      </c>
    </row>
    <row r="5" spans="1:13">
      <c r="A5" s="6">
        <v>44357</v>
      </c>
      <c r="J5" s="1">
        <v>417812.38</v>
      </c>
      <c r="K5">
        <v>282917</v>
      </c>
      <c r="L5" s="1">
        <v>4087.1</v>
      </c>
      <c r="M5">
        <v>1.4446000000000001</v>
      </c>
    </row>
    <row r="6" spans="1:13">
      <c r="A6" s="6">
        <v>44358</v>
      </c>
      <c r="J6" s="1">
        <v>394905.9</v>
      </c>
      <c r="K6">
        <v>322514</v>
      </c>
      <c r="L6" s="1">
        <v>-3902.2</v>
      </c>
      <c r="M6">
        <v>-1.2099</v>
      </c>
    </row>
    <row r="7" spans="1:13">
      <c r="A7" s="6"/>
      <c r="J7" s="1">
        <f>AVERAGE(J2:J6)</f>
        <v>411782.36</v>
      </c>
      <c r="K7" s="1">
        <f>AVERAGE(K2:K6)</f>
        <v>298970.14</v>
      </c>
      <c r="L7" s="1">
        <f>SUM(L1:L6)</f>
        <v>-1637.3999999999996</v>
      </c>
      <c r="M7" s="5">
        <f>L7/K7*100</f>
        <v>-0.54768011280323836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M5" sqref="M5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44347</v>
      </c>
      <c r="C2">
        <v>20384.36</v>
      </c>
      <c r="D2">
        <v>20252.02</v>
      </c>
      <c r="G2">
        <v>132.34</v>
      </c>
      <c r="I2" s="5">
        <v>0.65349999999999997</v>
      </c>
      <c r="J2" s="1">
        <v>367430.22</v>
      </c>
      <c r="K2">
        <v>200865</v>
      </c>
      <c r="L2" s="1">
        <v>3330.1</v>
      </c>
      <c r="M2">
        <v>1.6578999999999999</v>
      </c>
    </row>
    <row r="3" spans="1:14">
      <c r="A3" s="6">
        <v>44348</v>
      </c>
      <c r="J3" s="1">
        <v>369566.62</v>
      </c>
      <c r="K3">
        <v>235801.1</v>
      </c>
      <c r="L3">
        <v>2159.6</v>
      </c>
      <c r="M3" s="5">
        <v>0.91590000000000005</v>
      </c>
      <c r="N3" s="12"/>
    </row>
    <row r="4" spans="1:14">
      <c r="A4" s="6">
        <v>44349</v>
      </c>
      <c r="J4" s="1">
        <v>365120.57</v>
      </c>
      <c r="K4">
        <v>296728</v>
      </c>
      <c r="L4" s="1">
        <v>-4436.1000000000004</v>
      </c>
      <c r="M4">
        <v>-1.4950000000000001</v>
      </c>
    </row>
    <row r="5" spans="1:14">
      <c r="A5" s="6">
        <v>44350</v>
      </c>
      <c r="J5" s="1">
        <v>363781.23</v>
      </c>
      <c r="K5">
        <v>259382.2</v>
      </c>
      <c r="L5" s="1">
        <v>-1330.1</v>
      </c>
      <c r="M5">
        <v>-0.51280000000000003</v>
      </c>
    </row>
    <row r="6" spans="1:14">
      <c r="A6" s="6">
        <v>44351</v>
      </c>
      <c r="J6" s="1">
        <v>366580.88</v>
      </c>
      <c r="K6">
        <v>209187.4</v>
      </c>
      <c r="L6" s="1">
        <v>2829.7</v>
      </c>
      <c r="M6">
        <v>1.3527</v>
      </c>
    </row>
    <row r="7" spans="1:14">
      <c r="A7" s="6"/>
      <c r="B7">
        <f>SUM(B2:B6)/5</f>
        <v>0</v>
      </c>
      <c r="C7">
        <v>0</v>
      </c>
      <c r="D7">
        <v>0</v>
      </c>
      <c r="F7">
        <f>SUM(F2:F6)</f>
        <v>0</v>
      </c>
      <c r="G7">
        <f>SUM(G2:G6)</f>
        <v>132.34</v>
      </c>
      <c r="H7">
        <f>SUM(H2:H6)</f>
        <v>0</v>
      </c>
      <c r="J7">
        <f>SUM(J2:J6)/5</f>
        <v>366495.90399999998</v>
      </c>
      <c r="K7">
        <f>SUM(K2:K6)/5</f>
        <v>240392.74</v>
      </c>
      <c r="L7" s="1">
        <f>SUM(L2:L6)</f>
        <v>2553.1999999999994</v>
      </c>
      <c r="M7" s="5">
        <f>L7/K7*100</f>
        <v>1.062095302878115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M38" sqref="M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44317</v>
      </c>
    </row>
    <row r="3" spans="1:14">
      <c r="A3" s="6">
        <v>44318</v>
      </c>
    </row>
    <row r="4" spans="1:14">
      <c r="A4" s="6">
        <v>44319</v>
      </c>
      <c r="J4"/>
      <c r="M4" s="5"/>
    </row>
    <row r="5" spans="1:14">
      <c r="A5" s="6">
        <v>44320</v>
      </c>
    </row>
    <row r="6" spans="1:14">
      <c r="A6" s="6">
        <v>44321</v>
      </c>
    </row>
    <row r="7" spans="1:14">
      <c r="A7" s="6"/>
    </row>
    <row r="8" spans="1:14">
      <c r="A8" s="6">
        <v>44322</v>
      </c>
      <c r="C8">
        <v>52744.99</v>
      </c>
      <c r="D8">
        <v>53141.46</v>
      </c>
      <c r="G8">
        <v>-396.48</v>
      </c>
      <c r="I8" s="5">
        <v>-0.74609999999999999</v>
      </c>
      <c r="J8" s="1">
        <v>270816.58</v>
      </c>
      <c r="K8">
        <v>211425.9</v>
      </c>
      <c r="L8" s="1">
        <v>-1195.3</v>
      </c>
      <c r="M8">
        <v>-0.56540000000000001</v>
      </c>
    </row>
    <row r="9" spans="1:14">
      <c r="A9" s="6">
        <v>44323</v>
      </c>
      <c r="C9">
        <v>51853.919999999998</v>
      </c>
      <c r="D9">
        <v>52744.99</v>
      </c>
      <c r="G9">
        <v>-839.05</v>
      </c>
      <c r="I9" s="5">
        <v>-1.5908</v>
      </c>
      <c r="J9" s="1">
        <v>269379.71999999997</v>
      </c>
      <c r="K9">
        <v>229187</v>
      </c>
      <c r="L9" s="1">
        <v>-1411.4</v>
      </c>
      <c r="M9" s="5">
        <v>-0.61580000000000001</v>
      </c>
    </row>
    <row r="10" spans="1:14">
      <c r="A10" s="6"/>
      <c r="C10">
        <f>SUM(C6:C9)/2</f>
        <v>52299.455000000002</v>
      </c>
      <c r="D10">
        <f>SUM(D6:D9)/2</f>
        <v>52943.224999999999</v>
      </c>
      <c r="G10">
        <f>SUM(G6:G9)</f>
        <v>-1235.53</v>
      </c>
      <c r="H10">
        <f>SUM(H8:H9)</f>
        <v>0</v>
      </c>
      <c r="I10" s="5">
        <f>G10/D10*100</f>
        <v>-2.3336885881054656</v>
      </c>
      <c r="J10">
        <f>SUM(J6:J9)/2</f>
        <v>270098.15000000002</v>
      </c>
      <c r="K10">
        <f>SUM(K6:K9)/2</f>
        <v>220306.45</v>
      </c>
      <c r="L10" s="1">
        <f>SUM(L6:L9)</f>
        <v>-2606.6999999999998</v>
      </c>
      <c r="M10" s="5">
        <f>L10/K10*100</f>
        <v>-1.1832154709950615</v>
      </c>
    </row>
    <row r="11" spans="1:14">
      <c r="A11" s="6">
        <v>44324</v>
      </c>
    </row>
    <row r="12" spans="1:14">
      <c r="A12" s="6">
        <v>44325</v>
      </c>
    </row>
    <row r="13" spans="1:14">
      <c r="A13" s="6">
        <v>44326</v>
      </c>
      <c r="C13">
        <v>51853.919999999998</v>
      </c>
      <c r="D13">
        <v>51599.76</v>
      </c>
      <c r="G13">
        <v>-254.17</v>
      </c>
      <c r="I13" s="5">
        <v>-0.49259999999999998</v>
      </c>
      <c r="J13" s="1">
        <v>279653.94</v>
      </c>
      <c r="K13">
        <v>230066.8</v>
      </c>
      <c r="L13" s="1">
        <v>286.8</v>
      </c>
      <c r="M13">
        <v>0.12470000000000001</v>
      </c>
    </row>
    <row r="14" spans="1:14">
      <c r="A14" s="6">
        <v>44327</v>
      </c>
      <c r="C14">
        <v>46231.79</v>
      </c>
      <c r="D14">
        <v>51853.919999999998</v>
      </c>
      <c r="G14">
        <v>77.650000000000006</v>
      </c>
      <c r="I14" s="5">
        <v>0.1497</v>
      </c>
      <c r="J14">
        <v>280255.06</v>
      </c>
      <c r="K14">
        <v>237959.7</v>
      </c>
      <c r="L14" s="1">
        <v>656.7</v>
      </c>
      <c r="M14" s="5">
        <v>0.27600000000000002</v>
      </c>
    </row>
    <row r="15" spans="1:14">
      <c r="A15" s="6">
        <v>44328</v>
      </c>
      <c r="C15">
        <v>46542.3</v>
      </c>
      <c r="D15">
        <v>46231.79</v>
      </c>
      <c r="G15">
        <v>310.5</v>
      </c>
      <c r="I15" s="5">
        <v>0.67159999999999997</v>
      </c>
      <c r="J15" s="1">
        <v>281489.68</v>
      </c>
      <c r="K15">
        <v>245088.3</v>
      </c>
      <c r="L15" s="1">
        <v>1235.0999999999999</v>
      </c>
      <c r="M15">
        <v>0.50390000000000001</v>
      </c>
    </row>
    <row r="16" spans="1:14">
      <c r="A16" s="6">
        <v>44329</v>
      </c>
      <c r="C16">
        <v>45103.88</v>
      </c>
      <c r="D16">
        <v>46542.3</v>
      </c>
      <c r="G16">
        <v>-427.94</v>
      </c>
      <c r="I16" s="5">
        <v>-0.91949999999999998</v>
      </c>
      <c r="J16" s="1">
        <v>278597.86</v>
      </c>
      <c r="K16">
        <v>235865.5</v>
      </c>
      <c r="L16" s="1">
        <v>-2882.8</v>
      </c>
      <c r="M16" s="5">
        <v>-1.2222</v>
      </c>
      <c r="N16" s="12"/>
    </row>
    <row r="17" spans="1:13">
      <c r="A17" s="6">
        <v>44330</v>
      </c>
      <c r="C17">
        <v>45914.8</v>
      </c>
      <c r="D17">
        <v>45103.88</v>
      </c>
      <c r="G17">
        <v>810.92</v>
      </c>
      <c r="I17" s="5">
        <v>1.7979000000000001</v>
      </c>
      <c r="J17" s="1">
        <v>297075.5</v>
      </c>
      <c r="K17">
        <v>254312.9</v>
      </c>
      <c r="L17" s="1">
        <v>4993</v>
      </c>
      <c r="M17">
        <v>1.9633</v>
      </c>
    </row>
    <row r="18" spans="1:13">
      <c r="A18" s="6"/>
      <c r="B18">
        <f>SUM(B13:B17)/5</f>
        <v>0</v>
      </c>
      <c r="C18">
        <f>SUM(C13:C17)/5</f>
        <v>47129.338000000003</v>
      </c>
      <c r="D18">
        <f>SUM(D13:D17)/5</f>
        <v>48266.33</v>
      </c>
      <c r="F18">
        <f>SUM(F13:F17)</f>
        <v>0</v>
      </c>
      <c r="G18">
        <f>SUM(G13:G17)</f>
        <v>516.96</v>
      </c>
      <c r="H18">
        <f>SUM(H16:H17)</f>
        <v>0</v>
      </c>
      <c r="I18" s="5">
        <f>G18/D18*100</f>
        <v>1.0710571945287741</v>
      </c>
      <c r="J18">
        <f>SUM(J13:J17)/5</f>
        <v>283414.408</v>
      </c>
      <c r="K18">
        <f>SUM(K13:K17)/5</f>
        <v>240658.63999999998</v>
      </c>
      <c r="L18" s="1">
        <f>SUM(L13:L17)</f>
        <v>4288.7999999999993</v>
      </c>
      <c r="M18" s="5">
        <f>L18/K18*100</f>
        <v>1.7821092980497186</v>
      </c>
    </row>
    <row r="19" spans="1:13">
      <c r="A19" s="6">
        <v>44331</v>
      </c>
    </row>
    <row r="20" spans="1:13">
      <c r="A20" s="6">
        <v>44332</v>
      </c>
    </row>
    <row r="21" spans="1:13">
      <c r="A21" s="6">
        <v>44333</v>
      </c>
      <c r="C21">
        <v>46705.27</v>
      </c>
      <c r="D21">
        <v>45914.8</v>
      </c>
      <c r="G21">
        <v>713.61</v>
      </c>
      <c r="I21" s="5">
        <v>1.5542</v>
      </c>
      <c r="J21" s="1">
        <v>287180.42</v>
      </c>
      <c r="K21">
        <v>223809.4</v>
      </c>
      <c r="L21" s="1">
        <v>3361.6</v>
      </c>
      <c r="M21">
        <v>1.502</v>
      </c>
    </row>
    <row r="22" spans="1:13">
      <c r="A22" s="6">
        <v>44334</v>
      </c>
      <c r="C22">
        <v>42036.67</v>
      </c>
      <c r="D22">
        <v>46705.27</v>
      </c>
      <c r="G22">
        <v>-35.5</v>
      </c>
      <c r="I22" s="5">
        <v>-7.5999999999999998E-2</v>
      </c>
      <c r="J22" s="1">
        <v>287508.09000000003</v>
      </c>
      <c r="K22">
        <v>209781.2</v>
      </c>
      <c r="L22" s="1">
        <v>345.8</v>
      </c>
      <c r="M22">
        <v>0.1648</v>
      </c>
    </row>
    <row r="23" spans="1:13">
      <c r="A23" s="6">
        <v>44335</v>
      </c>
      <c r="C23">
        <v>41928.78</v>
      </c>
      <c r="D23">
        <v>42036.67</v>
      </c>
      <c r="G23">
        <v>-107.89</v>
      </c>
      <c r="I23" s="5">
        <v>-0.25669999999999998</v>
      </c>
      <c r="J23" s="1">
        <v>286918.05</v>
      </c>
      <c r="K23">
        <v>187404.9</v>
      </c>
      <c r="L23" s="1">
        <v>-576.79999999999995</v>
      </c>
      <c r="M23">
        <v>-0.30780000000000002</v>
      </c>
    </row>
    <row r="24" spans="1:13">
      <c r="A24" s="6">
        <v>44336</v>
      </c>
      <c r="C24">
        <v>41986.080000000002</v>
      </c>
      <c r="D24">
        <v>41928.78</v>
      </c>
      <c r="G24">
        <v>57.29</v>
      </c>
      <c r="I24" s="5">
        <v>0.1366</v>
      </c>
      <c r="J24" s="1">
        <v>287399.69</v>
      </c>
      <c r="K24">
        <v>209008.7</v>
      </c>
      <c r="L24" s="1">
        <v>494.8</v>
      </c>
      <c r="M24">
        <v>0.23669999999999999</v>
      </c>
    </row>
    <row r="25" spans="1:13">
      <c r="A25" s="6">
        <v>44337</v>
      </c>
      <c r="C25">
        <v>41495.85</v>
      </c>
      <c r="D25">
        <v>41986.080000000002</v>
      </c>
      <c r="G25">
        <v>-490.23</v>
      </c>
      <c r="I25" s="5">
        <v>-1.1676</v>
      </c>
      <c r="J25" s="1">
        <v>286188.42</v>
      </c>
      <c r="K25">
        <v>250057.5</v>
      </c>
      <c r="L25" s="1">
        <v>-1197.8</v>
      </c>
      <c r="M25">
        <v>-0.47899999999999998</v>
      </c>
    </row>
    <row r="26" spans="1:13">
      <c r="A26" s="6"/>
      <c r="B26">
        <f>SUM(B21:B25)/5</f>
        <v>0</v>
      </c>
      <c r="C26">
        <f>SUM(C21:C25)/5</f>
        <v>42830.53</v>
      </c>
      <c r="D26">
        <f>SUM(D21:D25)/5</f>
        <v>43714.319999999992</v>
      </c>
      <c r="F26">
        <f>SUM(F21:F25)</f>
        <v>0</v>
      </c>
      <c r="G26">
        <f>SUM(G21:G25)</f>
        <v>137.27999999999997</v>
      </c>
      <c r="H26">
        <f>SUM(H24:H25)</f>
        <v>0</v>
      </c>
      <c r="I26" s="5">
        <f>G26/D26*100</f>
        <v>0.31403896938120046</v>
      </c>
      <c r="J26">
        <f>SUM(J21:J25)/5</f>
        <v>287038.93400000001</v>
      </c>
      <c r="K26">
        <f>SUM(K21:K25)/5</f>
        <v>216012.34</v>
      </c>
      <c r="L26" s="1">
        <f>SUM(L21:L25)</f>
        <v>2427.6000000000004</v>
      </c>
      <c r="M26" s="5">
        <f>L26/K26*100</f>
        <v>1.1238246852008549</v>
      </c>
    </row>
    <row r="27" spans="1:13">
      <c r="A27" s="6">
        <v>44338</v>
      </c>
    </row>
    <row r="28" spans="1:13">
      <c r="A28" s="6">
        <v>44339</v>
      </c>
    </row>
    <row r="29" spans="1:13">
      <c r="A29" s="6">
        <v>44340</v>
      </c>
      <c r="C29">
        <v>41767.35</v>
      </c>
      <c r="D29">
        <v>41495.85</v>
      </c>
      <c r="G29">
        <v>271.49</v>
      </c>
      <c r="I29" s="5">
        <v>0.65429999999999999</v>
      </c>
      <c r="J29" s="1">
        <v>288233.01</v>
      </c>
      <c r="K29">
        <v>218947.20000000001</v>
      </c>
      <c r="L29" s="1">
        <v>2057.6</v>
      </c>
      <c r="M29">
        <v>0.93979999999999997</v>
      </c>
    </row>
    <row r="30" spans="1:13">
      <c r="A30" s="6">
        <v>44341</v>
      </c>
      <c r="C30">
        <v>43060.94</v>
      </c>
      <c r="D30">
        <v>41495.85</v>
      </c>
      <c r="G30">
        <v>1294.31</v>
      </c>
      <c r="I30" s="5">
        <v>3.1191</v>
      </c>
      <c r="J30" s="1">
        <v>292592.21000000002</v>
      </c>
      <c r="K30">
        <v>132408.4</v>
      </c>
      <c r="L30" s="1">
        <v>4431.1000000000004</v>
      </c>
      <c r="M30">
        <v>3.3464999999999998</v>
      </c>
    </row>
    <row r="31" spans="1:13">
      <c r="A31" s="6">
        <v>44342</v>
      </c>
      <c r="C31">
        <v>20204.55</v>
      </c>
      <c r="D31">
        <v>43060.94</v>
      </c>
      <c r="G31">
        <v>-115.24</v>
      </c>
      <c r="I31" s="5">
        <v>-0.2676</v>
      </c>
      <c r="J31" s="1">
        <v>292136.73</v>
      </c>
      <c r="K31">
        <v>188449.3</v>
      </c>
      <c r="L31" s="1">
        <v>-438</v>
      </c>
      <c r="M31">
        <v>-0.2324</v>
      </c>
    </row>
    <row r="32" spans="1:13">
      <c r="A32" s="6">
        <v>44343</v>
      </c>
      <c r="C32">
        <v>20341.8</v>
      </c>
      <c r="D32">
        <v>20204.55</v>
      </c>
      <c r="G32">
        <v>139.37</v>
      </c>
      <c r="I32" s="5">
        <v>0.68979999999999997</v>
      </c>
      <c r="J32" s="1">
        <v>314726.03000000003</v>
      </c>
      <c r="K32">
        <v>183115.3</v>
      </c>
      <c r="L32" s="1">
        <v>2628.9</v>
      </c>
      <c r="M32">
        <v>1.4357</v>
      </c>
    </row>
    <row r="33" spans="1:14">
      <c r="A33" s="6">
        <v>44344</v>
      </c>
      <c r="C33">
        <v>20252.02</v>
      </c>
      <c r="D33">
        <v>20341.8</v>
      </c>
      <c r="G33">
        <v>-89.79</v>
      </c>
      <c r="I33" s="5">
        <v>-0.44140000000000001</v>
      </c>
      <c r="J33" s="1">
        <v>314122.90999999997</v>
      </c>
      <c r="K33">
        <v>251310.4</v>
      </c>
      <c r="L33" s="1">
        <v>-585.9</v>
      </c>
      <c r="M33">
        <v>-0.2331</v>
      </c>
    </row>
    <row r="34" spans="1:14">
      <c r="A34" s="6"/>
      <c r="B34">
        <f>SUM(B29:B33)/5</f>
        <v>0</v>
      </c>
      <c r="C34">
        <f>SUM(C29:C33)/5</f>
        <v>29125.332000000002</v>
      </c>
      <c r="D34">
        <f>SUM(D29:D33)/5</f>
        <v>33319.797999999995</v>
      </c>
      <c r="F34">
        <f>SUM(F29:F33)</f>
        <v>0</v>
      </c>
      <c r="G34">
        <f>SUM(G29:G33)</f>
        <v>1500.1399999999999</v>
      </c>
      <c r="H34">
        <f>SUM(H32:H33)</f>
        <v>0</v>
      </c>
      <c r="I34" s="5">
        <f>G34/D34*100</f>
        <v>4.5022481828971479</v>
      </c>
      <c r="J34">
        <f>SUM(J29:J33)/5</f>
        <v>300362.17799999996</v>
      </c>
      <c r="K34">
        <f>SUM(K29:K33)/5</f>
        <v>194846.12</v>
      </c>
      <c r="L34" s="1">
        <f>SUM(L29:L33)</f>
        <v>8093.7000000000007</v>
      </c>
      <c r="M34" s="5">
        <f>L34/K34*100</f>
        <v>4.1538933390102919</v>
      </c>
    </row>
    <row r="35" spans="1:14">
      <c r="A35" s="6">
        <v>44345</v>
      </c>
    </row>
    <row r="36" spans="1:14">
      <c r="A36" s="6">
        <v>44346</v>
      </c>
    </row>
    <row r="37" spans="1:14">
      <c r="A37" s="6">
        <v>44347</v>
      </c>
      <c r="C37">
        <v>20384.36</v>
      </c>
      <c r="D37">
        <v>20252.02</v>
      </c>
      <c r="G37">
        <v>132.34</v>
      </c>
      <c r="I37" s="5">
        <v>0.65349999999999997</v>
      </c>
      <c r="J37" s="1">
        <v>367430.22</v>
      </c>
      <c r="K37">
        <v>200865</v>
      </c>
      <c r="L37" s="1">
        <v>3330.1</v>
      </c>
      <c r="M37">
        <v>1.6578999999999999</v>
      </c>
    </row>
    <row r="38" spans="1:14">
      <c r="A38" s="6"/>
      <c r="C38">
        <f>SUM(C8,C9,C13,C14,C15,C16,C17,C21,C22,C23,C24,C25,C29,C30,C31,C32,C33,C37)/17</f>
        <v>42377.015882352949</v>
      </c>
      <c r="D38">
        <f>SUM(D8,D9,D13,D14,D15,D16,D17,D21,D22,D23,D24,D25,D29,D30,D31,D32,D33,D37)/17</f>
        <v>44272.982941176466</v>
      </c>
      <c r="G38">
        <f>SUM(G8,G9,G13,G14,G15,G16,G17,G21,G22,G23,G24,G25,G29,G30,G31,G32,G33,G37)</f>
        <v>1051.1899999999998</v>
      </c>
      <c r="I38" s="5">
        <f>G38/D38*100</f>
        <v>2.3743374179161796</v>
      </c>
      <c r="K38">
        <f>SUM(K8,K9,K13,K14,K15,K16,K17,K21,K22,K23,K24,K25,K29,K30,K31,K32,K33,K37)/18</f>
        <v>216614.6333333333</v>
      </c>
      <c r="L38">
        <f>SUM(L8,L9,L13,L14,L15,L16,L17,L21,L22,L23,L24,L25,L29,L30,L31,L32,L33,L37)</f>
        <v>15533.500000000002</v>
      </c>
      <c r="M38" s="5">
        <f>L38/K38*100</f>
        <v>7.1710298427053036</v>
      </c>
      <c r="N38" s="12">
        <f>G38+L38</f>
        <v>16584.690000000002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N38" sqref="N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71</vt:lpstr>
      <vt:lpstr>6A</vt:lpstr>
      <vt:lpstr>65</vt:lpstr>
      <vt:lpstr>64</vt:lpstr>
      <vt:lpstr>63</vt:lpstr>
      <vt:lpstr>62</vt:lpstr>
      <vt:lpstr>61</vt:lpstr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2021-07-03T14:52:41Z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