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ZS" sheetId="35" r:id="rId1"/>
    <sheet name="FS" sheetId="91"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5" hidden="1">LR!#REF!</definedName>
    <definedName name="_xlnm._FilterDatabase" localSheetId="10" hidden="1">标准!$A$1:$CF$1579</definedName>
    <definedName name="_xlnm._FilterDatabase" localSheetId="11" hidden="1">狂野!$A$13:$W$695</definedName>
  </definedNames>
  <calcPr calcId="124519"/>
</workbook>
</file>

<file path=xl/calcChain.xml><?xml version="1.0" encoding="utf-8"?>
<calcChain xmlns="http://schemas.openxmlformats.org/spreadsheetml/2006/main">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8"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83"/>
  <c r="R186"/>
  <c r="R187"/>
  <c r="R188"/>
  <c r="R193"/>
  <c r="R196"/>
  <c r="R197"/>
  <c r="R198"/>
  <c r="R200"/>
  <c r="R204"/>
  <c r="R206"/>
  <c r="R208"/>
  <c r="R212"/>
  <c r="R215"/>
  <c r="R216"/>
  <c r="R218"/>
  <c r="R221"/>
  <c r="R222"/>
  <c r="R225"/>
  <c r="R226"/>
  <c r="R230"/>
  <c r="R235"/>
  <c r="R236"/>
  <c r="R237"/>
  <c r="R242"/>
  <c r="R243"/>
  <c r="R247"/>
  <c r="R248"/>
  <c r="R251"/>
  <c r="R256"/>
  <c r="R257"/>
  <c r="R258"/>
  <c r="R259"/>
  <c r="R264"/>
  <c r="R267"/>
  <c r="R268"/>
  <c r="R272"/>
  <c r="R274"/>
  <c r="R277"/>
  <c r="R278"/>
  <c r="R297"/>
  <c r="R298"/>
  <c r="R302"/>
  <c r="R303"/>
  <c r="R304"/>
  <c r="R305"/>
  <c r="R308"/>
  <c r="R310"/>
  <c r="R312"/>
  <c r="R313"/>
  <c r="R314"/>
  <c r="R319"/>
  <c r="R320"/>
  <c r="R453"/>
  <c r="R459"/>
  <c r="R460"/>
  <c r="R462"/>
  <c r="R465"/>
  <c r="R467"/>
  <c r="R472"/>
  <c r="R473"/>
  <c r="R475"/>
  <c r="R477"/>
  <c r="R479"/>
  <c r="R481"/>
  <c r="R485"/>
  <c r="R486"/>
  <c r="R490"/>
  <c r="R491"/>
  <c r="R493"/>
  <c r="R495"/>
  <c r="R499"/>
  <c r="R501"/>
  <c r="R505"/>
  <c r="R506"/>
  <c r="R510"/>
  <c r="R511"/>
  <c r="R513"/>
  <c r="R515"/>
  <c r="R516"/>
  <c r="R520"/>
  <c r="R523"/>
  <c r="R525"/>
  <c r="R528"/>
  <c r="R530"/>
  <c r="R533"/>
  <c r="R537"/>
  <c r="R539"/>
  <c r="R540"/>
  <c r="R546"/>
  <c r="R547"/>
  <c r="R550"/>
  <c r="R553"/>
  <c r="R556"/>
  <c r="R563"/>
  <c r="R567"/>
  <c r="R568"/>
  <c r="R569"/>
  <c r="R575"/>
  <c r="R577"/>
  <c r="R582"/>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4" i="35" l="1"/>
  <c r="E4"/>
  <c r="F4"/>
  <c r="B4"/>
  <c r="C4"/>
  <c r="E29" i="127"/>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542"/>
  <c r="R1543"/>
  <c r="R1544"/>
  <c r="R1545"/>
  <c r="R1546"/>
  <c r="R1547"/>
  <c r="R1548"/>
  <c r="R1549"/>
  <c r="R1550"/>
  <c r="R1551"/>
  <c r="R1552"/>
  <c r="R1553"/>
  <c r="R1554"/>
  <c r="R1555"/>
  <c r="R1556"/>
  <c r="R1557"/>
  <c r="R1558"/>
  <c r="R1559"/>
  <c r="R1560"/>
  <c r="R1561"/>
  <c r="R1562"/>
  <c r="R1563"/>
  <c r="R1564"/>
  <c r="R1565"/>
  <c r="R1566"/>
  <c r="R1567"/>
  <c r="R1568"/>
  <c r="R1569"/>
  <c r="R1570"/>
  <c r="R1571"/>
  <c r="R1572"/>
  <c r="R1573"/>
  <c r="R1574"/>
  <c r="R1575"/>
  <c r="R1576"/>
  <c r="R1197"/>
  <c r="AT4"/>
  <c r="AO8"/>
  <c r="AN8"/>
  <c r="AM8"/>
  <c r="AL8"/>
  <c r="AK8"/>
  <c r="AO7"/>
  <c r="AN7"/>
  <c r="AM7"/>
  <c r="AL7"/>
  <c r="AK7"/>
  <c r="AO6"/>
  <c r="AN6"/>
  <c r="AM6"/>
  <c r="AL6"/>
  <c r="AK6"/>
  <c r="AO5"/>
  <c r="AN5"/>
  <c r="AM5"/>
  <c r="AL5"/>
  <c r="AK5"/>
  <c r="AS4"/>
  <c r="R1275"/>
  <c r="AU4"/>
  <c r="AR4"/>
  <c r="AQ4"/>
  <c r="R627"/>
  <c r="R617"/>
  <c r="R609"/>
  <c r="R604"/>
  <c r="R743"/>
  <c r="R740"/>
  <c r="R737"/>
  <c r="R736"/>
  <c r="R729"/>
  <c r="R716"/>
  <c r="R714"/>
  <c r="R706"/>
  <c r="R701"/>
  <c r="R698"/>
  <c r="R693"/>
  <c r="R687"/>
  <c r="R683"/>
  <c r="R677"/>
  <c r="R670"/>
  <c r="R667"/>
  <c r="R662"/>
  <c r="R654"/>
  <c r="R649"/>
  <c r="R647"/>
  <c r="R644"/>
  <c r="R638"/>
  <c r="R630"/>
  <c r="R631"/>
  <c r="R632"/>
  <c r="R633"/>
  <c r="R634"/>
  <c r="R635"/>
  <c r="R636"/>
  <c r="R637"/>
  <c r="R639"/>
  <c r="R640"/>
  <c r="R641"/>
  <c r="R642"/>
  <c r="R643"/>
  <c r="R645"/>
  <c r="R646"/>
  <c r="R648"/>
  <c r="R650"/>
  <c r="R651"/>
  <c r="R652"/>
  <c r="R653"/>
  <c r="R655"/>
  <c r="R656"/>
  <c r="R657"/>
  <c r="R658"/>
  <c r="R659"/>
  <c r="R660"/>
  <c r="R661"/>
  <c r="R663"/>
  <c r="R664"/>
  <c r="R665"/>
  <c r="R666"/>
  <c r="R668"/>
  <c r="R669"/>
  <c r="R671"/>
  <c r="R672"/>
  <c r="R673"/>
  <c r="R674"/>
  <c r="R675"/>
  <c r="R676"/>
  <c r="R678"/>
  <c r="R679"/>
  <c r="R680"/>
  <c r="R681"/>
  <c r="R682"/>
  <c r="R684"/>
  <c r="R685"/>
  <c r="R686"/>
  <c r="R688"/>
  <c r="R689"/>
  <c r="R690"/>
  <c r="R691"/>
  <c r="R692"/>
  <c r="R694"/>
  <c r="R695"/>
  <c r="R696"/>
  <c r="R697"/>
  <c r="R699"/>
  <c r="R700"/>
  <c r="R702"/>
  <c r="R703"/>
  <c r="R704"/>
  <c r="R705"/>
  <c r="R707"/>
  <c r="R708"/>
  <c r="R709"/>
  <c r="R710"/>
  <c r="R711"/>
  <c r="R712"/>
  <c r="R713"/>
  <c r="R715"/>
  <c r="R717"/>
  <c r="R718"/>
  <c r="R719"/>
  <c r="R720"/>
  <c r="R721"/>
  <c r="R722"/>
  <c r="R723"/>
  <c r="R724"/>
  <c r="R725"/>
  <c r="R726"/>
  <c r="R727"/>
  <c r="R728"/>
  <c r="R730"/>
  <c r="R731"/>
  <c r="R732"/>
  <c r="R733"/>
  <c r="R734"/>
  <c r="R735"/>
  <c r="R738"/>
  <c r="R739"/>
  <c r="R741"/>
  <c r="R742"/>
  <c r="R744"/>
  <c r="R745"/>
  <c r="R746"/>
  <c r="R747"/>
  <c r="R748"/>
  <c r="R584"/>
  <c r="R585"/>
  <c r="R586"/>
  <c r="R587"/>
  <c r="R588"/>
  <c r="R589"/>
  <c r="R590"/>
  <c r="R591"/>
  <c r="R592"/>
  <c r="R593"/>
  <c r="R594"/>
  <c r="R595"/>
  <c r="R596"/>
  <c r="R597"/>
  <c r="R598"/>
  <c r="R599"/>
  <c r="R600"/>
  <c r="R601"/>
  <c r="R602"/>
  <c r="R603"/>
  <c r="R605"/>
  <c r="R606"/>
  <c r="R607"/>
  <c r="R608"/>
  <c r="R610"/>
  <c r="R611"/>
  <c r="R612"/>
  <c r="R613"/>
  <c r="R614"/>
  <c r="R615"/>
  <c r="R616"/>
  <c r="R618"/>
  <c r="R619"/>
  <c r="R620"/>
  <c r="R621"/>
  <c r="R622"/>
  <c r="R623"/>
  <c r="R624"/>
  <c r="R625"/>
  <c r="R626"/>
  <c r="R628"/>
  <c r="R629"/>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82" i="155"/>
  <c r="R1074"/>
  <c r="R1073"/>
  <c r="R902"/>
  <c r="R901"/>
  <c r="R900"/>
  <c r="R899"/>
  <c r="R898"/>
  <c r="R897"/>
  <c r="R896"/>
  <c r="R895"/>
  <c r="R894"/>
  <c r="R893"/>
  <c r="R892"/>
  <c r="R891"/>
  <c r="R890"/>
  <c r="R889"/>
  <c r="R888"/>
  <c r="R887"/>
  <c r="R886"/>
  <c r="R884"/>
  <c r="R883"/>
  <c r="R882"/>
  <c r="R881"/>
  <c r="R880"/>
  <c r="R879"/>
  <c r="R878"/>
  <c r="R877"/>
  <c r="R876"/>
  <c r="R875"/>
  <c r="R874"/>
  <c r="R873"/>
  <c r="R872"/>
  <c r="R871"/>
  <c r="R870"/>
  <c r="R869"/>
  <c r="R867"/>
  <c r="R866"/>
  <c r="R865"/>
  <c r="R864"/>
  <c r="R863"/>
  <c r="R862"/>
  <c r="R861"/>
  <c r="R859"/>
  <c r="R858"/>
  <c r="R857"/>
  <c r="R855"/>
  <c r="R854"/>
  <c r="R853"/>
  <c r="R852"/>
  <c r="R851"/>
  <c r="R850"/>
  <c r="R849"/>
  <c r="R847"/>
  <c r="R846"/>
  <c r="R845"/>
  <c r="R843"/>
  <c r="R842"/>
  <c r="R841"/>
  <c r="R840"/>
  <c r="R839"/>
  <c r="R838"/>
  <c r="R837"/>
  <c r="R836"/>
  <c r="R834"/>
  <c r="R833"/>
  <c r="R830"/>
  <c r="R829"/>
  <c r="R828"/>
  <c r="R827"/>
  <c r="R826"/>
  <c r="R825"/>
  <c r="R824"/>
  <c r="R823"/>
  <c r="R822"/>
  <c r="R821"/>
  <c r="R819"/>
  <c r="R818"/>
  <c r="R817"/>
  <c r="R815"/>
  <c r="R814"/>
  <c r="R813"/>
  <c r="R812"/>
  <c r="R811"/>
  <c r="R810"/>
  <c r="R809"/>
  <c r="R807"/>
  <c r="R806"/>
  <c r="R805"/>
  <c r="R804"/>
  <c r="R803"/>
  <c r="R802"/>
  <c r="R801"/>
  <c r="R799"/>
  <c r="R798"/>
  <c r="R797"/>
  <c r="R796"/>
  <c r="R795"/>
  <c r="R794"/>
  <c r="R793"/>
  <c r="R792"/>
  <c r="R791"/>
  <c r="R790"/>
  <c r="R789"/>
  <c r="R787"/>
  <c r="R786"/>
  <c r="R785"/>
  <c r="R783"/>
  <c r="R782"/>
  <c r="R781"/>
  <c r="R780"/>
  <c r="R779"/>
  <c r="R778"/>
  <c r="R777"/>
  <c r="R776"/>
  <c r="R775"/>
  <c r="R774"/>
  <c r="R772"/>
  <c r="R750"/>
  <c r="R751"/>
  <c r="R752"/>
  <c r="R755"/>
  <c r="R756"/>
  <c r="R757"/>
  <c r="R758"/>
  <c r="R760"/>
  <c r="R761"/>
  <c r="R762"/>
  <c r="R763"/>
  <c r="R764"/>
  <c r="R766"/>
  <c r="R767"/>
  <c r="R769"/>
  <c r="R770"/>
  <c r="R771"/>
  <c r="R885"/>
  <c r="R749"/>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62"/>
  <c r="R1001"/>
  <c r="CD6"/>
  <c r="CA8"/>
  <c r="CA7"/>
  <c r="CA6"/>
  <c r="CE5"/>
  <c r="CD5"/>
  <c r="CC5"/>
  <c r="CB5"/>
  <c r="CA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905"/>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203"/>
  <c r="R1209"/>
  <c r="BU4"/>
  <c r="BU5"/>
  <c r="BU6"/>
  <c r="BU7"/>
  <c r="BU8"/>
  <c r="BY4"/>
  <c r="BX4"/>
  <c r="BW4"/>
  <c r="BV4"/>
  <c r="BY7"/>
  <c r="BY6"/>
  <c r="BY5"/>
  <c r="BX8"/>
  <c r="BX7"/>
  <c r="BX6"/>
  <c r="BX5"/>
  <c r="BW8"/>
  <c r="BW7"/>
  <c r="BW6"/>
  <c r="BW5"/>
  <c r="BV8"/>
  <c r="BV7"/>
  <c r="BV6"/>
  <c r="BV5"/>
  <c r="R1250"/>
  <c r="R1355"/>
  <c r="R1356"/>
  <c r="R1357"/>
  <c r="R1358"/>
  <c r="R1359"/>
  <c r="R1360"/>
  <c r="R1361"/>
  <c r="R1251"/>
  <c r="R1362"/>
  <c r="R1363"/>
  <c r="R1364"/>
  <c r="R1365"/>
  <c r="R1366"/>
  <c r="R1367"/>
  <c r="R1368"/>
  <c r="R1252"/>
  <c r="R1369"/>
  <c r="R1370"/>
  <c r="R1371"/>
  <c r="R1372"/>
  <c r="R1373"/>
  <c r="R1374"/>
  <c r="R1375"/>
  <c r="R1376"/>
  <c r="R1253"/>
  <c r="R1377"/>
  <c r="R1378"/>
  <c r="R1379"/>
  <c r="R1254"/>
  <c r="R1380"/>
  <c r="R1255"/>
  <c r="R1381"/>
  <c r="R1382"/>
  <c r="R1383"/>
  <c r="R1384"/>
  <c r="R1385"/>
  <c r="R1386"/>
  <c r="R1387"/>
  <c r="R1388"/>
  <c r="R1389"/>
  <c r="R1390"/>
  <c r="R1391"/>
  <c r="R1392"/>
  <c r="R1257"/>
  <c r="R1393"/>
  <c r="R1394"/>
  <c r="R1258"/>
  <c r="R1259"/>
  <c r="R1395"/>
  <c r="R1396"/>
  <c r="R1397"/>
  <c r="R1398"/>
  <c r="R1260"/>
  <c r="R1261"/>
  <c r="R1399"/>
  <c r="R1400"/>
  <c r="R1401"/>
  <c r="R1402"/>
  <c r="R1403"/>
  <c r="R1404"/>
  <c r="R1405"/>
  <c r="R1406"/>
  <c r="R1407"/>
  <c r="R1408"/>
  <c r="R1409"/>
  <c r="R1410"/>
  <c r="R1411"/>
  <c r="R1412"/>
  <c r="R1413"/>
  <c r="R1414"/>
  <c r="R1415"/>
  <c r="R1416"/>
  <c r="R1417"/>
  <c r="R1418"/>
  <c r="R1419"/>
  <c r="R1263"/>
  <c r="R1420"/>
  <c r="R1421"/>
  <c r="R1422"/>
  <c r="R1423"/>
  <c r="R1424"/>
  <c r="R1425"/>
  <c r="R1426"/>
  <c r="R1264"/>
  <c r="R1427"/>
  <c r="R1428"/>
  <c r="R1265"/>
  <c r="R1429"/>
  <c r="R1266"/>
  <c r="R1430"/>
  <c r="R1431"/>
  <c r="R1267"/>
  <c r="R1432"/>
  <c r="R1433"/>
  <c r="R1434"/>
  <c r="R1268"/>
  <c r="R1435"/>
  <c r="R1269"/>
  <c r="R1436"/>
  <c r="R1273"/>
  <c r="R1274"/>
  <c r="R1437"/>
  <c r="R1276"/>
  <c r="R1277"/>
  <c r="R1278"/>
  <c r="R1279"/>
  <c r="R1280"/>
  <c r="R1438"/>
  <c r="R1439"/>
  <c r="R1440"/>
  <c r="R1281"/>
  <c r="R1341"/>
  <c r="R1242"/>
  <c r="R1342"/>
  <c r="R1243"/>
  <c r="R1244"/>
  <c r="R1246"/>
  <c r="R1247"/>
  <c r="R1343"/>
  <c r="R1344"/>
  <c r="R1345"/>
  <c r="R1346"/>
  <c r="R1347"/>
  <c r="R1348"/>
  <c r="R1349"/>
  <c r="R1350"/>
  <c r="R1248"/>
  <c r="R1351"/>
  <c r="R1352"/>
  <c r="R1353"/>
  <c r="R1354"/>
  <c r="R1249"/>
  <c r="R1320"/>
  <c r="R1321"/>
  <c r="R1322"/>
  <c r="R1323"/>
  <c r="R1324"/>
  <c r="R1325"/>
  <c r="R1326"/>
  <c r="R1327"/>
  <c r="R1328"/>
  <c r="R1236"/>
  <c r="R1329"/>
  <c r="R1330"/>
  <c r="R1331"/>
  <c r="R1237"/>
  <c r="R1239"/>
  <c r="R1240"/>
  <c r="R1332"/>
  <c r="R1333"/>
  <c r="R1334"/>
  <c r="R1335"/>
  <c r="R1336"/>
  <c r="R1337"/>
  <c r="R1338"/>
  <c r="R1339"/>
  <c r="R1340"/>
  <c r="R1057"/>
  <c r="R1058"/>
  <c r="R1059"/>
  <c r="R1060"/>
  <c r="R1061"/>
  <c r="R1062"/>
  <c r="R1063"/>
  <c r="R1064"/>
  <c r="R1065"/>
  <c r="R1066"/>
  <c r="R1067"/>
  <c r="R1068"/>
  <c r="R1069"/>
  <c r="R1070"/>
  <c r="R1071"/>
  <c r="R1075"/>
  <c r="R1072"/>
  <c r="R1076"/>
  <c r="R1077"/>
  <c r="R1078"/>
  <c r="R1079"/>
  <c r="R1080"/>
  <c r="R1081"/>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83"/>
  <c r="R1184"/>
  <c r="R1185"/>
  <c r="R1186"/>
  <c r="R1187"/>
  <c r="R1188"/>
  <c r="R1189"/>
  <c r="R1177"/>
  <c r="R1190"/>
  <c r="R1191"/>
  <c r="R1192"/>
  <c r="R1178"/>
  <c r="R1179"/>
  <c r="R1180"/>
  <c r="R1182"/>
  <c r="R1193"/>
  <c r="R1194"/>
  <c r="R1195"/>
  <c r="R1196"/>
  <c r="R1205"/>
  <c r="R1198"/>
  <c r="R1199"/>
  <c r="R1206"/>
  <c r="R1200"/>
  <c r="R1201"/>
  <c r="R1207"/>
  <c r="R1202"/>
  <c r="R1208"/>
  <c r="R1210"/>
  <c r="R1282"/>
  <c r="R1283"/>
  <c r="R1284"/>
  <c r="R1285"/>
  <c r="R1286"/>
  <c r="R1287"/>
  <c r="R1288"/>
  <c r="R1289"/>
  <c r="R1290"/>
  <c r="R1291"/>
  <c r="R1292"/>
  <c r="R1293"/>
  <c r="R1211"/>
  <c r="R1212"/>
  <c r="R1213"/>
  <c r="R1214"/>
  <c r="R1215"/>
  <c r="R1217"/>
  <c r="R1219"/>
  <c r="R1220"/>
  <c r="R1221"/>
  <c r="R1222"/>
  <c r="R1225"/>
  <c r="R1223"/>
  <c r="R1224"/>
  <c r="R1227"/>
  <c r="R1228"/>
  <c r="R1229"/>
  <c r="R1230"/>
  <c r="R1294"/>
  <c r="R1295"/>
  <c r="R1296"/>
  <c r="R1297"/>
  <c r="R1298"/>
  <c r="R1233"/>
  <c r="R1299"/>
  <c r="R1234"/>
  <c r="R1300"/>
  <c r="R1301"/>
  <c r="R1302"/>
  <c r="R1303"/>
  <c r="R1304"/>
  <c r="R1305"/>
  <c r="R1306"/>
  <c r="R1307"/>
  <c r="R1308"/>
  <c r="R1309"/>
  <c r="R1310"/>
  <c r="R1311"/>
  <c r="R1312"/>
  <c r="R1313"/>
  <c r="R1314"/>
  <c r="R1315"/>
  <c r="R1316"/>
  <c r="R1317"/>
  <c r="R1318"/>
  <c r="R1319"/>
  <c r="R1235"/>
  <c r="R1042"/>
  <c r="R1043"/>
  <c r="R1044"/>
  <c r="R1045"/>
  <c r="R1046"/>
  <c r="R1047"/>
  <c r="R1048"/>
  <c r="R1049"/>
  <c r="R1050"/>
  <c r="R1051"/>
  <c r="R1052"/>
  <c r="R1053"/>
  <c r="R1054"/>
  <c r="R1055"/>
  <c r="R1056"/>
  <c r="R1041"/>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N22" authorId="0">
      <text>
        <r>
          <rPr>
            <b/>
            <sz val="9"/>
            <color indexed="81"/>
            <rFont val="Tahoma"/>
            <family val="2"/>
          </rPr>
          <t>211022-hc-</t>
        </r>
        <r>
          <rPr>
            <b/>
            <sz val="9"/>
            <color indexed="81"/>
            <rFont val="宋体"/>
            <family val="3"/>
            <charset val="134"/>
          </rPr>
          <t>施肥</t>
        </r>
      </text>
    </comment>
    <comment ref="P22"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4" authorId="0">
      <text>
        <r>
          <rPr>
            <b/>
            <sz val="9"/>
            <color indexed="81"/>
            <rFont val="Tahoma"/>
            <family val="2"/>
          </rPr>
          <t>211022-hc-</t>
        </r>
        <r>
          <rPr>
            <b/>
            <sz val="9"/>
            <color indexed="81"/>
            <rFont val="宋体"/>
            <family val="3"/>
            <charset val="134"/>
          </rPr>
          <t>艾露恩神谕者</t>
        </r>
      </text>
    </comment>
    <comment ref="P24" authorId="0">
      <text>
        <r>
          <rPr>
            <b/>
            <sz val="9"/>
            <color indexed="81"/>
            <rFont val="Tahoma"/>
            <family val="2"/>
          </rPr>
          <t>211114-hc-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Q50" authorId="0">
      <text>
        <r>
          <rPr>
            <b/>
            <sz val="9"/>
            <color indexed="81"/>
            <rFont val="Tahoma"/>
            <family val="2"/>
          </rPr>
          <t>211124-61-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83" authorId="0">
      <text>
        <r>
          <rPr>
            <b/>
            <sz val="9"/>
            <color indexed="81"/>
            <rFont val="Tahoma"/>
            <family val="2"/>
          </rPr>
          <t>210331-hc-</t>
        </r>
        <r>
          <rPr>
            <b/>
            <sz val="9"/>
            <color indexed="81"/>
            <rFont val="宋体"/>
            <family val="3"/>
            <charset val="134"/>
          </rPr>
          <t>古夫·符文图腾</t>
        </r>
      </text>
    </comment>
    <comment ref="N183" authorId="0">
      <text>
        <r>
          <rPr>
            <b/>
            <sz val="9"/>
            <color indexed="81"/>
            <rFont val="Tahoma"/>
            <family val="2"/>
          </rPr>
          <t>210331-hc-</t>
        </r>
        <r>
          <rPr>
            <b/>
            <sz val="9"/>
            <color indexed="81"/>
            <rFont val="宋体"/>
            <family val="3"/>
            <charset val="134"/>
          </rPr>
          <t>古夫·符文图腾</t>
        </r>
      </text>
    </comment>
    <comment ref="P183" authorId="0">
      <text>
        <r>
          <rPr>
            <b/>
            <sz val="9"/>
            <color indexed="81"/>
            <rFont val="Tahoma"/>
            <family val="2"/>
          </rPr>
          <t>210331-46-</t>
        </r>
        <r>
          <rPr>
            <b/>
            <sz val="9"/>
            <color indexed="81"/>
            <rFont val="宋体"/>
            <family val="3"/>
            <charset val="134"/>
          </rPr>
          <t>古夫·符文图腾</t>
        </r>
      </text>
    </comment>
    <comment ref="P186" authorId="0">
      <text>
        <r>
          <rPr>
            <b/>
            <sz val="9"/>
            <color indexed="81"/>
            <rFont val="Tahoma"/>
            <family val="2"/>
          </rPr>
          <t>210331-18-</t>
        </r>
        <r>
          <rPr>
            <b/>
            <sz val="9"/>
            <color indexed="81"/>
            <rFont val="宋体"/>
            <family val="3"/>
            <charset val="134"/>
          </rPr>
          <t>腐烂的普雷莫尔</t>
        </r>
      </text>
    </comment>
    <comment ref="Q186" authorId="0">
      <text>
        <r>
          <rPr>
            <b/>
            <sz val="9"/>
            <color indexed="81"/>
            <rFont val="Tahoma"/>
            <family val="2"/>
          </rPr>
          <t>210523-jl-</t>
        </r>
        <r>
          <rPr>
            <b/>
            <sz val="9"/>
            <color indexed="81"/>
            <rFont val="宋体"/>
            <family val="3"/>
            <charset val="134"/>
          </rPr>
          <t>腐烂的普雷莫尔</t>
        </r>
      </text>
    </comment>
    <comment ref="M187"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97" authorId="0">
      <text>
        <r>
          <rPr>
            <b/>
            <sz val="9"/>
            <color indexed="81"/>
            <rFont val="Tahoma"/>
            <family val="2"/>
          </rPr>
          <t>210331-17-</t>
        </r>
        <r>
          <rPr>
            <b/>
            <sz val="9"/>
            <color indexed="81"/>
            <rFont val="宋体"/>
            <family val="3"/>
            <charset val="134"/>
          </rPr>
          <t>库尔特鲁斯·陨烬</t>
        </r>
      </text>
    </comment>
    <comment ref="M206" authorId="0">
      <text>
        <r>
          <rPr>
            <b/>
            <sz val="9"/>
            <color indexed="81"/>
            <rFont val="Tahoma"/>
            <family val="2"/>
          </rPr>
          <t>210703-60-</t>
        </r>
        <r>
          <rPr>
            <b/>
            <sz val="9"/>
            <color indexed="81"/>
            <rFont val="宋体"/>
            <family val="3"/>
            <charset val="134"/>
          </rPr>
          <t>瓦尔登·晨拥</t>
        </r>
      </text>
    </comment>
    <comment ref="N206" authorId="0">
      <text>
        <r>
          <rPr>
            <b/>
            <sz val="9"/>
            <color indexed="81"/>
            <rFont val="Tahoma"/>
            <family val="2"/>
          </rPr>
          <t>210523-jl-</t>
        </r>
        <r>
          <rPr>
            <b/>
            <sz val="9"/>
            <color indexed="81"/>
            <rFont val="宋体"/>
            <family val="3"/>
            <charset val="134"/>
          </rPr>
          <t>瓦尔登·晨拥</t>
        </r>
      </text>
    </comment>
    <comment ref="O206" authorId="0">
      <text>
        <r>
          <rPr>
            <b/>
            <sz val="9"/>
            <color indexed="81"/>
            <rFont val="Tahoma"/>
            <family val="2"/>
          </rPr>
          <t>210331-39-</t>
        </r>
        <r>
          <rPr>
            <b/>
            <sz val="9"/>
            <color indexed="81"/>
            <rFont val="宋体"/>
            <family val="3"/>
            <charset val="134"/>
          </rPr>
          <t>瓦尔登·晨拥</t>
        </r>
      </text>
    </comment>
    <comment ref="P206" authorId="0">
      <text>
        <r>
          <rPr>
            <b/>
            <sz val="9"/>
            <color indexed="81"/>
            <rFont val="Tahoma"/>
            <family val="2"/>
          </rPr>
          <t>210421-jl-</t>
        </r>
        <r>
          <rPr>
            <b/>
            <sz val="9"/>
            <color indexed="81"/>
            <rFont val="宋体"/>
            <family val="3"/>
            <charset val="134"/>
          </rPr>
          <t>瓦尔登·晨拥</t>
        </r>
      </text>
    </comment>
    <comment ref="M208" authorId="0">
      <text>
        <r>
          <rPr>
            <b/>
            <sz val="9"/>
            <color indexed="81"/>
            <rFont val="Tahoma"/>
            <family val="2"/>
          </rPr>
          <t>210331-16-</t>
        </r>
        <r>
          <rPr>
            <b/>
            <sz val="9"/>
            <color indexed="81"/>
            <rFont val="宋体"/>
            <family val="3"/>
            <charset val="134"/>
          </rPr>
          <t>火眼莫德雷斯</t>
        </r>
      </text>
    </comment>
    <comment ref="Q215" authorId="0">
      <text>
        <r>
          <rPr>
            <b/>
            <sz val="9"/>
            <color indexed="81"/>
            <rFont val="Tahoma"/>
            <family val="2"/>
          </rPr>
          <t>210331-9-</t>
        </r>
        <r>
          <rPr>
            <b/>
            <sz val="9"/>
            <color indexed="81"/>
            <rFont val="宋体"/>
            <family val="3"/>
            <charset val="134"/>
          </rPr>
          <t>塔维什·雷矛</t>
        </r>
      </text>
    </comment>
    <comment ref="N218" authorId="0">
      <text>
        <r>
          <rPr>
            <b/>
            <sz val="9"/>
            <color indexed="81"/>
            <rFont val="Tahoma"/>
            <family val="2"/>
          </rPr>
          <t>210331-13-</t>
        </r>
        <r>
          <rPr>
            <b/>
            <sz val="9"/>
            <color indexed="81"/>
            <rFont val="宋体"/>
            <family val="3"/>
            <charset val="134"/>
          </rPr>
          <t>巴拉克·科多班恩</t>
        </r>
      </text>
    </comment>
    <comment ref="Q218" authorId="0">
      <text>
        <r>
          <rPr>
            <b/>
            <sz val="9"/>
            <color indexed="81"/>
            <rFont val="Tahoma"/>
            <family val="2"/>
          </rPr>
          <t>210331-38-</t>
        </r>
        <r>
          <rPr>
            <b/>
            <sz val="9"/>
            <color indexed="81"/>
            <rFont val="宋体"/>
            <family val="3"/>
            <charset val="134"/>
          </rPr>
          <t>巴拉克·科多班恩</t>
        </r>
      </text>
    </comment>
    <comment ref="M225" authorId="0">
      <text>
        <r>
          <rPr>
            <b/>
            <sz val="9"/>
            <color indexed="81"/>
            <rFont val="Tahoma"/>
            <family val="2"/>
          </rPr>
          <t>210422-jl-</t>
        </r>
        <r>
          <rPr>
            <b/>
            <sz val="9"/>
            <color indexed="81"/>
            <rFont val="宋体"/>
            <family val="3"/>
            <charset val="134"/>
          </rPr>
          <t>泽瑞拉</t>
        </r>
      </text>
    </comment>
    <comment ref="M236" authorId="0">
      <text>
        <r>
          <rPr>
            <b/>
            <sz val="9"/>
            <color indexed="81"/>
            <rFont val="Tahoma"/>
            <family val="2"/>
          </rPr>
          <t>210331-12-</t>
        </r>
        <r>
          <rPr>
            <b/>
            <sz val="9"/>
            <color indexed="81"/>
            <rFont val="宋体"/>
            <family val="3"/>
            <charset val="134"/>
          </rPr>
          <t>药剂师赫布瑞姆</t>
        </r>
      </text>
    </comment>
    <comment ref="N236" authorId="0">
      <text>
        <r>
          <rPr>
            <b/>
            <sz val="9"/>
            <color indexed="81"/>
            <rFont val="Tahoma"/>
            <family val="2"/>
          </rPr>
          <t>210331-5-</t>
        </r>
        <r>
          <rPr>
            <b/>
            <sz val="9"/>
            <color indexed="81"/>
            <rFont val="宋体"/>
            <family val="3"/>
            <charset val="134"/>
          </rPr>
          <t>药剂师赫布瑞姆</t>
        </r>
      </text>
    </comment>
    <comment ref="O236" authorId="0">
      <text>
        <r>
          <rPr>
            <b/>
            <sz val="9"/>
            <color indexed="81"/>
            <rFont val="Tahoma"/>
            <family val="2"/>
          </rPr>
          <t>210331-4-</t>
        </r>
        <r>
          <rPr>
            <b/>
            <sz val="9"/>
            <color indexed="81"/>
            <rFont val="宋体"/>
            <family val="3"/>
            <charset val="134"/>
          </rPr>
          <t>药剂师赫布瑞姆</t>
        </r>
      </text>
    </comment>
    <comment ref="Q237" authorId="0">
      <text>
        <r>
          <rPr>
            <b/>
            <sz val="9"/>
            <color indexed="81"/>
            <rFont val="Tahoma"/>
            <family val="2"/>
          </rPr>
          <t>210331-9-</t>
        </r>
        <r>
          <rPr>
            <b/>
            <sz val="9"/>
            <color indexed="81"/>
            <rFont val="宋体"/>
            <family val="3"/>
            <charset val="134"/>
          </rPr>
          <t>斯卡布斯·刀油</t>
        </r>
      </text>
    </comment>
    <comment ref="O242" authorId="0">
      <text>
        <r>
          <rPr>
            <b/>
            <sz val="9"/>
            <color indexed="81"/>
            <rFont val="Tahoma"/>
            <family val="2"/>
          </rPr>
          <t>210403-hc-</t>
        </r>
        <r>
          <rPr>
            <b/>
            <sz val="9"/>
            <color indexed="81"/>
            <rFont val="宋体"/>
            <family val="3"/>
            <charset val="134"/>
          </rPr>
          <t>火焰术士弗洛格尔</t>
        </r>
      </text>
    </comment>
    <comment ref="Q242" authorId="0">
      <text>
        <r>
          <rPr>
            <b/>
            <sz val="9"/>
            <color indexed="81"/>
            <rFont val="Tahoma"/>
            <family val="2"/>
          </rPr>
          <t>210403-hc-</t>
        </r>
        <r>
          <rPr>
            <b/>
            <sz val="9"/>
            <color indexed="81"/>
            <rFont val="宋体"/>
            <family val="3"/>
            <charset val="134"/>
          </rPr>
          <t>火焰术士弗洛格尔</t>
        </r>
      </text>
    </comment>
    <comment ref="P247" authorId="0">
      <text>
        <r>
          <rPr>
            <b/>
            <sz val="9"/>
            <color indexed="81"/>
            <rFont val="Tahoma"/>
            <family val="2"/>
          </rPr>
          <t>210331-25-</t>
        </r>
        <r>
          <rPr>
            <b/>
            <sz val="9"/>
            <color indexed="81"/>
            <rFont val="宋体"/>
            <family val="3"/>
            <charset val="134"/>
          </rPr>
          <t>布鲁坎</t>
        </r>
      </text>
    </comment>
    <comment ref="Q247" authorId="0">
      <text>
        <r>
          <rPr>
            <b/>
            <sz val="9"/>
            <color indexed="81"/>
            <rFont val="Tahoma"/>
            <family val="2"/>
          </rPr>
          <t>210331-53-</t>
        </r>
        <r>
          <rPr>
            <b/>
            <sz val="9"/>
            <color indexed="81"/>
            <rFont val="宋体"/>
            <family val="3"/>
            <charset val="134"/>
          </rPr>
          <t>布鲁坎</t>
        </r>
      </text>
    </comment>
    <comment ref="M248" authorId="0">
      <text>
        <r>
          <rPr>
            <b/>
            <sz val="9"/>
            <color indexed="81"/>
            <rFont val="Tahoma"/>
            <family val="2"/>
          </rPr>
          <t>210616-hc-</t>
        </r>
        <r>
          <rPr>
            <b/>
            <sz val="9"/>
            <color indexed="81"/>
            <rFont val="宋体"/>
            <family val="3"/>
            <charset val="134"/>
          </rPr>
          <t>荷塘潜伏者</t>
        </r>
      </text>
    </comment>
    <comment ref="M256" authorId="0">
      <text>
        <r>
          <rPr>
            <b/>
            <sz val="9"/>
            <color indexed="81"/>
            <rFont val="Tahoma"/>
            <family val="2"/>
          </rPr>
          <t>210331-42-</t>
        </r>
        <r>
          <rPr>
            <b/>
            <sz val="9"/>
            <color indexed="81"/>
            <rFont val="宋体"/>
            <family val="3"/>
            <charset val="134"/>
          </rPr>
          <t>凯瑞尔·罗姆</t>
        </r>
      </text>
    </comment>
    <comment ref="Q256" authorId="0">
      <text>
        <r>
          <rPr>
            <b/>
            <sz val="9"/>
            <color indexed="81"/>
            <rFont val="Tahoma"/>
            <family val="2"/>
          </rPr>
          <t>210331-38-</t>
        </r>
        <r>
          <rPr>
            <b/>
            <sz val="9"/>
            <color indexed="81"/>
            <rFont val="宋体"/>
            <family val="3"/>
            <charset val="134"/>
          </rPr>
          <t>凯瑞尔·罗姆</t>
        </r>
      </text>
    </comment>
    <comment ref="P258" authorId="0">
      <text>
        <r>
          <rPr>
            <b/>
            <sz val="9"/>
            <color indexed="81"/>
            <rFont val="Tahoma"/>
            <family val="2"/>
          </rPr>
          <t>210331-35-</t>
        </r>
        <r>
          <rPr>
            <b/>
            <sz val="9"/>
            <color indexed="81"/>
            <rFont val="宋体"/>
            <family val="3"/>
            <charset val="134"/>
          </rPr>
          <t>火炮长斯密瑟</t>
        </r>
      </text>
    </comment>
    <comment ref="Q258" authorId="0">
      <text>
        <r>
          <rPr>
            <b/>
            <sz val="9"/>
            <color indexed="81"/>
            <rFont val="Tahoma"/>
            <family val="2"/>
          </rPr>
          <t>210331-40-</t>
        </r>
        <r>
          <rPr>
            <b/>
            <sz val="9"/>
            <color indexed="81"/>
            <rFont val="宋体"/>
            <family val="3"/>
            <charset val="134"/>
          </rPr>
          <t>火炮长斯密瑟</t>
        </r>
      </text>
    </comment>
    <comment ref="P264" authorId="0">
      <text>
        <r>
          <rPr>
            <b/>
            <sz val="9"/>
            <color indexed="81"/>
            <rFont val="Tahoma"/>
            <family val="2"/>
          </rPr>
          <t>210523-jl-</t>
        </r>
        <r>
          <rPr>
            <b/>
            <sz val="9"/>
            <color indexed="81"/>
            <rFont val="宋体"/>
            <family val="3"/>
            <charset val="134"/>
          </rPr>
          <t>塔姆辛·罗姆</t>
        </r>
      </text>
    </comment>
    <comment ref="M267" authorId="0">
      <text>
        <r>
          <rPr>
            <b/>
            <sz val="9"/>
            <color indexed="81"/>
            <rFont val="Tahoma"/>
            <family val="2"/>
          </rPr>
          <t>210403-jl-</t>
        </r>
        <r>
          <rPr>
            <b/>
            <sz val="9"/>
            <color indexed="81"/>
            <rFont val="宋体"/>
            <family val="3"/>
            <charset val="134"/>
          </rPr>
          <t>尼尔鲁·火刃</t>
        </r>
      </text>
    </comment>
    <comment ref="N267" authorId="0">
      <text>
        <r>
          <rPr>
            <b/>
            <sz val="9"/>
            <color indexed="81"/>
            <rFont val="Tahoma"/>
            <family val="2"/>
          </rPr>
          <t>210403-jl-</t>
        </r>
        <r>
          <rPr>
            <b/>
            <sz val="9"/>
            <color indexed="81"/>
            <rFont val="宋体"/>
            <family val="3"/>
            <charset val="134"/>
          </rPr>
          <t>尼尔鲁·火刃</t>
        </r>
      </text>
    </comment>
    <comment ref="O267" authorId="0">
      <text>
        <r>
          <rPr>
            <b/>
            <sz val="9"/>
            <color indexed="81"/>
            <rFont val="Tahoma"/>
            <family val="2"/>
          </rPr>
          <t>210403-jl-</t>
        </r>
        <r>
          <rPr>
            <b/>
            <sz val="9"/>
            <color indexed="81"/>
            <rFont val="宋体"/>
            <family val="3"/>
            <charset val="134"/>
          </rPr>
          <t>尼尔鲁·火刃</t>
        </r>
      </text>
    </comment>
    <comment ref="P267" authorId="0">
      <text>
        <r>
          <rPr>
            <b/>
            <sz val="9"/>
            <color indexed="81"/>
            <rFont val="Tahoma"/>
            <family val="2"/>
          </rPr>
          <t>210331-2-</t>
        </r>
        <r>
          <rPr>
            <b/>
            <sz val="9"/>
            <color indexed="81"/>
            <rFont val="宋体"/>
            <family val="3"/>
            <charset val="134"/>
          </rPr>
          <t>尼尔鲁·火刃</t>
        </r>
      </text>
    </comment>
    <comment ref="M272" authorId="0">
      <text>
        <r>
          <rPr>
            <b/>
            <sz val="9"/>
            <color indexed="81"/>
            <rFont val="Tahoma"/>
            <family val="2"/>
          </rPr>
          <t>210331-5-</t>
        </r>
        <r>
          <rPr>
            <b/>
            <sz val="9"/>
            <color indexed="81"/>
            <rFont val="宋体"/>
            <family val="3"/>
            <charset val="134"/>
          </rPr>
          <t>洛卡拉</t>
        </r>
      </text>
    </comment>
    <comment ref="P272" authorId="0">
      <text>
        <r>
          <rPr>
            <b/>
            <sz val="9"/>
            <color indexed="81"/>
            <rFont val="Tahoma"/>
            <family val="2"/>
          </rPr>
          <t>210404-jl-</t>
        </r>
        <r>
          <rPr>
            <b/>
            <sz val="9"/>
            <color indexed="81"/>
            <rFont val="宋体"/>
            <family val="3"/>
            <charset val="134"/>
          </rPr>
          <t>洛卡拉</t>
        </r>
      </text>
    </comment>
    <comment ref="Q272" authorId="0">
      <text>
        <r>
          <rPr>
            <b/>
            <sz val="9"/>
            <color indexed="81"/>
            <rFont val="Tahoma"/>
            <family val="2"/>
          </rPr>
          <t>210404-jl-</t>
        </r>
        <r>
          <rPr>
            <b/>
            <sz val="9"/>
            <color indexed="81"/>
            <rFont val="宋体"/>
            <family val="3"/>
            <charset val="134"/>
          </rPr>
          <t>洛卡拉</t>
        </r>
      </text>
    </comment>
    <comment ref="N278" authorId="0">
      <text>
        <r>
          <rPr>
            <b/>
            <sz val="9"/>
            <color indexed="81"/>
            <rFont val="Tahoma"/>
            <family val="2"/>
          </rPr>
          <t>210331-34-</t>
        </r>
        <r>
          <rPr>
            <b/>
            <sz val="9"/>
            <color indexed="81"/>
            <rFont val="宋体"/>
            <family val="3"/>
            <charset val="134"/>
          </rPr>
          <t>萨鲁法尔大王</t>
        </r>
      </text>
    </comment>
    <comment ref="P278" authorId="0">
      <text>
        <r>
          <rPr>
            <b/>
            <sz val="9"/>
            <color indexed="81"/>
            <rFont val="Tahoma"/>
            <family val="2"/>
          </rPr>
          <t>210331-53-</t>
        </r>
        <r>
          <rPr>
            <b/>
            <sz val="9"/>
            <color indexed="81"/>
            <rFont val="宋体"/>
            <family val="3"/>
            <charset val="134"/>
          </rPr>
          <t>萨鲁法尔大王</t>
        </r>
      </text>
    </comment>
    <comment ref="M297" authorId="0">
      <text>
        <r>
          <rPr>
            <b/>
            <sz val="9"/>
            <color indexed="81"/>
            <rFont val="Tahoma"/>
            <family val="2"/>
          </rPr>
          <t>210331-jl-</t>
        </r>
        <r>
          <rPr>
            <b/>
            <sz val="9"/>
            <color indexed="81"/>
            <rFont val="宋体"/>
            <family val="3"/>
            <charset val="134"/>
          </rPr>
          <t>曼科里克</t>
        </r>
      </text>
    </comment>
    <comment ref="N297" authorId="0">
      <text>
        <r>
          <rPr>
            <b/>
            <sz val="9"/>
            <color indexed="81"/>
            <rFont val="Tahoma"/>
            <family val="2"/>
          </rPr>
          <t>210331-jl-</t>
        </r>
        <r>
          <rPr>
            <b/>
            <sz val="9"/>
            <color indexed="81"/>
            <rFont val="宋体"/>
            <family val="3"/>
            <charset val="134"/>
          </rPr>
          <t>曼科里克</t>
        </r>
      </text>
    </comment>
    <comment ref="O297" authorId="0">
      <text>
        <r>
          <rPr>
            <b/>
            <sz val="9"/>
            <color indexed="81"/>
            <rFont val="Tahoma"/>
            <family val="2"/>
          </rPr>
          <t>210331-jl-</t>
        </r>
        <r>
          <rPr>
            <b/>
            <sz val="9"/>
            <color indexed="81"/>
            <rFont val="宋体"/>
            <family val="3"/>
            <charset val="134"/>
          </rPr>
          <t>曼科里克</t>
        </r>
      </text>
    </comment>
    <comment ref="P297" authorId="0">
      <text>
        <r>
          <rPr>
            <b/>
            <sz val="9"/>
            <color indexed="81"/>
            <rFont val="Tahoma"/>
            <family val="2"/>
          </rPr>
          <t>210331-jl-</t>
        </r>
        <r>
          <rPr>
            <b/>
            <sz val="9"/>
            <color indexed="81"/>
            <rFont val="宋体"/>
            <family val="3"/>
            <charset val="134"/>
          </rPr>
          <t>曼科里克</t>
        </r>
      </text>
    </comment>
    <comment ref="Q297" authorId="0">
      <text>
        <r>
          <rPr>
            <b/>
            <sz val="9"/>
            <color indexed="81"/>
            <rFont val="Tahoma"/>
            <family val="2"/>
          </rPr>
          <t>210331-jl-</t>
        </r>
        <r>
          <rPr>
            <b/>
            <sz val="9"/>
            <color indexed="81"/>
            <rFont val="宋体"/>
            <family val="3"/>
            <charset val="134"/>
          </rPr>
          <t>曼科里克</t>
        </r>
      </text>
    </comment>
    <comment ref="M302" authorId="0">
      <text>
        <r>
          <rPr>
            <b/>
            <sz val="9"/>
            <color indexed="81"/>
            <rFont val="Tahoma"/>
            <family val="2"/>
          </rPr>
          <t>210910-hc-</t>
        </r>
        <r>
          <rPr>
            <b/>
            <sz val="9"/>
            <color indexed="81"/>
            <rFont val="宋体"/>
            <family val="3"/>
            <charset val="134"/>
          </rPr>
          <t>十字路口哨所</t>
        </r>
      </text>
    </comment>
    <comment ref="Q302" authorId="0">
      <text>
        <r>
          <rPr>
            <b/>
            <sz val="9"/>
            <color indexed="81"/>
            <rFont val="Tahoma"/>
            <family val="2"/>
          </rPr>
          <t>210910-hc-</t>
        </r>
        <r>
          <rPr>
            <b/>
            <sz val="9"/>
            <color indexed="81"/>
            <rFont val="宋体"/>
            <family val="3"/>
            <charset val="134"/>
          </rPr>
          <t>十字路口哨所</t>
        </r>
      </text>
    </comment>
    <comment ref="N303" authorId="0">
      <text>
        <r>
          <rPr>
            <b/>
            <sz val="9"/>
            <color indexed="81"/>
            <rFont val="Tahoma"/>
            <family val="2"/>
          </rPr>
          <t>210331-44-</t>
        </r>
        <r>
          <rPr>
            <b/>
            <sz val="9"/>
            <color indexed="81"/>
            <rFont val="宋体"/>
            <family val="3"/>
            <charset val="134"/>
          </rPr>
          <t>魔像师卡扎库斯</t>
        </r>
      </text>
    </comment>
    <comment ref="O303" authorId="0">
      <text>
        <r>
          <rPr>
            <b/>
            <sz val="9"/>
            <color indexed="81"/>
            <rFont val="Tahoma"/>
            <family val="2"/>
          </rPr>
          <t>210426-hc-</t>
        </r>
        <r>
          <rPr>
            <b/>
            <sz val="9"/>
            <color indexed="81"/>
            <rFont val="宋体"/>
            <family val="3"/>
            <charset val="134"/>
          </rPr>
          <t>魔像师卡扎库斯</t>
        </r>
      </text>
    </comment>
    <comment ref="Q303" authorId="0">
      <text>
        <r>
          <rPr>
            <b/>
            <sz val="9"/>
            <color indexed="81"/>
            <rFont val="Tahoma"/>
            <family val="2"/>
          </rPr>
          <t>210331-27-</t>
        </r>
        <r>
          <rPr>
            <b/>
            <sz val="9"/>
            <color indexed="81"/>
            <rFont val="宋体"/>
            <family val="3"/>
            <charset val="134"/>
          </rPr>
          <t>魔像师卡扎库斯</t>
        </r>
      </text>
    </comment>
    <comment ref="M305" authorId="0">
      <text>
        <r>
          <rPr>
            <b/>
            <sz val="9"/>
            <color indexed="81"/>
            <rFont val="Tahoma"/>
            <family val="2"/>
          </rPr>
          <t>210503-53-</t>
        </r>
        <r>
          <rPr>
            <b/>
            <sz val="9"/>
            <color indexed="81"/>
            <rFont val="宋体"/>
            <family val="3"/>
            <charset val="134"/>
          </rPr>
          <t>剑圣萨穆罗</t>
        </r>
      </text>
    </comment>
    <comment ref="N305" authorId="0">
      <text>
        <r>
          <rPr>
            <b/>
            <sz val="9"/>
            <color indexed="81"/>
            <rFont val="Tahoma"/>
            <family val="2"/>
          </rPr>
          <t>210523-hc-</t>
        </r>
        <r>
          <rPr>
            <b/>
            <sz val="9"/>
            <color indexed="81"/>
            <rFont val="宋体"/>
            <family val="3"/>
            <charset val="134"/>
          </rPr>
          <t>剑圣萨穆罗</t>
        </r>
      </text>
    </comment>
    <comment ref="P305" authorId="0">
      <text>
        <r>
          <rPr>
            <b/>
            <sz val="9"/>
            <color indexed="81"/>
            <rFont val="Tahoma"/>
            <family val="2"/>
          </rPr>
          <t>210331-21-</t>
        </r>
        <r>
          <rPr>
            <b/>
            <sz val="9"/>
            <color indexed="81"/>
            <rFont val="宋体"/>
            <family val="3"/>
            <charset val="134"/>
          </rPr>
          <t>剑圣萨穆罗</t>
        </r>
      </text>
    </comment>
    <comment ref="Q305" authorId="0">
      <text>
        <r>
          <rPr>
            <b/>
            <sz val="9"/>
            <color indexed="81"/>
            <rFont val="Tahoma"/>
            <family val="2"/>
          </rPr>
          <t>210425-hc-</t>
        </r>
        <r>
          <rPr>
            <b/>
            <sz val="9"/>
            <color indexed="81"/>
            <rFont val="宋体"/>
            <family val="3"/>
            <charset val="134"/>
          </rPr>
          <t>剑圣萨穆罗</t>
        </r>
      </text>
    </comment>
    <comment ref="M314" authorId="0">
      <text>
        <r>
          <rPr>
            <b/>
            <sz val="9"/>
            <color indexed="81"/>
            <rFont val="Tahoma"/>
            <family val="2"/>
          </rPr>
          <t>210403-hc-</t>
        </r>
        <r>
          <rPr>
            <b/>
            <sz val="9"/>
            <color indexed="81"/>
            <rFont val="宋体"/>
            <family val="3"/>
            <charset val="134"/>
          </rPr>
          <t>猜重量</t>
        </r>
      </text>
    </comment>
    <comment ref="M319" authorId="0">
      <text>
        <r>
          <rPr>
            <b/>
            <sz val="9"/>
            <color indexed="81"/>
            <rFont val="Tahoma"/>
            <family val="2"/>
          </rPr>
          <t>201206-jl-</t>
        </r>
        <r>
          <rPr>
            <b/>
            <sz val="9"/>
            <color indexed="81"/>
            <rFont val="宋体"/>
            <family val="3"/>
            <charset val="134"/>
          </rPr>
          <t>基利，艾露恩之眷</t>
        </r>
      </text>
    </comment>
    <comment ref="N319" authorId="0">
      <text>
        <r>
          <rPr>
            <b/>
            <sz val="9"/>
            <color indexed="81"/>
            <rFont val="Tahoma"/>
            <family val="2"/>
          </rPr>
          <t>210228-80-</t>
        </r>
        <r>
          <rPr>
            <b/>
            <sz val="9"/>
            <color indexed="81"/>
            <rFont val="宋体"/>
            <family val="3"/>
            <charset val="134"/>
          </rPr>
          <t>基利，艾露恩之眷</t>
        </r>
      </text>
    </comment>
    <comment ref="M320" authorId="0">
      <text>
        <r>
          <rPr>
            <b/>
            <sz val="9"/>
            <color indexed="81"/>
            <rFont val="Tahoma"/>
            <family val="2"/>
          </rPr>
          <t>211004-hc-</t>
        </r>
        <r>
          <rPr>
            <b/>
            <sz val="9"/>
            <color indexed="81"/>
            <rFont val="宋体"/>
            <family val="3"/>
            <charset val="134"/>
          </rPr>
          <t>格雷布</t>
        </r>
      </text>
    </comment>
    <comment ref="Q320" authorId="0">
      <text>
        <r>
          <rPr>
            <b/>
            <sz val="9"/>
            <color indexed="81"/>
            <rFont val="Tahoma"/>
            <family val="2"/>
          </rPr>
          <t>201118-8-</t>
        </r>
        <r>
          <rPr>
            <b/>
            <sz val="9"/>
            <color indexed="81"/>
            <rFont val="宋体"/>
            <family val="3"/>
            <charset val="134"/>
          </rPr>
          <t>格雷布</t>
        </r>
      </text>
    </comment>
    <comment ref="Q32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35" authorId="0">
      <text>
        <r>
          <rPr>
            <b/>
            <sz val="9"/>
            <color indexed="81"/>
            <rFont val="Tahoma"/>
            <family val="2"/>
          </rPr>
          <t>201118-40-</t>
        </r>
        <r>
          <rPr>
            <b/>
            <sz val="9"/>
            <color indexed="81"/>
            <rFont val="宋体"/>
            <family val="3"/>
            <charset val="134"/>
          </rPr>
          <t>伊格诺斯</t>
        </r>
      </text>
    </comment>
    <comment ref="N336" authorId="0">
      <text>
        <r>
          <rPr>
            <b/>
            <sz val="9"/>
            <color indexed="81"/>
            <rFont val="Tahoma"/>
            <family val="2"/>
          </rPr>
          <t>201118-47-</t>
        </r>
        <r>
          <rPr>
            <b/>
            <sz val="9"/>
            <color indexed="81"/>
            <rFont val="宋体"/>
            <family val="3"/>
            <charset val="134"/>
          </rPr>
          <t>扎依，出彩艺人</t>
        </r>
      </text>
    </comment>
    <comment ref="M341" authorId="0">
      <text>
        <r>
          <rPr>
            <b/>
            <sz val="9"/>
            <color indexed="81"/>
            <rFont val="Tahoma"/>
            <family val="2"/>
          </rPr>
          <t>210403-hc-</t>
        </r>
        <r>
          <rPr>
            <b/>
            <sz val="9"/>
            <color indexed="81"/>
            <rFont val="宋体"/>
            <family val="3"/>
            <charset val="134"/>
          </rPr>
          <t>愚人套牌</t>
        </r>
      </text>
    </comment>
    <comment ref="N341" authorId="0">
      <text>
        <r>
          <rPr>
            <b/>
            <sz val="9"/>
            <color indexed="81"/>
            <rFont val="Tahoma"/>
            <family val="2"/>
          </rPr>
          <t>210403-hc-</t>
        </r>
        <r>
          <rPr>
            <b/>
            <sz val="9"/>
            <color indexed="81"/>
            <rFont val="宋体"/>
            <family val="3"/>
            <charset val="134"/>
          </rPr>
          <t>愚人套牌</t>
        </r>
      </text>
    </comment>
    <comment ref="P341" authorId="0">
      <text>
        <r>
          <rPr>
            <b/>
            <sz val="9"/>
            <color indexed="81"/>
            <rFont val="Tahoma"/>
            <family val="2"/>
          </rPr>
          <t>210403-hc-</t>
        </r>
        <r>
          <rPr>
            <b/>
            <sz val="9"/>
            <color indexed="81"/>
            <rFont val="宋体"/>
            <family val="3"/>
            <charset val="134"/>
          </rPr>
          <t>愚人套牌</t>
        </r>
      </text>
    </comment>
    <comment ref="Q341" authorId="0">
      <text>
        <r>
          <rPr>
            <b/>
            <sz val="9"/>
            <color indexed="81"/>
            <rFont val="Tahoma"/>
            <family val="2"/>
          </rPr>
          <t>201118-35-</t>
        </r>
        <r>
          <rPr>
            <b/>
            <sz val="9"/>
            <color indexed="81"/>
            <rFont val="宋体"/>
            <family val="3"/>
            <charset val="134"/>
          </rPr>
          <t>愚人套牌</t>
        </r>
      </text>
    </comment>
    <comment ref="N346" authorId="0">
      <text>
        <r>
          <rPr>
            <b/>
            <sz val="9"/>
            <color indexed="81"/>
            <rFont val="Tahoma"/>
            <family val="2"/>
          </rPr>
          <t>201118-zs-</t>
        </r>
        <r>
          <rPr>
            <b/>
            <sz val="9"/>
            <color indexed="81"/>
            <rFont val="宋体"/>
            <family val="3"/>
            <charset val="134"/>
          </rPr>
          <t>暗月先知赛格</t>
        </r>
      </text>
    </comment>
    <comment ref="Q346" authorId="0">
      <text>
        <r>
          <rPr>
            <b/>
            <sz val="9"/>
            <color indexed="81"/>
            <rFont val="Tahoma"/>
            <family val="2"/>
          </rPr>
          <t>201226-lj-</t>
        </r>
        <r>
          <rPr>
            <b/>
            <sz val="9"/>
            <color indexed="81"/>
            <rFont val="宋体"/>
            <family val="3"/>
            <charset val="134"/>
          </rPr>
          <t>暗月先知赛格</t>
        </r>
      </text>
    </comment>
    <comment ref="O354" authorId="0">
      <text>
        <r>
          <rPr>
            <b/>
            <sz val="9"/>
            <color indexed="81"/>
            <rFont val="Tahoma"/>
            <family val="2"/>
          </rPr>
          <t>201213-jl-</t>
        </r>
        <r>
          <rPr>
            <b/>
            <sz val="9"/>
            <color indexed="81"/>
            <rFont val="宋体"/>
            <family val="3"/>
            <charset val="134"/>
          </rPr>
          <t>瑞林的步枪</t>
        </r>
      </text>
    </comment>
    <comment ref="P354" authorId="0">
      <text>
        <r>
          <rPr>
            <b/>
            <sz val="9"/>
            <color indexed="81"/>
            <rFont val="Tahoma"/>
            <family val="2"/>
          </rPr>
          <t>201213-jl-</t>
        </r>
        <r>
          <rPr>
            <b/>
            <sz val="9"/>
            <color indexed="81"/>
            <rFont val="宋体"/>
            <family val="3"/>
            <charset val="134"/>
          </rPr>
          <t>瑞林的步枪</t>
        </r>
      </text>
    </comment>
    <comment ref="O356" authorId="0">
      <text>
        <r>
          <rPr>
            <b/>
            <sz val="9"/>
            <color indexed="81"/>
            <rFont val="Tahoma"/>
            <family val="2"/>
          </rPr>
          <t>201118-zs-</t>
        </r>
        <r>
          <rPr>
            <b/>
            <sz val="9"/>
            <color indexed="81"/>
            <rFont val="宋体"/>
            <family val="3"/>
            <charset val="134"/>
          </rPr>
          <t>玛克希玛·雷管</t>
        </r>
      </text>
    </comment>
    <comment ref="P356" authorId="0">
      <text>
        <r>
          <rPr>
            <b/>
            <sz val="9"/>
            <color indexed="81"/>
            <rFont val="Tahoma"/>
            <family val="2"/>
          </rPr>
          <t>201118-31-</t>
        </r>
        <r>
          <rPr>
            <b/>
            <sz val="9"/>
            <color indexed="81"/>
            <rFont val="宋体"/>
            <family val="3"/>
            <charset val="134"/>
          </rPr>
          <t>玛克希玛·雷管</t>
        </r>
      </text>
    </comment>
    <comment ref="N363" authorId="0">
      <text>
        <r>
          <rPr>
            <b/>
            <sz val="9"/>
            <color indexed="81"/>
            <rFont val="Tahoma"/>
            <family val="2"/>
          </rPr>
          <t>201226-jl-</t>
        </r>
        <r>
          <rPr>
            <b/>
            <sz val="9"/>
            <color indexed="81"/>
            <rFont val="宋体"/>
            <family val="3"/>
            <charset val="134"/>
          </rPr>
          <t>无名者</t>
        </r>
      </text>
    </comment>
    <comment ref="O363" authorId="0">
      <text>
        <r>
          <rPr>
            <b/>
            <sz val="9"/>
            <color indexed="81"/>
            <rFont val="Tahoma"/>
            <family val="2"/>
          </rPr>
          <t>201118-35-</t>
        </r>
        <r>
          <rPr>
            <b/>
            <sz val="9"/>
            <color indexed="81"/>
            <rFont val="宋体"/>
            <family val="3"/>
            <charset val="134"/>
          </rPr>
          <t>无名者</t>
        </r>
      </text>
    </comment>
    <comment ref="M366" authorId="0">
      <text>
        <r>
          <rPr>
            <b/>
            <sz val="9"/>
            <color indexed="81"/>
            <rFont val="Tahoma"/>
            <family val="2"/>
          </rPr>
          <t>201118-42-</t>
        </r>
        <r>
          <rPr>
            <b/>
            <sz val="9"/>
            <color indexed="81"/>
            <rFont val="宋体"/>
            <family val="3"/>
            <charset val="134"/>
          </rPr>
          <t>戈霍恩，鲜血之神</t>
        </r>
      </text>
    </comment>
    <comment ref="P366" authorId="0">
      <text>
        <r>
          <rPr>
            <b/>
            <sz val="9"/>
            <color indexed="81"/>
            <rFont val="Tahoma"/>
            <family val="2"/>
          </rPr>
          <t>201118-zs-</t>
        </r>
        <r>
          <rPr>
            <b/>
            <sz val="9"/>
            <color indexed="81"/>
            <rFont val="宋体"/>
            <family val="3"/>
            <charset val="134"/>
          </rPr>
          <t>戈霍恩，鲜血之神</t>
        </r>
      </text>
    </comment>
    <comment ref="N372" authorId="0">
      <text>
        <r>
          <rPr>
            <b/>
            <sz val="9"/>
            <color indexed="81"/>
            <rFont val="Tahoma"/>
            <family val="2"/>
          </rPr>
          <t>210818-xx-</t>
        </r>
        <r>
          <rPr>
            <b/>
            <sz val="9"/>
            <color indexed="81"/>
            <rFont val="宋体"/>
            <family val="3"/>
            <charset val="134"/>
          </rPr>
          <t>“赤烟”腾武</t>
        </r>
      </text>
    </comment>
    <comment ref="P378" authorId="0">
      <text>
        <r>
          <rPr>
            <b/>
            <sz val="9"/>
            <color indexed="81"/>
            <rFont val="Tahoma"/>
            <family val="2"/>
          </rPr>
          <t>210421-75-</t>
        </r>
        <r>
          <rPr>
            <b/>
            <sz val="9"/>
            <color indexed="81"/>
            <rFont val="宋体"/>
            <family val="3"/>
            <charset val="134"/>
          </rPr>
          <t>大女皇夏柯扎拉</t>
        </r>
      </text>
    </comment>
    <comment ref="M384" authorId="0">
      <text>
        <r>
          <rPr>
            <b/>
            <sz val="9"/>
            <color indexed="81"/>
            <rFont val="Tahoma"/>
            <family val="2"/>
          </rPr>
          <t>210324-74-</t>
        </r>
        <r>
          <rPr>
            <b/>
            <sz val="9"/>
            <color indexed="81"/>
            <rFont val="宋体"/>
            <family val="3"/>
            <charset val="134"/>
          </rPr>
          <t>巨型图腾埃索尔</t>
        </r>
      </text>
    </comment>
    <comment ref="N384" authorId="0">
      <text>
        <r>
          <rPr>
            <b/>
            <sz val="9"/>
            <color indexed="81"/>
            <rFont val="Tahoma"/>
            <family val="2"/>
          </rPr>
          <t>201118-22-</t>
        </r>
        <r>
          <rPr>
            <b/>
            <sz val="9"/>
            <color indexed="81"/>
            <rFont val="宋体"/>
            <family val="3"/>
            <charset val="134"/>
          </rPr>
          <t>巨型图腾埃索尔</t>
        </r>
      </text>
    </comment>
    <comment ref="O384" authorId="0">
      <text>
        <r>
          <rPr>
            <b/>
            <sz val="9"/>
            <color indexed="81"/>
            <rFont val="Tahoma"/>
            <family val="2"/>
          </rPr>
          <t>201118-24-</t>
        </r>
        <r>
          <rPr>
            <b/>
            <sz val="9"/>
            <color indexed="81"/>
            <rFont val="宋体"/>
            <family val="3"/>
            <charset val="134"/>
          </rPr>
          <t>巨型图腾埃索尔</t>
        </r>
      </text>
    </comment>
    <comment ref="M38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8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89" authorId="0">
      <text>
        <r>
          <rPr>
            <b/>
            <sz val="9"/>
            <color indexed="81"/>
            <rFont val="Tahoma"/>
            <family val="2"/>
          </rPr>
          <t>210523-hc-</t>
        </r>
        <r>
          <rPr>
            <b/>
            <sz val="9"/>
            <color indexed="81"/>
            <rFont val="宋体"/>
            <family val="3"/>
            <charset val="134"/>
          </rPr>
          <t>古神在上</t>
        </r>
      </text>
    </comment>
    <comment ref="O389" authorId="0">
      <text>
        <r>
          <rPr>
            <b/>
            <sz val="9"/>
            <color indexed="81"/>
            <rFont val="Tahoma"/>
            <family val="2"/>
          </rPr>
          <t>210426-hc-</t>
        </r>
        <r>
          <rPr>
            <b/>
            <sz val="9"/>
            <color indexed="81"/>
            <rFont val="宋体"/>
            <family val="3"/>
            <charset val="134"/>
          </rPr>
          <t>古神在上</t>
        </r>
      </text>
    </comment>
    <comment ref="O397" authorId="0">
      <text>
        <r>
          <rPr>
            <b/>
            <sz val="9"/>
            <color indexed="81"/>
            <rFont val="Tahoma"/>
            <family val="2"/>
          </rPr>
          <t>210426-hc-</t>
        </r>
        <r>
          <rPr>
            <b/>
            <sz val="9"/>
            <color indexed="81"/>
            <rFont val="宋体"/>
            <family val="3"/>
            <charset val="134"/>
          </rPr>
          <t>纳鲁之锤</t>
        </r>
      </text>
    </comment>
    <comment ref="N398" authorId="0">
      <text>
        <r>
          <rPr>
            <b/>
            <sz val="9"/>
            <color indexed="81"/>
            <rFont val="Tahoma"/>
            <family val="2"/>
          </rPr>
          <t>201118-8-</t>
        </r>
        <r>
          <rPr>
            <b/>
            <sz val="9"/>
            <color indexed="81"/>
            <rFont val="宋体"/>
            <family val="3"/>
            <charset val="134"/>
          </rPr>
          <t>大主教伊瑞尔</t>
        </r>
      </text>
    </comment>
    <comment ref="O398" authorId="0">
      <text>
        <r>
          <rPr>
            <b/>
            <sz val="9"/>
            <color indexed="81"/>
            <rFont val="Tahoma"/>
            <family val="2"/>
          </rPr>
          <t>210324-72-</t>
        </r>
        <r>
          <rPr>
            <b/>
            <sz val="9"/>
            <color indexed="81"/>
            <rFont val="宋体"/>
            <family val="3"/>
            <charset val="134"/>
          </rPr>
          <t>大主教伊瑞尔</t>
        </r>
      </text>
    </comment>
    <comment ref="Q398" authorId="0">
      <text>
        <r>
          <rPr>
            <b/>
            <sz val="9"/>
            <color indexed="81"/>
            <rFont val="Tahoma"/>
            <family val="2"/>
          </rPr>
          <t>201118-33-</t>
        </r>
        <r>
          <rPr>
            <b/>
            <sz val="9"/>
            <color indexed="81"/>
            <rFont val="宋体"/>
            <family val="3"/>
            <charset val="134"/>
          </rPr>
          <t>大主教伊瑞尔</t>
        </r>
      </text>
    </comment>
    <comment ref="O40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407" authorId="0">
      <text>
        <r>
          <rPr>
            <b/>
            <sz val="9"/>
            <color indexed="81"/>
            <rFont val="Tahoma"/>
            <family val="2"/>
          </rPr>
          <t>210505-hc-</t>
        </r>
        <r>
          <rPr>
            <b/>
            <sz val="9"/>
            <color indexed="81"/>
            <rFont val="宋体"/>
            <family val="3"/>
            <charset val="134"/>
          </rPr>
          <t>提克特斯</t>
        </r>
      </text>
    </comment>
    <comment ref="O407" authorId="0">
      <text>
        <r>
          <rPr>
            <b/>
            <sz val="9"/>
            <color indexed="81"/>
            <rFont val="Tahoma"/>
            <family val="2"/>
          </rPr>
          <t>201118-40-</t>
        </r>
        <r>
          <rPr>
            <b/>
            <sz val="9"/>
            <color indexed="81"/>
            <rFont val="宋体"/>
            <family val="3"/>
            <charset val="134"/>
          </rPr>
          <t>提克特斯</t>
        </r>
      </text>
    </comment>
    <comment ref="P407" authorId="0">
      <text>
        <r>
          <rPr>
            <b/>
            <sz val="9"/>
            <color indexed="81"/>
            <rFont val="Tahoma"/>
            <family val="2"/>
          </rPr>
          <t>210505-hc-</t>
        </r>
        <r>
          <rPr>
            <b/>
            <sz val="9"/>
            <color indexed="81"/>
            <rFont val="宋体"/>
            <family val="3"/>
            <charset val="134"/>
          </rPr>
          <t>提克特斯</t>
        </r>
      </text>
    </comment>
    <comment ref="Q407" authorId="0">
      <text>
        <r>
          <rPr>
            <b/>
            <sz val="9"/>
            <color indexed="81"/>
            <rFont val="Tahoma"/>
            <family val="2"/>
          </rPr>
          <t>201226-59-</t>
        </r>
        <r>
          <rPr>
            <b/>
            <sz val="9"/>
            <color indexed="81"/>
            <rFont val="宋体"/>
            <family val="3"/>
            <charset val="134"/>
          </rPr>
          <t>提克特斯</t>
        </r>
      </text>
    </comment>
    <comment ref="Q408" authorId="0">
      <text>
        <r>
          <rPr>
            <b/>
            <sz val="9"/>
            <color indexed="81"/>
            <rFont val="Tahoma"/>
            <family val="2"/>
          </rPr>
          <t>201118-zs-</t>
        </r>
        <r>
          <rPr>
            <b/>
            <sz val="9"/>
            <color indexed="81"/>
            <rFont val="宋体"/>
            <family val="3"/>
            <charset val="134"/>
          </rPr>
          <t>混乱套牌</t>
        </r>
      </text>
    </comment>
    <comment ref="M412" authorId="0">
      <text>
        <r>
          <rPr>
            <b/>
            <sz val="9"/>
            <color indexed="81"/>
            <rFont val="Tahoma"/>
            <family val="2"/>
          </rPr>
          <t>210521-hc-</t>
        </r>
        <r>
          <rPr>
            <b/>
            <sz val="9"/>
            <color indexed="81"/>
            <rFont val="宋体"/>
            <family val="3"/>
            <charset val="134"/>
          </rPr>
          <t>精英牛头人酋长，金属之神</t>
        </r>
      </text>
    </comment>
    <comment ref="M417" authorId="0">
      <text>
        <r>
          <rPr>
            <b/>
            <sz val="9"/>
            <color indexed="81"/>
            <rFont val="Tahoma"/>
            <family val="2"/>
          </rPr>
          <t>210521-hc-</t>
        </r>
        <r>
          <rPr>
            <b/>
            <sz val="9"/>
            <color indexed="81"/>
            <rFont val="宋体"/>
            <family val="3"/>
            <charset val="134"/>
          </rPr>
          <t>帐篷摧毁者</t>
        </r>
      </text>
    </comment>
    <comment ref="O418" authorId="0">
      <text>
        <r>
          <rPr>
            <b/>
            <sz val="9"/>
            <color indexed="81"/>
            <rFont val="Tahoma"/>
            <family val="2"/>
          </rPr>
          <t>201118-45-</t>
        </r>
        <r>
          <rPr>
            <b/>
            <sz val="9"/>
            <color indexed="81"/>
            <rFont val="宋体"/>
            <family val="3"/>
            <charset val="134"/>
          </rPr>
          <t>马戏领班威特利</t>
        </r>
      </text>
    </comment>
    <comment ref="M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4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445"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46" authorId="0">
      <text>
        <r>
          <rPr>
            <b/>
            <sz val="9"/>
            <color indexed="81"/>
            <rFont val="Tahoma"/>
            <family val="2"/>
          </rPr>
          <t>210403-hc-</t>
        </r>
        <r>
          <rPr>
            <b/>
            <sz val="9"/>
            <color indexed="81"/>
            <rFont val="宋体"/>
            <family val="3"/>
            <charset val="134"/>
          </rPr>
          <t>克苏恩，破碎之劫</t>
        </r>
      </text>
    </comment>
    <comment ref="N446" authorId="0">
      <text>
        <r>
          <rPr>
            <b/>
            <sz val="9"/>
            <color indexed="81"/>
            <rFont val="Tahoma"/>
            <family val="2"/>
          </rPr>
          <t>210403-hc-</t>
        </r>
        <r>
          <rPr>
            <b/>
            <sz val="9"/>
            <color indexed="81"/>
            <rFont val="宋体"/>
            <family val="3"/>
            <charset val="134"/>
          </rPr>
          <t>克苏恩，破碎之劫</t>
        </r>
      </text>
    </comment>
    <comment ref="Q446" authorId="0">
      <text>
        <r>
          <rPr>
            <b/>
            <sz val="9"/>
            <color indexed="81"/>
            <rFont val="Tahoma"/>
            <family val="2"/>
          </rPr>
          <t>210403-hc-</t>
        </r>
        <r>
          <rPr>
            <b/>
            <sz val="9"/>
            <color indexed="81"/>
            <rFont val="宋体"/>
            <family val="3"/>
            <charset val="134"/>
          </rPr>
          <t>克苏恩，破碎之劫</t>
        </r>
      </text>
    </comment>
    <comment ref="M447" authorId="0">
      <text>
        <r>
          <rPr>
            <b/>
            <sz val="9"/>
            <color indexed="81"/>
            <rFont val="Tahoma"/>
            <family val="2"/>
          </rPr>
          <t>201216-58-</t>
        </r>
        <r>
          <rPr>
            <b/>
            <sz val="9"/>
            <color indexed="81"/>
            <rFont val="宋体"/>
            <family val="3"/>
            <charset val="134"/>
          </rPr>
          <t>恩佐斯，深渊之神</t>
        </r>
      </text>
    </comment>
    <comment ref="O447" authorId="0">
      <text>
        <r>
          <rPr>
            <b/>
            <sz val="9"/>
            <color indexed="81"/>
            <rFont val="Tahoma"/>
            <family val="2"/>
          </rPr>
          <t>201118-7-</t>
        </r>
        <r>
          <rPr>
            <b/>
            <sz val="9"/>
            <color indexed="81"/>
            <rFont val="宋体"/>
            <family val="3"/>
            <charset val="134"/>
          </rPr>
          <t>恩佐斯，深渊之神</t>
        </r>
      </text>
    </comment>
    <comment ref="P448" authorId="0">
      <text>
        <r>
          <rPr>
            <b/>
            <sz val="9"/>
            <color indexed="81"/>
            <rFont val="Tahoma"/>
            <family val="2"/>
          </rPr>
          <t>211124-XX-</t>
        </r>
        <r>
          <rPr>
            <b/>
            <sz val="9"/>
            <color indexed="81"/>
            <rFont val="宋体"/>
            <family val="3"/>
            <charset val="134"/>
          </rPr>
          <t>亚煞极，污染之源</t>
        </r>
      </text>
    </comment>
    <comment ref="N460" authorId="0">
      <text>
        <r>
          <rPr>
            <b/>
            <sz val="9"/>
            <color indexed="81"/>
            <rFont val="Tahoma"/>
            <family val="2"/>
          </rPr>
          <t>200808-hc-</t>
        </r>
        <r>
          <rPr>
            <b/>
            <sz val="9"/>
            <color indexed="81"/>
            <rFont val="宋体"/>
            <family val="3"/>
            <charset val="134"/>
          </rPr>
          <t>引月长弓</t>
        </r>
      </text>
    </comment>
    <comment ref="O46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62" authorId="0">
      <text>
        <r>
          <rPr>
            <b/>
            <sz val="9"/>
            <color indexed="81"/>
            <rFont val="Tahoma"/>
            <family val="2"/>
          </rPr>
          <t>20200807-31-</t>
        </r>
        <r>
          <rPr>
            <b/>
            <sz val="9"/>
            <color indexed="81"/>
            <rFont val="宋体"/>
            <family val="3"/>
            <charset val="134"/>
          </rPr>
          <t>金牌猎手克里</t>
        </r>
      </text>
    </comment>
    <comment ref="N462" authorId="0">
      <text>
        <r>
          <rPr>
            <b/>
            <sz val="9"/>
            <color indexed="81"/>
            <rFont val="Tahoma"/>
            <family val="2"/>
          </rPr>
          <t>200807-hc-</t>
        </r>
        <r>
          <rPr>
            <b/>
            <sz val="9"/>
            <color indexed="81"/>
            <rFont val="宋体"/>
            <family val="3"/>
            <charset val="134"/>
          </rPr>
          <t>金牌猎手克里</t>
        </r>
      </text>
    </comment>
    <comment ref="O462" authorId="0">
      <text>
        <r>
          <rPr>
            <b/>
            <sz val="9"/>
            <color indexed="81"/>
            <rFont val="Tahoma"/>
            <family val="2"/>
          </rPr>
          <t>200807-zs-</t>
        </r>
        <r>
          <rPr>
            <b/>
            <sz val="9"/>
            <color indexed="81"/>
            <rFont val="宋体"/>
            <family val="3"/>
            <charset val="134"/>
          </rPr>
          <t>金牌猎手克里</t>
        </r>
      </text>
    </comment>
    <comment ref="P462" authorId="0">
      <text>
        <r>
          <rPr>
            <b/>
            <sz val="9"/>
            <color indexed="81"/>
            <rFont val="Tahoma"/>
            <family val="2"/>
          </rPr>
          <t>200807-2-</t>
        </r>
        <r>
          <rPr>
            <b/>
            <sz val="9"/>
            <color indexed="81"/>
            <rFont val="宋体"/>
            <family val="3"/>
            <charset val="134"/>
          </rPr>
          <t>金牌猎手克里</t>
        </r>
      </text>
    </comment>
    <comment ref="P465" authorId="0">
      <text>
        <r>
          <rPr>
            <b/>
            <sz val="9"/>
            <color indexed="81"/>
            <rFont val="Tahoma"/>
            <family val="2"/>
          </rPr>
          <t>201119-hc-</t>
        </r>
        <r>
          <rPr>
            <b/>
            <sz val="9"/>
            <color indexed="81"/>
            <rFont val="宋体"/>
            <family val="3"/>
            <charset val="134"/>
          </rPr>
          <t>邪能学说</t>
        </r>
      </text>
    </comment>
    <comment ref="M467" authorId="0">
      <text>
        <r>
          <rPr>
            <b/>
            <sz val="9"/>
            <color indexed="81"/>
            <rFont val="Tahoma"/>
            <family val="2"/>
          </rPr>
          <t>201021-hc-</t>
        </r>
        <r>
          <rPr>
            <b/>
            <sz val="9"/>
            <color indexed="81"/>
            <rFont val="宋体"/>
            <family val="3"/>
            <charset val="134"/>
          </rPr>
          <t>灵魂学家玛丽希亚</t>
        </r>
      </text>
    </comment>
    <comment ref="P467" authorId="0">
      <text>
        <r>
          <rPr>
            <b/>
            <sz val="9"/>
            <color indexed="81"/>
            <rFont val="Tahoma"/>
            <family val="2"/>
          </rPr>
          <t>201119-hc-</t>
        </r>
        <r>
          <rPr>
            <b/>
            <sz val="9"/>
            <color indexed="81"/>
            <rFont val="宋体"/>
            <family val="3"/>
            <charset val="134"/>
          </rPr>
          <t>灵魂学家玛丽希亚</t>
        </r>
      </text>
    </comment>
    <comment ref="M473" authorId="0">
      <text>
        <r>
          <rPr>
            <b/>
            <sz val="9"/>
            <color indexed="81"/>
            <rFont val="Tahoma"/>
            <family val="2"/>
          </rPr>
          <t>200919-hc-</t>
        </r>
        <r>
          <rPr>
            <b/>
            <sz val="9"/>
            <color indexed="81"/>
            <rFont val="宋体"/>
            <family val="3"/>
            <charset val="134"/>
          </rPr>
          <t>优胜劣汰</t>
        </r>
      </text>
    </comment>
    <comment ref="N47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75" authorId="0">
      <text>
        <r>
          <rPr>
            <b/>
            <sz val="9"/>
            <color indexed="81"/>
            <rFont val="Tahoma"/>
            <family val="2"/>
          </rPr>
          <t>200807-37-</t>
        </r>
        <r>
          <rPr>
            <b/>
            <sz val="9"/>
            <color indexed="81"/>
            <rFont val="宋体"/>
            <family val="3"/>
            <charset val="134"/>
          </rPr>
          <t>大导师野爪</t>
        </r>
      </text>
    </comment>
    <comment ref="M47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7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8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8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86" authorId="0">
      <text>
        <r>
          <rPr>
            <b/>
            <sz val="9"/>
            <color indexed="81"/>
            <rFont val="Tahoma"/>
            <family val="2"/>
          </rPr>
          <t>210124-hc-</t>
        </r>
        <r>
          <rPr>
            <b/>
            <sz val="9"/>
            <color indexed="81"/>
            <rFont val="宋体"/>
            <family val="3"/>
            <charset val="134"/>
          </rPr>
          <t>决斗大师莫扎奇</t>
        </r>
      </text>
    </comment>
    <comment ref="O486" authorId="0">
      <text>
        <r>
          <rPr>
            <b/>
            <sz val="9"/>
            <color indexed="81"/>
            <rFont val="Tahoma"/>
            <family val="2"/>
          </rPr>
          <t>210831-XX-</t>
        </r>
        <r>
          <rPr>
            <b/>
            <sz val="9"/>
            <color indexed="81"/>
            <rFont val="宋体"/>
            <family val="3"/>
            <charset val="134"/>
          </rPr>
          <t>决斗大师莫扎奇</t>
        </r>
      </text>
    </comment>
    <comment ref="M491" authorId="0">
      <text>
        <r>
          <rPr>
            <b/>
            <sz val="9"/>
            <color indexed="81"/>
            <rFont val="Tahoma"/>
            <family val="2"/>
          </rPr>
          <t>201212-hc-</t>
        </r>
        <r>
          <rPr>
            <b/>
            <sz val="9"/>
            <color indexed="81"/>
            <rFont val="宋体"/>
            <family val="3"/>
            <charset val="134"/>
          </rPr>
          <t>詹迪斯·巴罗夫</t>
        </r>
      </text>
    </comment>
    <comment ref="O491" authorId="0">
      <text>
        <r>
          <rPr>
            <b/>
            <sz val="9"/>
            <color indexed="81"/>
            <rFont val="Tahoma"/>
            <family val="2"/>
          </rPr>
          <t>200807-8-</t>
        </r>
        <r>
          <rPr>
            <b/>
            <sz val="9"/>
            <color indexed="81"/>
            <rFont val="宋体"/>
            <family val="3"/>
            <charset val="134"/>
          </rPr>
          <t>詹迪斯·巴罗夫</t>
        </r>
      </text>
    </comment>
    <comment ref="P491" authorId="0">
      <text>
        <r>
          <rPr>
            <b/>
            <sz val="9"/>
            <color indexed="81"/>
            <rFont val="Tahoma"/>
            <family val="2"/>
          </rPr>
          <t>20200807-zs-</t>
        </r>
        <r>
          <rPr>
            <b/>
            <sz val="9"/>
            <color indexed="81"/>
            <rFont val="宋体"/>
            <family val="3"/>
            <charset val="134"/>
          </rPr>
          <t>詹迪斯·巴罗夫</t>
        </r>
      </text>
    </comment>
    <comment ref="M493" authorId="0">
      <text>
        <r>
          <rPr>
            <b/>
            <sz val="9"/>
            <color indexed="81"/>
            <rFont val="Tahoma"/>
            <family val="2"/>
          </rPr>
          <t>210124-hc-</t>
        </r>
        <r>
          <rPr>
            <b/>
            <sz val="9"/>
            <color indexed="81"/>
            <rFont val="宋体"/>
            <family val="3"/>
            <charset val="134"/>
          </rPr>
          <t>衰变飞弹</t>
        </r>
      </text>
    </comment>
    <comment ref="P49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9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95" authorId="0">
      <text>
        <r>
          <rPr>
            <b/>
            <sz val="9"/>
            <color indexed="81"/>
            <rFont val="Tahoma"/>
            <family val="2"/>
          </rPr>
          <t>200807-4-</t>
        </r>
        <r>
          <rPr>
            <b/>
            <sz val="9"/>
            <color indexed="81"/>
            <rFont val="宋体"/>
            <family val="3"/>
            <charset val="134"/>
          </rPr>
          <t>莱斯·霜语</t>
        </r>
      </text>
    </comment>
    <comment ref="O499" authorId="0">
      <text>
        <r>
          <rPr>
            <b/>
            <sz val="9"/>
            <color indexed="81"/>
            <rFont val="Tahoma"/>
            <family val="2"/>
          </rPr>
          <t>200807-34-</t>
        </r>
        <r>
          <rPr>
            <b/>
            <sz val="9"/>
            <color indexed="81"/>
            <rFont val="宋体"/>
            <family val="3"/>
            <charset val="134"/>
          </rPr>
          <t>斯雷特教授</t>
        </r>
      </text>
    </comment>
    <comment ref="Q499" authorId="0">
      <text>
        <r>
          <rPr>
            <b/>
            <sz val="9"/>
            <color indexed="81"/>
            <rFont val="Tahoma"/>
            <family val="2"/>
          </rPr>
          <t>20200807-43-</t>
        </r>
        <r>
          <rPr>
            <b/>
            <sz val="9"/>
            <color indexed="81"/>
            <rFont val="宋体"/>
            <family val="3"/>
            <charset val="134"/>
          </rPr>
          <t>斯雷特教授</t>
        </r>
      </text>
    </comment>
    <comment ref="M510" authorId="0">
      <text>
        <r>
          <rPr>
            <b/>
            <sz val="9"/>
            <color indexed="81"/>
            <rFont val="Tahoma"/>
            <family val="2"/>
          </rPr>
          <t>200807-zs-</t>
        </r>
        <r>
          <rPr>
            <b/>
            <sz val="9"/>
            <color indexed="81"/>
            <rFont val="宋体"/>
            <family val="3"/>
            <charset val="134"/>
          </rPr>
          <t>高阶修士奥露拉</t>
        </r>
      </text>
    </comment>
    <comment ref="O510" authorId="0">
      <text>
        <r>
          <rPr>
            <b/>
            <sz val="9"/>
            <color indexed="81"/>
            <rFont val="Tahoma"/>
            <family val="2"/>
          </rPr>
          <t>201003-73-</t>
        </r>
        <r>
          <rPr>
            <b/>
            <sz val="9"/>
            <color indexed="81"/>
            <rFont val="宋体"/>
            <family val="3"/>
            <charset val="134"/>
          </rPr>
          <t>高阶修士奥露拉</t>
        </r>
      </text>
    </comment>
    <comment ref="Q510" authorId="0">
      <text>
        <r>
          <rPr>
            <b/>
            <sz val="9"/>
            <color indexed="81"/>
            <rFont val="Tahoma"/>
            <family val="2"/>
          </rPr>
          <t>200901-hc-</t>
        </r>
        <r>
          <rPr>
            <b/>
            <sz val="9"/>
            <color indexed="81"/>
            <rFont val="宋体"/>
            <family val="3"/>
            <charset val="134"/>
          </rPr>
          <t>高阶修士奥露拉</t>
        </r>
      </text>
    </comment>
    <comment ref="M511" authorId="0">
      <text>
        <r>
          <rPr>
            <b/>
            <sz val="9"/>
            <color indexed="81"/>
            <rFont val="Tahoma"/>
            <family val="2"/>
          </rPr>
          <t>200816-hc-</t>
        </r>
        <r>
          <rPr>
            <b/>
            <sz val="9"/>
            <color indexed="81"/>
            <rFont val="宋体"/>
            <family val="3"/>
            <charset val="134"/>
          </rPr>
          <t>虔诚的学徒</t>
        </r>
      </text>
    </comment>
    <comment ref="N51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511" authorId="0">
      <text>
        <r>
          <rPr>
            <b/>
            <sz val="9"/>
            <color indexed="81"/>
            <rFont val="Tahoma"/>
            <family val="2"/>
          </rPr>
          <t>200901-hc-</t>
        </r>
        <r>
          <rPr>
            <b/>
            <sz val="9"/>
            <color indexed="81"/>
            <rFont val="宋体"/>
            <family val="3"/>
            <charset val="134"/>
          </rPr>
          <t>虔诚的学徒</t>
        </r>
      </text>
    </comment>
    <comment ref="N513" authorId="0">
      <text>
        <r>
          <rPr>
            <b/>
            <sz val="9"/>
            <color indexed="81"/>
            <rFont val="Tahoma"/>
            <family val="2"/>
          </rPr>
          <t>20200807-zs-</t>
        </r>
        <r>
          <rPr>
            <b/>
            <sz val="9"/>
            <color indexed="81"/>
            <rFont val="宋体"/>
            <family val="3"/>
            <charset val="134"/>
          </rPr>
          <t>教导主任加丁</t>
        </r>
      </text>
    </comment>
    <comment ref="P513" authorId="0">
      <text>
        <r>
          <rPr>
            <b/>
            <sz val="9"/>
            <color indexed="81"/>
            <rFont val="Tahoma"/>
            <family val="2"/>
          </rPr>
          <t>20200807-1-</t>
        </r>
        <r>
          <rPr>
            <b/>
            <sz val="9"/>
            <color indexed="81"/>
            <rFont val="宋体"/>
            <family val="3"/>
            <charset val="134"/>
          </rPr>
          <t>教导主任加丁</t>
        </r>
      </text>
    </comment>
    <comment ref="P516" authorId="0">
      <text>
        <r>
          <rPr>
            <b/>
            <sz val="9"/>
            <color indexed="81"/>
            <rFont val="Tahoma"/>
            <family val="2"/>
          </rPr>
          <t>200828-hc-</t>
        </r>
        <r>
          <rPr>
            <b/>
            <sz val="9"/>
            <color indexed="81"/>
            <rFont val="宋体"/>
            <family val="3"/>
            <charset val="134"/>
          </rPr>
          <t>秘密通道</t>
        </r>
      </text>
    </comment>
    <comment ref="Q51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520" authorId="0">
      <text>
        <r>
          <rPr>
            <b/>
            <sz val="9"/>
            <color indexed="81"/>
            <rFont val="Tahoma"/>
            <family val="2"/>
          </rPr>
          <t>200807-28-</t>
        </r>
        <r>
          <rPr>
            <b/>
            <sz val="9"/>
            <color indexed="81"/>
            <rFont val="宋体"/>
            <family val="3"/>
            <charset val="134"/>
          </rPr>
          <t>渗透者莉莉安</t>
        </r>
      </text>
    </comment>
    <comment ref="Q520" authorId="0">
      <text>
        <r>
          <rPr>
            <b/>
            <sz val="9"/>
            <color indexed="81"/>
            <rFont val="Tahoma"/>
            <family val="2"/>
          </rPr>
          <t>20200807-5-</t>
        </r>
        <r>
          <rPr>
            <b/>
            <sz val="9"/>
            <color indexed="81"/>
            <rFont val="宋体"/>
            <family val="3"/>
            <charset val="134"/>
          </rPr>
          <t>渗透者莉莉安</t>
        </r>
      </text>
    </comment>
    <comment ref="M52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525" authorId="0">
      <text>
        <r>
          <rPr>
            <b/>
            <sz val="9"/>
            <color indexed="81"/>
            <rFont val="Tahoma"/>
            <family val="2"/>
          </rPr>
          <t>210521-89-</t>
        </r>
        <r>
          <rPr>
            <b/>
            <sz val="9"/>
            <color indexed="81"/>
            <rFont val="宋体"/>
            <family val="3"/>
            <charset val="134"/>
          </rPr>
          <t>卡斯迪诺夫教授</t>
        </r>
      </text>
    </comment>
    <comment ref="M528" authorId="0">
      <text>
        <r>
          <rPr>
            <b/>
            <sz val="9"/>
            <color indexed="81"/>
            <rFont val="Tahoma"/>
            <family val="2"/>
          </rPr>
          <t>201002-57-</t>
        </r>
        <r>
          <rPr>
            <b/>
            <sz val="9"/>
            <color indexed="81"/>
            <rFont val="宋体"/>
            <family val="3"/>
            <charset val="134"/>
          </rPr>
          <t>导师火心</t>
        </r>
      </text>
    </comment>
    <comment ref="O528" authorId="0">
      <text>
        <r>
          <rPr>
            <b/>
            <sz val="9"/>
            <color indexed="81"/>
            <rFont val="Tahoma"/>
            <family val="2"/>
          </rPr>
          <t>201226-XX-</t>
        </r>
        <r>
          <rPr>
            <b/>
            <sz val="9"/>
            <color indexed="81"/>
            <rFont val="宋体"/>
            <family val="3"/>
            <charset val="134"/>
          </rPr>
          <t>导师火心</t>
        </r>
      </text>
    </comment>
    <comment ref="P528" authorId="0">
      <text>
        <r>
          <rPr>
            <b/>
            <sz val="9"/>
            <color indexed="81"/>
            <rFont val="Tahoma"/>
            <family val="2"/>
          </rPr>
          <t>200807-30-</t>
        </r>
        <r>
          <rPr>
            <b/>
            <sz val="9"/>
            <color indexed="81"/>
            <rFont val="宋体"/>
            <family val="3"/>
            <charset val="134"/>
          </rPr>
          <t>导师火心</t>
        </r>
      </text>
    </comment>
    <comment ref="M530" authorId="0">
      <text>
        <r>
          <rPr>
            <b/>
            <sz val="9"/>
            <color indexed="81"/>
            <rFont val="Tahoma"/>
            <family val="2"/>
          </rPr>
          <t>200809-hc-</t>
        </r>
        <r>
          <rPr>
            <b/>
            <sz val="9"/>
            <color indexed="81"/>
            <rFont val="宋体"/>
            <family val="3"/>
            <charset val="134"/>
          </rPr>
          <t>图腾巨怪</t>
        </r>
      </text>
    </comment>
    <comment ref="M53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533" authorId="0">
      <text>
        <r>
          <rPr>
            <b/>
            <sz val="9"/>
            <color indexed="81"/>
            <rFont val="Tahoma"/>
            <family val="2"/>
          </rPr>
          <t>200816-hc-</t>
        </r>
        <r>
          <rPr>
            <b/>
            <sz val="9"/>
            <color indexed="81"/>
            <rFont val="宋体"/>
            <family val="3"/>
            <charset val="134"/>
          </rPr>
          <t>银色自大狂</t>
        </r>
      </text>
    </comment>
    <comment ref="Q537" authorId="0">
      <text>
        <r>
          <rPr>
            <b/>
            <sz val="9"/>
            <color indexed="81"/>
            <rFont val="Tahoma"/>
            <family val="2"/>
          </rPr>
          <t>20200807-zs-</t>
        </r>
        <r>
          <rPr>
            <b/>
            <sz val="9"/>
            <color indexed="81"/>
            <rFont val="宋体"/>
            <family val="3"/>
            <charset val="134"/>
          </rPr>
          <t>教导主任加丁</t>
        </r>
      </text>
    </comment>
    <comment ref="N547" authorId="0">
      <text>
        <r>
          <rPr>
            <b/>
            <sz val="9"/>
            <color indexed="81"/>
            <rFont val="Tahoma"/>
            <family val="2"/>
          </rPr>
          <t>200807-38-</t>
        </r>
        <r>
          <rPr>
            <b/>
            <sz val="9"/>
            <color indexed="81"/>
            <rFont val="宋体"/>
            <family val="3"/>
            <charset val="134"/>
          </rPr>
          <t>高阶女巫维洛</t>
        </r>
      </text>
    </comment>
    <comment ref="P547" authorId="0">
      <text>
        <r>
          <rPr>
            <b/>
            <sz val="9"/>
            <color indexed="81"/>
            <rFont val="Tahoma"/>
            <family val="2"/>
          </rPr>
          <t>200807-57-</t>
        </r>
        <r>
          <rPr>
            <b/>
            <sz val="9"/>
            <color indexed="81"/>
            <rFont val="宋体"/>
            <family val="3"/>
            <charset val="134"/>
          </rPr>
          <t>高阶女巫维洛</t>
        </r>
      </text>
    </comment>
    <comment ref="M55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53" authorId="0">
      <text>
        <r>
          <rPr>
            <b/>
            <sz val="9"/>
            <color indexed="81"/>
            <rFont val="Tahoma"/>
            <family val="2"/>
          </rPr>
          <t>200829-XX-</t>
        </r>
        <r>
          <rPr>
            <b/>
            <sz val="9"/>
            <color indexed="81"/>
            <rFont val="宋体"/>
            <family val="3"/>
            <charset val="134"/>
          </rPr>
          <t>血骨傀儡</t>
        </r>
      </text>
    </comment>
    <comment ref="M556" authorId="0">
      <text>
        <r>
          <rPr>
            <b/>
            <sz val="9"/>
            <color indexed="81"/>
            <rFont val="Tahoma"/>
            <family val="2"/>
          </rPr>
          <t>20200807-08-</t>
        </r>
        <r>
          <rPr>
            <b/>
            <sz val="9"/>
            <color indexed="81"/>
            <rFont val="宋体"/>
            <family val="3"/>
            <charset val="134"/>
          </rPr>
          <t>感知宝珠</t>
        </r>
      </text>
    </comment>
    <comment ref="N569" authorId="0">
      <text>
        <r>
          <rPr>
            <b/>
            <sz val="9"/>
            <color indexed="81"/>
            <rFont val="Tahoma"/>
            <family val="2"/>
          </rPr>
          <t>201206-hc-</t>
        </r>
        <r>
          <rPr>
            <b/>
            <sz val="9"/>
            <color indexed="81"/>
            <rFont val="宋体"/>
            <family val="3"/>
            <charset val="134"/>
          </rPr>
          <t>博学者普克尔特</t>
        </r>
      </text>
    </comment>
    <comment ref="Q569" authorId="0">
      <text>
        <r>
          <rPr>
            <b/>
            <sz val="9"/>
            <color indexed="81"/>
            <rFont val="Tahoma"/>
            <family val="2"/>
          </rPr>
          <t>201206-hc-</t>
        </r>
        <r>
          <rPr>
            <b/>
            <sz val="9"/>
            <color indexed="81"/>
            <rFont val="宋体"/>
            <family val="3"/>
            <charset val="134"/>
          </rPr>
          <t>博学者普克尔特</t>
        </r>
      </text>
    </comment>
    <comment ref="P575" authorId="0">
      <text>
        <r>
          <rPr>
            <b/>
            <sz val="9"/>
            <color indexed="81"/>
            <rFont val="Tahoma"/>
            <family val="2"/>
          </rPr>
          <t>200815-63-</t>
        </r>
        <r>
          <rPr>
            <b/>
            <sz val="9"/>
            <color indexed="81"/>
            <rFont val="宋体"/>
            <family val="3"/>
            <charset val="134"/>
          </rPr>
          <t>校长克尔苏加德</t>
        </r>
      </text>
    </comment>
    <comment ref="N577" authorId="0">
      <text>
        <r>
          <rPr>
            <b/>
            <sz val="9"/>
            <color indexed="81"/>
            <rFont val="Tahoma"/>
            <family val="2"/>
          </rPr>
          <t>200815-64-</t>
        </r>
        <r>
          <rPr>
            <b/>
            <sz val="9"/>
            <color indexed="81"/>
            <rFont val="宋体"/>
            <family val="3"/>
            <charset val="134"/>
          </rPr>
          <t>维克图斯</t>
        </r>
      </text>
    </comment>
    <comment ref="M582" authorId="0">
      <text>
        <r>
          <rPr>
            <b/>
            <sz val="9"/>
            <color indexed="81"/>
            <rFont val="Tahoma"/>
            <family val="2"/>
          </rPr>
          <t>201003-XX-</t>
        </r>
        <r>
          <rPr>
            <b/>
            <sz val="9"/>
            <color indexed="81"/>
            <rFont val="宋体"/>
            <family val="3"/>
            <charset val="134"/>
          </rPr>
          <t>钥匙专家阿拉巴斯特</t>
        </r>
      </text>
    </comment>
    <comment ref="M609" authorId="0">
      <text>
        <r>
          <rPr>
            <b/>
            <sz val="9"/>
            <color indexed="81"/>
            <rFont val="Tahoma"/>
            <family val="2"/>
          </rPr>
          <t>200426-hc-</t>
        </r>
        <r>
          <rPr>
            <b/>
            <sz val="9"/>
            <color indexed="81"/>
            <rFont val="宋体"/>
            <family val="3"/>
            <charset val="134"/>
          </rPr>
          <t>凯恩·日怒</t>
        </r>
      </text>
    </comment>
    <comment ref="N609" authorId="0">
      <text>
        <r>
          <rPr>
            <b/>
            <sz val="9"/>
            <color indexed="81"/>
            <rFont val="Tahoma"/>
            <family val="2"/>
          </rPr>
          <t>200501-hc-</t>
        </r>
        <r>
          <rPr>
            <b/>
            <sz val="9"/>
            <color indexed="81"/>
            <rFont val="宋体"/>
            <family val="3"/>
            <charset val="134"/>
          </rPr>
          <t>凯恩·日怒</t>
        </r>
      </text>
    </comment>
    <comment ref="O609" authorId="0">
      <text>
        <r>
          <rPr>
            <b/>
            <sz val="9"/>
            <color indexed="81"/>
            <rFont val="Tahoma"/>
            <family val="2"/>
          </rPr>
          <t>20040411-hc-</t>
        </r>
        <r>
          <rPr>
            <b/>
            <sz val="9"/>
            <color indexed="81"/>
            <rFont val="宋体"/>
            <family val="3"/>
            <charset val="134"/>
          </rPr>
          <t>凯恩·日怒</t>
        </r>
      </text>
    </comment>
    <comment ref="Q609" authorId="0">
      <text>
        <r>
          <rPr>
            <b/>
            <sz val="9"/>
            <color indexed="81"/>
            <rFont val="Tahoma"/>
            <family val="2"/>
          </rPr>
          <t>200501-hc-</t>
        </r>
        <r>
          <rPr>
            <b/>
            <sz val="9"/>
            <color indexed="81"/>
            <rFont val="宋体"/>
            <family val="3"/>
            <charset val="134"/>
          </rPr>
          <t>凯恩·日怒</t>
        </r>
      </text>
    </comment>
    <comment ref="M614" authorId="0">
      <text>
        <r>
          <rPr>
            <b/>
            <sz val="9"/>
            <color indexed="81"/>
            <rFont val="Tahoma"/>
            <family val="2"/>
          </rPr>
          <t>200426-hc-</t>
        </r>
        <r>
          <rPr>
            <b/>
            <sz val="9"/>
            <color indexed="81"/>
            <rFont val="宋体"/>
            <family val="3"/>
            <charset val="134"/>
          </rPr>
          <t>古尔丹之颅</t>
        </r>
      </text>
    </comment>
    <comment ref="M615" authorId="0">
      <text>
        <r>
          <rPr>
            <b/>
            <sz val="9"/>
            <color indexed="81"/>
            <rFont val="Tahoma"/>
            <family val="2"/>
          </rPr>
          <t>200426-hc-</t>
        </r>
        <r>
          <rPr>
            <b/>
            <sz val="9"/>
            <color indexed="81"/>
            <rFont val="宋体"/>
            <family val="3"/>
            <charset val="134"/>
          </rPr>
          <t>埃辛诺斯战刃</t>
        </r>
      </text>
    </comment>
    <comment ref="N61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61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617" authorId="0">
      <text>
        <r>
          <rPr>
            <b/>
            <sz val="9"/>
            <color indexed="81"/>
            <rFont val="Tahoma"/>
            <family val="2"/>
          </rPr>
          <t>200426-hc-</t>
        </r>
        <r>
          <rPr>
            <b/>
            <sz val="9"/>
            <color indexed="81"/>
            <rFont val="宋体"/>
            <family val="3"/>
            <charset val="134"/>
          </rPr>
          <t>恶魔变形</t>
        </r>
      </text>
    </comment>
    <comment ref="N617" authorId="0">
      <text>
        <r>
          <rPr>
            <b/>
            <sz val="9"/>
            <color indexed="81"/>
            <rFont val="Tahoma"/>
            <family val="2"/>
          </rPr>
          <t>20040412-18-</t>
        </r>
        <r>
          <rPr>
            <b/>
            <sz val="9"/>
            <color indexed="81"/>
            <rFont val="宋体"/>
            <family val="3"/>
            <charset val="134"/>
          </rPr>
          <t>恶魔变形</t>
        </r>
      </text>
    </comment>
    <comment ref="O617" authorId="0">
      <text>
        <r>
          <rPr>
            <b/>
            <sz val="9"/>
            <color indexed="81"/>
            <rFont val="Tahoma"/>
            <family val="2"/>
          </rPr>
          <t>20040411-hc-</t>
        </r>
        <r>
          <rPr>
            <b/>
            <sz val="9"/>
            <color indexed="81"/>
            <rFont val="宋体"/>
            <family val="3"/>
            <charset val="134"/>
          </rPr>
          <t>恶魔变形</t>
        </r>
      </text>
    </comment>
    <comment ref="Q617" authorId="0">
      <text>
        <r>
          <rPr>
            <b/>
            <sz val="9"/>
            <color indexed="81"/>
            <rFont val="Tahoma"/>
            <family val="2"/>
          </rPr>
          <t>200501-hc-</t>
        </r>
        <r>
          <rPr>
            <b/>
            <sz val="9"/>
            <color indexed="81"/>
            <rFont val="宋体"/>
            <family val="3"/>
            <charset val="134"/>
          </rPr>
          <t>恶魔变形</t>
        </r>
      </text>
    </comment>
    <comment ref="M622" authorId="0">
      <text>
        <r>
          <rPr>
            <b/>
            <sz val="9"/>
            <color indexed="81"/>
            <rFont val="Tahoma"/>
            <family val="2"/>
          </rPr>
          <t>200426-hc-</t>
        </r>
        <r>
          <rPr>
            <b/>
            <sz val="9"/>
            <color indexed="81"/>
            <rFont val="宋体"/>
            <family val="3"/>
            <charset val="134"/>
          </rPr>
          <t>愤怒的女祭司</t>
        </r>
      </text>
    </comment>
    <comment ref="Q622" authorId="0">
      <text>
        <r>
          <rPr>
            <b/>
            <sz val="9"/>
            <color indexed="81"/>
            <rFont val="Tahoma"/>
            <family val="2"/>
          </rPr>
          <t>200501-hc-</t>
        </r>
        <r>
          <rPr>
            <b/>
            <sz val="9"/>
            <color indexed="81"/>
            <rFont val="宋体"/>
            <family val="3"/>
            <charset val="134"/>
          </rPr>
          <t>愤怒的女祭司</t>
        </r>
      </text>
    </comment>
    <comment ref="N630" authorId="0">
      <text>
        <r>
          <rPr>
            <b/>
            <sz val="9"/>
            <color indexed="81"/>
            <rFont val="Tahoma"/>
            <family val="2"/>
          </rPr>
          <t>200412-hc-</t>
        </r>
        <r>
          <rPr>
            <b/>
            <sz val="9"/>
            <color indexed="81"/>
            <rFont val="宋体"/>
            <family val="3"/>
            <charset val="134"/>
          </rPr>
          <t>铁木树皮</t>
        </r>
      </text>
    </comment>
    <comment ref="O631" authorId="0">
      <text>
        <r>
          <rPr>
            <b/>
            <sz val="9"/>
            <color indexed="81"/>
            <rFont val="Tahoma"/>
            <family val="2"/>
          </rPr>
          <t>20040408-3-</t>
        </r>
        <r>
          <rPr>
            <b/>
            <sz val="9"/>
            <color indexed="81"/>
            <rFont val="宋体"/>
            <family val="3"/>
            <charset val="134"/>
          </rPr>
          <t>孢子首领姆希菲</t>
        </r>
      </text>
    </comment>
    <comment ref="Q631" authorId="0">
      <text>
        <r>
          <rPr>
            <b/>
            <sz val="9"/>
            <color indexed="81"/>
            <rFont val="Tahoma"/>
            <family val="2"/>
          </rPr>
          <t>20040408-4-</t>
        </r>
        <r>
          <rPr>
            <b/>
            <sz val="9"/>
            <color indexed="81"/>
            <rFont val="宋体"/>
            <family val="3"/>
            <charset val="134"/>
          </rPr>
          <t>孢子首领姆希菲</t>
        </r>
      </text>
    </comment>
    <comment ref="N63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3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44" authorId="0">
      <text>
        <r>
          <rPr>
            <b/>
            <sz val="9"/>
            <color indexed="81"/>
            <rFont val="Tahoma"/>
            <family val="2"/>
          </rPr>
          <t>210616-7X-</t>
        </r>
        <r>
          <rPr>
            <b/>
            <sz val="9"/>
            <color indexed="81"/>
            <rFont val="宋体"/>
            <family val="3"/>
            <charset val="134"/>
          </rPr>
          <t>顶级捕食者兹克索尔</t>
        </r>
      </text>
    </comment>
    <comment ref="M647" authorId="0">
      <text>
        <r>
          <rPr>
            <b/>
            <sz val="9"/>
            <color indexed="81"/>
            <rFont val="Tahoma"/>
            <family val="2"/>
          </rPr>
          <t>210801-X-</t>
        </r>
        <r>
          <rPr>
            <b/>
            <sz val="9"/>
            <color indexed="81"/>
            <rFont val="宋体"/>
            <family val="3"/>
            <charset val="134"/>
          </rPr>
          <t>兽王莱欧洛克斯</t>
        </r>
      </text>
    </comment>
    <comment ref="M649" authorId="0">
      <text>
        <r>
          <rPr>
            <b/>
            <sz val="9"/>
            <color indexed="81"/>
            <rFont val="Tahoma"/>
            <family val="2"/>
          </rPr>
          <t>210124-hc-</t>
        </r>
        <r>
          <rPr>
            <b/>
            <sz val="9"/>
            <color indexed="81"/>
            <rFont val="宋体"/>
            <family val="3"/>
            <charset val="134"/>
          </rPr>
          <t>唤醒</t>
        </r>
      </text>
    </comment>
    <comment ref="N649" authorId="0">
      <text>
        <r>
          <rPr>
            <b/>
            <sz val="9"/>
            <color indexed="81"/>
            <rFont val="Tahoma"/>
            <family val="2"/>
          </rPr>
          <t>20040412-46-</t>
        </r>
        <r>
          <rPr>
            <b/>
            <sz val="9"/>
            <color indexed="81"/>
            <rFont val="宋体"/>
            <family val="3"/>
            <charset val="134"/>
          </rPr>
          <t>唤醒</t>
        </r>
      </text>
    </comment>
    <comment ref="O649" authorId="0">
      <text>
        <r>
          <rPr>
            <b/>
            <sz val="9"/>
            <color indexed="81"/>
            <rFont val="Tahoma"/>
            <family val="2"/>
          </rPr>
          <t>210831-XX-</t>
        </r>
        <r>
          <rPr>
            <b/>
            <sz val="9"/>
            <color indexed="81"/>
            <rFont val="宋体"/>
            <family val="3"/>
            <charset val="134"/>
          </rPr>
          <t>唤醒</t>
        </r>
      </text>
    </comment>
    <comment ref="P654" authorId="0">
      <text>
        <r>
          <rPr>
            <b/>
            <sz val="9"/>
            <color indexed="81"/>
            <rFont val="Tahoma"/>
            <family val="2"/>
          </rPr>
          <t>20040408-8-</t>
        </r>
        <r>
          <rPr>
            <b/>
            <sz val="9"/>
            <color indexed="81"/>
            <rFont val="宋体"/>
            <family val="3"/>
            <charset val="134"/>
          </rPr>
          <t>星术师索兰萨安</t>
        </r>
      </text>
    </comment>
    <comment ref="M657" authorId="0">
      <text>
        <r>
          <rPr>
            <b/>
            <sz val="9"/>
            <color indexed="81"/>
            <rFont val="Tahoma"/>
            <family val="2"/>
          </rPr>
          <t>210403-hc-</t>
        </r>
        <r>
          <rPr>
            <b/>
            <sz val="9"/>
            <color indexed="81"/>
            <rFont val="宋体"/>
            <family val="3"/>
            <charset val="134"/>
          </rPr>
          <t>埃匹希斯冲击</t>
        </r>
      </text>
    </comment>
    <comment ref="N65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62" authorId="0">
      <text>
        <r>
          <rPr>
            <b/>
            <sz val="9"/>
            <color indexed="81"/>
            <rFont val="Tahoma"/>
            <family val="2"/>
          </rPr>
          <t>200524-hc-</t>
        </r>
        <r>
          <rPr>
            <b/>
            <sz val="9"/>
            <color indexed="81"/>
            <rFont val="宋体"/>
            <family val="3"/>
            <charset val="134"/>
          </rPr>
          <t>莫戈尔·莫戈尔格</t>
        </r>
      </text>
    </comment>
    <comment ref="N662" authorId="0">
      <text>
        <r>
          <rPr>
            <b/>
            <sz val="9"/>
            <color indexed="81"/>
            <rFont val="Tahoma"/>
            <family val="2"/>
          </rPr>
          <t>200808-hc-</t>
        </r>
        <r>
          <rPr>
            <b/>
            <sz val="9"/>
            <color indexed="81"/>
            <rFont val="宋体"/>
            <family val="3"/>
            <charset val="134"/>
          </rPr>
          <t>莫戈尔·莫戈尔格</t>
        </r>
      </text>
    </comment>
    <comment ref="O662" authorId="0">
      <text>
        <r>
          <rPr>
            <b/>
            <sz val="9"/>
            <color indexed="81"/>
            <rFont val="Tahoma"/>
            <family val="2"/>
          </rPr>
          <t>200503-hc-</t>
        </r>
        <r>
          <rPr>
            <b/>
            <sz val="9"/>
            <color indexed="81"/>
            <rFont val="宋体"/>
            <family val="3"/>
            <charset val="134"/>
          </rPr>
          <t>莫戈尔·莫戈尔格</t>
        </r>
      </text>
    </comment>
    <comment ref="P662" authorId="0">
      <text>
        <r>
          <rPr>
            <b/>
            <sz val="9"/>
            <color indexed="81"/>
            <rFont val="Tahoma"/>
            <family val="2"/>
          </rPr>
          <t>200503-hc-</t>
        </r>
        <r>
          <rPr>
            <b/>
            <sz val="9"/>
            <color indexed="81"/>
            <rFont val="宋体"/>
            <family val="3"/>
            <charset val="134"/>
          </rPr>
          <t>莫戈尔·莫戈尔格</t>
        </r>
      </text>
    </comment>
    <comment ref="M66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6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6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6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6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67" authorId="0">
      <text>
        <r>
          <rPr>
            <b/>
            <sz val="9"/>
            <color indexed="81"/>
            <rFont val="Tahoma"/>
            <family val="2"/>
          </rPr>
          <t>200816-hc-</t>
        </r>
        <r>
          <rPr>
            <b/>
            <sz val="9"/>
            <color indexed="81"/>
            <rFont val="宋体"/>
            <family val="3"/>
            <charset val="134"/>
          </rPr>
          <t>女伯爵莉亚德琳</t>
        </r>
      </text>
    </comment>
    <comment ref="N667" authorId="0">
      <text>
        <r>
          <rPr>
            <b/>
            <sz val="9"/>
            <color indexed="81"/>
            <rFont val="Tahoma"/>
            <family val="2"/>
          </rPr>
          <t>200816-hc-</t>
        </r>
        <r>
          <rPr>
            <b/>
            <sz val="9"/>
            <color indexed="81"/>
            <rFont val="宋体"/>
            <family val="3"/>
            <charset val="134"/>
          </rPr>
          <t>女伯爵莉亚德琳</t>
        </r>
      </text>
    </comment>
    <comment ref="O667" authorId="0">
      <text>
        <r>
          <rPr>
            <b/>
            <sz val="9"/>
            <color indexed="81"/>
            <rFont val="Tahoma"/>
            <family val="2"/>
          </rPr>
          <t>210521-hc-</t>
        </r>
        <r>
          <rPr>
            <b/>
            <sz val="9"/>
            <color indexed="81"/>
            <rFont val="宋体"/>
            <family val="3"/>
            <charset val="134"/>
          </rPr>
          <t>女伯爵莉亚德琳</t>
        </r>
      </text>
    </comment>
    <comment ref="Q667" authorId="0">
      <text>
        <r>
          <rPr>
            <b/>
            <sz val="9"/>
            <color indexed="81"/>
            <rFont val="Tahoma"/>
            <family val="2"/>
          </rPr>
          <t>200606-57-</t>
        </r>
        <r>
          <rPr>
            <b/>
            <sz val="9"/>
            <color indexed="81"/>
            <rFont val="宋体"/>
            <family val="3"/>
            <charset val="134"/>
          </rPr>
          <t>女伯爵莉亚德琳</t>
        </r>
      </text>
    </comment>
    <comment ref="M668" authorId="0">
      <text>
        <r>
          <rPr>
            <b/>
            <sz val="9"/>
            <color indexed="81"/>
            <rFont val="Tahoma"/>
            <family val="2"/>
          </rPr>
          <t>200816-hc-</t>
        </r>
        <r>
          <rPr>
            <b/>
            <sz val="9"/>
            <color indexed="81"/>
            <rFont val="宋体"/>
            <family val="3"/>
            <charset val="134"/>
          </rPr>
          <t>希望圣契</t>
        </r>
      </text>
    </comment>
    <comment ref="N668" authorId="0">
      <text>
        <r>
          <rPr>
            <b/>
            <sz val="9"/>
            <color indexed="81"/>
            <rFont val="Tahoma"/>
            <family val="2"/>
          </rPr>
          <t>200818-hc-</t>
        </r>
        <r>
          <rPr>
            <b/>
            <sz val="9"/>
            <color indexed="81"/>
            <rFont val="宋体"/>
            <family val="3"/>
            <charset val="134"/>
          </rPr>
          <t>希望圣契</t>
        </r>
      </text>
    </comment>
    <comment ref="Q66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70" authorId="0">
      <text>
        <r>
          <rPr>
            <b/>
            <sz val="9"/>
            <color indexed="81"/>
            <rFont val="Tahoma"/>
            <family val="2"/>
          </rPr>
          <t>20040408-49-</t>
        </r>
        <r>
          <rPr>
            <b/>
            <sz val="9"/>
            <color indexed="81"/>
            <rFont val="宋体"/>
            <family val="3"/>
            <charset val="134"/>
          </rPr>
          <t>灵魂之匣</t>
        </r>
      </text>
    </comment>
    <comment ref="M672" authorId="0">
      <text>
        <r>
          <rPr>
            <b/>
            <sz val="9"/>
            <color indexed="81"/>
            <rFont val="Tahoma"/>
            <family val="2"/>
          </rPr>
          <t>200710-hc-</t>
        </r>
        <r>
          <rPr>
            <b/>
            <sz val="9"/>
            <color indexed="81"/>
            <rFont val="宋体"/>
            <family val="3"/>
            <charset val="134"/>
          </rPr>
          <t>赛泰克织巢者</t>
        </r>
      </text>
    </comment>
    <comment ref="Q67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7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8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8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83" authorId="0">
      <text>
        <r>
          <rPr>
            <b/>
            <sz val="9"/>
            <color indexed="81"/>
            <rFont val="Tahoma"/>
            <family val="2"/>
          </rPr>
          <t>210331-63-</t>
        </r>
        <r>
          <rPr>
            <b/>
            <sz val="9"/>
            <color indexed="81"/>
            <rFont val="宋体"/>
            <family val="3"/>
            <charset val="134"/>
          </rPr>
          <t>暗影珠宝师汉纳尔</t>
        </r>
      </text>
    </comment>
    <comment ref="N683" authorId="0">
      <text>
        <r>
          <rPr>
            <b/>
            <sz val="9"/>
            <color indexed="81"/>
            <rFont val="Tahoma"/>
            <family val="2"/>
          </rPr>
          <t>20040422-hc-</t>
        </r>
        <r>
          <rPr>
            <b/>
            <sz val="9"/>
            <color indexed="81"/>
            <rFont val="宋体"/>
            <family val="3"/>
            <charset val="134"/>
          </rPr>
          <t>暗影珠宝师汉纳尔</t>
        </r>
      </text>
    </comment>
    <comment ref="O683" authorId="0">
      <text>
        <r>
          <rPr>
            <b/>
            <sz val="9"/>
            <color indexed="81"/>
            <rFont val="Tahoma"/>
            <family val="2"/>
          </rPr>
          <t>20040412-52-</t>
        </r>
        <r>
          <rPr>
            <b/>
            <sz val="9"/>
            <color indexed="81"/>
            <rFont val="宋体"/>
            <family val="3"/>
            <charset val="134"/>
          </rPr>
          <t>暗影珠宝师汉纳尔</t>
        </r>
      </text>
    </comment>
    <comment ref="P683" authorId="0">
      <text>
        <r>
          <rPr>
            <b/>
            <sz val="9"/>
            <color indexed="81"/>
            <rFont val="Tahoma"/>
            <family val="2"/>
          </rPr>
          <t>20040412-hc-</t>
        </r>
        <r>
          <rPr>
            <b/>
            <sz val="9"/>
            <color indexed="81"/>
            <rFont val="宋体"/>
            <family val="3"/>
            <charset val="134"/>
          </rPr>
          <t>暗影珠宝师汉纳尔</t>
        </r>
      </text>
    </comment>
    <comment ref="M687" authorId="0">
      <text>
        <r>
          <rPr>
            <b/>
            <sz val="9"/>
            <color indexed="81"/>
            <rFont val="Tahoma"/>
            <family val="2"/>
          </rPr>
          <t>210616-7X-</t>
        </r>
        <r>
          <rPr>
            <b/>
            <sz val="9"/>
            <color indexed="81"/>
            <rFont val="宋体"/>
            <family val="3"/>
            <charset val="134"/>
          </rPr>
          <t>阿卡玛</t>
        </r>
      </text>
    </comment>
    <comment ref="N693" authorId="0">
      <text>
        <r>
          <rPr>
            <b/>
            <sz val="9"/>
            <color indexed="81"/>
            <rFont val="Tahoma"/>
            <family val="2"/>
          </rPr>
          <t>210801-X-</t>
        </r>
        <r>
          <rPr>
            <b/>
            <sz val="9"/>
            <color indexed="81"/>
            <rFont val="宋体"/>
            <family val="3"/>
            <charset val="134"/>
          </rPr>
          <t>瓦斯琪女士</t>
        </r>
      </text>
    </comment>
    <comment ref="P693" authorId="0">
      <text>
        <r>
          <rPr>
            <b/>
            <sz val="9"/>
            <color indexed="81"/>
            <rFont val="Tahoma"/>
            <family val="2"/>
          </rPr>
          <t>210808-X-</t>
        </r>
        <r>
          <rPr>
            <b/>
            <sz val="9"/>
            <color indexed="81"/>
            <rFont val="宋体"/>
            <family val="3"/>
            <charset val="134"/>
          </rPr>
          <t>瓦斯琪女士</t>
        </r>
      </text>
    </comment>
    <comment ref="O69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98" authorId="0">
      <text>
        <r>
          <rPr>
            <b/>
            <sz val="9"/>
            <color indexed="81"/>
            <rFont val="Tahoma"/>
            <family val="2"/>
          </rPr>
          <t>20040408-3-</t>
        </r>
        <r>
          <rPr>
            <b/>
            <sz val="9"/>
            <color indexed="81"/>
            <rFont val="宋体"/>
            <family val="3"/>
            <charset val="134"/>
          </rPr>
          <t>鱼斯拉</t>
        </r>
      </text>
    </comment>
    <comment ref="Q701" authorId="0">
      <text>
        <r>
          <rPr>
            <b/>
            <sz val="9"/>
            <color indexed="81"/>
            <rFont val="Tahoma"/>
            <family val="2"/>
          </rPr>
          <t>211124-XX-</t>
        </r>
        <r>
          <rPr>
            <b/>
            <sz val="9"/>
            <color indexed="81"/>
            <rFont val="宋体"/>
            <family val="3"/>
            <charset val="134"/>
          </rPr>
          <t>坎雷萨德·埃伯洛克</t>
        </r>
      </text>
    </comment>
    <comment ref="O706" authorId="0">
      <text>
        <r>
          <rPr>
            <b/>
            <sz val="9"/>
            <color indexed="81"/>
            <rFont val="Tahoma"/>
            <family val="2"/>
          </rPr>
          <t>20040408-34-</t>
        </r>
        <r>
          <rPr>
            <b/>
            <sz val="9"/>
            <color indexed="81"/>
            <rFont val="宋体"/>
            <family val="3"/>
            <charset val="134"/>
          </rPr>
          <t>击碎者克里丹</t>
        </r>
      </text>
    </comment>
    <comment ref="Q706" authorId="0">
      <text>
        <r>
          <rPr>
            <b/>
            <sz val="9"/>
            <color indexed="81"/>
            <rFont val="Tahoma"/>
            <family val="2"/>
          </rPr>
          <t>20040408-38-</t>
        </r>
        <r>
          <rPr>
            <b/>
            <sz val="9"/>
            <color indexed="81"/>
            <rFont val="宋体"/>
            <family val="3"/>
            <charset val="134"/>
          </rPr>
          <t>击碎者克里丹</t>
        </r>
      </text>
    </comment>
    <comment ref="M714" authorId="0">
      <text>
        <r>
          <rPr>
            <b/>
            <sz val="9"/>
            <color indexed="81"/>
            <rFont val="Tahoma"/>
            <family val="2"/>
          </rPr>
          <t>20040408-31-</t>
        </r>
        <r>
          <rPr>
            <b/>
            <sz val="9"/>
            <color indexed="81"/>
            <rFont val="宋体"/>
            <family val="3"/>
            <charset val="134"/>
          </rPr>
          <t>埃辛诺斯壁垒</t>
        </r>
      </text>
    </comment>
    <comment ref="P714" authorId="0">
      <text>
        <r>
          <rPr>
            <b/>
            <sz val="9"/>
            <color indexed="81"/>
            <rFont val="Tahoma"/>
            <family val="2"/>
          </rPr>
          <t>20040408-47-</t>
        </r>
        <r>
          <rPr>
            <b/>
            <sz val="9"/>
            <color indexed="81"/>
            <rFont val="宋体"/>
            <family val="3"/>
            <charset val="134"/>
          </rPr>
          <t>埃辛诺斯壁垒</t>
        </r>
      </text>
    </comment>
    <comment ref="M71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716" authorId="0">
      <text>
        <r>
          <rPr>
            <b/>
            <sz val="9"/>
            <color indexed="81"/>
            <rFont val="Tahoma"/>
            <family val="2"/>
          </rPr>
          <t>200606-56-</t>
        </r>
        <r>
          <rPr>
            <b/>
            <sz val="9"/>
            <color indexed="81"/>
            <rFont val="宋体"/>
            <family val="3"/>
            <charset val="134"/>
          </rPr>
          <t>卡加斯·刃拳</t>
        </r>
      </text>
    </comment>
    <comment ref="M729" authorId="0">
      <text>
        <r>
          <rPr>
            <b/>
            <sz val="9"/>
            <color indexed="81"/>
            <rFont val="Tahoma"/>
            <family val="2"/>
          </rPr>
          <t>200502-hc-</t>
        </r>
        <r>
          <rPr>
            <b/>
            <sz val="9"/>
            <color indexed="81"/>
            <rFont val="宋体"/>
            <family val="3"/>
            <charset val="134"/>
          </rPr>
          <t>塔隆·血魔</t>
        </r>
      </text>
    </comment>
    <comment ref="N736" authorId="0">
      <text>
        <r>
          <rPr>
            <b/>
            <sz val="9"/>
            <color indexed="81"/>
            <rFont val="Tahoma"/>
            <family val="2"/>
          </rPr>
          <t>20040412-7-</t>
        </r>
        <r>
          <rPr>
            <b/>
            <sz val="9"/>
            <color indexed="81"/>
            <rFont val="宋体"/>
            <family val="3"/>
            <charset val="134"/>
          </rPr>
          <t>玛瑟里顿</t>
        </r>
      </text>
    </comment>
    <comment ref="M737" authorId="0">
      <text>
        <r>
          <rPr>
            <b/>
            <sz val="9"/>
            <color indexed="81"/>
            <rFont val="Tahoma"/>
            <family val="2"/>
          </rPr>
          <t>20040408-42-</t>
        </r>
        <r>
          <rPr>
            <b/>
            <sz val="9"/>
            <color indexed="81"/>
            <rFont val="宋体"/>
            <family val="3"/>
            <charset val="134"/>
          </rPr>
          <t>玛维·影歌</t>
        </r>
      </text>
    </comment>
    <comment ref="O737" authorId="0">
      <text>
        <r>
          <rPr>
            <b/>
            <sz val="9"/>
            <color indexed="81"/>
            <rFont val="Tahoma"/>
            <family val="2"/>
          </rPr>
          <t>20040408-hc-</t>
        </r>
        <r>
          <rPr>
            <b/>
            <sz val="9"/>
            <color indexed="81"/>
            <rFont val="宋体"/>
            <family val="3"/>
            <charset val="134"/>
          </rPr>
          <t>玛维·影歌</t>
        </r>
      </text>
    </comment>
    <comment ref="P737" authorId="0">
      <text>
        <r>
          <rPr>
            <b/>
            <sz val="9"/>
            <color indexed="81"/>
            <rFont val="Tahoma"/>
            <family val="2"/>
          </rPr>
          <t>20040412-hc-</t>
        </r>
        <r>
          <rPr>
            <b/>
            <sz val="9"/>
            <color indexed="81"/>
            <rFont val="宋体"/>
            <family val="3"/>
            <charset val="134"/>
          </rPr>
          <t>玛维·影歌</t>
        </r>
      </text>
    </comment>
    <comment ref="M740" authorId="0">
      <text>
        <r>
          <rPr>
            <b/>
            <sz val="9"/>
            <color indexed="81"/>
            <rFont val="Tahoma"/>
            <family val="2"/>
          </rPr>
          <t>20040408-31-</t>
        </r>
        <r>
          <rPr>
            <b/>
            <sz val="9"/>
            <color indexed="81"/>
            <rFont val="宋体"/>
            <family val="3"/>
            <charset val="134"/>
          </rPr>
          <t>奥</t>
        </r>
      </text>
    </comment>
    <comment ref="M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4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4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4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4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4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5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6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6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7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72" authorId="0">
      <text>
        <r>
          <rPr>
            <b/>
            <sz val="9"/>
            <color indexed="81"/>
            <rFont val="Tahoma"/>
            <family val="2"/>
          </rPr>
          <t>200416-hc-</t>
        </r>
        <r>
          <rPr>
            <b/>
            <sz val="9"/>
            <color indexed="81"/>
            <rFont val="宋体"/>
            <family val="3"/>
            <charset val="134"/>
          </rPr>
          <t>灭龙弩炮</t>
        </r>
      </text>
    </comment>
    <comment ref="N77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72" authorId="0">
      <text>
        <r>
          <rPr>
            <b/>
            <sz val="9"/>
            <color indexed="81"/>
            <rFont val="Tahoma"/>
            <family val="2"/>
          </rPr>
          <t>200907-hc-</t>
        </r>
        <r>
          <rPr>
            <b/>
            <sz val="9"/>
            <color indexed="81"/>
            <rFont val="宋体"/>
            <family val="3"/>
            <charset val="134"/>
          </rPr>
          <t>灭龙弩炮</t>
        </r>
      </text>
    </comment>
    <comment ref="N77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7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8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8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9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9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9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9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9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94" authorId="0">
      <text>
        <r>
          <rPr>
            <b/>
            <sz val="9"/>
            <color indexed="81"/>
            <rFont val="Tahoma"/>
            <family val="2"/>
          </rPr>
          <t>200627-72-</t>
        </r>
        <r>
          <rPr>
            <b/>
            <sz val="9"/>
            <color indexed="81"/>
            <rFont val="宋体"/>
            <family val="3"/>
            <charset val="134"/>
          </rPr>
          <t>时光巨龙诺兹多姆</t>
        </r>
      </text>
    </comment>
    <comment ref="M796" authorId="0">
      <text>
        <r>
          <rPr>
            <b/>
            <sz val="9"/>
            <color indexed="81"/>
            <rFont val="Tahoma"/>
            <family val="2"/>
          </rPr>
          <t>200816-hc-</t>
        </r>
        <r>
          <rPr>
            <b/>
            <sz val="9"/>
            <color indexed="81"/>
            <rFont val="宋体"/>
            <family val="3"/>
            <charset val="134"/>
          </rPr>
          <t>光铸远征军</t>
        </r>
      </text>
    </comment>
    <comment ref="O801" authorId="1">
      <text>
        <r>
          <rPr>
            <b/>
            <sz val="9"/>
            <color indexed="81"/>
            <rFont val="宋体"/>
            <family val="3"/>
            <charset val="134"/>
          </rPr>
          <t>191211-23-夺心者卡什</t>
        </r>
      </text>
    </comment>
    <comment ref="M80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80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807" authorId="1">
      <text>
        <r>
          <rPr>
            <b/>
            <sz val="9"/>
            <color indexed="81"/>
            <rFont val="宋体"/>
            <family val="3"/>
            <charset val="134"/>
          </rPr>
          <t>191211-27-永恒巨龙姆诺兹多</t>
        </r>
      </text>
    </comment>
    <comment ref="M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814" authorId="1">
      <text>
        <r>
          <rPr>
            <b/>
            <sz val="9"/>
            <color indexed="81"/>
            <rFont val="Tahoma"/>
            <family val="2"/>
          </rPr>
          <t>200112-hc</t>
        </r>
        <r>
          <rPr>
            <b/>
            <sz val="9"/>
            <color indexed="81"/>
            <rFont val="宋体"/>
            <family val="3"/>
            <charset val="134"/>
          </rPr>
          <t>-死金药剂师</t>
        </r>
      </text>
    </comment>
    <comment ref="Q814" authorId="1">
      <text>
        <r>
          <rPr>
            <b/>
            <sz val="9"/>
            <color indexed="81"/>
            <rFont val="Tahoma"/>
            <family val="2"/>
          </rPr>
          <t>200112-hc</t>
        </r>
        <r>
          <rPr>
            <b/>
            <sz val="9"/>
            <color indexed="81"/>
            <rFont val="宋体"/>
            <family val="3"/>
            <charset val="134"/>
          </rPr>
          <t>-死金药剂师</t>
        </r>
      </text>
    </comment>
    <comment ref="M81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819" authorId="1">
      <text>
        <r>
          <rPr>
            <b/>
            <sz val="9"/>
            <color indexed="81"/>
            <rFont val="Tahoma"/>
            <family val="2"/>
          </rPr>
          <t>200226-hc</t>
        </r>
        <r>
          <rPr>
            <b/>
            <sz val="9"/>
            <color indexed="81"/>
            <rFont val="宋体"/>
            <family val="3"/>
            <charset val="134"/>
          </rPr>
          <t>-菲里克·飞刺</t>
        </r>
      </text>
    </comment>
    <comment ref="P81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81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82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83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3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37" authorId="1">
      <text>
        <r>
          <rPr>
            <b/>
            <sz val="9"/>
            <color indexed="81"/>
            <rFont val="宋体"/>
            <family val="3"/>
            <charset val="134"/>
          </rPr>
          <t>200415-hc-黑暗天际
200415-hc-黑暗天际</t>
        </r>
      </text>
    </comment>
    <comment ref="Q83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3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39" authorId="1">
      <text>
        <r>
          <rPr>
            <b/>
            <sz val="9"/>
            <color indexed="81"/>
            <rFont val="宋体"/>
            <family val="3"/>
            <charset val="134"/>
          </rPr>
          <t>200412-hc-暗藏的信徒</t>
        </r>
      </text>
    </comment>
    <comment ref="N839" authorId="1">
      <text>
        <r>
          <rPr>
            <b/>
            <sz val="9"/>
            <color indexed="81"/>
            <rFont val="宋体"/>
            <family val="3"/>
            <charset val="134"/>
          </rPr>
          <t>200415-hc-暗藏的信徒</t>
        </r>
      </text>
    </comment>
    <comment ref="O839" authorId="1">
      <text>
        <r>
          <rPr>
            <b/>
            <sz val="9"/>
            <color indexed="81"/>
            <rFont val="宋体"/>
            <family val="3"/>
            <charset val="134"/>
          </rPr>
          <t>200412-hc-暗藏的信徒</t>
        </r>
      </text>
    </comment>
    <comment ref="Q83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4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42" authorId="1">
      <text>
        <r>
          <rPr>
            <sz val="9"/>
            <color indexed="81"/>
            <rFont val="Tahoma"/>
            <family val="2"/>
          </rPr>
          <t>200627-73</t>
        </r>
        <r>
          <rPr>
            <sz val="9"/>
            <color indexed="81"/>
            <rFont val="宋体"/>
            <family val="3"/>
            <charset val="134"/>
          </rPr>
          <t>-瓦迪瑞斯·邪噬</t>
        </r>
      </text>
    </comment>
    <comment ref="P84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5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5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5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5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5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5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6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6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75" authorId="1">
      <text>
        <r>
          <rPr>
            <b/>
            <sz val="9"/>
            <color indexed="81"/>
            <rFont val="Tahoma"/>
            <family val="2"/>
          </rPr>
          <t>200307-hc</t>
        </r>
        <r>
          <rPr>
            <b/>
            <sz val="9"/>
            <color indexed="81"/>
            <rFont val="宋体"/>
            <family val="3"/>
            <charset val="134"/>
          </rPr>
          <t>-锐鳞骑士</t>
        </r>
      </text>
    </comment>
    <comment ref="M877" authorId="1">
      <text>
        <r>
          <rPr>
            <b/>
            <sz val="9"/>
            <color indexed="81"/>
            <rFont val="Tahoma"/>
            <family val="2"/>
          </rPr>
          <t>200129-hc</t>
        </r>
        <r>
          <rPr>
            <b/>
            <sz val="9"/>
            <color indexed="81"/>
            <rFont val="宋体"/>
            <family val="3"/>
            <charset val="134"/>
          </rPr>
          <t xml:space="preserve">-弗瑞兹·光巢
</t>
        </r>
      </text>
    </comment>
    <comment ref="N877" authorId="1">
      <text>
        <r>
          <rPr>
            <b/>
            <sz val="9"/>
            <color indexed="81"/>
            <rFont val="Tahoma"/>
            <family val="2"/>
          </rPr>
          <t>200412-hc</t>
        </r>
        <r>
          <rPr>
            <b/>
            <sz val="9"/>
            <color indexed="81"/>
            <rFont val="宋体"/>
            <family val="3"/>
            <charset val="134"/>
          </rPr>
          <t xml:space="preserve">-弗瑞兹·光巢
</t>
        </r>
      </text>
    </comment>
    <comment ref="O877" authorId="1">
      <text>
        <r>
          <rPr>
            <b/>
            <sz val="9"/>
            <color indexed="81"/>
            <rFont val="Tahoma"/>
            <family val="2"/>
          </rPr>
          <t>200408-hc</t>
        </r>
        <r>
          <rPr>
            <b/>
            <sz val="9"/>
            <color indexed="81"/>
            <rFont val="宋体"/>
            <family val="3"/>
            <charset val="134"/>
          </rPr>
          <t xml:space="preserve">-弗瑞兹·光巢
</t>
        </r>
      </text>
    </comment>
    <comment ref="M88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80" authorId="1">
      <text>
        <r>
          <rPr>
            <b/>
            <sz val="9"/>
            <color indexed="81"/>
            <rFont val="Tahoma"/>
            <family val="2"/>
          </rPr>
          <t>200101-hc</t>
        </r>
        <r>
          <rPr>
            <b/>
            <sz val="9"/>
            <color indexed="81"/>
            <rFont val="宋体"/>
            <family val="3"/>
            <charset val="134"/>
          </rPr>
          <t xml:space="preserve">-藏宝匪贼
</t>
        </r>
      </text>
    </comment>
    <comment ref="Q883" authorId="1">
      <text>
        <r>
          <rPr>
            <b/>
            <sz val="9"/>
            <color indexed="81"/>
            <rFont val="Tahoma"/>
            <family val="2"/>
          </rPr>
          <t>200207-hc</t>
        </r>
        <r>
          <rPr>
            <b/>
            <sz val="9"/>
            <color indexed="81"/>
            <rFont val="宋体"/>
            <family val="3"/>
            <charset val="134"/>
          </rPr>
          <t xml:space="preserve">-辟法灵龙
</t>
        </r>
      </text>
    </comment>
    <comment ref="M89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9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9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9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95" authorId="1">
      <text>
        <r>
          <rPr>
            <b/>
            <sz val="9"/>
            <color indexed="81"/>
            <rFont val="Tahoma"/>
            <family val="2"/>
          </rPr>
          <t>200102-hc</t>
        </r>
        <r>
          <rPr>
            <b/>
            <sz val="9"/>
            <color indexed="81"/>
            <rFont val="宋体"/>
            <family val="3"/>
            <charset val="134"/>
          </rPr>
          <t>-克罗斯·龙蹄</t>
        </r>
      </text>
    </comment>
    <comment ref="O89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9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900" authorId="1">
      <text>
        <r>
          <rPr>
            <b/>
            <sz val="9"/>
            <color indexed="81"/>
            <rFont val="宋体"/>
            <family val="3"/>
            <charset val="134"/>
          </rPr>
          <t>200412-hc-红龙女王阿莱克丝塔萨</t>
        </r>
      </text>
    </comment>
    <comment ref="N90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900" authorId="1">
      <text>
        <r>
          <rPr>
            <b/>
            <sz val="9"/>
            <color indexed="81"/>
            <rFont val="宋体"/>
            <family val="3"/>
            <charset val="134"/>
          </rPr>
          <t>200412-hc-红龙女王阿莱克丝塔萨</t>
        </r>
      </text>
    </comment>
    <comment ref="P900" authorId="1">
      <text>
        <r>
          <rPr>
            <b/>
            <sz val="9"/>
            <color indexed="81"/>
            <rFont val="宋体"/>
            <family val="3"/>
            <charset val="134"/>
          </rPr>
          <t>200412-hc-红龙女王阿莱克丝塔萨</t>
        </r>
      </text>
    </comment>
    <comment ref="Q90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90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90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90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90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90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90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90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90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90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91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91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91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91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91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918" authorId="0">
      <text>
        <r>
          <rPr>
            <b/>
            <sz val="9"/>
            <color indexed="81"/>
            <rFont val="Tahoma"/>
            <family val="2"/>
          </rPr>
          <t>190428-hc-</t>
        </r>
        <r>
          <rPr>
            <b/>
            <sz val="9"/>
            <color indexed="81"/>
            <rFont val="宋体"/>
            <family val="3"/>
            <charset val="134"/>
          </rPr>
          <t>九命兽魂</t>
        </r>
      </text>
    </comment>
    <comment ref="O91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92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92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92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92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926" authorId="1">
      <text>
        <r>
          <rPr>
            <b/>
            <sz val="9"/>
            <color indexed="81"/>
            <rFont val="宋体"/>
            <family val="3"/>
            <charset val="134"/>
          </rPr>
          <t>191102-hc-魔术戏法
191102-hc-魔术戏法</t>
        </r>
      </text>
    </comment>
    <comment ref="N927" authorId="1">
      <text>
        <r>
          <rPr>
            <b/>
            <sz val="9"/>
            <color indexed="81"/>
            <rFont val="宋体"/>
            <family val="3"/>
            <charset val="134"/>
          </rPr>
          <t>190611-hc-卡德加</t>
        </r>
      </text>
    </comment>
    <comment ref="M928" authorId="1">
      <text>
        <r>
          <rPr>
            <b/>
            <sz val="9"/>
            <color indexed="81"/>
            <rFont val="宋体"/>
            <family val="3"/>
            <charset val="134"/>
          </rPr>
          <t>191102-hc-法力飓风
191102-hc-法力飓风</t>
        </r>
      </text>
    </comment>
    <comment ref="O928" authorId="1">
      <text>
        <r>
          <rPr>
            <b/>
            <sz val="9"/>
            <color indexed="81"/>
            <rFont val="宋体"/>
            <family val="3"/>
            <charset val="134"/>
          </rPr>
          <t>191102-hc-法力飓风
191102-hc-法力飓风</t>
        </r>
      </text>
    </comment>
    <comment ref="Q933" authorId="0">
      <text>
        <r>
          <rPr>
            <b/>
            <sz val="9"/>
            <color indexed="81"/>
            <rFont val="Tahoma"/>
            <family val="2"/>
          </rPr>
          <t>191102-hc-</t>
        </r>
        <r>
          <rPr>
            <b/>
            <sz val="9"/>
            <color indexed="81"/>
            <rFont val="宋体"/>
            <family val="3"/>
            <charset val="134"/>
          </rPr>
          <t>创世之力</t>
        </r>
      </text>
    </comment>
    <comment ref="N93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93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3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3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4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4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4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49" authorId="1">
      <text>
        <r>
          <rPr>
            <b/>
            <sz val="9"/>
            <color indexed="81"/>
            <rFont val="宋体"/>
            <family val="3"/>
            <charset val="134"/>
          </rPr>
          <t>191120-114-拉祖尔女士</t>
        </r>
      </text>
    </comment>
    <comment ref="P94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4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5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5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5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5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5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5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5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5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5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6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6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6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6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6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62" authorId="1">
      <text>
        <r>
          <rPr>
            <b/>
            <sz val="9"/>
            <color indexed="81"/>
            <rFont val="Tahoma"/>
            <family val="2"/>
          </rPr>
          <t>200226-hc</t>
        </r>
        <r>
          <rPr>
            <b/>
            <sz val="9"/>
            <color indexed="81"/>
            <rFont val="宋体"/>
            <family val="3"/>
            <charset val="134"/>
          </rPr>
          <t>-劫匪之王托瓦格尔</t>
        </r>
      </text>
    </comment>
    <comment ref="O96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6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62" authorId="1">
      <text>
        <r>
          <rPr>
            <b/>
            <sz val="9"/>
            <color indexed="81"/>
            <rFont val="Tahoma"/>
            <family val="2"/>
          </rPr>
          <t>200803-hc</t>
        </r>
        <r>
          <rPr>
            <b/>
            <sz val="9"/>
            <color indexed="81"/>
            <rFont val="宋体"/>
            <family val="3"/>
            <charset val="134"/>
          </rPr>
          <t>-劫匪之王托瓦格尔</t>
        </r>
      </text>
    </comment>
    <comment ref="N964" authorId="1">
      <text>
        <r>
          <rPr>
            <b/>
            <sz val="9"/>
            <color indexed="81"/>
            <rFont val="Tahoma"/>
            <family val="2"/>
          </rPr>
          <t>200625-101</t>
        </r>
        <r>
          <rPr>
            <b/>
            <sz val="9"/>
            <color indexed="81"/>
            <rFont val="宋体"/>
            <family val="3"/>
            <charset val="134"/>
          </rPr>
          <t>-塔克·诺兹维克</t>
        </r>
      </text>
    </comment>
    <comment ref="Q964" authorId="1">
      <text>
        <r>
          <rPr>
            <b/>
            <sz val="9"/>
            <color indexed="81"/>
            <rFont val="Tahoma"/>
            <family val="2"/>
          </rPr>
          <t>200627-91</t>
        </r>
        <r>
          <rPr>
            <b/>
            <sz val="9"/>
            <color indexed="81"/>
            <rFont val="宋体"/>
            <family val="3"/>
            <charset val="134"/>
          </rPr>
          <t>-塔克·诺兹维克</t>
        </r>
      </text>
    </comment>
    <comment ref="N96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6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6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6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7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7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7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7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7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7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7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7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7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8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8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8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8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8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8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8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8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8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8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8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8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8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8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9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90" authorId="0">
      <text>
        <r>
          <rPr>
            <b/>
            <sz val="9"/>
            <color indexed="81"/>
            <rFont val="Tahoma"/>
            <family val="2"/>
          </rPr>
          <t>190517-hc-</t>
        </r>
        <r>
          <rPr>
            <b/>
            <sz val="9"/>
            <color indexed="81"/>
            <rFont val="宋体"/>
            <family val="3"/>
            <charset val="134"/>
          </rPr>
          <t>欧米茄毁灭者</t>
        </r>
      </text>
    </comment>
    <comment ref="O990" authorId="0">
      <text>
        <r>
          <rPr>
            <b/>
            <sz val="9"/>
            <color indexed="81"/>
            <rFont val="Tahoma"/>
            <family val="2"/>
          </rPr>
          <t>190526-hc-</t>
        </r>
        <r>
          <rPr>
            <b/>
            <sz val="9"/>
            <color indexed="81"/>
            <rFont val="宋体"/>
            <family val="3"/>
            <charset val="134"/>
          </rPr>
          <t>欧米茄毁灭者</t>
        </r>
      </text>
    </comment>
    <comment ref="P99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9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9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9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9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9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9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97" authorId="1">
      <text>
        <r>
          <rPr>
            <b/>
            <sz val="9"/>
            <color indexed="81"/>
            <rFont val="宋体"/>
            <family val="3"/>
            <charset val="134"/>
          </rPr>
          <t>190412-hc-夺日者间谍</t>
        </r>
      </text>
    </comment>
    <comment ref="P99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010" authorId="1">
      <text>
        <r>
          <rPr>
            <b/>
            <sz val="9"/>
            <color indexed="81"/>
            <rFont val="宋体"/>
            <family val="3"/>
            <charset val="134"/>
          </rPr>
          <t>190520-hc-魔法飞毯</t>
        </r>
      </text>
    </comment>
    <comment ref="N1010" authorId="1">
      <text>
        <r>
          <rPr>
            <b/>
            <sz val="9"/>
            <color indexed="81"/>
            <rFont val="宋体"/>
            <family val="3"/>
            <charset val="134"/>
          </rPr>
          <t>190410-hc-魔法飞毯
190410-hc-魔法飞毯</t>
        </r>
      </text>
    </comment>
    <comment ref="O1010" authorId="1">
      <text>
        <r>
          <rPr>
            <b/>
            <sz val="9"/>
            <color indexed="81"/>
            <rFont val="宋体"/>
            <family val="3"/>
            <charset val="134"/>
          </rPr>
          <t>190412-hc-魔法飞毯</t>
        </r>
      </text>
    </comment>
    <comment ref="P1010" authorId="1">
      <text>
        <r>
          <rPr>
            <b/>
            <sz val="9"/>
            <color indexed="81"/>
            <rFont val="宋体"/>
            <family val="3"/>
            <charset val="134"/>
          </rPr>
          <t>190410-hc-魔法飞毯
190410-hc-魔法飞毯</t>
        </r>
      </text>
    </comment>
    <comment ref="Q1010" authorId="1">
      <text>
        <r>
          <rPr>
            <b/>
            <sz val="9"/>
            <color indexed="81"/>
            <rFont val="宋体"/>
            <family val="3"/>
            <charset val="134"/>
          </rPr>
          <t>190505-hc-魔法飞毯
190511-hc-魔法飞毯</t>
        </r>
      </text>
    </comment>
    <comment ref="M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02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02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03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03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03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033" authorId="0">
      <text>
        <r>
          <rPr>
            <b/>
            <sz val="9"/>
            <color indexed="81"/>
            <rFont val="Tahoma"/>
            <family val="2"/>
          </rPr>
          <t>200412-hc-</t>
        </r>
        <r>
          <rPr>
            <b/>
            <sz val="9"/>
            <color indexed="81"/>
            <rFont val="宋体"/>
            <family val="3"/>
            <charset val="134"/>
          </rPr>
          <t>特殊坐骑商人</t>
        </r>
      </text>
    </comment>
    <comment ref="O103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82" authorId="0">
      <text>
        <r>
          <rPr>
            <b/>
            <sz val="9"/>
            <color indexed="81"/>
            <rFont val="Tahoma"/>
            <family val="2"/>
          </rPr>
          <t>191009-x121-</t>
        </r>
        <r>
          <rPr>
            <b/>
            <sz val="9"/>
            <color indexed="81"/>
            <rFont val="宋体"/>
            <family val="3"/>
            <charset val="134"/>
          </rPr>
          <t>塞纳留斯</t>
        </r>
      </text>
    </comment>
    <comment ref="Q1182" authorId="0">
      <text>
        <r>
          <rPr>
            <b/>
            <sz val="9"/>
            <color indexed="81"/>
            <rFont val="Tahoma"/>
            <family val="2"/>
          </rPr>
          <t>210324-x217-</t>
        </r>
        <r>
          <rPr>
            <b/>
            <sz val="9"/>
            <color indexed="81"/>
            <rFont val="宋体"/>
            <family val="3"/>
            <charset val="134"/>
          </rPr>
          <t>塞纳留斯</t>
        </r>
      </text>
    </comment>
    <comment ref="Q1192" authorId="0">
      <text>
        <r>
          <rPr>
            <b/>
            <sz val="9"/>
            <rFont val="Tahoma"/>
            <family val="2"/>
          </rPr>
          <t>170827-</t>
        </r>
        <r>
          <rPr>
            <b/>
            <sz val="9"/>
            <rFont val="宋体"/>
            <family val="3"/>
            <charset val="134"/>
          </rPr>
          <t>合</t>
        </r>
        <r>
          <rPr>
            <b/>
            <sz val="9"/>
            <rFont val="Tahoma"/>
            <family val="2"/>
          </rPr>
          <t>-2</t>
        </r>
      </text>
    </comment>
    <comment ref="P1208" authorId="0">
      <text>
        <r>
          <rPr>
            <b/>
            <sz val="9"/>
            <rFont val="Tahoma"/>
            <family val="2"/>
          </rPr>
          <t>200726-195-</t>
        </r>
        <r>
          <rPr>
            <b/>
            <sz val="9"/>
            <rFont val="宋体"/>
            <family val="3"/>
            <charset val="134"/>
          </rPr>
          <t>大法师安东尼达斯</t>
        </r>
      </text>
    </comment>
    <comment ref="Q1209" authorId="0">
      <text>
        <r>
          <rPr>
            <b/>
            <sz val="9"/>
            <rFont val="Tahoma"/>
            <family val="2"/>
          </rPr>
          <t>180222-hc-</t>
        </r>
        <r>
          <rPr>
            <b/>
            <sz val="9"/>
            <rFont val="宋体"/>
            <family val="3"/>
            <charset val="134"/>
          </rPr>
          <t>炎爆术</t>
        </r>
      </text>
    </comment>
    <comment ref="O1212" authorId="0">
      <text>
        <r>
          <rPr>
            <b/>
            <sz val="9"/>
            <color indexed="81"/>
            <rFont val="Tahoma"/>
            <family val="2"/>
          </rPr>
          <t>184021-x79-</t>
        </r>
        <r>
          <rPr>
            <b/>
            <sz val="9"/>
            <color indexed="81"/>
            <rFont val="宋体"/>
            <family val="3"/>
            <charset val="134"/>
          </rPr>
          <t>暴龙王克鲁什</t>
        </r>
      </text>
    </comment>
    <comment ref="P1212" authorId="0">
      <text>
        <r>
          <rPr>
            <b/>
            <sz val="9"/>
            <color indexed="81"/>
            <rFont val="Tahoma"/>
            <family val="2"/>
          </rPr>
          <t>180804-x66-</t>
        </r>
        <r>
          <rPr>
            <b/>
            <sz val="9"/>
            <color indexed="81"/>
            <rFont val="宋体"/>
            <family val="3"/>
            <charset val="134"/>
          </rPr>
          <t>暴龙王克鲁什</t>
        </r>
      </text>
    </comment>
    <comment ref="N1230" authorId="0">
      <text>
        <r>
          <rPr>
            <b/>
            <sz val="9"/>
            <rFont val="Tahoma"/>
            <family val="2"/>
          </rPr>
          <t>170930-hc-</t>
        </r>
        <r>
          <rPr>
            <b/>
            <sz val="9"/>
            <rFont val="宋体"/>
            <family val="3"/>
            <charset val="134"/>
          </rPr>
          <t>先知维伦</t>
        </r>
      </text>
    </comment>
    <comment ref="M1231" authorId="0">
      <text>
        <r>
          <rPr>
            <b/>
            <sz val="9"/>
            <color indexed="81"/>
            <rFont val="Tahoma"/>
            <family val="2"/>
          </rPr>
          <t>200705-178-</t>
        </r>
        <r>
          <rPr>
            <b/>
            <sz val="9"/>
            <color indexed="81"/>
            <rFont val="宋体"/>
            <family val="3"/>
            <charset val="134"/>
          </rPr>
          <t>娜塔莉·塞林</t>
        </r>
      </text>
    </comment>
    <comment ref="N1231" authorId="0">
      <text>
        <r>
          <rPr>
            <b/>
            <sz val="9"/>
            <color indexed="81"/>
            <rFont val="Tahoma"/>
            <family val="2"/>
          </rPr>
          <t>200808-189-</t>
        </r>
        <r>
          <rPr>
            <b/>
            <sz val="9"/>
            <color indexed="81"/>
            <rFont val="宋体"/>
            <family val="3"/>
            <charset val="134"/>
          </rPr>
          <t>娜塔莉·塞林</t>
        </r>
      </text>
    </comment>
    <comment ref="O1231" authorId="0">
      <text>
        <r>
          <rPr>
            <b/>
            <sz val="9"/>
            <color indexed="81"/>
            <rFont val="Tahoma"/>
            <family val="2"/>
          </rPr>
          <t>210324-210-</t>
        </r>
        <r>
          <rPr>
            <b/>
            <sz val="9"/>
            <color indexed="81"/>
            <rFont val="宋体"/>
            <family val="3"/>
            <charset val="134"/>
          </rPr>
          <t>娜塔莉·塞林</t>
        </r>
      </text>
    </comment>
    <comment ref="O1239" authorId="0">
      <text>
        <r>
          <rPr>
            <b/>
            <sz val="9"/>
            <color indexed="81"/>
            <rFont val="Tahoma"/>
            <family val="2"/>
          </rPr>
          <t>180513-hc-</t>
        </r>
        <r>
          <rPr>
            <b/>
            <sz val="9"/>
            <color indexed="81"/>
            <rFont val="宋体"/>
            <family val="3"/>
            <charset val="134"/>
          </rPr>
          <t>复仇之怒</t>
        </r>
      </text>
    </comment>
    <comment ref="O1247" authorId="0">
      <text>
        <r>
          <rPr>
            <b/>
            <sz val="9"/>
            <rFont val="Tahoma"/>
            <family val="2"/>
          </rPr>
          <t>180310-35-</t>
        </r>
        <r>
          <rPr>
            <b/>
            <sz val="9"/>
            <rFont val="宋体"/>
            <family val="3"/>
            <charset val="134"/>
          </rPr>
          <t>加拉克苏斯大王</t>
        </r>
      </text>
    </comment>
    <comment ref="M1253" authorId="0">
      <text>
        <r>
          <rPr>
            <b/>
            <sz val="9"/>
            <rFont val="Tahoma"/>
            <family val="2"/>
          </rPr>
          <t>190705-121-</t>
        </r>
        <r>
          <rPr>
            <b/>
            <sz val="9"/>
            <rFont val="宋体"/>
            <family val="3"/>
            <charset val="134"/>
          </rPr>
          <t>游学者周卓</t>
        </r>
      </text>
    </comment>
    <comment ref="P1253" authorId="0">
      <text>
        <r>
          <rPr>
            <b/>
            <sz val="9"/>
            <rFont val="Tahoma"/>
            <family val="2"/>
          </rPr>
          <t>180621-X60-</t>
        </r>
        <r>
          <rPr>
            <b/>
            <sz val="9"/>
            <rFont val="宋体"/>
            <family val="3"/>
            <charset val="134"/>
          </rPr>
          <t>游学者周卓</t>
        </r>
      </text>
    </comment>
    <comment ref="P1254" authorId="0">
      <text>
        <r>
          <rPr>
            <b/>
            <sz val="9"/>
            <rFont val="Tahoma"/>
            <family val="2"/>
          </rPr>
          <t>191201-147-</t>
        </r>
        <r>
          <rPr>
            <b/>
            <sz val="9"/>
            <rFont val="宋体"/>
            <family val="3"/>
            <charset val="134"/>
          </rPr>
          <t>米尔豪斯·法力风暴</t>
        </r>
      </text>
    </comment>
    <comment ref="Q1254" authorId="0">
      <text>
        <r>
          <rPr>
            <b/>
            <sz val="9"/>
            <rFont val="Tahoma"/>
            <family val="2"/>
          </rPr>
          <t>191102-134-</t>
        </r>
        <r>
          <rPr>
            <b/>
            <sz val="9"/>
            <rFont val="宋体"/>
            <family val="3"/>
            <charset val="134"/>
          </rPr>
          <t>米尔豪斯·法力风暴</t>
        </r>
      </text>
    </comment>
    <comment ref="N1255" authorId="0">
      <text>
        <r>
          <rPr>
            <b/>
            <sz val="9"/>
            <rFont val="Tahoma"/>
            <family val="2"/>
          </rPr>
          <t>170921</t>
        </r>
        <r>
          <rPr>
            <b/>
            <sz val="9"/>
            <rFont val="Tahoma"/>
            <family val="2"/>
          </rPr>
          <t>-12</t>
        </r>
      </text>
    </comment>
    <comment ref="O125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5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55" authorId="0">
      <text>
        <r>
          <rPr>
            <b/>
            <sz val="9"/>
            <rFont val="Tahoma"/>
            <family val="2"/>
          </rPr>
          <t>191102-131-</t>
        </r>
        <r>
          <rPr>
            <b/>
            <sz val="9"/>
            <rFont val="宋体"/>
            <family val="3"/>
            <charset val="134"/>
          </rPr>
          <t>纳特·帕格</t>
        </r>
      </text>
    </comment>
    <comment ref="N1256" authorId="0">
      <text>
        <r>
          <rPr>
            <b/>
            <sz val="9"/>
            <rFont val="Tahoma"/>
            <family val="2"/>
          </rPr>
          <t>190807-119-</t>
        </r>
        <r>
          <rPr>
            <b/>
            <sz val="9"/>
            <rFont val="宋体"/>
            <family val="3"/>
            <charset val="134"/>
          </rPr>
          <t>光明之翼</t>
        </r>
      </text>
    </comment>
    <comment ref="O1256" authorId="0">
      <text>
        <r>
          <rPr>
            <b/>
            <sz val="9"/>
            <color indexed="81"/>
            <rFont val="Tahoma"/>
            <family val="2"/>
          </rPr>
          <t>210206-105-</t>
        </r>
        <r>
          <rPr>
            <b/>
            <sz val="9"/>
            <color indexed="81"/>
            <rFont val="宋体"/>
            <family val="3"/>
            <charset val="134"/>
          </rPr>
          <t>光明之翼</t>
        </r>
      </text>
    </comment>
    <comment ref="P1256" authorId="0">
      <text>
        <r>
          <rPr>
            <b/>
            <sz val="9"/>
            <rFont val="Tahoma"/>
            <family val="2"/>
          </rPr>
          <t>210324-229-</t>
        </r>
        <r>
          <rPr>
            <b/>
            <sz val="9"/>
            <rFont val="宋体"/>
            <family val="3"/>
            <charset val="134"/>
          </rPr>
          <t>光明之翼</t>
        </r>
      </text>
    </comment>
    <comment ref="Q1256" authorId="0">
      <text>
        <r>
          <rPr>
            <b/>
            <sz val="9"/>
            <rFont val="Tahoma"/>
            <family val="2"/>
          </rPr>
          <t>191102-135-</t>
        </r>
        <r>
          <rPr>
            <b/>
            <sz val="9"/>
            <rFont val="宋体"/>
            <family val="3"/>
            <charset val="134"/>
          </rPr>
          <t>光明之翼</t>
        </r>
      </text>
    </comment>
    <comment ref="O1258" authorId="0">
      <text>
        <r>
          <rPr>
            <b/>
            <sz val="9"/>
            <rFont val="Tahoma"/>
            <family val="2"/>
          </rPr>
          <t>171101-16-</t>
        </r>
        <r>
          <rPr>
            <b/>
            <sz val="9"/>
            <rFont val="宋体"/>
            <family val="3"/>
            <charset val="134"/>
          </rPr>
          <t>工匠大师欧沃斯巴克</t>
        </r>
      </text>
    </comment>
    <comment ref="P1258" authorId="0">
      <text>
        <r>
          <rPr>
            <b/>
            <sz val="9"/>
            <rFont val="Tahoma"/>
            <family val="2"/>
          </rPr>
          <t>200606-187-</t>
        </r>
        <r>
          <rPr>
            <b/>
            <sz val="9"/>
            <rFont val="宋体"/>
            <family val="3"/>
            <charset val="134"/>
          </rPr>
          <t>工匠大师欧沃斯巴克</t>
        </r>
      </text>
    </comment>
    <comment ref="Q1258" authorId="0">
      <text>
        <r>
          <rPr>
            <b/>
            <sz val="9"/>
            <rFont val="Tahoma"/>
            <family val="2"/>
          </rPr>
          <t>190902-132-</t>
        </r>
        <r>
          <rPr>
            <b/>
            <sz val="9"/>
            <rFont val="宋体"/>
            <family val="3"/>
            <charset val="134"/>
          </rPr>
          <t>工匠大师欧沃斯巴克</t>
        </r>
      </text>
    </comment>
    <comment ref="M1261" authorId="0">
      <text>
        <r>
          <rPr>
            <b/>
            <sz val="9"/>
            <rFont val="Tahoma"/>
            <family val="2"/>
          </rPr>
          <t>200913-200-</t>
        </r>
        <r>
          <rPr>
            <b/>
            <sz val="9"/>
            <rFont val="宋体"/>
            <family val="3"/>
            <charset val="134"/>
          </rPr>
          <t>穆克拉</t>
        </r>
      </text>
    </comment>
    <comment ref="N1261" authorId="0">
      <text>
        <r>
          <rPr>
            <b/>
            <sz val="9"/>
            <rFont val="Tahoma"/>
            <family val="2"/>
          </rPr>
          <t>171007-13-</t>
        </r>
        <r>
          <rPr>
            <b/>
            <sz val="9"/>
            <rFont val="宋体"/>
            <family val="3"/>
            <charset val="134"/>
          </rPr>
          <t>穆克拉</t>
        </r>
      </text>
    </comment>
    <comment ref="P1261" authorId="0">
      <text>
        <r>
          <rPr>
            <b/>
            <sz val="9"/>
            <rFont val="Tahoma"/>
            <family val="2"/>
          </rPr>
          <t>200408-166-</t>
        </r>
        <r>
          <rPr>
            <b/>
            <sz val="9"/>
            <rFont val="宋体"/>
            <family val="3"/>
            <charset val="134"/>
          </rPr>
          <t>穆克拉</t>
        </r>
      </text>
    </comment>
    <comment ref="Q1261" authorId="0">
      <text>
        <r>
          <rPr>
            <b/>
            <sz val="9"/>
            <rFont val="Tahoma"/>
            <family val="2"/>
          </rPr>
          <t>200517-171-</t>
        </r>
        <r>
          <rPr>
            <b/>
            <sz val="9"/>
            <rFont val="宋体"/>
            <family val="3"/>
            <charset val="134"/>
          </rPr>
          <t>穆克拉</t>
        </r>
      </text>
    </comment>
    <comment ref="O1263" authorId="0">
      <text>
        <r>
          <rPr>
            <b/>
            <sz val="9"/>
            <rFont val="Tahoma"/>
            <family val="2"/>
          </rPr>
          <t>171101-16-</t>
        </r>
        <r>
          <rPr>
            <b/>
            <sz val="9"/>
            <rFont val="宋体"/>
            <family val="3"/>
            <charset val="134"/>
          </rPr>
          <t>哈里森·琼斯</t>
        </r>
      </text>
    </comment>
    <comment ref="O1264" authorId="0">
      <text>
        <r>
          <rPr>
            <b/>
            <sz val="9"/>
            <rFont val="Tahoma"/>
            <family val="2"/>
          </rPr>
          <t>201025-188-</t>
        </r>
        <r>
          <rPr>
            <b/>
            <sz val="9"/>
            <rFont val="宋体"/>
            <family val="3"/>
            <charset val="134"/>
          </rPr>
          <t>绿皮船长</t>
        </r>
      </text>
    </comment>
    <comment ref="P1264" authorId="0">
      <text>
        <r>
          <rPr>
            <b/>
            <sz val="9"/>
            <rFont val="Tahoma"/>
            <family val="2"/>
          </rPr>
          <t>190430-hc-</t>
        </r>
        <r>
          <rPr>
            <b/>
            <sz val="9"/>
            <rFont val="宋体"/>
            <family val="3"/>
            <charset val="134"/>
          </rPr>
          <t>绿皮船长</t>
        </r>
      </text>
    </comment>
    <comment ref="Q1264" authorId="0">
      <text>
        <r>
          <rPr>
            <b/>
            <sz val="9"/>
            <rFont val="Tahoma"/>
            <family val="2"/>
          </rPr>
          <t>20170827-</t>
        </r>
        <r>
          <rPr>
            <b/>
            <sz val="9"/>
            <rFont val="宋体"/>
            <family val="3"/>
            <charset val="134"/>
          </rPr>
          <t>开</t>
        </r>
      </text>
    </comment>
    <comment ref="M1265" authorId="0">
      <text>
        <r>
          <rPr>
            <b/>
            <sz val="9"/>
            <rFont val="Tahoma"/>
            <family val="2"/>
          </rPr>
          <t>190526-122-</t>
        </r>
        <r>
          <rPr>
            <b/>
            <sz val="9"/>
            <rFont val="宋体"/>
            <family val="3"/>
            <charset val="134"/>
          </rPr>
          <t>伊利丹·怒风</t>
        </r>
      </text>
    </comment>
    <comment ref="M126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6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6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67" authorId="0">
      <text>
        <r>
          <rPr>
            <b/>
            <sz val="9"/>
            <rFont val="Tahoma"/>
            <family val="2"/>
          </rPr>
          <t xml:space="preserve">170901-XX-比斯巨兽
</t>
        </r>
      </text>
    </comment>
    <comment ref="O1267" authorId="0">
      <text>
        <r>
          <rPr>
            <b/>
            <sz val="9"/>
            <rFont val="Tahoma"/>
            <family val="2"/>
          </rPr>
          <t>191208-128-</t>
        </r>
        <r>
          <rPr>
            <b/>
            <sz val="9"/>
            <rFont val="宋体"/>
            <family val="3"/>
            <charset val="134"/>
          </rPr>
          <t xml:space="preserve">比斯巨兽
</t>
        </r>
      </text>
    </comment>
    <comment ref="P1268" authorId="0">
      <text>
        <r>
          <rPr>
            <b/>
            <sz val="9"/>
            <rFont val="Tahoma"/>
            <family val="2"/>
          </rPr>
          <t>180525-X54-</t>
        </r>
        <r>
          <rPr>
            <b/>
            <sz val="9"/>
            <rFont val="宋体"/>
            <family val="3"/>
            <charset val="134"/>
          </rPr>
          <t>霍格</t>
        </r>
        <r>
          <rPr>
            <b/>
            <sz val="9"/>
            <rFont val="Tahoma"/>
            <family val="2"/>
          </rPr>
          <t xml:space="preserve">
</t>
        </r>
      </text>
    </comment>
    <comment ref="Q1268" authorId="0">
      <text>
        <r>
          <rPr>
            <b/>
            <sz val="9"/>
            <rFont val="Tahoma"/>
            <family val="2"/>
          </rPr>
          <t>180410-0401-39-</t>
        </r>
        <r>
          <rPr>
            <b/>
            <sz val="9"/>
            <rFont val="宋体"/>
            <family val="3"/>
            <charset val="134"/>
          </rPr>
          <t>霍格</t>
        </r>
        <r>
          <rPr>
            <b/>
            <sz val="9"/>
            <rFont val="Tahoma"/>
            <family val="2"/>
          </rPr>
          <t xml:space="preserve">
</t>
        </r>
      </text>
    </comment>
    <comment ref="O1269" authorId="0">
      <text>
        <r>
          <rPr>
            <b/>
            <sz val="9"/>
            <rFont val="Tahoma"/>
            <family val="2"/>
          </rPr>
          <t>191208-131-</t>
        </r>
        <r>
          <rPr>
            <b/>
            <sz val="9"/>
            <rFont val="宋体"/>
            <family val="3"/>
            <charset val="134"/>
          </rPr>
          <t>黑骑士</t>
        </r>
        <r>
          <rPr>
            <b/>
            <sz val="9"/>
            <rFont val="Tahoma"/>
            <family val="2"/>
          </rPr>
          <t xml:space="preserve">
</t>
        </r>
      </text>
    </comment>
    <comment ref="Q1269" authorId="0">
      <text>
        <r>
          <rPr>
            <b/>
            <sz val="9"/>
            <rFont val="Tahoma"/>
            <family val="2"/>
          </rPr>
          <t>171216-25-</t>
        </r>
        <r>
          <rPr>
            <b/>
            <sz val="9"/>
            <rFont val="宋体"/>
            <family val="3"/>
            <charset val="134"/>
          </rPr>
          <t>黑骑士</t>
        </r>
        <r>
          <rPr>
            <b/>
            <sz val="9"/>
            <rFont val="Tahoma"/>
            <family val="2"/>
          </rPr>
          <t xml:space="preserve">
</t>
        </r>
      </text>
    </comment>
    <comment ref="Q1270" authorId="0">
      <text>
        <r>
          <rPr>
            <b/>
            <sz val="9"/>
            <rFont val="Tahoma"/>
            <family val="2"/>
          </rPr>
          <t>201003-191-</t>
        </r>
        <r>
          <rPr>
            <b/>
            <sz val="9"/>
            <rFont val="宋体"/>
            <family val="3"/>
            <charset val="134"/>
          </rPr>
          <t>萨维斯</t>
        </r>
        <r>
          <rPr>
            <b/>
            <sz val="9"/>
            <rFont val="Tahoma"/>
            <family val="2"/>
          </rPr>
          <t xml:space="preserve">
</t>
        </r>
      </text>
    </comment>
    <comment ref="M1271" authorId="0">
      <text>
        <r>
          <rPr>
            <b/>
            <sz val="9"/>
            <rFont val="Tahoma"/>
            <family val="2"/>
          </rPr>
          <t>200107-154-</t>
        </r>
        <r>
          <rPr>
            <b/>
            <sz val="9"/>
            <rFont val="宋体"/>
            <family val="3"/>
            <charset val="134"/>
          </rPr>
          <t>大检察官怀特迈恩</t>
        </r>
      </text>
    </comment>
    <comment ref="N1271" authorId="0">
      <text>
        <r>
          <rPr>
            <b/>
            <sz val="9"/>
            <rFont val="Tahoma"/>
            <family val="2"/>
          </rPr>
          <t>200309-157-</t>
        </r>
        <r>
          <rPr>
            <b/>
            <sz val="9"/>
            <rFont val="宋体"/>
            <family val="3"/>
            <charset val="134"/>
          </rPr>
          <t>大检察官怀特迈恩</t>
        </r>
      </text>
    </comment>
    <comment ref="M1274" authorId="0">
      <text>
        <r>
          <rPr>
            <b/>
            <sz val="9"/>
            <rFont val="Tahoma"/>
            <family val="2"/>
          </rPr>
          <t>190222-98-</t>
        </r>
        <r>
          <rPr>
            <b/>
            <sz val="9"/>
            <rFont val="宋体"/>
            <family val="3"/>
            <charset val="134"/>
          </rPr>
          <t>格鲁尔</t>
        </r>
      </text>
    </comment>
    <comment ref="Q1274" authorId="0">
      <text>
        <r>
          <rPr>
            <b/>
            <sz val="9"/>
            <color indexed="81"/>
            <rFont val="Tahoma"/>
            <family val="2"/>
          </rPr>
          <t>210324-x218-</t>
        </r>
        <r>
          <rPr>
            <b/>
            <sz val="9"/>
            <color indexed="81"/>
            <rFont val="宋体"/>
            <family val="3"/>
            <charset val="134"/>
          </rPr>
          <t>格鲁尔</t>
        </r>
      </text>
    </comment>
    <comment ref="M1276" authorId="0">
      <text>
        <r>
          <rPr>
            <b/>
            <sz val="9"/>
            <rFont val="Tahoma"/>
            <family val="2"/>
          </rPr>
          <t>190115-89-</t>
        </r>
        <r>
          <rPr>
            <b/>
            <sz val="9"/>
            <rFont val="宋体"/>
            <family val="3"/>
            <charset val="134"/>
          </rPr>
          <t>伊瑟拉</t>
        </r>
      </text>
    </comment>
    <comment ref="M1277" authorId="0">
      <text>
        <r>
          <rPr>
            <b/>
            <sz val="9"/>
            <rFont val="Tahoma"/>
            <family val="2"/>
          </rPr>
          <t>180329-40-</t>
        </r>
        <r>
          <rPr>
            <b/>
            <sz val="9"/>
            <rFont val="宋体"/>
            <family val="3"/>
            <charset val="134"/>
          </rPr>
          <t>奥妮克希亚</t>
        </r>
      </text>
    </comment>
    <comment ref="N1277" authorId="0">
      <text>
        <r>
          <rPr>
            <b/>
            <sz val="9"/>
            <rFont val="Tahoma"/>
            <family val="2"/>
          </rPr>
          <t>180201-31-</t>
        </r>
        <r>
          <rPr>
            <b/>
            <sz val="9"/>
            <rFont val="宋体"/>
            <family val="3"/>
            <charset val="134"/>
          </rPr>
          <t>奥妮克希亚</t>
        </r>
      </text>
    </comment>
    <comment ref="O1277" authorId="0">
      <text>
        <r>
          <rPr>
            <b/>
            <sz val="9"/>
            <rFont val="Tahoma"/>
            <family val="2"/>
          </rPr>
          <t>180716-x55-</t>
        </r>
        <r>
          <rPr>
            <b/>
            <sz val="9"/>
            <rFont val="宋体"/>
            <family val="3"/>
            <charset val="134"/>
          </rPr>
          <t>奥妮克希亚</t>
        </r>
      </text>
    </comment>
    <comment ref="P1277" authorId="0">
      <text>
        <r>
          <rPr>
            <b/>
            <sz val="9"/>
            <rFont val="Tahoma"/>
            <family val="2"/>
          </rPr>
          <t>171127-26-</t>
        </r>
        <r>
          <rPr>
            <b/>
            <sz val="9"/>
            <rFont val="宋体"/>
            <family val="3"/>
            <charset val="134"/>
          </rPr>
          <t>奥妮克希亚</t>
        </r>
      </text>
    </comment>
    <comment ref="M1278" authorId="0">
      <text>
        <r>
          <rPr>
            <b/>
            <sz val="9"/>
            <rFont val="Tahoma"/>
            <family val="2"/>
          </rPr>
          <t>1806151-56-</t>
        </r>
        <r>
          <rPr>
            <b/>
            <sz val="9"/>
            <rFont val="宋体"/>
            <family val="3"/>
            <charset val="134"/>
          </rPr>
          <t>玛里苟斯</t>
        </r>
      </text>
    </comment>
    <comment ref="O127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79" authorId="0">
      <text>
        <r>
          <rPr>
            <b/>
            <sz val="9"/>
            <rFont val="Tahoma"/>
            <family val="2"/>
          </rPr>
          <t>201003-183-</t>
        </r>
        <r>
          <rPr>
            <b/>
            <sz val="9"/>
            <rFont val="宋体"/>
            <family val="3"/>
            <charset val="134"/>
          </rPr>
          <t>诺兹多姆</t>
        </r>
      </text>
    </comment>
    <comment ref="Q1279" authorId="0">
      <text>
        <r>
          <rPr>
            <b/>
            <sz val="9"/>
            <rFont val="Tahoma"/>
            <family val="2"/>
          </rPr>
          <t>180331-38-</t>
        </r>
        <r>
          <rPr>
            <b/>
            <sz val="9"/>
            <rFont val="宋体"/>
            <family val="3"/>
            <charset val="134"/>
          </rPr>
          <t>诺兹多姆</t>
        </r>
      </text>
    </comment>
    <comment ref="O1280" authorId="0">
      <text>
        <r>
          <rPr>
            <b/>
            <sz val="9"/>
            <rFont val="Tahoma"/>
            <family val="2"/>
          </rPr>
          <t>190307-hc-</t>
        </r>
        <r>
          <rPr>
            <b/>
            <sz val="9"/>
            <rFont val="宋体"/>
            <family val="3"/>
            <charset val="134"/>
          </rPr>
          <t>阿莱克丝塔萨</t>
        </r>
      </text>
    </comment>
    <comment ref="P1280" authorId="0">
      <text>
        <r>
          <rPr>
            <b/>
            <sz val="9"/>
            <rFont val="Tahoma"/>
            <family val="2"/>
          </rPr>
          <t>181228-x91-</t>
        </r>
        <r>
          <rPr>
            <b/>
            <sz val="9"/>
            <rFont val="宋体"/>
            <family val="3"/>
            <charset val="134"/>
          </rPr>
          <t>阿莱克丝塔萨</t>
        </r>
      </text>
    </comment>
    <comment ref="Q1280" authorId="0">
      <text>
        <r>
          <rPr>
            <b/>
            <sz val="9"/>
            <rFont val="Tahoma"/>
            <family val="2"/>
          </rPr>
          <t>191102-136-</t>
        </r>
        <r>
          <rPr>
            <b/>
            <sz val="9"/>
            <rFont val="宋体"/>
            <family val="3"/>
            <charset val="134"/>
          </rPr>
          <t>阿莱克丝塔萨</t>
        </r>
      </text>
    </comment>
    <comment ref="Q130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321" authorId="0">
      <text>
        <r>
          <rPr>
            <b/>
            <sz val="9"/>
            <rFont val="Tahoma"/>
            <family val="2"/>
          </rPr>
          <t>20170827-</t>
        </r>
        <r>
          <rPr>
            <b/>
            <sz val="9"/>
            <rFont val="宋体"/>
            <family val="3"/>
            <charset val="134"/>
          </rPr>
          <t>开</t>
        </r>
        <r>
          <rPr>
            <b/>
            <sz val="9"/>
            <rFont val="Tahoma"/>
            <family val="2"/>
          </rPr>
          <t>-1</t>
        </r>
      </text>
    </comment>
    <comment ref="M133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58" authorId="3">
      <text>
        <r>
          <rPr>
            <b/>
            <sz val="9"/>
            <rFont val="Tahoma"/>
            <family val="2"/>
          </rPr>
          <t>180719-hc-</t>
        </r>
        <r>
          <rPr>
            <b/>
            <sz val="9"/>
            <rFont val="宋体"/>
            <family val="3"/>
            <charset val="134"/>
          </rPr>
          <t>圣光护卫者</t>
        </r>
      </text>
    </comment>
    <comment ref="Q1364" authorId="3">
      <text>
        <r>
          <rPr>
            <b/>
            <sz val="9"/>
            <rFont val="Tahoma"/>
            <family val="2"/>
          </rPr>
          <t>170705</t>
        </r>
        <r>
          <rPr>
            <b/>
            <sz val="9"/>
            <rFont val="宋体"/>
            <family val="3"/>
            <charset val="134"/>
          </rPr>
          <t>合</t>
        </r>
        <r>
          <rPr>
            <b/>
            <sz val="9"/>
            <rFont val="Tahoma"/>
            <family val="2"/>
          </rPr>
          <t>1
170805-2</t>
        </r>
      </text>
    </comment>
    <comment ref="N1367" authorId="0">
      <text>
        <r>
          <rPr>
            <b/>
            <sz val="9"/>
            <rFont val="Tahoma"/>
            <family val="2"/>
          </rPr>
          <t>170702</t>
        </r>
        <r>
          <rPr>
            <b/>
            <sz val="9"/>
            <rFont val="宋体"/>
            <family val="3"/>
            <charset val="134"/>
          </rPr>
          <t>合</t>
        </r>
        <r>
          <rPr>
            <b/>
            <sz val="9"/>
            <rFont val="Tahoma"/>
            <family val="2"/>
          </rPr>
          <t>1</t>
        </r>
      </text>
    </comment>
    <comment ref="Q1367" authorId="3">
      <text>
        <r>
          <rPr>
            <b/>
            <sz val="9"/>
            <rFont val="Tahoma"/>
            <family val="2"/>
          </rPr>
          <t xml:space="preserve">170604-1
</t>
        </r>
      </text>
    </comment>
    <comment ref="Q137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82" authorId="0">
      <text>
        <r>
          <rPr>
            <b/>
            <sz val="9"/>
            <rFont val="Tahoma"/>
            <family val="2"/>
          </rPr>
          <t>180613-50-</t>
        </r>
        <r>
          <rPr>
            <b/>
            <sz val="9"/>
            <rFont val="宋体"/>
            <family val="3"/>
            <charset val="134"/>
          </rPr>
          <t>血法师萨尔诺斯斯</t>
        </r>
      </text>
    </comment>
    <comment ref="Q1391" authorId="0">
      <text>
        <r>
          <rPr>
            <b/>
            <sz val="9"/>
            <rFont val="Tahoma"/>
            <family val="2"/>
          </rPr>
          <t>170828-</t>
        </r>
        <r>
          <rPr>
            <b/>
            <sz val="9"/>
            <rFont val="宋体"/>
            <family val="3"/>
            <charset val="134"/>
          </rPr>
          <t>合</t>
        </r>
        <r>
          <rPr>
            <b/>
            <sz val="9"/>
            <rFont val="Tahoma"/>
            <family val="2"/>
          </rPr>
          <t>-2</t>
        </r>
      </text>
    </comment>
    <comment ref="M140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404" authorId="3">
      <text>
        <r>
          <rPr>
            <b/>
            <sz val="9"/>
            <rFont val="Tahoma"/>
            <family val="2"/>
          </rPr>
          <t>180903-hc-</t>
        </r>
        <r>
          <rPr>
            <b/>
            <sz val="9"/>
            <rFont val="宋体"/>
            <family val="3"/>
            <charset val="134"/>
          </rPr>
          <t xml:space="preserve">血骑士
</t>
        </r>
      </text>
    </comment>
    <comment ref="Q1404" authorId="3">
      <text>
        <r>
          <rPr>
            <b/>
            <sz val="9"/>
            <rFont val="Tahoma"/>
            <family val="2"/>
          </rPr>
          <t>180823-hc-</t>
        </r>
        <r>
          <rPr>
            <b/>
            <sz val="9"/>
            <rFont val="宋体"/>
            <family val="3"/>
            <charset val="134"/>
          </rPr>
          <t xml:space="preserve">血骑士
</t>
        </r>
      </text>
    </comment>
    <comment ref="M140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406" authorId="3">
      <text>
        <r>
          <rPr>
            <b/>
            <sz val="9"/>
            <rFont val="Tahoma"/>
            <family val="2"/>
          </rPr>
          <t>180130-hc-</t>
        </r>
        <r>
          <rPr>
            <b/>
            <sz val="9"/>
            <rFont val="宋体"/>
            <family val="3"/>
            <charset val="134"/>
          </rPr>
          <t xml:space="preserve">鱼人领军
</t>
        </r>
      </text>
    </comment>
    <comment ref="O140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40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40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42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38" authorId="0">
      <text>
        <r>
          <rPr>
            <b/>
            <sz val="9"/>
            <rFont val="Tahoma"/>
            <family val="2"/>
          </rPr>
          <t>171127-hc-</t>
        </r>
        <r>
          <rPr>
            <b/>
            <sz val="9"/>
            <rFont val="宋体"/>
            <family val="3"/>
            <charset val="134"/>
          </rPr>
          <t>死亡之翼</t>
        </r>
      </text>
    </comment>
    <comment ref="Q144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43" authorId="0">
      <text>
        <r>
          <rPr>
            <b/>
            <sz val="9"/>
            <color indexed="81"/>
            <rFont val="Tahoma"/>
            <family val="2"/>
          </rPr>
          <t>190807-zs-</t>
        </r>
        <r>
          <rPr>
            <b/>
            <sz val="9"/>
            <color indexed="81"/>
            <rFont val="宋体"/>
            <family val="3"/>
            <charset val="134"/>
          </rPr>
          <t>发掘潜力</t>
        </r>
      </text>
    </comment>
    <comment ref="O1443" authorId="0">
      <text>
        <r>
          <rPr>
            <b/>
            <sz val="9"/>
            <color indexed="81"/>
            <rFont val="Tahoma"/>
            <family val="2"/>
          </rPr>
          <t>190807-zs-</t>
        </r>
        <r>
          <rPr>
            <b/>
            <sz val="9"/>
            <color indexed="81"/>
            <rFont val="宋体"/>
            <family val="3"/>
            <charset val="134"/>
          </rPr>
          <t>发掘潜力</t>
        </r>
      </text>
    </comment>
    <comment ref="N144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45" authorId="0">
      <text>
        <r>
          <rPr>
            <b/>
            <sz val="9"/>
            <color indexed="81"/>
            <rFont val="Tahoma"/>
            <family val="2"/>
          </rPr>
          <t>190906-hc-</t>
        </r>
        <r>
          <rPr>
            <b/>
            <sz val="9"/>
            <color indexed="81"/>
            <rFont val="宋体"/>
            <family val="3"/>
            <charset val="134"/>
          </rPr>
          <t>蜂群来袭</t>
        </r>
      </text>
    </comment>
    <comment ref="N1447" authorId="0">
      <text>
        <r>
          <rPr>
            <b/>
            <sz val="9"/>
            <color indexed="81"/>
            <rFont val="Tahoma"/>
            <family val="2"/>
          </rPr>
          <t>191120-67-</t>
        </r>
        <r>
          <rPr>
            <b/>
            <sz val="9"/>
            <color indexed="81"/>
            <rFont val="宋体"/>
            <family val="3"/>
            <charset val="134"/>
          </rPr>
          <t>启迪者伊莉斯</t>
        </r>
      </text>
    </comment>
    <comment ref="O1447" authorId="0">
      <text>
        <r>
          <rPr>
            <b/>
            <sz val="9"/>
            <color indexed="81"/>
            <rFont val="Tahoma"/>
            <family val="2"/>
          </rPr>
          <t>190807-7-</t>
        </r>
        <r>
          <rPr>
            <b/>
            <sz val="9"/>
            <color indexed="81"/>
            <rFont val="宋体"/>
            <family val="3"/>
            <charset val="134"/>
          </rPr>
          <t>启迪者伊莉斯</t>
        </r>
      </text>
    </comment>
    <comment ref="Q1447" authorId="0">
      <text>
        <r>
          <rPr>
            <b/>
            <sz val="9"/>
            <color indexed="81"/>
            <rFont val="Tahoma"/>
            <family val="2"/>
          </rPr>
          <t>190807-28-</t>
        </r>
        <r>
          <rPr>
            <b/>
            <sz val="9"/>
            <color indexed="81"/>
            <rFont val="宋体"/>
            <family val="3"/>
            <charset val="134"/>
          </rPr>
          <t>启迪者伊莉斯</t>
        </r>
      </text>
    </comment>
    <comment ref="N1448" authorId="0">
      <text>
        <r>
          <rPr>
            <b/>
            <sz val="9"/>
            <color indexed="81"/>
            <rFont val="Tahoma"/>
            <family val="2"/>
          </rPr>
          <t>200131-hc-</t>
        </r>
        <r>
          <rPr>
            <b/>
            <sz val="9"/>
            <color indexed="81"/>
            <rFont val="宋体"/>
            <family val="3"/>
            <charset val="134"/>
          </rPr>
          <t>绿洲涌动者</t>
        </r>
      </text>
    </comment>
    <comment ref="O145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52" authorId="0">
      <text>
        <r>
          <rPr>
            <b/>
            <sz val="9"/>
            <color indexed="81"/>
            <rFont val="Tahoma"/>
            <family val="2"/>
          </rPr>
          <t>190807-41-</t>
        </r>
        <r>
          <rPr>
            <b/>
            <sz val="9"/>
            <color indexed="81"/>
            <rFont val="宋体"/>
            <family val="3"/>
            <charset val="134"/>
          </rPr>
          <t>打开宝库</t>
        </r>
      </text>
    </comment>
    <comment ref="M1457" authorId="0">
      <text>
        <r>
          <rPr>
            <b/>
            <sz val="9"/>
            <color indexed="81"/>
            <rFont val="Tahoma"/>
            <family val="2"/>
          </rPr>
          <t>190901-hc-</t>
        </r>
        <r>
          <rPr>
            <b/>
            <sz val="9"/>
            <color indexed="81"/>
            <rFont val="宋体"/>
            <family val="3"/>
            <charset val="134"/>
          </rPr>
          <t>土狼头领</t>
        </r>
      </text>
    </comment>
    <comment ref="N1461" authorId="0">
      <text>
        <r>
          <rPr>
            <b/>
            <sz val="9"/>
            <color indexed="81"/>
            <rFont val="Tahoma"/>
            <family val="2"/>
          </rPr>
          <t>190920-hc-</t>
        </r>
        <r>
          <rPr>
            <b/>
            <sz val="9"/>
            <color indexed="81"/>
            <rFont val="宋体"/>
            <family val="3"/>
            <charset val="134"/>
          </rPr>
          <t>恐龙大师布莱恩</t>
        </r>
      </text>
    </comment>
    <comment ref="O1461" authorId="0">
      <text>
        <r>
          <rPr>
            <b/>
            <sz val="9"/>
            <color indexed="81"/>
            <rFont val="Tahoma"/>
            <family val="2"/>
          </rPr>
          <t>191016-hc-</t>
        </r>
        <r>
          <rPr>
            <b/>
            <sz val="9"/>
            <color indexed="81"/>
            <rFont val="宋体"/>
            <family val="3"/>
            <charset val="134"/>
          </rPr>
          <t>恐龙大师布莱恩</t>
        </r>
      </text>
    </comment>
    <comment ref="P1461" authorId="0">
      <text>
        <r>
          <rPr>
            <b/>
            <sz val="9"/>
            <color indexed="81"/>
            <rFont val="Tahoma"/>
            <family val="2"/>
          </rPr>
          <t>191007-hc-</t>
        </r>
        <r>
          <rPr>
            <b/>
            <sz val="9"/>
            <color indexed="81"/>
            <rFont val="宋体"/>
            <family val="3"/>
            <charset val="134"/>
          </rPr>
          <t>恐龙大师布莱恩</t>
        </r>
      </text>
    </comment>
    <comment ref="Q1461" authorId="0">
      <text>
        <r>
          <rPr>
            <b/>
            <sz val="9"/>
            <color indexed="81"/>
            <rFont val="Tahoma"/>
            <family val="2"/>
          </rPr>
          <t>191016-hc-</t>
        </r>
        <r>
          <rPr>
            <b/>
            <sz val="9"/>
            <color indexed="81"/>
            <rFont val="宋体"/>
            <family val="3"/>
            <charset val="134"/>
          </rPr>
          <t>恐龙大师布莱恩</t>
        </r>
      </text>
    </comment>
    <comment ref="N1462" authorId="0">
      <text>
        <r>
          <rPr>
            <b/>
            <sz val="9"/>
            <color indexed="81"/>
            <rFont val="Tahoma"/>
            <family val="2"/>
          </rPr>
          <t>190807-zs-</t>
        </r>
        <r>
          <rPr>
            <b/>
            <sz val="9"/>
            <color indexed="81"/>
            <rFont val="宋体"/>
            <family val="3"/>
            <charset val="134"/>
          </rPr>
          <t>洗劫天空殿</t>
        </r>
      </text>
    </comment>
    <comment ref="O1462" authorId="0">
      <text>
        <r>
          <rPr>
            <b/>
            <sz val="9"/>
            <color indexed="81"/>
            <rFont val="Tahoma"/>
            <family val="2"/>
          </rPr>
          <t>191221-61-</t>
        </r>
        <r>
          <rPr>
            <b/>
            <sz val="9"/>
            <color indexed="81"/>
            <rFont val="宋体"/>
            <family val="3"/>
            <charset val="134"/>
          </rPr>
          <t>洗劫天空殿</t>
        </r>
      </text>
    </comment>
    <comment ref="Q1462" authorId="0">
      <text>
        <r>
          <rPr>
            <b/>
            <sz val="9"/>
            <color indexed="81"/>
            <rFont val="Tahoma"/>
            <family val="2"/>
          </rPr>
          <t>190807-3-</t>
        </r>
        <r>
          <rPr>
            <b/>
            <sz val="9"/>
            <color indexed="81"/>
            <rFont val="宋体"/>
            <family val="3"/>
            <charset val="134"/>
          </rPr>
          <t>洗劫天空殿</t>
        </r>
      </text>
    </comment>
    <comment ref="P146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69" authorId="0">
      <text>
        <r>
          <rPr>
            <b/>
            <sz val="9"/>
            <color indexed="81"/>
            <rFont val="Tahoma"/>
            <family val="2"/>
          </rPr>
          <t>190807-22-</t>
        </r>
        <r>
          <rPr>
            <b/>
            <sz val="9"/>
            <color indexed="81"/>
            <rFont val="宋体"/>
            <family val="3"/>
            <charset val="134"/>
          </rPr>
          <t>考古专家雷诺</t>
        </r>
      </text>
    </comment>
    <comment ref="Q1469" authorId="0">
      <text>
        <r>
          <rPr>
            <b/>
            <sz val="9"/>
            <color indexed="81"/>
            <rFont val="Tahoma"/>
            <family val="2"/>
          </rPr>
          <t>190902-59-</t>
        </r>
        <r>
          <rPr>
            <b/>
            <sz val="9"/>
            <color indexed="81"/>
            <rFont val="宋体"/>
            <family val="3"/>
            <charset val="134"/>
          </rPr>
          <t>考古专家雷诺</t>
        </r>
      </text>
    </comment>
    <comment ref="M1472" authorId="0">
      <text>
        <r>
          <rPr>
            <b/>
            <sz val="9"/>
            <color indexed="81"/>
            <rFont val="Tahoma"/>
            <family val="2"/>
          </rPr>
          <t>191120-78-</t>
        </r>
        <r>
          <rPr>
            <b/>
            <sz val="9"/>
            <color indexed="81"/>
            <rFont val="宋体"/>
            <family val="3"/>
            <charset val="134"/>
          </rPr>
          <t>制作木乃伊</t>
        </r>
      </text>
    </comment>
    <comment ref="P1472" authorId="0">
      <text>
        <r>
          <rPr>
            <b/>
            <sz val="9"/>
            <color indexed="81"/>
            <rFont val="Tahoma"/>
            <family val="2"/>
          </rPr>
          <t>190915-44-</t>
        </r>
        <r>
          <rPr>
            <b/>
            <sz val="9"/>
            <color indexed="81"/>
            <rFont val="宋体"/>
            <family val="3"/>
            <charset val="134"/>
          </rPr>
          <t>制作木乃伊</t>
        </r>
      </text>
    </comment>
    <comment ref="N1475" authorId="0">
      <text>
        <r>
          <rPr>
            <b/>
            <sz val="9"/>
            <color indexed="81"/>
            <rFont val="Tahoma"/>
            <family val="2"/>
          </rPr>
          <t>191229-hc-</t>
        </r>
        <r>
          <rPr>
            <b/>
            <sz val="9"/>
            <color indexed="81"/>
            <rFont val="宋体"/>
            <family val="3"/>
            <charset val="134"/>
          </rPr>
          <t>微型木乃伊</t>
        </r>
      </text>
    </comment>
    <comment ref="O1475" authorId="0">
      <text>
        <r>
          <rPr>
            <b/>
            <sz val="9"/>
            <color indexed="81"/>
            <rFont val="Tahoma"/>
            <family val="2"/>
          </rPr>
          <t>200112-hc-</t>
        </r>
        <r>
          <rPr>
            <b/>
            <sz val="9"/>
            <color indexed="81"/>
            <rFont val="宋体"/>
            <family val="3"/>
            <charset val="134"/>
          </rPr>
          <t>微型木乃伊</t>
        </r>
      </text>
    </comment>
    <comment ref="P147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75" authorId="0">
      <text>
        <r>
          <rPr>
            <b/>
            <sz val="9"/>
            <color indexed="81"/>
            <rFont val="Tahoma"/>
            <family val="2"/>
          </rPr>
          <t>200112-hc-</t>
        </r>
        <r>
          <rPr>
            <b/>
            <sz val="9"/>
            <color indexed="81"/>
            <rFont val="宋体"/>
            <family val="3"/>
            <charset val="134"/>
          </rPr>
          <t>微型木乃伊</t>
        </r>
      </text>
    </comment>
    <comment ref="M1476" authorId="0">
      <text>
        <r>
          <rPr>
            <b/>
            <sz val="9"/>
            <color indexed="81"/>
            <rFont val="Tahoma"/>
            <family val="2"/>
          </rPr>
          <t>191102-hc-</t>
        </r>
        <r>
          <rPr>
            <b/>
            <sz val="9"/>
            <color indexed="81"/>
            <rFont val="宋体"/>
            <family val="3"/>
            <charset val="134"/>
          </rPr>
          <t>沙漠爵士芬利</t>
        </r>
      </text>
    </comment>
    <comment ref="N1476" authorId="0">
      <text>
        <r>
          <rPr>
            <b/>
            <sz val="9"/>
            <color indexed="81"/>
            <rFont val="Tahoma"/>
            <family val="2"/>
          </rPr>
          <t>190807-3-</t>
        </r>
        <r>
          <rPr>
            <b/>
            <sz val="9"/>
            <color indexed="81"/>
            <rFont val="宋体"/>
            <family val="3"/>
            <charset val="134"/>
          </rPr>
          <t>沙漠爵士芬利</t>
        </r>
      </text>
    </comment>
    <comment ref="N1481" authorId="0">
      <text>
        <r>
          <rPr>
            <b/>
            <sz val="9"/>
            <color indexed="81"/>
            <rFont val="Tahoma"/>
            <family val="2"/>
          </rPr>
          <t>190830-hc-</t>
        </r>
        <r>
          <rPr>
            <b/>
            <sz val="9"/>
            <color indexed="81"/>
            <rFont val="宋体"/>
            <family val="3"/>
            <charset val="134"/>
          </rPr>
          <t>鱼人为王</t>
        </r>
      </text>
    </comment>
    <comment ref="O148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82" authorId="0">
      <text>
        <r>
          <rPr>
            <b/>
            <sz val="9"/>
            <color indexed="81"/>
            <rFont val="Tahoma"/>
            <family val="2"/>
          </rPr>
          <t>190807-zs-</t>
        </r>
        <r>
          <rPr>
            <b/>
            <sz val="9"/>
            <color indexed="81"/>
            <rFont val="宋体"/>
            <family val="3"/>
            <charset val="134"/>
          </rPr>
          <t>激活方尖碑</t>
        </r>
      </text>
    </comment>
    <comment ref="O1488" authorId="0">
      <text>
        <r>
          <rPr>
            <b/>
            <sz val="9"/>
            <color indexed="81"/>
            <rFont val="Tahoma"/>
            <family val="2"/>
          </rPr>
          <t>191023-hc-</t>
        </r>
        <r>
          <rPr>
            <b/>
            <sz val="9"/>
            <color indexed="81"/>
            <rFont val="宋体"/>
            <family val="3"/>
            <charset val="134"/>
          </rPr>
          <t>接引冥神</t>
        </r>
      </text>
    </comment>
    <comment ref="P148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88" authorId="0">
      <text>
        <r>
          <rPr>
            <b/>
            <sz val="9"/>
            <color indexed="81"/>
            <rFont val="Tahoma"/>
            <family val="2"/>
          </rPr>
          <t>191102-hc-</t>
        </r>
        <r>
          <rPr>
            <b/>
            <sz val="9"/>
            <color indexed="81"/>
            <rFont val="宋体"/>
            <family val="3"/>
            <charset val="134"/>
          </rPr>
          <t>接引冥神</t>
        </r>
      </text>
    </comment>
    <comment ref="P1489" authorId="0">
      <text>
        <r>
          <rPr>
            <b/>
            <sz val="9"/>
            <color indexed="81"/>
            <rFont val="Tahoma"/>
            <family val="2"/>
          </rPr>
          <t>190915-hc-</t>
        </r>
        <r>
          <rPr>
            <b/>
            <sz val="9"/>
            <color indexed="81"/>
            <rFont val="宋体"/>
            <family val="3"/>
            <charset val="134"/>
          </rPr>
          <t>高阶祭司阿门特</t>
        </r>
      </text>
    </comment>
    <comment ref="O1492" authorId="0">
      <text>
        <r>
          <rPr>
            <b/>
            <sz val="9"/>
            <color indexed="81"/>
            <rFont val="Tahoma"/>
            <family val="2"/>
          </rPr>
          <t>191221-88-</t>
        </r>
        <r>
          <rPr>
            <b/>
            <sz val="9"/>
            <color indexed="81"/>
            <rFont val="宋体"/>
            <family val="3"/>
            <charset val="134"/>
          </rPr>
          <t>劫掠集市</t>
        </r>
      </text>
    </comment>
    <comment ref="M1496" authorId="0">
      <text>
        <r>
          <rPr>
            <b/>
            <sz val="9"/>
            <color indexed="81"/>
            <rFont val="Tahoma"/>
            <family val="2"/>
          </rPr>
          <t>201212-hc-</t>
        </r>
        <r>
          <rPr>
            <b/>
            <sz val="9"/>
            <color indexed="81"/>
            <rFont val="宋体"/>
            <family val="3"/>
            <charset val="134"/>
          </rPr>
          <t>连环腿大师</t>
        </r>
      </text>
    </comment>
    <comment ref="O1496" authorId="0">
      <text>
        <r>
          <rPr>
            <b/>
            <sz val="9"/>
            <color indexed="81"/>
            <rFont val="Tahoma"/>
            <family val="2"/>
          </rPr>
          <t>201212-hc-</t>
        </r>
        <r>
          <rPr>
            <b/>
            <sz val="9"/>
            <color indexed="81"/>
            <rFont val="宋体"/>
            <family val="3"/>
            <charset val="134"/>
          </rPr>
          <t>连环腿大师</t>
        </r>
      </text>
    </comment>
    <comment ref="P1500" authorId="0">
      <text>
        <r>
          <rPr>
            <b/>
            <sz val="9"/>
            <color indexed="81"/>
            <rFont val="Tahoma"/>
            <family val="2"/>
          </rPr>
          <t>190807-1-</t>
        </r>
        <r>
          <rPr>
            <b/>
            <sz val="9"/>
            <color indexed="81"/>
            <rFont val="宋体"/>
            <family val="3"/>
            <charset val="134"/>
          </rPr>
          <t>被埋葬的安卡</t>
        </r>
      </text>
    </comment>
    <comment ref="M1503" authorId="0">
      <text>
        <r>
          <rPr>
            <b/>
            <sz val="9"/>
            <color indexed="81"/>
            <rFont val="Tahoma"/>
            <family val="2"/>
          </rPr>
          <t>190911-hc-</t>
        </r>
        <r>
          <rPr>
            <b/>
            <sz val="9"/>
            <color indexed="81"/>
            <rFont val="宋体"/>
            <family val="3"/>
            <charset val="134"/>
          </rPr>
          <t>腐化水源</t>
        </r>
      </text>
    </comment>
    <comment ref="N1503" authorId="0">
      <text>
        <r>
          <rPr>
            <b/>
            <sz val="9"/>
            <color indexed="81"/>
            <rFont val="Tahoma"/>
            <family val="2"/>
          </rPr>
          <t>190811-38-</t>
        </r>
        <r>
          <rPr>
            <b/>
            <sz val="9"/>
            <color indexed="81"/>
            <rFont val="宋体"/>
            <family val="3"/>
            <charset val="134"/>
          </rPr>
          <t>腐化水源</t>
        </r>
      </text>
    </comment>
    <comment ref="O1503" authorId="0">
      <text>
        <r>
          <rPr>
            <b/>
            <sz val="9"/>
            <color indexed="81"/>
            <rFont val="Tahoma"/>
            <family val="2"/>
          </rPr>
          <t>190807-2-</t>
        </r>
        <r>
          <rPr>
            <b/>
            <sz val="9"/>
            <color indexed="81"/>
            <rFont val="宋体"/>
            <family val="3"/>
            <charset val="134"/>
          </rPr>
          <t>腐化水源</t>
        </r>
      </text>
    </comment>
    <comment ref="P1503" authorId="0">
      <text>
        <r>
          <rPr>
            <b/>
            <sz val="9"/>
            <color indexed="81"/>
            <rFont val="Tahoma"/>
            <family val="2"/>
          </rPr>
          <t>190807-zs-</t>
        </r>
        <r>
          <rPr>
            <b/>
            <sz val="9"/>
            <color indexed="81"/>
            <rFont val="宋体"/>
            <family val="3"/>
            <charset val="134"/>
          </rPr>
          <t>腐化水源</t>
        </r>
      </text>
    </comment>
    <comment ref="Q1503" authorId="0">
      <text>
        <r>
          <rPr>
            <b/>
            <sz val="9"/>
            <color indexed="81"/>
            <rFont val="Tahoma"/>
            <family val="2"/>
          </rPr>
          <t>190807-14-</t>
        </r>
        <r>
          <rPr>
            <b/>
            <sz val="9"/>
            <color indexed="81"/>
            <rFont val="宋体"/>
            <family val="3"/>
            <charset val="134"/>
          </rPr>
          <t>腐化水源</t>
        </r>
      </text>
    </comment>
    <comment ref="N150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50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506" authorId="0">
      <text>
        <r>
          <rPr>
            <b/>
            <sz val="9"/>
            <color indexed="81"/>
            <rFont val="Tahoma"/>
            <family val="2"/>
          </rPr>
          <t>190913-hc-</t>
        </r>
        <r>
          <rPr>
            <b/>
            <sz val="9"/>
            <color indexed="81"/>
            <rFont val="宋体"/>
            <family val="3"/>
            <charset val="134"/>
          </rPr>
          <t>武装胡蜂</t>
        </r>
      </text>
    </comment>
    <comment ref="O1508" authorId="0">
      <text>
        <r>
          <rPr>
            <b/>
            <sz val="9"/>
            <color indexed="81"/>
            <rFont val="Tahoma"/>
            <family val="2"/>
          </rPr>
          <t>200810-hc-</t>
        </r>
        <r>
          <rPr>
            <b/>
            <sz val="9"/>
            <color indexed="81"/>
            <rFont val="宋体"/>
            <family val="3"/>
            <charset val="134"/>
          </rPr>
          <t>分裂战斧</t>
        </r>
      </text>
    </comment>
    <comment ref="N1509" authorId="0">
      <text>
        <r>
          <rPr>
            <b/>
            <sz val="9"/>
            <color indexed="81"/>
            <rFont val="Tahoma"/>
            <family val="2"/>
          </rPr>
          <t>191120-67-</t>
        </r>
        <r>
          <rPr>
            <b/>
            <sz val="9"/>
            <color indexed="81"/>
            <rFont val="宋体"/>
            <family val="3"/>
            <charset val="134"/>
          </rPr>
          <t>维西纳</t>
        </r>
      </text>
    </comment>
    <comment ref="P1509" authorId="0">
      <text>
        <r>
          <rPr>
            <b/>
            <sz val="9"/>
            <color indexed="81"/>
            <rFont val="Tahoma"/>
            <family val="2"/>
          </rPr>
          <t>190826-37-</t>
        </r>
        <r>
          <rPr>
            <b/>
            <sz val="9"/>
            <color indexed="81"/>
            <rFont val="宋体"/>
            <family val="3"/>
            <charset val="134"/>
          </rPr>
          <t>维西纳</t>
        </r>
      </text>
    </comment>
    <comment ref="M1511" authorId="0">
      <text>
        <r>
          <rPr>
            <b/>
            <sz val="9"/>
            <color indexed="81"/>
            <rFont val="Tahoma"/>
            <family val="2"/>
          </rPr>
          <t>190911-hc-</t>
        </r>
        <r>
          <rPr>
            <b/>
            <sz val="9"/>
            <color indexed="81"/>
            <rFont val="宋体"/>
            <family val="3"/>
            <charset val="134"/>
          </rPr>
          <t>魔古血肉塑造者</t>
        </r>
      </text>
    </comment>
    <comment ref="N151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511" authorId="0">
      <text>
        <r>
          <rPr>
            <b/>
            <sz val="9"/>
            <color indexed="81"/>
            <rFont val="Tahoma"/>
            <family val="2"/>
          </rPr>
          <t>190913-hc-</t>
        </r>
        <r>
          <rPr>
            <b/>
            <sz val="9"/>
            <color indexed="81"/>
            <rFont val="宋体"/>
            <family val="3"/>
            <charset val="134"/>
          </rPr>
          <t>魔古血肉塑造者</t>
        </r>
      </text>
    </comment>
    <comment ref="P1511" authorId="0">
      <text>
        <r>
          <rPr>
            <b/>
            <sz val="9"/>
            <color indexed="81"/>
            <rFont val="Tahoma"/>
            <family val="2"/>
          </rPr>
          <t>191102-hc-</t>
        </r>
        <r>
          <rPr>
            <b/>
            <sz val="9"/>
            <color indexed="81"/>
            <rFont val="宋体"/>
            <family val="3"/>
            <charset val="134"/>
          </rPr>
          <t>魔古血肉塑造者</t>
        </r>
      </text>
    </comment>
    <comment ref="O151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51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520" authorId="0">
      <text>
        <r>
          <rPr>
            <b/>
            <sz val="9"/>
            <color indexed="81"/>
            <rFont val="Tahoma"/>
            <family val="2"/>
          </rPr>
          <t>191102-hc-</t>
        </r>
        <r>
          <rPr>
            <b/>
            <sz val="9"/>
            <color indexed="81"/>
            <rFont val="宋体"/>
            <family val="3"/>
            <charset val="134"/>
          </rPr>
          <t>黑暗法老塔卡恒</t>
        </r>
      </text>
    </comment>
    <comment ref="M1525" authorId="0">
      <text>
        <r>
          <rPr>
            <b/>
            <sz val="9"/>
            <color indexed="81"/>
            <rFont val="Tahoma"/>
            <family val="2"/>
          </rPr>
          <t>191228-hc-</t>
        </r>
        <r>
          <rPr>
            <b/>
            <sz val="9"/>
            <color indexed="81"/>
            <rFont val="宋体"/>
            <family val="3"/>
            <charset val="134"/>
          </rPr>
          <t>电缆长枪</t>
        </r>
      </text>
    </comment>
    <comment ref="N1525" authorId="0">
      <text>
        <r>
          <rPr>
            <b/>
            <sz val="9"/>
            <color indexed="81"/>
            <rFont val="Tahoma"/>
            <family val="2"/>
          </rPr>
          <t>200101-hc-</t>
        </r>
        <r>
          <rPr>
            <b/>
            <sz val="9"/>
            <color indexed="81"/>
            <rFont val="宋体"/>
            <family val="3"/>
            <charset val="134"/>
          </rPr>
          <t>电缆长枪</t>
        </r>
      </text>
    </comment>
    <comment ref="O152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525" authorId="0">
      <text>
        <r>
          <rPr>
            <b/>
            <sz val="9"/>
            <color indexed="81"/>
            <rFont val="Tahoma"/>
            <family val="2"/>
          </rPr>
          <t>200112-hc-</t>
        </r>
        <r>
          <rPr>
            <b/>
            <sz val="9"/>
            <color indexed="81"/>
            <rFont val="宋体"/>
            <family val="3"/>
            <charset val="134"/>
          </rPr>
          <t>电缆长枪</t>
        </r>
      </text>
    </comment>
    <comment ref="Q1525" authorId="0">
      <text>
        <r>
          <rPr>
            <b/>
            <sz val="9"/>
            <color indexed="81"/>
            <rFont val="Tahoma"/>
            <family val="2"/>
          </rPr>
          <t>200112-hc-</t>
        </r>
        <r>
          <rPr>
            <b/>
            <sz val="9"/>
            <color indexed="81"/>
            <rFont val="宋体"/>
            <family val="3"/>
            <charset val="134"/>
          </rPr>
          <t>电缆长枪</t>
        </r>
      </text>
    </comment>
    <comment ref="P1529" authorId="0">
      <text>
        <r>
          <rPr>
            <b/>
            <sz val="9"/>
            <color indexed="81"/>
            <rFont val="Tahoma"/>
            <family val="2"/>
          </rPr>
          <t>191208-65-</t>
        </r>
        <r>
          <rPr>
            <b/>
            <sz val="9"/>
            <color indexed="81"/>
            <rFont val="宋体"/>
            <family val="3"/>
            <charset val="134"/>
          </rPr>
          <t>硕铠鼠</t>
        </r>
      </text>
    </comment>
    <comment ref="M1537" authorId="0">
      <text>
        <r>
          <rPr>
            <b/>
            <sz val="9"/>
            <color indexed="81"/>
            <rFont val="Tahoma"/>
            <family val="2"/>
          </rPr>
          <t>190816-hc-</t>
        </r>
        <r>
          <rPr>
            <b/>
            <sz val="9"/>
            <color indexed="81"/>
            <rFont val="宋体"/>
            <family val="3"/>
            <charset val="134"/>
          </rPr>
          <t>了不起的杰弗里斯</t>
        </r>
      </text>
    </comment>
    <comment ref="N1537" authorId="0">
      <text>
        <r>
          <rPr>
            <b/>
            <sz val="9"/>
            <color indexed="81"/>
            <rFont val="Tahoma"/>
            <family val="2"/>
          </rPr>
          <t>190830-hc-</t>
        </r>
        <r>
          <rPr>
            <b/>
            <sz val="9"/>
            <color indexed="81"/>
            <rFont val="宋体"/>
            <family val="3"/>
            <charset val="134"/>
          </rPr>
          <t>了不起的杰弗里斯</t>
        </r>
      </text>
    </comment>
    <comment ref="O1537" authorId="0">
      <text>
        <r>
          <rPr>
            <b/>
            <sz val="9"/>
            <color indexed="81"/>
            <rFont val="Tahoma"/>
            <family val="2"/>
          </rPr>
          <t>190831-hc-</t>
        </r>
        <r>
          <rPr>
            <b/>
            <sz val="9"/>
            <color indexed="81"/>
            <rFont val="宋体"/>
            <family val="3"/>
            <charset val="134"/>
          </rPr>
          <t>了不起的杰弗里斯</t>
        </r>
      </text>
    </comment>
    <comment ref="P1537" authorId="0">
      <text>
        <r>
          <rPr>
            <b/>
            <sz val="9"/>
            <color indexed="81"/>
            <rFont val="Tahoma"/>
            <family val="2"/>
          </rPr>
          <t>190817-hc-</t>
        </r>
        <r>
          <rPr>
            <b/>
            <sz val="9"/>
            <color indexed="81"/>
            <rFont val="宋体"/>
            <family val="3"/>
            <charset val="134"/>
          </rPr>
          <t>了不起的杰弗里斯</t>
        </r>
      </text>
    </comment>
    <comment ref="Q1537" authorId="0">
      <text>
        <r>
          <rPr>
            <b/>
            <sz val="9"/>
            <color indexed="81"/>
            <rFont val="Tahoma"/>
            <family val="2"/>
          </rPr>
          <t>190817-hc-</t>
        </r>
        <r>
          <rPr>
            <b/>
            <sz val="9"/>
            <color indexed="81"/>
            <rFont val="宋体"/>
            <family val="3"/>
            <charset val="134"/>
          </rPr>
          <t>了不起的杰弗里斯</t>
        </r>
      </text>
    </comment>
    <comment ref="O1538" authorId="0">
      <text>
        <r>
          <rPr>
            <b/>
            <sz val="9"/>
            <color indexed="81"/>
            <rFont val="Tahoma"/>
            <family val="2"/>
          </rPr>
          <t>190913-hc-</t>
        </r>
        <r>
          <rPr>
            <b/>
            <sz val="9"/>
            <color indexed="81"/>
            <rFont val="宋体"/>
            <family val="3"/>
            <charset val="134"/>
          </rPr>
          <t>奋进的探险者</t>
        </r>
      </text>
    </comment>
    <comment ref="M1539" authorId="0">
      <text>
        <r>
          <rPr>
            <b/>
            <sz val="9"/>
            <color indexed="81"/>
            <rFont val="Tahoma"/>
            <family val="2"/>
          </rPr>
          <t>190911-hc-</t>
        </r>
        <r>
          <rPr>
            <b/>
            <sz val="9"/>
            <color indexed="81"/>
            <rFont val="宋体"/>
            <family val="3"/>
            <charset val="134"/>
          </rPr>
          <t>奋进的探险者</t>
        </r>
      </text>
    </comment>
    <comment ref="N153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39" authorId="0">
      <text>
        <r>
          <rPr>
            <b/>
            <sz val="9"/>
            <color indexed="81"/>
            <rFont val="Tahoma"/>
            <family val="2"/>
          </rPr>
          <t>191023-hc-</t>
        </r>
        <r>
          <rPr>
            <b/>
            <sz val="9"/>
            <color indexed="81"/>
            <rFont val="宋体"/>
            <family val="3"/>
            <charset val="134"/>
          </rPr>
          <t>受伤的托维尔人</t>
        </r>
      </text>
    </comment>
    <comment ref="O154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4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68" authorId="0">
      <text>
        <r>
          <rPr>
            <b/>
            <sz val="9"/>
            <color indexed="81"/>
            <rFont val="Tahoma"/>
            <family val="2"/>
          </rPr>
          <t>190807-42-</t>
        </r>
        <r>
          <rPr>
            <b/>
            <sz val="9"/>
            <color indexed="81"/>
            <rFont val="宋体"/>
            <family val="3"/>
            <charset val="134"/>
          </rPr>
          <t>希亚玛特</t>
        </r>
      </text>
    </comment>
    <comment ref="N1568" authorId="0">
      <text>
        <r>
          <rPr>
            <b/>
            <sz val="9"/>
            <color indexed="81"/>
            <rFont val="Tahoma"/>
            <family val="2"/>
          </rPr>
          <t>190920-hc-</t>
        </r>
        <r>
          <rPr>
            <b/>
            <sz val="9"/>
            <color indexed="81"/>
            <rFont val="宋体"/>
            <family val="3"/>
            <charset val="134"/>
          </rPr>
          <t>希亚玛特</t>
        </r>
      </text>
    </comment>
    <comment ref="O1568" authorId="0">
      <text>
        <r>
          <rPr>
            <b/>
            <sz val="9"/>
            <color indexed="81"/>
            <rFont val="Tahoma"/>
            <family val="2"/>
          </rPr>
          <t>191016-hc-</t>
        </r>
        <r>
          <rPr>
            <b/>
            <sz val="9"/>
            <color indexed="81"/>
            <rFont val="宋体"/>
            <family val="3"/>
            <charset val="134"/>
          </rPr>
          <t>希亚玛特</t>
        </r>
      </text>
    </comment>
    <comment ref="P1568" authorId="0">
      <text>
        <r>
          <rPr>
            <b/>
            <sz val="9"/>
            <color indexed="81"/>
            <rFont val="Tahoma"/>
            <family val="2"/>
          </rPr>
          <t>200308-73-</t>
        </r>
        <r>
          <rPr>
            <b/>
            <sz val="9"/>
            <color indexed="81"/>
            <rFont val="宋体"/>
            <family val="3"/>
            <charset val="134"/>
          </rPr>
          <t>希亚玛特</t>
        </r>
      </text>
    </comment>
    <comment ref="Q1568" authorId="0">
      <text>
        <r>
          <rPr>
            <b/>
            <sz val="9"/>
            <color indexed="81"/>
            <rFont val="Tahoma"/>
            <family val="2"/>
          </rPr>
          <t>191102-hc-</t>
        </r>
        <r>
          <rPr>
            <b/>
            <sz val="9"/>
            <color indexed="81"/>
            <rFont val="宋体"/>
            <family val="3"/>
            <charset val="134"/>
          </rPr>
          <t>希亚玛特</t>
        </r>
      </text>
    </comment>
    <comment ref="M1571" authorId="0">
      <text>
        <r>
          <rPr>
            <b/>
            <sz val="9"/>
            <color indexed="81"/>
            <rFont val="Tahoma"/>
            <family val="2"/>
          </rPr>
          <t>190807-4-</t>
        </r>
        <r>
          <rPr>
            <b/>
            <sz val="9"/>
            <color indexed="81"/>
            <rFont val="宋体"/>
            <family val="3"/>
            <charset val="134"/>
          </rPr>
          <t>八爪巨怪</t>
        </r>
      </text>
    </comment>
    <comment ref="O157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<sst xmlns="http://schemas.openxmlformats.org/spreadsheetml/2006/main" count="20255" uniqueCount="7540">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</sst>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131" fillId="0" borderId="0" xfId="0" applyFont="1" applyAlignment="1">
      <alignment vertical="center"/>
    </xf>
    <xf numFmtId="0" fontId="131" fillId="0" borderId="0" xfId="0" applyFont="1" applyAlignment="1">
      <alignment vertical="center" wrapText="1"/>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7537</v>
      </c>
      <c r="M2" s="730" t="s">
        <v>7538</v>
      </c>
      <c r="N2" s="739"/>
      <c r="O2" s="739"/>
      <c r="P2" s="739"/>
    </row>
    <row r="3" spans="1:29" s="432" customFormat="1" ht="26">
      <c r="A3" s="439" t="s">
        <v>1</v>
      </c>
      <c r="B3" s="440"/>
      <c r="C3" s="440"/>
      <c r="D3" s="440"/>
      <c r="E3" s="440"/>
      <c r="F3" s="440"/>
      <c r="G3" s="440"/>
      <c r="H3" s="440"/>
      <c r="I3" s="440"/>
      <c r="J3" s="440"/>
      <c r="K3" s="440"/>
      <c r="L3" s="443" t="s">
        <v>7522</v>
      </c>
      <c r="M3" s="443" t="s">
        <v>7536</v>
      </c>
      <c r="N3" s="473" t="s">
        <v>7258</v>
      </c>
      <c r="O3" s="473" t="s">
        <v>7217</v>
      </c>
      <c r="P3" s="473" t="s">
        <v>7243</v>
      </c>
      <c r="Q3" s="443"/>
      <c r="S3" s="443"/>
      <c r="T3" s="443"/>
      <c r="U3" s="444"/>
      <c r="V3" s="443"/>
      <c r="W3" s="447"/>
      <c r="X3" s="447"/>
      <c r="Y3" s="447"/>
      <c r="AB3" s="443"/>
      <c r="AC3" s="443"/>
    </row>
    <row r="4" spans="1:29">
      <c r="B4" s="503">
        <f>SUM(B5:B37)</f>
        <v>2</v>
      </c>
      <c r="C4" s="503">
        <f t="shared" ref="C4:F4" si="0">SUM(C5:C37)</f>
        <v>3</v>
      </c>
      <c r="D4" s="503">
        <f t="shared" si="0"/>
        <v>3</v>
      </c>
      <c r="E4" s="503">
        <f t="shared" si="0"/>
        <v>3</v>
      </c>
      <c r="F4" s="503">
        <f t="shared" si="0"/>
        <v>2</v>
      </c>
      <c r="L4" s="437" t="s">
        <v>4029</v>
      </c>
      <c r="M4" s="437" t="s">
        <v>4029</v>
      </c>
      <c r="N4" s="437" t="s">
        <v>4029</v>
      </c>
      <c r="O4" s="437" t="s">
        <v>4029</v>
      </c>
      <c r="P4" s="437" t="s">
        <v>4029</v>
      </c>
    </row>
    <row r="5" spans="1:29">
      <c r="L5" s="437" t="s">
        <v>3</v>
      </c>
      <c r="M5" s="437" t="s">
        <v>3</v>
      </c>
      <c r="N5" s="437" t="s">
        <v>3</v>
      </c>
      <c r="O5" s="437" t="s">
        <v>3</v>
      </c>
      <c r="P5" s="437" t="s">
        <v>3</v>
      </c>
    </row>
    <row r="6" spans="1:29">
      <c r="L6" s="437" t="s">
        <v>6588</v>
      </c>
      <c r="M6" s="437" t="s">
        <v>6588</v>
      </c>
      <c r="N6" s="437" t="s">
        <v>6588</v>
      </c>
      <c r="O6" s="437" t="s">
        <v>6588</v>
      </c>
      <c r="P6" s="437" t="s">
        <v>6588</v>
      </c>
    </row>
    <row r="7" spans="1:29">
      <c r="L7" s="437" t="s">
        <v>0</v>
      </c>
      <c r="M7" s="437" t="s">
        <v>0</v>
      </c>
      <c r="N7" s="437" t="s">
        <v>0</v>
      </c>
      <c r="O7" s="437" t="s">
        <v>0</v>
      </c>
      <c r="P7" s="437" t="s">
        <v>0</v>
      </c>
    </row>
    <row r="8" spans="1:29">
      <c r="A8" s="437" t="s">
        <v>7238</v>
      </c>
      <c r="B8" s="687">
        <f>SUMIFS(标准!M:M,标准!B:B,A8)</f>
        <v>0</v>
      </c>
      <c r="C8" s="687">
        <f>SUMIFS(标准!N:N,标准!B:B,A8)</f>
        <v>0</v>
      </c>
      <c r="D8" s="687">
        <f>SUMIFS(标准!O:O,标准!B:B,A8)</f>
        <v>0</v>
      </c>
      <c r="E8" s="687">
        <f>SUMIFS(标准!P:P,标准!B:B,A8)</f>
        <v>0</v>
      </c>
      <c r="F8" s="687">
        <f>SUMIFS(标准!Q:Q,标准!B:B,A8)</f>
        <v>0</v>
      </c>
      <c r="L8" s="437" t="s">
        <v>7219</v>
      </c>
      <c r="M8" s="437" t="s">
        <v>7219</v>
      </c>
      <c r="N8" s="437" t="s">
        <v>7219</v>
      </c>
      <c r="O8" s="437" t="s">
        <v>7219</v>
      </c>
      <c r="P8" s="437" t="s">
        <v>7219</v>
      </c>
    </row>
    <row r="9" spans="1:29">
      <c r="A9" s="437" t="s">
        <v>6913</v>
      </c>
      <c r="B9" s="687">
        <f>SUMIFS(标准!M:M,标准!B:B,A9)</f>
        <v>0</v>
      </c>
      <c r="C9" s="687">
        <f>SUMIFS(标准!N:N,标准!B:B,A9)</f>
        <v>0</v>
      </c>
      <c r="D9" s="687">
        <f>SUMIFS(标准!O:O,标准!B:B,A9)</f>
        <v>0</v>
      </c>
      <c r="E9" s="687">
        <f>SUMIFS(标准!P:P,标准!B:B,A9)</f>
        <v>0</v>
      </c>
      <c r="F9" s="687">
        <f>SUMIFS(标准!Q:Q,标准!B:B,A9)</f>
        <v>0</v>
      </c>
      <c r="L9" s="437" t="s">
        <v>7220</v>
      </c>
      <c r="M9" s="437" t="s">
        <v>7220</v>
      </c>
      <c r="N9" s="437" t="s">
        <v>7220</v>
      </c>
      <c r="O9" s="437" t="s">
        <v>7220</v>
      </c>
      <c r="P9" s="437" t="s">
        <v>7220</v>
      </c>
    </row>
    <row r="10" spans="1:29">
      <c r="A10" s="437" t="s">
        <v>7521</v>
      </c>
      <c r="B10" s="687">
        <f>SUMIFS(标准!M:M,标准!B:B,A10)</f>
        <v>0</v>
      </c>
      <c r="C10" s="687">
        <f>SUMIFS(标准!N:N,标准!B:B,A10)</f>
        <v>0</v>
      </c>
      <c r="D10" s="687">
        <f>SUMIFS(标准!O:O,标准!B:B,A10)</f>
        <v>0</v>
      </c>
      <c r="E10" s="687">
        <f>SUMIFS(标准!P:P,标准!B:B,A10)</f>
        <v>0</v>
      </c>
      <c r="F10" s="687">
        <f>SUMIFS(标准!Q:Q,标准!B:B,A10)</f>
        <v>0</v>
      </c>
      <c r="L10" s="437" t="s">
        <v>7520</v>
      </c>
    </row>
    <row r="11" spans="1:29">
      <c r="A11" s="437" t="s">
        <v>7239</v>
      </c>
      <c r="B11" s="687">
        <f>SUMIFS(标准!M:M,标准!B:B,A11)</f>
        <v>0</v>
      </c>
      <c r="C11" s="687">
        <f>SUMIFS(标准!N:N,标准!B:B,A11)</f>
        <v>0</v>
      </c>
      <c r="D11" s="687">
        <f>SUMIFS(标准!O:O,标准!B:B,A11)</f>
        <v>0</v>
      </c>
      <c r="E11" s="687">
        <f>SUMIFS(标准!P:P,标准!B:B,A11)</f>
        <v>0</v>
      </c>
      <c r="F11" s="687">
        <f>SUMIFS(标准!Q:Q,标准!B:B,A11)</f>
        <v>0</v>
      </c>
      <c r="L11" s="437" t="s">
        <v>7221</v>
      </c>
      <c r="M11" s="437" t="s">
        <v>7221</v>
      </c>
      <c r="N11" s="437" t="s">
        <v>7221</v>
      </c>
      <c r="O11" s="437" t="s">
        <v>7221</v>
      </c>
      <c r="P11" s="437" t="s">
        <v>7221</v>
      </c>
    </row>
    <row r="12" spans="1:29">
      <c r="A12" s="437" t="s">
        <v>7519</v>
      </c>
      <c r="B12" s="687">
        <f>SUMIFS(标准!M:M,标准!B:B,A12)</f>
        <v>0</v>
      </c>
      <c r="C12" s="687">
        <f>SUMIFS(标准!N:N,标准!B:B,A12)</f>
        <v>0</v>
      </c>
      <c r="D12" s="687">
        <f>SUMIFS(标准!O:O,标准!B:B,A12)</f>
        <v>0</v>
      </c>
      <c r="E12" s="687">
        <f>SUMIFS(标准!P:P,标准!B:B,A12)</f>
        <v>0</v>
      </c>
      <c r="F12" s="687">
        <f>SUMIFS(标准!Q:Q,标准!B:B,A12)</f>
        <v>0</v>
      </c>
      <c r="L12" s="437" t="s">
        <v>7518</v>
      </c>
    </row>
    <row r="13" spans="1:29">
      <c r="A13" s="437" t="s">
        <v>6719</v>
      </c>
      <c r="B13" s="687">
        <f>SUMIFS(标准!M:M,标准!B:B,A13)</f>
        <v>0</v>
      </c>
      <c r="C13" s="687">
        <f>SUMIFS(标准!N:N,标准!B:B,A13)</f>
        <v>0</v>
      </c>
      <c r="D13" s="687">
        <f>SUMIFS(标准!O:O,标准!B:B,A13)</f>
        <v>0</v>
      </c>
      <c r="E13" s="687">
        <f>SUMIFS(标准!P:P,标准!B:B,A13)</f>
        <v>0</v>
      </c>
      <c r="F13" s="687">
        <f>SUMIFS(标准!Q:Q,标准!B:B,A13)</f>
        <v>0</v>
      </c>
      <c r="L13" s="437" t="s">
        <v>7222</v>
      </c>
      <c r="M13" s="437" t="s">
        <v>7222</v>
      </c>
      <c r="N13" s="437" t="s">
        <v>7222</v>
      </c>
      <c r="O13" s="437" t="s">
        <v>7222</v>
      </c>
      <c r="P13" s="437" t="s">
        <v>7222</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7223</v>
      </c>
      <c r="M14" s="437" t="s">
        <v>7223</v>
      </c>
      <c r="N14" s="437" t="s">
        <v>7259</v>
      </c>
      <c r="P14" s="437" t="s">
        <v>7223</v>
      </c>
    </row>
    <row r="15" spans="1:29">
      <c r="A15" s="437" t="s">
        <v>7240</v>
      </c>
      <c r="B15" s="687">
        <f>SUMIFS(标准!M:M,标准!B:B,A15)</f>
        <v>0</v>
      </c>
      <c r="C15" s="687">
        <f>SUMIFS(标准!N:N,标准!B:B,A15)</f>
        <v>0</v>
      </c>
      <c r="D15" s="687">
        <f>SUMIFS(标准!O:O,标准!B:B,A15)</f>
        <v>0</v>
      </c>
      <c r="E15" s="687">
        <f>SUMIFS(标准!P:P,标准!B:B,A15)</f>
        <v>0</v>
      </c>
      <c r="F15" s="687">
        <f>SUMIFS(标准!Q:Q,标准!B:B,A15)</f>
        <v>0</v>
      </c>
      <c r="L15" s="437" t="s">
        <v>7225</v>
      </c>
      <c r="M15" s="437" t="s">
        <v>7225</v>
      </c>
      <c r="N15" s="437" t="s">
        <v>7225</v>
      </c>
      <c r="O15" s="437" t="s">
        <v>7225</v>
      </c>
      <c r="P15" s="437" t="s">
        <v>7225</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7226</v>
      </c>
      <c r="M16" s="437" t="s">
        <v>7226</v>
      </c>
      <c r="N16" s="437" t="s">
        <v>7226</v>
      </c>
      <c r="O16" s="437" t="s">
        <v>7226</v>
      </c>
      <c r="P16" s="437" t="s">
        <v>7226</v>
      </c>
    </row>
    <row r="17" spans="1:16">
      <c r="A17" s="437" t="s">
        <v>6752</v>
      </c>
      <c r="B17" s="687">
        <f>SUMIFS(标准!M:M,标准!B:B,A17)</f>
        <v>0</v>
      </c>
      <c r="C17" s="687">
        <f>SUMIFS(标准!N:N,标准!B:B,A17)</f>
        <v>0</v>
      </c>
      <c r="D17" s="687">
        <f>SUMIFS(标准!O:O,标准!B:B,A17)</f>
        <v>0</v>
      </c>
      <c r="E17" s="687">
        <f>SUMIFS(标准!P:P,标准!B:B,A17)</f>
        <v>0</v>
      </c>
      <c r="F17" s="687">
        <f>SUMIFS(标准!Q:Q,标准!B:B,A17)</f>
        <v>0</v>
      </c>
      <c r="L17" s="437" t="s">
        <v>7229</v>
      </c>
      <c r="M17" s="437" t="s">
        <v>7229</v>
      </c>
      <c r="N17" s="437" t="s">
        <v>7229</v>
      </c>
      <c r="O17" s="437" t="s">
        <v>7229</v>
      </c>
      <c r="P17" s="437" t="s">
        <v>7229</v>
      </c>
    </row>
    <row r="18" spans="1:16">
      <c r="A18" s="437" t="s">
        <v>6823</v>
      </c>
      <c r="B18" s="687">
        <f>SUMIFS(标准!M:M,标准!B:B,A18)</f>
        <v>0</v>
      </c>
      <c r="C18" s="687">
        <f>SUMIFS(标准!N:N,标准!B:B,A18)</f>
        <v>0</v>
      </c>
      <c r="D18" s="687">
        <f>SUMIFS(标准!O:O,标准!B:B,A18)</f>
        <v>0</v>
      </c>
      <c r="E18" s="687">
        <f>SUMIFS(标准!P:P,标准!B:B,A18)</f>
        <v>0</v>
      </c>
      <c r="F18" s="687">
        <f>SUMIFS(标准!Q:Q,标准!B:B,A18)</f>
        <v>0</v>
      </c>
      <c r="L18" s="437" t="s">
        <v>7230</v>
      </c>
      <c r="M18" s="437" t="s">
        <v>7230</v>
      </c>
      <c r="N18" s="437" t="s">
        <v>7230</v>
      </c>
      <c r="O18" s="437" t="s">
        <v>7230</v>
      </c>
      <c r="P18" s="437" t="s">
        <v>7230</v>
      </c>
    </row>
    <row r="19" spans="1:16">
      <c r="A19" s="437" t="s">
        <v>7517</v>
      </c>
      <c r="B19" s="687">
        <f>SUMIFS(标准!M:M,标准!B:B,A19)</f>
        <v>0</v>
      </c>
      <c r="C19" s="687">
        <f>SUMIFS(标准!N:N,标准!B:B,A19)</f>
        <v>0</v>
      </c>
      <c r="D19" s="687">
        <f>SUMIFS(标准!O:O,标准!B:B,A19)</f>
        <v>0</v>
      </c>
      <c r="E19" s="687">
        <f>SUMIFS(标准!P:P,标准!B:B,A19)</f>
        <v>0</v>
      </c>
      <c r="F19" s="687">
        <f>SUMIFS(标准!Q:Q,标准!B:B,A19)</f>
        <v>0</v>
      </c>
      <c r="L19" s="437" t="s">
        <v>7516</v>
      </c>
      <c r="M19" s="437" t="s">
        <v>7530</v>
      </c>
    </row>
    <row r="20" spans="1:16">
      <c r="A20" s="437" t="s">
        <v>5738</v>
      </c>
      <c r="B20" s="687">
        <f>SUMIFS(标准!M:M,标准!B:B,A20)</f>
        <v>0</v>
      </c>
      <c r="C20" s="687">
        <f>SUMIFS(标准!N:N,标准!B:B,A20)</f>
        <v>0</v>
      </c>
      <c r="D20" s="687">
        <f>SUMIFS(标准!O:O,标准!B:B,A20)</f>
        <v>0</v>
      </c>
      <c r="E20" s="687">
        <f>SUMIFS(标准!P:P,标准!B:B,A20)</f>
        <v>0</v>
      </c>
      <c r="F20" s="687">
        <f>SUMIFS(标准!Q:Q,标准!B:B,A20)</f>
        <v>0</v>
      </c>
      <c r="L20" s="437" t="s">
        <v>6604</v>
      </c>
      <c r="M20" s="437" t="s">
        <v>6604</v>
      </c>
      <c r="N20" s="437" t="s">
        <v>6604</v>
      </c>
      <c r="O20" s="437" t="s">
        <v>6604</v>
      </c>
      <c r="P20" s="437" t="s">
        <v>6604</v>
      </c>
    </row>
    <row r="21" spans="1:16">
      <c r="A21" s="437" t="s">
        <v>7429</v>
      </c>
      <c r="B21" s="687">
        <f>SUMIFS(标准!M:M,标准!B:B,A21)</f>
        <v>0</v>
      </c>
      <c r="C21" s="687">
        <f>SUMIFS(标准!N:N,标准!B:B,A21)</f>
        <v>0</v>
      </c>
      <c r="D21" s="687">
        <f>SUMIFS(标准!O:O,标准!B:B,A21)</f>
        <v>0</v>
      </c>
      <c r="E21" s="687">
        <f>SUMIFS(标准!P:P,标准!B:B,A21)</f>
        <v>0</v>
      </c>
      <c r="F21" s="687">
        <f>SUMIFS(标准!Q:Q,标准!B:B,A21)</f>
        <v>0</v>
      </c>
      <c r="L21" s="437" t="s">
        <v>7523</v>
      </c>
      <c r="M21" s="437" t="s">
        <v>7531</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5532</v>
      </c>
      <c r="M22" s="437" t="s">
        <v>5532</v>
      </c>
      <c r="N22" s="437" t="s">
        <v>5532</v>
      </c>
      <c r="O22" s="437" t="s">
        <v>7233</v>
      </c>
      <c r="P22" s="437" t="s">
        <v>5532</v>
      </c>
    </row>
    <row r="23" spans="1:16">
      <c r="A23" s="437" t="s">
        <v>6032</v>
      </c>
      <c r="B23" s="687">
        <f>SUMIFS(标准!M:M,标准!B:B,A23)</f>
        <v>0</v>
      </c>
      <c r="C23" s="687">
        <f>SUMIFS(标准!N:N,标准!B:B,A23)</f>
        <v>0</v>
      </c>
      <c r="D23" s="687">
        <f>SUMIFS(标准!O:O,标准!B:B,A23)</f>
        <v>0</v>
      </c>
      <c r="E23" s="687">
        <f>SUMIFS(标准!P:P,标准!B:B,A23)</f>
        <v>0</v>
      </c>
      <c r="F23" s="687">
        <f>SUMIFS(标准!Q:Q,标准!B:B,A23)</f>
        <v>0</v>
      </c>
      <c r="L23" s="437" t="s">
        <v>7234</v>
      </c>
      <c r="M23" s="437" t="s">
        <v>7234</v>
      </c>
      <c r="N23" s="437" t="s">
        <v>7234</v>
      </c>
      <c r="O23" s="437" t="s">
        <v>7234</v>
      </c>
      <c r="P23" s="437" t="s">
        <v>7234</v>
      </c>
    </row>
    <row r="24" spans="1:16">
      <c r="A24" s="437" t="s">
        <v>7384</v>
      </c>
      <c r="B24" s="687">
        <f>SUMIFS(标准!M:M,标准!B:B,A24)</f>
        <v>0</v>
      </c>
      <c r="C24" s="687">
        <f>SUMIFS(标准!N:N,标准!B:B,A24)</f>
        <v>0</v>
      </c>
      <c r="D24" s="687">
        <f>SUMIFS(标准!O:O,标准!B:B,A24)</f>
        <v>0</v>
      </c>
      <c r="E24" s="687">
        <f>SUMIFS(标准!P:P,标准!B:B,A24)</f>
        <v>0</v>
      </c>
      <c r="F24" s="687">
        <f>SUMIFS(标准!Q:Q,标准!B:B,A24)</f>
        <v>0</v>
      </c>
      <c r="L24" s="437" t="s">
        <v>7515</v>
      </c>
      <c r="M24" s="437" t="s">
        <v>7532</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6603</v>
      </c>
      <c r="O26" s="437" t="s">
        <v>7218</v>
      </c>
      <c r="P26" s="437" t="s">
        <v>6603</v>
      </c>
    </row>
    <row r="27" spans="1:16">
      <c r="A27" s="437" t="s">
        <v>7374</v>
      </c>
      <c r="B27" s="687"/>
      <c r="C27" s="687"/>
      <c r="D27" s="687"/>
      <c r="E27" s="687"/>
      <c r="F27" s="687"/>
      <c r="P27" s="437" t="s">
        <v>7373</v>
      </c>
    </row>
    <row r="28" spans="1:16">
      <c r="A28" s="437" t="s">
        <v>5735</v>
      </c>
      <c r="B28" s="687">
        <f>SUMIFS(标准!M:M,标准!B:B,A28)</f>
        <v>0</v>
      </c>
      <c r="C28" s="687">
        <f>SUMIFS(标准!N:N,标准!B:B,A28)</f>
        <v>0</v>
      </c>
      <c r="D28" s="687">
        <f>SUMIFS(标准!O:O,标准!B:B,A28)</f>
        <v>0</v>
      </c>
      <c r="E28" s="687">
        <f>SUMIFS(标准!P:P,标准!B:B,A28)</f>
        <v>0</v>
      </c>
      <c r="F28" s="687">
        <f>SUMIFS(标准!Q:Q,标准!B:B,A28)</f>
        <v>0</v>
      </c>
      <c r="O28" s="437" t="s">
        <v>7224</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7260</v>
      </c>
      <c r="P29" s="437" t="s">
        <v>7244</v>
      </c>
    </row>
    <row r="30" spans="1:16">
      <c r="A30" s="437" t="s">
        <v>6942</v>
      </c>
      <c r="B30" s="687">
        <f>SUMIFS(标准!M:M,标准!B:B,A30)</f>
        <v>0</v>
      </c>
      <c r="C30" s="687">
        <f>SUMIFS(标准!N:N,标准!B:B,A30)</f>
        <v>0</v>
      </c>
      <c r="D30" s="687">
        <f>SUMIFS(标准!O:O,标准!B:B,A30)</f>
        <v>0</v>
      </c>
      <c r="E30" s="687">
        <f>SUMIFS(标准!P:P,标准!B:B,A30)</f>
        <v>0</v>
      </c>
      <c r="F30" s="687">
        <f>SUMIFS(标准!Q:Q,标准!B:B,A30)</f>
        <v>0</v>
      </c>
      <c r="M30" s="437" t="s">
        <v>7228</v>
      </c>
      <c r="O30" s="437" t="s">
        <v>7227</v>
      </c>
    </row>
    <row r="31" spans="1:16">
      <c r="A31" s="437" t="s">
        <v>7242</v>
      </c>
      <c r="B31" s="448">
        <f>SUMIFS(标准!M:M,标准!B:B,A31)</f>
        <v>0</v>
      </c>
      <c r="C31" s="448">
        <f>SUMIFS(标准!N:N,标准!B:B,A31)</f>
        <v>1</v>
      </c>
      <c r="D31" s="448">
        <f>SUMIFS(标准!O:O,标准!B:B,A31)</f>
        <v>1</v>
      </c>
      <c r="E31" s="448">
        <f>SUMIFS(标准!P:P,标准!B:B,A31)</f>
        <v>1</v>
      </c>
      <c r="F31" s="448">
        <f>SUMIFS(标准!Q:Q,标准!B:B,A31)</f>
        <v>1</v>
      </c>
      <c r="O31" s="437" t="s">
        <v>7228</v>
      </c>
    </row>
    <row r="32" spans="1:16">
      <c r="A32" s="437" t="s">
        <v>6952</v>
      </c>
      <c r="B32" s="687">
        <f>SUMIFS(标准!M:M,标准!B:B,A32)</f>
        <v>0</v>
      </c>
      <c r="C32" s="687">
        <f>SUMIFS(标准!N:N,标准!B:B,A32)</f>
        <v>0</v>
      </c>
      <c r="D32" s="687">
        <f>SUMIFS(标准!O:O,标准!B:B,A32)</f>
        <v>0</v>
      </c>
      <c r="E32" s="687">
        <f>SUMIFS(标准!P:P,标准!B:B,A32)</f>
        <v>0</v>
      </c>
      <c r="F32" s="687">
        <f>SUMIFS(标准!Q:Q,标准!B:B,A32)</f>
        <v>0</v>
      </c>
      <c r="O32" s="437" t="s">
        <v>7231</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7261</v>
      </c>
      <c r="P33" s="437" t="s">
        <v>7245</v>
      </c>
    </row>
    <row r="34" spans="1:29">
      <c r="A34" s="437" t="s">
        <v>7534</v>
      </c>
      <c r="B34" s="448">
        <f>SUMIFS(标准!M:M,标准!B:B,A34)</f>
        <v>2</v>
      </c>
      <c r="C34" s="448">
        <f>SUMIFS(标准!N:N,标准!B:B,A34)</f>
        <v>2</v>
      </c>
      <c r="D34" s="448">
        <f>SUMIFS(标准!O:O,标准!B:B,A34)</f>
        <v>2</v>
      </c>
      <c r="E34" s="448">
        <f>SUMIFS(标准!P:P,标准!B:B,A34)</f>
        <v>2</v>
      </c>
      <c r="F34" s="448">
        <f>SUMIFS(标准!Q:Q,标准!B:B,A34)</f>
        <v>1</v>
      </c>
      <c r="M34" s="437" t="s">
        <v>7535</v>
      </c>
      <c r="O34" s="437" t="s">
        <v>7237</v>
      </c>
    </row>
    <row r="35" spans="1:29">
      <c r="A35" s="437" t="s">
        <v>6100</v>
      </c>
      <c r="B35" s="687">
        <f>SUMIFS(标准!M:M,标准!B:B,A35)</f>
        <v>0</v>
      </c>
      <c r="C35" s="687">
        <f>SUMIFS(标准!N:N,标准!B:B,A35)</f>
        <v>0</v>
      </c>
      <c r="D35" s="687">
        <f>SUMIFS(标准!O:O,标准!B:B,A35)</f>
        <v>0</v>
      </c>
      <c r="E35" s="687">
        <f>SUMIFS(标准!P:P,标准!B:B,A35)</f>
        <v>0</v>
      </c>
      <c r="F35" s="687">
        <f>SUMIFS(标准!Q:Q,标准!B:B,A35)</f>
        <v>0</v>
      </c>
      <c r="O35" s="437" t="s">
        <v>7232</v>
      </c>
    </row>
    <row r="36" spans="1:29">
      <c r="A36" s="437" t="s">
        <v>7241</v>
      </c>
      <c r="B36" s="687">
        <f>SUMIFS(标准!M:M,标准!B:B,A36)</f>
        <v>0</v>
      </c>
      <c r="C36" s="687">
        <f>SUMIFS(标准!N:N,标准!B:B,A36)</f>
        <v>0</v>
      </c>
      <c r="D36" s="687">
        <f>SUMIFS(标准!O:O,标准!B:B,A36)</f>
        <v>0</v>
      </c>
      <c r="E36" s="687">
        <f>SUMIFS(标准!P:P,标准!B:B,A36)</f>
        <v>0</v>
      </c>
      <c r="F36" s="687">
        <f>SUMIFS(标准!Q:Q,标准!B:B,A36)</f>
        <v>0</v>
      </c>
      <c r="O36" s="437" t="s">
        <v>7235</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7262</v>
      </c>
    </row>
    <row r="38" spans="1:29">
      <c r="L38" s="437" t="s">
        <v>6601</v>
      </c>
      <c r="M38" s="437" t="s">
        <v>6601</v>
      </c>
      <c r="N38" s="437" t="s">
        <v>7257</v>
      </c>
      <c r="O38" s="437" t="s">
        <v>6601</v>
      </c>
      <c r="P38" s="437" t="s">
        <v>7246</v>
      </c>
    </row>
    <row r="39" spans="1:29">
      <c r="L39" s="437" t="s">
        <v>7375</v>
      </c>
      <c r="M39" s="437" t="s">
        <v>7533</v>
      </c>
      <c r="O39" s="437" t="s">
        <v>7236</v>
      </c>
      <c r="P39" s="437" t="s">
        <v>6601</v>
      </c>
    </row>
    <row r="40" spans="1:29" ht="8.25" customHeight="1">
      <c r="L40" s="437" t="s">
        <v>6601</v>
      </c>
      <c r="M40" s="437" t="s">
        <v>6601</v>
      </c>
      <c r="O40" s="437" t="s">
        <v>6601</v>
      </c>
      <c r="P40" s="437" t="s">
        <v>6602</v>
      </c>
      <c r="Q40" s="445"/>
      <c r="T40" s="445"/>
      <c r="V40" s="445"/>
      <c r="W40" s="433"/>
      <c r="X40" s="433"/>
      <c r="Y40" s="433"/>
      <c r="AB40" s="445"/>
      <c r="AC40" s="445"/>
    </row>
    <row r="41" spans="1:29" ht="8.25" customHeight="1">
      <c r="L41" s="437" t="s">
        <v>6602</v>
      </c>
      <c r="M41" s="437" t="s">
        <v>6602</v>
      </c>
      <c r="O41" s="433" t="s">
        <v>6602</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79"/>
  <sheetViews>
    <sheetView tabSelected="1" workbookViewId="0">
      <pane ySplit="1" topLeftCell="A2" activePane="bottomLeft" state="frozen"/>
      <selection pane="bottomLeft" activeCell="T30" sqref="T30"/>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8"/>
      <c r="I2" s="238"/>
      <c r="L2" s="146">
        <v>1</v>
      </c>
      <c r="M2" s="146">
        <v>63</v>
      </c>
      <c r="N2" s="146">
        <v>61</v>
      </c>
      <c r="O2" s="146">
        <v>63</v>
      </c>
      <c r="P2" s="146">
        <v>64</v>
      </c>
      <c r="Q2" s="146">
        <v>63</v>
      </c>
      <c r="R2" s="625" t="s">
        <v>6984</v>
      </c>
      <c r="S2" s="146">
        <v>62</v>
      </c>
      <c r="T2" s="146">
        <v>58</v>
      </c>
      <c r="U2" s="146">
        <v>57</v>
      </c>
      <c r="V2" s="146">
        <v>57</v>
      </c>
      <c r="W2" s="146">
        <v>60</v>
      </c>
      <c r="X2" s="625" t="s">
        <v>6431</v>
      </c>
      <c r="Y2" s="146">
        <v>20</v>
      </c>
      <c r="Z2" s="146">
        <v>19</v>
      </c>
      <c r="AA2" s="146">
        <v>18</v>
      </c>
      <c r="AB2" s="146">
        <v>18</v>
      </c>
      <c r="AC2" s="146">
        <v>19</v>
      </c>
      <c r="AD2" s="146" t="s">
        <v>6414</v>
      </c>
      <c r="AE2" s="146">
        <v>2</v>
      </c>
      <c r="AF2" s="146">
        <v>1</v>
      </c>
      <c r="AG2" s="146">
        <v>2</v>
      </c>
      <c r="AH2" s="146">
        <v>1</v>
      </c>
      <c r="AI2" s="146">
        <v>1</v>
      </c>
      <c r="AJ2" s="625" t="s">
        <v>5464</v>
      </c>
      <c r="AK2" s="192">
        <v>17</v>
      </c>
      <c r="AL2" s="192">
        <v>21</v>
      </c>
      <c r="AM2" s="192">
        <v>20</v>
      </c>
      <c r="AN2" s="192">
        <v>21</v>
      </c>
      <c r="AO2" s="192">
        <v>21</v>
      </c>
      <c r="AP2" s="623" t="s">
        <v>3191</v>
      </c>
      <c r="AQ2" s="146">
        <v>0</v>
      </c>
      <c r="AR2" s="146">
        <v>1</v>
      </c>
      <c r="AS2" s="146">
        <v>1</v>
      </c>
      <c r="AT2" s="146">
        <v>1</v>
      </c>
      <c r="AU2" s="146">
        <v>1</v>
      </c>
      <c r="AV2" s="623" t="s">
        <v>5007</v>
      </c>
      <c r="AW2" s="146">
        <v>1</v>
      </c>
      <c r="AX2" s="146">
        <v>1</v>
      </c>
      <c r="AY2" s="146">
        <v>1</v>
      </c>
      <c r="AZ2" s="146">
        <v>1</v>
      </c>
      <c r="BA2" s="146">
        <v>1</v>
      </c>
      <c r="BB2" s="515" t="s">
        <v>4642</v>
      </c>
      <c r="BC2" s="146">
        <v>3</v>
      </c>
      <c r="BD2" s="146">
        <v>3</v>
      </c>
      <c r="BE2" s="146">
        <v>3</v>
      </c>
      <c r="BF2" s="146">
        <v>3</v>
      </c>
      <c r="BG2" s="146">
        <v>3</v>
      </c>
      <c r="BH2" s="515" t="s">
        <v>4569</v>
      </c>
      <c r="BI2" s="146">
        <v>4</v>
      </c>
      <c r="BJ2" s="146">
        <v>3</v>
      </c>
      <c r="BK2" s="146">
        <v>3</v>
      </c>
      <c r="BL2" s="146">
        <v>5</v>
      </c>
      <c r="BM2" s="146">
        <v>5</v>
      </c>
      <c r="BN2" s="515" t="s">
        <v>4034</v>
      </c>
      <c r="BO2" s="146">
        <v>6</v>
      </c>
      <c r="BP2" s="146">
        <v>5</v>
      </c>
      <c r="BQ2" s="146">
        <v>4</v>
      </c>
      <c r="BR2" s="146">
        <v>9</v>
      </c>
      <c r="BS2" s="146">
        <v>9</v>
      </c>
      <c r="BT2" s="515" t="s">
        <v>4012</v>
      </c>
      <c r="BU2" s="146">
        <v>6</v>
      </c>
      <c r="BV2" s="146">
        <v>10</v>
      </c>
      <c r="BW2" s="146">
        <v>6</v>
      </c>
      <c r="BX2" s="146">
        <v>5</v>
      </c>
      <c r="BY2" s="146">
        <v>6</v>
      </c>
      <c r="BZ2" s="515" t="s">
        <v>3672</v>
      </c>
      <c r="CA2" s="146">
        <v>3</v>
      </c>
      <c r="CB2" s="146">
        <v>5</v>
      </c>
      <c r="CC2" s="146">
        <v>5</v>
      </c>
      <c r="CD2" s="146">
        <v>5</v>
      </c>
      <c r="CE2" s="146">
        <v>5</v>
      </c>
      <c r="CF2" s="515" t="s">
        <v>3193</v>
      </c>
    </row>
    <row r="3" spans="1:84" s="146" customFormat="1" ht="15" customHeight="1">
      <c r="B3" s="237"/>
      <c r="C3" s="237"/>
      <c r="D3" s="688"/>
      <c r="I3" s="238"/>
      <c r="L3" s="146">
        <v>1</v>
      </c>
      <c r="M3" s="146">
        <v>34</v>
      </c>
      <c r="N3" s="146">
        <v>36</v>
      </c>
      <c r="O3" s="146">
        <v>33</v>
      </c>
      <c r="P3" s="146">
        <v>28</v>
      </c>
      <c r="Q3" s="146">
        <v>41</v>
      </c>
      <c r="R3" s="625" t="s">
        <v>6984</v>
      </c>
      <c r="S3" s="146">
        <v>1</v>
      </c>
      <c r="T3" s="146">
        <v>3</v>
      </c>
      <c r="U3" s="146">
        <v>2</v>
      </c>
      <c r="V3" s="146">
        <v>3</v>
      </c>
      <c r="W3" s="146">
        <v>2</v>
      </c>
      <c r="X3" s="146" t="s">
        <v>6413</v>
      </c>
      <c r="Y3" s="146">
        <v>77</v>
      </c>
      <c r="Z3" s="146">
        <v>83</v>
      </c>
      <c r="AA3" s="146">
        <v>77</v>
      </c>
      <c r="AB3" s="146">
        <v>73</v>
      </c>
      <c r="AC3" s="146">
        <v>74</v>
      </c>
      <c r="AD3" s="146" t="s">
        <v>6414</v>
      </c>
      <c r="AE3" s="146">
        <v>74</v>
      </c>
      <c r="AF3" s="146">
        <v>80</v>
      </c>
      <c r="AG3" s="625">
        <v>89</v>
      </c>
      <c r="AH3" s="146">
        <v>80</v>
      </c>
      <c r="AI3" s="146">
        <v>79</v>
      </c>
      <c r="AJ3" s="625" t="s">
        <v>5464</v>
      </c>
      <c r="AK3" s="260">
        <v>207</v>
      </c>
      <c r="AL3" s="260">
        <v>203</v>
      </c>
      <c r="AM3" s="260">
        <v>193</v>
      </c>
      <c r="AN3" s="260">
        <v>211</v>
      </c>
      <c r="AO3" s="260">
        <v>200</v>
      </c>
      <c r="AP3" s="424" t="s">
        <v>1567</v>
      </c>
      <c r="AQ3" s="146">
        <v>63</v>
      </c>
      <c r="AR3" s="146">
        <v>61</v>
      </c>
      <c r="AS3" s="146">
        <v>61</v>
      </c>
      <c r="AT3" s="146">
        <v>56</v>
      </c>
      <c r="AU3" s="146">
        <v>64</v>
      </c>
      <c r="AV3" s="623" t="s">
        <v>5007</v>
      </c>
      <c r="AW3" s="146">
        <v>76</v>
      </c>
      <c r="AX3" s="146">
        <v>80</v>
      </c>
      <c r="AY3" s="146">
        <v>78</v>
      </c>
      <c r="AZ3" s="146">
        <v>71</v>
      </c>
      <c r="BA3" s="146">
        <v>76</v>
      </c>
      <c r="BB3" s="515" t="s">
        <v>4642</v>
      </c>
      <c r="BC3" s="146">
        <v>93</v>
      </c>
      <c r="BD3" s="146">
        <v>79</v>
      </c>
      <c r="BE3" s="146">
        <v>66</v>
      </c>
      <c r="BF3" s="146">
        <v>73</v>
      </c>
      <c r="BG3" s="146">
        <v>82</v>
      </c>
      <c r="BH3" s="515" t="s">
        <v>4569</v>
      </c>
      <c r="BI3" s="146">
        <v>121</v>
      </c>
      <c r="BJ3" s="146">
        <v>100</v>
      </c>
      <c r="BK3" s="146">
        <v>102</v>
      </c>
      <c r="BL3" s="625">
        <v>99</v>
      </c>
      <c r="BM3" s="146">
        <v>90</v>
      </c>
      <c r="BN3" s="515" t="s">
        <v>4034</v>
      </c>
      <c r="BO3" s="146">
        <v>95</v>
      </c>
      <c r="BP3" s="146">
        <v>84</v>
      </c>
      <c r="BQ3" s="146">
        <v>78</v>
      </c>
      <c r="BR3" s="146">
        <v>78</v>
      </c>
      <c r="BS3" s="146">
        <v>78</v>
      </c>
      <c r="BT3" s="515" t="s">
        <v>4012</v>
      </c>
      <c r="BU3" s="146">
        <v>131</v>
      </c>
      <c r="BV3" s="146">
        <v>96</v>
      </c>
      <c r="BW3" s="146">
        <v>101</v>
      </c>
      <c r="BX3" s="146">
        <v>101</v>
      </c>
      <c r="BY3" s="146">
        <v>101</v>
      </c>
      <c r="BZ3" s="515" t="s">
        <v>3672</v>
      </c>
      <c r="CA3" s="146">
        <v>88</v>
      </c>
      <c r="CB3" s="146">
        <v>80</v>
      </c>
      <c r="CC3" s="146">
        <v>80</v>
      </c>
      <c r="CD3" s="146">
        <v>61</v>
      </c>
      <c r="CE3" s="146">
        <v>80</v>
      </c>
      <c r="CF3" s="515" t="s">
        <v>3194</v>
      </c>
    </row>
    <row r="4" spans="1:84" s="146" customFormat="1" ht="15" customHeight="1">
      <c r="B4" s="237"/>
      <c r="C4" s="237"/>
      <c r="D4" s="688"/>
      <c r="I4" s="238"/>
      <c r="L4" s="146">
        <v>1</v>
      </c>
      <c r="R4" s="625" t="s">
        <v>6984</v>
      </c>
      <c r="S4" s="146">
        <f t="shared" ref="S4:W4" si="0">SUBTOTAL(9,S2:S3)</f>
        <v>63</v>
      </c>
      <c r="T4" s="146">
        <f t="shared" si="0"/>
        <v>61</v>
      </c>
      <c r="U4" s="146">
        <f t="shared" si="0"/>
        <v>59</v>
      </c>
      <c r="V4" s="146">
        <f t="shared" si="0"/>
        <v>60</v>
      </c>
      <c r="W4" s="146">
        <f t="shared" si="0"/>
        <v>62</v>
      </c>
      <c r="X4" s="146" t="s">
        <v>6413</v>
      </c>
      <c r="Y4" s="146">
        <f>SUM(Y2,Y3)</f>
        <v>97</v>
      </c>
      <c r="Z4" s="146">
        <f>SUM(Z2,Z3)</f>
        <v>102</v>
      </c>
      <c r="AA4" s="146">
        <f>SUM(AA2,AA3)</f>
        <v>95</v>
      </c>
      <c r="AB4" s="146">
        <f>SUM(AB2,AB3)</f>
        <v>91</v>
      </c>
      <c r="AC4" s="146">
        <f>SUM(AC2,AC3)</f>
        <v>93</v>
      </c>
      <c r="AD4" s="146" t="s">
        <v>6414</v>
      </c>
      <c r="AE4" s="146">
        <f t="shared" ref="AE4:AI4" si="1">SUBTOTAL(9,AE2:AE3)</f>
        <v>76</v>
      </c>
      <c r="AF4" s="146">
        <f t="shared" si="1"/>
        <v>81</v>
      </c>
      <c r="AG4" s="146">
        <f t="shared" si="1"/>
        <v>91</v>
      </c>
      <c r="AH4" s="146">
        <f>SUBTOTAL(9,AH2:AH3)</f>
        <v>81</v>
      </c>
      <c r="AI4" s="146">
        <f t="shared" si="1"/>
        <v>80</v>
      </c>
      <c r="AJ4" s="625" t="s">
        <v>5464</v>
      </c>
      <c r="AK4" s="146">
        <f>SUBTOTAL(9,AK2:AK3)</f>
        <v>224</v>
      </c>
      <c r="AL4" s="146">
        <f>SUBTOTAL(9,AL2:AL3)</f>
        <v>224</v>
      </c>
      <c r="AM4" s="146">
        <f>SUBTOTAL(9,AM2:AM3)</f>
        <v>213</v>
      </c>
      <c r="AN4" s="146">
        <f>SUBTOTAL(9,AN2:AN3)</f>
        <v>232</v>
      </c>
      <c r="AO4" s="146">
        <f>SUBTOTAL(9,AO2:AO3)</f>
        <v>221</v>
      </c>
      <c r="AP4" s="625" t="s">
        <v>3192</v>
      </c>
      <c r="AQ4" s="146">
        <f>SUBTOTAL(9,AQ2:AQ3)</f>
        <v>63</v>
      </c>
      <c r="AR4" s="146">
        <f>SUBTOTAL(9,AR2:AR3)</f>
        <v>62</v>
      </c>
      <c r="AS4" s="146">
        <f>SUBTOTAL(9,AS2:AS3)</f>
        <v>62</v>
      </c>
      <c r="AT4" s="146">
        <f>SUBTOTAL(9,AT2:AT3)</f>
        <v>57</v>
      </c>
      <c r="AU4" s="146">
        <f>SUBTOTAL(9,AU2:AU3)</f>
        <v>65</v>
      </c>
      <c r="AV4" s="623" t="s">
        <v>5007</v>
      </c>
      <c r="AW4" s="423">
        <f>AW2+AW3</f>
        <v>77</v>
      </c>
      <c r="AX4" s="423">
        <f>AX2+AX3</f>
        <v>81</v>
      </c>
      <c r="AY4" s="423">
        <f>AY2+AY3</f>
        <v>79</v>
      </c>
      <c r="AZ4" s="423">
        <f>AZ2+AZ3</f>
        <v>72</v>
      </c>
      <c r="BA4" s="423">
        <f>BA2+BA3</f>
        <v>77</v>
      </c>
      <c r="BB4" s="515" t="s">
        <v>4642</v>
      </c>
      <c r="BC4" s="423">
        <f>BC2+BC3</f>
        <v>96</v>
      </c>
      <c r="BD4" s="423">
        <f>BD2+BD3</f>
        <v>82</v>
      </c>
      <c r="BE4" s="423">
        <f>BE2+BE3</f>
        <v>69</v>
      </c>
      <c r="BF4" s="423">
        <f>BF2+BF3</f>
        <v>76</v>
      </c>
      <c r="BG4" s="423">
        <f>BG2+BG3</f>
        <v>85</v>
      </c>
      <c r="BH4" s="515" t="s">
        <v>4569</v>
      </c>
      <c r="BI4" s="423">
        <f>BI2+BI3</f>
        <v>125</v>
      </c>
      <c r="BJ4" s="624">
        <f>BJ2+BJ3</f>
        <v>103</v>
      </c>
      <c r="BK4" s="423">
        <f>BK2+BK3</f>
        <v>105</v>
      </c>
      <c r="BL4" s="624">
        <f>BL2+BL3</f>
        <v>104</v>
      </c>
      <c r="BM4" s="423">
        <f>BM2+BM3</f>
        <v>95</v>
      </c>
      <c r="BN4" s="515" t="s">
        <v>4034</v>
      </c>
      <c r="BO4" s="624">
        <f>BO2+BO3</f>
        <v>101</v>
      </c>
      <c r="BP4" s="624">
        <f>BP2+BP3</f>
        <v>89</v>
      </c>
      <c r="BQ4" s="624">
        <f>BQ2+BQ3</f>
        <v>82</v>
      </c>
      <c r="BR4" s="624">
        <f>BR2+BR3</f>
        <v>87</v>
      </c>
      <c r="BS4" s="624">
        <f>BS2+BS3</f>
        <v>87</v>
      </c>
      <c r="BT4" s="515" t="s">
        <v>4012</v>
      </c>
      <c r="BU4" s="423">
        <f>BU2+BU3</f>
        <v>137</v>
      </c>
      <c r="BV4" s="423">
        <f>BV2+BV3</f>
        <v>106</v>
      </c>
      <c r="BW4" s="423">
        <f>BW2+BW3</f>
        <v>107</v>
      </c>
      <c r="BX4" s="423">
        <f>BX2+BX3</f>
        <v>106</v>
      </c>
      <c r="BY4" s="423">
        <f>BY2+BY3</f>
        <v>107</v>
      </c>
      <c r="BZ4" s="515" t="s">
        <v>3672</v>
      </c>
      <c r="CA4" s="249">
        <f>CA2+CA3</f>
        <v>91</v>
      </c>
      <c r="CB4" s="249">
        <f>CB2+CB3</f>
        <v>85</v>
      </c>
      <c r="CC4" s="423">
        <f>CC2+CC3</f>
        <v>85</v>
      </c>
      <c r="CD4" s="423">
        <f>CD2+CD3</f>
        <v>66</v>
      </c>
      <c r="CE4" s="423">
        <f>CE2+CE3</f>
        <v>85</v>
      </c>
      <c r="CF4" s="515" t="s">
        <v>3194</v>
      </c>
    </row>
    <row r="5" spans="1:84" s="146" customFormat="1" ht="15" customHeight="1">
      <c r="B5" s="237"/>
      <c r="C5" s="237"/>
      <c r="D5" s="688"/>
      <c r="I5" s="238"/>
      <c r="L5" s="146">
        <v>1</v>
      </c>
      <c r="M5" s="146">
        <f>SUMIFS(M$1:M$1441,K$1:K$1441,"传说",L$1:L$1441,"1210暴风城")</f>
        <v>16</v>
      </c>
      <c r="N5" s="146">
        <f>SUMIFS(N$1:N$1441,K$1:K$1441,"传说",L$1:L$1441,"1210暴风城")</f>
        <v>16</v>
      </c>
      <c r="O5" s="146">
        <f>SUMIFS(O$1:O$1441,K$1:K$1441,"传说",L$1:L$1441,"1210暴风城")</f>
        <v>16</v>
      </c>
      <c r="P5" s="146">
        <f>SUMIFS(P$1:P$1441,K$1:K$1441,"传说",L$1:L$1441,"1210暴风城")</f>
        <v>13</v>
      </c>
      <c r="Q5" s="146">
        <f>SUMIFS(Q$1:Q$1441,K$1:K$1441,"传说",L$1:L$1441,"1210暴风城")</f>
        <v>15</v>
      </c>
      <c r="R5" s="146">
        <v>25</v>
      </c>
      <c r="S5" s="146">
        <f>SUMIFS(M$1:M$1441,K$1:K$1441,"传说",L$1:L$1441,"1211贫瘠")</f>
        <v>15</v>
      </c>
      <c r="T5" s="146">
        <f>SUMIFS(N$1:N$1441,K$1:K$1441,"传说",L$1:L$1441,"1211贫瘠")</f>
        <v>15</v>
      </c>
      <c r="U5" s="146">
        <f>SUMIFS(O$1:O$1441,K$1:K$1441,"传说",L$1:L$1441,"1211贫瘠")</f>
        <v>19</v>
      </c>
      <c r="V5" s="146">
        <f>SUMIFS(P$1:P$1441,K$1:K$1441,"传说",L$1:L$1441,"1211贫瘠")</f>
        <v>14</v>
      </c>
      <c r="W5" s="146">
        <f>SUMIFS(Q$1:Q$1441,K$1:K$1441,"传说",L$1:L$1441,"1211贫瘠")</f>
        <v>13</v>
      </c>
      <c r="X5" s="146">
        <v>25</v>
      </c>
      <c r="Y5" s="146">
        <f>SUMIFS(M:M,K:K,"传说",L:L,"1A暗月马戏团")</f>
        <v>13</v>
      </c>
      <c r="Z5" s="146">
        <f>SUMIFS(N:N,K:K,"传说",L:L,"1A暗月马戏团")</f>
        <v>15</v>
      </c>
      <c r="AA5" s="146">
        <f>SUMIFS(O:O,K:K,"传说",L:L,"1A暗月马戏团")</f>
        <v>15</v>
      </c>
      <c r="AB5" s="146">
        <f>SUMIFS(P:P,K:K,"传说",L:L,"1A暗月马戏团")</f>
        <v>15</v>
      </c>
      <c r="AC5" s="146">
        <f>SUMIFS(Q:Q,K:K,"传说",L:L,"1A暗月马戏团")</f>
        <v>17</v>
      </c>
      <c r="AD5" s="146">
        <v>25</v>
      </c>
      <c r="AE5" s="146">
        <f>SUMIFS(M$1:M$1441,K$1:K$1441,"传说",L$1:L$1441,"1a通灵学院")</f>
        <v>14</v>
      </c>
      <c r="AF5" s="146">
        <f>SUMIFS(N$1:N$1441,K$1:K$1441,"传说",L$1:L$1441,"1a通灵学院")</f>
        <v>17</v>
      </c>
      <c r="AG5" s="146">
        <f>SUMIFS(O$1:O$1441,K$1:K$1441,"传说",L$1:L$1441,"1a通灵学院")</f>
        <v>18</v>
      </c>
      <c r="AH5" s="146">
        <f>SUMIFS(P$1:P$1441,K$1:K$1441,"传说",L$1:L$1441,"1a通灵学院")</f>
        <v>18</v>
      </c>
      <c r="AI5" s="146">
        <f>SUMIFS(Q$1:Q$1441,K$1:K$1441,"传说",L$1:L$1441,"1a通灵学院")</f>
        <v>20</v>
      </c>
      <c r="AJ5" s="146">
        <v>25</v>
      </c>
      <c r="AK5" s="192">
        <f>SUMIFS(M$1:M$1312,K$1:K$1312,"传说",L$1:L$1312,"1B经典")</f>
        <v>1</v>
      </c>
      <c r="AL5" s="192">
        <f>SUMIFS(N$1:N$1312,K$1:K$1312,"传说",L$1:L$1312,"1B经典")</f>
        <v>0</v>
      </c>
      <c r="AM5" s="192">
        <f>SUMIFS(O$1:O$1312,K$1:K$1312,"传说",L$1:L$1312,"1B经典")</f>
        <v>3</v>
      </c>
      <c r="AN5" s="192">
        <f>SUMIFS(P$1:P$1312,K$1:K$1312,"传说",L$1:L$1312,"1B经典")</f>
        <v>7</v>
      </c>
      <c r="AO5" s="192">
        <f>SUMIFS(Q$1:Q$1312,K$1:K$1312,"传说",L$1:L$1312,"1B经典")</f>
        <v>8</v>
      </c>
      <c r="AP5" s="192">
        <f>SUBTOTAL(9,AK5:AO5)</f>
        <v>19</v>
      </c>
      <c r="AQ5" s="192">
        <f>SUMIFS(M$1:M$1441,K$1:K$1441,"传说",L$1:L$1441,"1C.外域")</f>
        <v>10</v>
      </c>
      <c r="AR5" s="192">
        <f>SUMIFS(N$1:N$1441,K$1:K$1441,"传说",L$1:L$1441,"1C.外域")</f>
        <v>16</v>
      </c>
      <c r="AS5" s="192">
        <f>SUMIFS(O$1:O$1441,K$1:K$1441,"传说",L$1:L$1441,"1C.外域")</f>
        <v>14</v>
      </c>
      <c r="AT5" s="192">
        <f>SUMIFS(P$1:P$1441,K$1:K$1441,"传说",L$1:L$1441,"1C.外域")</f>
        <v>18</v>
      </c>
      <c r="AU5" s="192">
        <f>SUMIFS(Q$1:Q$1441,K$1:K$1441,"传说",L$1:L$1441,"1C.外域")</f>
        <v>17</v>
      </c>
      <c r="AV5" s="146">
        <v>25</v>
      </c>
      <c r="AW5" s="192">
        <f>SUMIFS(M$1:M$1312,K$1:K$1312,"传说",L$1:L$1312,"21A.巨龙")</f>
        <v>12</v>
      </c>
      <c r="AX5" s="192">
        <f>SUMIFS(N$1:N$1312,K$1:K$1312,"传说",L$1:L$1312,"21A.巨龙")</f>
        <v>13</v>
      </c>
      <c r="AY5" s="192">
        <f>SUMIFS(O$1:O$1312,K$1:K$1312,"传说",L$1:L$1312,"21A.巨龙")</f>
        <v>12</v>
      </c>
      <c r="AZ5" s="192">
        <f>SUMIFS(P$1:P$1312,K$1:K$1312,"传说",L$1:L$1312,"21A.巨龙")</f>
        <v>16</v>
      </c>
      <c r="BA5" s="192">
        <f>SUMIFS(Q$1:Q$1312,K$1:K$1312,"传说",L$1:L$1312,"21A.巨龙")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8"/>
      <c r="I6" s="238"/>
      <c r="L6" s="146">
        <v>1</v>
      </c>
      <c r="M6" s="146">
        <f>SUMIFS(M$1:M$1441,K$1:K$1441,"史诗",L$1:L$1441,"1210暴风城")</f>
        <v>27</v>
      </c>
      <c r="N6" s="146">
        <f>SUMIFS(N$1:N$1441,K$1:K$1441,"史诗",L$1:L$1441,"1210暴风城")</f>
        <v>26</v>
      </c>
      <c r="O6" s="146">
        <f>SUMIFS(O$1:O$1441,K$1:K$1441,"史诗",L$1:L$1441,"1210暴风城")</f>
        <v>28</v>
      </c>
      <c r="P6" s="146">
        <f>SUMIFS(P$1:P$1441,K$1:K$1441,"史诗",L$1:L$1441,"1210暴风城")</f>
        <v>29</v>
      </c>
      <c r="Q6" s="146">
        <f>SUMIFS(Q$1:Q$1441,K$1:K$1441,"史诗",L$1:L$1441,"1210暴风城")</f>
        <v>32</v>
      </c>
      <c r="R6" s="146">
        <v>50</v>
      </c>
      <c r="S6" s="146">
        <f>SUMIFS(M$1:M$1441,K$1:K$1441,"史诗",L$1:L$1441,"1211贫瘠")</f>
        <v>33</v>
      </c>
      <c r="T6" s="146">
        <f>SUMIFS(N$1:N$1441,K$1:K$1441,"史诗",L$1:L$1441,"1211贫瘠")</f>
        <v>36</v>
      </c>
      <c r="U6" s="146">
        <f>SUMIFS(O$1:O$1441,K$1:K$1441,"史诗",L$1:L$1441,"1211贫瘠")</f>
        <v>34</v>
      </c>
      <c r="V6" s="146">
        <f>SUMIFS(P$1:P$1441,K$1:K$1441,"史诗",L$1:L$1441,"1211贫瘠")</f>
        <v>37</v>
      </c>
      <c r="W6" s="146">
        <f>SUMIFS(Q$1:Q$1441,K$1:K$1441,"史诗",L$1:L$1441,"1211贫瘠")</f>
        <v>34</v>
      </c>
      <c r="X6" s="146">
        <v>50</v>
      </c>
      <c r="Y6" s="146">
        <f>SUMIFS(M:M,K:K,"史诗",L:L,"1A暗月马戏团")</f>
        <v>25</v>
      </c>
      <c r="Z6" s="146">
        <f>SUMIFS(N:N,K:K,"史诗",L:L,"1A暗月马戏团")</f>
        <v>27</v>
      </c>
      <c r="AA6" s="146">
        <f>SUMIFS(O:O,K:K,"史诗",L:L,"1A暗月马戏团")</f>
        <v>23</v>
      </c>
      <c r="AB6" s="146">
        <f>SUMIFS(P:P,K:K,"史诗",L:L,"1A暗月马戏团")</f>
        <v>38</v>
      </c>
      <c r="AC6" s="146">
        <f>SUMIFS(Q:Q,K:K,"史诗",L:L,"1A暗月马戏团")</f>
        <v>31</v>
      </c>
      <c r="AD6" s="146">
        <v>48</v>
      </c>
      <c r="AE6" s="146">
        <f>SUMIFS(M$1:M$1441,K$1:K$1441,"史诗",L$1:L$1441,"1a通灵学院")</f>
        <v>11</v>
      </c>
      <c r="AF6" s="146">
        <f>SUMIFS(N$1:N$1441,K$1:K$1441,"史诗",L$1:L$1441,"1a通灵学院")</f>
        <v>15</v>
      </c>
      <c r="AG6" s="146">
        <f>SUMIFS(O$1:O$1441,K$1:K$1441,"史诗",L$1:L$1441,"1a通灵学院")</f>
        <v>19</v>
      </c>
      <c r="AH6" s="146">
        <f>SUMIFS(P$1:P$1441,K$1:K$1441,"史诗",L$1:L$1441,"1a通灵学院")</f>
        <v>22</v>
      </c>
      <c r="AI6" s="146">
        <f>SUMIFS(Q$1:Q$1441,K$1:K$1441,"史诗",L$1:L$1441,"1a通灵学院")</f>
        <v>33</v>
      </c>
      <c r="AJ6" s="146">
        <v>46</v>
      </c>
      <c r="AK6" s="192">
        <f>SUMIFS(M$1:M$1312,K$1:K$1312,"史诗",L$1:L$1312,"1B经典")</f>
        <v>2</v>
      </c>
      <c r="AL6" s="192">
        <f>SUMIFS(N$1:N$1312,K$1:K$1312,"史诗",L$1:L$1312,"1B经典")</f>
        <v>0</v>
      </c>
      <c r="AM6" s="192">
        <f>SUMIFS(O$1:O$1312,K$1:K$1312,"史诗",L$1:L$1312,"1B经典")</f>
        <v>3</v>
      </c>
      <c r="AN6" s="192">
        <f>SUMIFS(P$1:P$1312,K$1:K$1312,"史诗",L$1:L$1312,"1B经典")</f>
        <v>2</v>
      </c>
      <c r="AO6" s="192">
        <f>SUMIFS(Q$1:Q$1312,K$1:K$1312,"史诗",L$1:L$1312,"1B经典")</f>
        <v>4</v>
      </c>
      <c r="AP6" s="192">
        <f>SUBTOTAL(9,AK6:AO6)</f>
        <v>11</v>
      </c>
      <c r="AQ6" s="192">
        <f>SUMIFS(M$1:M$1441,K$1:K$1441,"史诗",L$1:L$1441,"1C.外域")</f>
        <v>21</v>
      </c>
      <c r="AR6" s="192">
        <f>SUMIFS(N$1:N$1441,K$1:K$1441,"史诗",L$1:L$1441,"1C.外域")</f>
        <v>23</v>
      </c>
      <c r="AS6" s="192">
        <f>SUMIFS(O$1:O$1441,K$1:K$1441,"史诗",L$1:L$1441,"1C.外域")</f>
        <v>27</v>
      </c>
      <c r="AT6" s="192">
        <f>SUMIFS(P$1:P$1441,K$1:K$1441,"史诗",L$1:L$1441,"1C.外域")</f>
        <v>28</v>
      </c>
      <c r="AU6" s="192">
        <f>SUMIFS(Q$1:Q$1441,K$1:K$1441,"史诗",L$1:L$1441,"1C.外域")</f>
        <v>20</v>
      </c>
      <c r="AV6" s="146">
        <v>46</v>
      </c>
      <c r="AW6" s="192">
        <f>SUMIFS(M$1:M$1312,K$1:K$1312,"史诗",L$1:L$1312,"21A.巨龙")</f>
        <v>29</v>
      </c>
      <c r="AX6" s="192">
        <f>SUMIFS(N$1:N$1312,K$1:K$1312,"史诗",L$1:L$1312,"21A.巨龙")</f>
        <v>29</v>
      </c>
      <c r="AY6" s="192">
        <f>SUMIFS(O$1:O$1312,K$1:K$1312,"史诗",L$1:L$1312,"21A.巨龙")</f>
        <v>29</v>
      </c>
      <c r="AZ6" s="192">
        <f>SUMIFS(P$1:P$1312,K$1:K$1312,"史诗",L$1:L$1312,"21A.巨龙")</f>
        <v>40</v>
      </c>
      <c r="BA6" s="192">
        <f>SUMIFS(Q$1:Q$1312,K$1:K$1312,"史诗",L$1:L$1312,"21A.巨龙")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SUMIFS(N$1:N$1440,K$1:K$1440,"史诗",L$1:L$1440,"N.女巫森林")</f>
        <v>0</v>
      </c>
      <c r="CC6" s="146">
        <f>SUMIFS(O$1:O$1440,K$1:K$1440,"史诗",L$1:L$1440,"N.女巫森林")</f>
        <v>0</v>
      </c>
      <c r="CD6" s="146">
        <f>SUMIFS(P907:P1479,K907:K1479,"史诗",L907:L1479,"N.女巫森林")</f>
        <v>0</v>
      </c>
      <c r="CE6" s="146">
        <f>SUMIFS(Q$1:Q$1440,K$1:K$1440,"史诗",L$1:L$1440,"N.女巫森林")</f>
        <v>0</v>
      </c>
      <c r="CF6" s="146">
        <v>54</v>
      </c>
    </row>
    <row r="7" spans="1:84" ht="15" customHeight="1">
      <c r="D7" s="688"/>
      <c r="L7" s="146">
        <v>1</v>
      </c>
      <c r="M7" s="146">
        <f>SUMIFS(M$1:M$1441,K$1:K$1441,"稀有",L$1:L$1441,"1210暴风城")</f>
        <v>0</v>
      </c>
      <c r="N7" s="146">
        <f>SUMIFS(N$1:N$1441,K$1:K$1441,"稀有",L$1:L$1441,"1210暴风城")</f>
        <v>0</v>
      </c>
      <c r="O7" s="146">
        <f>SUMIFS(O$1:O$1441,K$1:K$1441,"稀有",L$1:L$1441,"1210暴风城")</f>
        <v>0</v>
      </c>
      <c r="P7" s="146">
        <f>SUMIFS(P$1:P$1441,K$1:K$1441,"稀有",L$1:L$1441,"1210暴风城")</f>
        <v>0</v>
      </c>
      <c r="Q7" s="146">
        <f>SUMIFS(Q$1:Q$1441,K$1:K$1441,"稀有",L$1:L$1441,"1210暴风城")</f>
        <v>0</v>
      </c>
      <c r="R7" s="146">
        <v>70</v>
      </c>
      <c r="S7" s="146">
        <f>SUMIFS(M$1:M$1441,K$1:K$1441,"稀有",L$1:L$1441,"1211贫瘠")</f>
        <v>0</v>
      </c>
      <c r="T7" s="146">
        <f>SUMIFS(N$1:N$1441,K$1:K$1441,"稀有",L$1:L$1441,"1211贫瘠")</f>
        <v>2</v>
      </c>
      <c r="U7" s="146">
        <f>SUMIFS(O$1:O$1441,K$1:K$1441,"稀有",L$1:L$1441,"1211贫瘠")</f>
        <v>1</v>
      </c>
      <c r="V7" s="146">
        <f>SUMIFS(P$1:P$1441,K$1:K$1441,"稀有",L$1:L$1441,"1211贫瘠")</f>
        <v>4</v>
      </c>
      <c r="W7" s="146">
        <f>SUMIFS(Q$1:Q$1441,K$1:K$1441,"稀有",L$1:L$1441,"1211贫瘠")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SUMIFS(M$1:M$1441,K$1:K$1441,"稀有",L$1:L$1441,"1a通灵学院")</f>
        <v>0</v>
      </c>
      <c r="AF7" s="146">
        <f>SUMIFS(N$1:N$1441,K$1:K$1441,"稀有",L$1:L$1441,"1a通灵学院")</f>
        <v>0</v>
      </c>
      <c r="AG7" s="146">
        <f>SUMIFS(O$1:O$1441,K$1:K$1441,"稀有",L$1:L$1441,"1a通灵学院")</f>
        <v>0</v>
      </c>
      <c r="AH7" s="146">
        <f>SUMIFS(P$1:P$1441,K$1:K$1441,"稀有",L$1:L$1441,"1a通灵学院")</f>
        <v>0</v>
      </c>
      <c r="AI7" s="146">
        <f>SUMIFS(Q$1:Q$1441,K$1:K$1441,"稀有",L$1:L$1441,"1a通灵学院")</f>
        <v>0</v>
      </c>
      <c r="AJ7" s="260">
        <v>70</v>
      </c>
      <c r="AK7" s="192">
        <f>SUMIFS(M$1:M$1312,K$1:K$1312,"稀有",L$1:L$1312,"1B经典")</f>
        <v>0</v>
      </c>
      <c r="AL7" s="192">
        <f>SUMIFS(N$1:N$1312,K$1:K$1312,"稀有",L$1:L$1312,"1B经典")</f>
        <v>0</v>
      </c>
      <c r="AM7" s="192">
        <f>SUMIFS(O$1:O$1312,K$1:K$1312,"稀有",L$1:L$1312,"1B经典")</f>
        <v>11</v>
      </c>
      <c r="AN7" s="192">
        <f>SUMIFS(P$1:P$1312,K$1:K$1312,"稀有",L$1:L$1312,"1B经典")</f>
        <v>1</v>
      </c>
      <c r="AO7" s="192">
        <f>SUMIFS(Q$1:Q$1312,K$1:K$1312,"稀有",L$1:L$1312,"1B经典")</f>
        <v>1</v>
      </c>
      <c r="AP7" s="192">
        <f>SUBTOTAL(9,AK7:AO7)</f>
        <v>13</v>
      </c>
      <c r="AQ7" s="192">
        <f>SUMIFS(M$1:M$1441,K$1:K$1441,"稀有",L$1:L$1441,"1C.外域")</f>
        <v>4</v>
      </c>
      <c r="AR7" s="192">
        <f>SUMIFS(N$1:N$1441,K$1:K$1441,"稀有",L$1:L$1441,"1C.外域")</f>
        <v>1</v>
      </c>
      <c r="AS7" s="192">
        <f>SUMIFS(O$1:O$1441,K$1:K$1441,"稀有",L$1:L$1441,"1C.外域")</f>
        <v>1</v>
      </c>
      <c r="AT7" s="192">
        <f>SUMIFS(P$1:P$1441,K$1:K$1441,"稀有",L$1:L$1441,"1C.外域")</f>
        <v>0</v>
      </c>
      <c r="AU7" s="192">
        <f>SUMIFS(Q$1:Q$1441,K$1:K$1441,"稀有",L$1:L$1441,"1C.外域")</f>
        <v>0</v>
      </c>
      <c r="AV7" s="260">
        <v>70</v>
      </c>
      <c r="AW7" s="192">
        <f>SUMIFS(M$1:M$1312,K$1:K$1312,"稀有",L$1:L$1312,"21A.巨龙")</f>
        <v>3</v>
      </c>
      <c r="AX7" s="192">
        <f>SUMIFS(N$1:N$1312,K$1:K$1312,"稀有",L$1:L$1312,"21A.巨龙")</f>
        <v>2</v>
      </c>
      <c r="AY7" s="192">
        <f>SUMIFS(O$1:O$1312,K$1:K$1312,"稀有",L$1:L$1312,"21A.巨龙")</f>
        <v>2</v>
      </c>
      <c r="AZ7" s="192">
        <f>SUMIFS(P$1:P$1312,K$1:K$1312,"稀有",L$1:L$1312,"21A.巨龙")</f>
        <v>1</v>
      </c>
      <c r="BA7" s="192">
        <f>SUMIFS(Q$1:Q$1312,K$1:K$1312,"稀有",L$1:L$1312,"21A.巨龙")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SUMIFS(N$1:N$1440,K$1:K$1440,"稀有",L$1:L$1440,"N.女巫森林")</f>
        <v>0</v>
      </c>
      <c r="CC7" s="192">
        <f>SUMIFS(O$1:O$1440,K$1:K$1440,"稀有",L$1:L$1440,"N.女巫森林")</f>
        <v>0</v>
      </c>
      <c r="CD7" s="192">
        <f>SUMIFS(P$1:P$1440,K$1:K$1440,"稀有",L$1:L$1440,"N.女巫森林")</f>
        <v>0</v>
      </c>
      <c r="CE7" s="192">
        <f>SUMIFS(Q$1:Q$1440,K$1:K$1440,"稀有",L$1:L$1440,"N.女巫森林")</f>
        <v>0</v>
      </c>
      <c r="CF7" s="260">
        <v>72</v>
      </c>
    </row>
    <row r="8" spans="1:84" ht="15" customHeight="1">
      <c r="D8" s="688"/>
      <c r="L8" s="146">
        <v>1</v>
      </c>
      <c r="M8" s="146">
        <f>SUMIFS(M$1:M$1441,K$1:K$1441,"普通",L$1:L$1441,"1210暴风城")</f>
        <v>0</v>
      </c>
      <c r="N8" s="146">
        <f>SUMIFS(N$1:N$1441,K$1:K$1441,"普通",L$1:L$1441,"1210暴风城")</f>
        <v>0</v>
      </c>
      <c r="O8" s="146">
        <f>SUMIFS(O$1:O$1441,K$1:K$1441,"普通",L$1:L$1441,"1210暴风城")</f>
        <v>0</v>
      </c>
      <c r="P8" s="146">
        <f>SUMIFS(P$1:P$1441,K$1:K$1441,"普通",L$1:L$1441,"1210暴风城")</f>
        <v>0</v>
      </c>
      <c r="Q8" s="146">
        <f>SUMIFS(Q$1:Q$1441,K$1:K$1441,"普通",L$1:L$1441,"1210暴风城")</f>
        <v>0</v>
      </c>
      <c r="R8" s="146">
        <v>100</v>
      </c>
      <c r="S8" s="146">
        <f>SUMIFS(M$1:M$1441,K$1:K$1441,"普通",L$1:L$1441,"1211贫瘠")</f>
        <v>0</v>
      </c>
      <c r="T8" s="146">
        <f>SUMIFS(N$1:N$1441,K$1:K$1441,"普通",L$1:L$1441,"1211贫瘠")</f>
        <v>0</v>
      </c>
      <c r="U8" s="146">
        <f>SUMIFS(O$1:O$1441,K$1:K$1441,"普通",L$1:L$1441,"1211贫瘠")</f>
        <v>0</v>
      </c>
      <c r="V8" s="146">
        <f>SUMIFS(P$1:P$1441,K$1:K$1441,"普通",L$1:L$1441,"1211贫瘠")</f>
        <v>0</v>
      </c>
      <c r="W8" s="146">
        <f>SUMIFS(Q$1:Q$1441,K$1:K$1441,"普通",L$1:L$1441,"1211贫瘠")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SUMIFS(M$1:M$1441,K$1:K$1441,"普通",L$1:L$1441,"1a通灵学院")</f>
        <v>0</v>
      </c>
      <c r="AF8" s="146">
        <f>SUMIFS(N$1:N$1441,K$1:K$1441,"普通",L$1:L$1441,"1a通灵学院")</f>
        <v>0</v>
      </c>
      <c r="AG8" s="146">
        <f>SUMIFS(O$1:O$1441,K$1:K$1441,"普通",L$1:L$1441,"1a通灵学院")</f>
        <v>0</v>
      </c>
      <c r="AH8" s="146">
        <f>SUMIFS(P$1:P$1441,K$1:K$1441,"普通",L$1:L$1441,"1a通灵学院")</f>
        <v>0</v>
      </c>
      <c r="AI8" s="146">
        <f>SUMIFS(Q$1:Q$1441,K$1:K$1441,"普通",L$1:L$1441,"1a通灵学院")</f>
        <v>0</v>
      </c>
      <c r="AJ8" s="260">
        <v>104</v>
      </c>
      <c r="AK8" s="192">
        <f>SUMIFS(M$1:M$1441,K$1:K$1441,"普通",L$1:L$1441,"1B经典")</f>
        <v>0</v>
      </c>
      <c r="AL8" s="192">
        <f>SUMIFS(N$1:N$1312,K$1:K$1312,"普通",L$1:L$1312,"1B经典")</f>
        <v>5</v>
      </c>
      <c r="AM8" s="192">
        <f>SUMIFS(O$1:O$1312,K$1:K$1312,"普通",L$1:L$1312,"1B经典")</f>
        <v>1</v>
      </c>
      <c r="AN8" s="192">
        <f>SUMIFS(P$1:P$1312,K$1:K$1312,"普通",L$1:L$1312,"1B经典")</f>
        <v>0</v>
      </c>
      <c r="AO8" s="192">
        <f>SUMIFS(Q$1:Q$1312,K$1:K$1312,"普通",L$1:L$1312,"1B经典")</f>
        <v>0</v>
      </c>
      <c r="AP8" s="192">
        <f>SUBTOTAL(9,AK8:AO8)</f>
        <v>6</v>
      </c>
      <c r="AQ8" s="192">
        <f>SUMIFS(M$1:M$1441,K$1:K$1441,"普通",L$1:L$1441,"1C.外域")</f>
        <v>0</v>
      </c>
      <c r="AR8" s="192">
        <f>SUMIFS(N$1:N$1441,K$1:K$1441,"普通",L$1:L$1441,"1C.外域")</f>
        <v>0</v>
      </c>
      <c r="AS8" s="192">
        <f>SUMIFS(O$1:O$1441,K$1:K$1441,"普通",L$1:L$1441,"1C.外域")</f>
        <v>0</v>
      </c>
      <c r="AT8" s="192">
        <f>SUMIFS(P$1:P$1441,K$1:K$1441,"普通",L$1:L$1441,"1C.外域")</f>
        <v>0</v>
      </c>
      <c r="AU8" s="192">
        <f>SUMIFS(Q$1:Q$1441,K$1:K$1441,"普通",L$1:L$1441,"1C.外域")</f>
        <v>0</v>
      </c>
      <c r="AV8" s="260">
        <v>120</v>
      </c>
      <c r="AW8" s="192">
        <f>SUMIFS(M$1:M$1312,K$1:K$1312,"普通",L$1:L$1312,"21A.巨龙")</f>
        <v>0</v>
      </c>
      <c r="AX8" s="192">
        <f>SUMIFS(N$1:N$1312,K$1:K$1312,"普通",L$1:L$1312,"21A.巨龙")</f>
        <v>0</v>
      </c>
      <c r="AY8" s="192">
        <f>SUMIFS(O$1:O$1312,K$1:K$1312,"普通",L$1:L$1312,"21A.巨龙")</f>
        <v>0</v>
      </c>
      <c r="AZ8" s="192">
        <f>SUMIFS(P$1:P$1312,K$1:K$1312,"普通",L$1:L$1312,"21A.巨龙")</f>
        <v>0</v>
      </c>
      <c r="BA8" s="192">
        <f>SUMIFS(Q$1:Q$1312,K$1:K$1312,"普通",L$1:L$1312,"21A.巨龙")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SUMIFS(N$1:N$1440,K$1:K$1440,"普通",L$1:L$1440,"N.女巫森林")</f>
        <v>0</v>
      </c>
      <c r="CC8" s="260">
        <f>SUMIFS(O$1:O$1440,K$1:K$1440,"普通",L$1:L$1440,"N.女巫森林")</f>
        <v>0</v>
      </c>
      <c r="CD8" s="260">
        <f>SUMIFS(P$1:P$1440,K$1:K$1440,"普通",L$1:L$1440,"N.女巫森林")</f>
        <v>0</v>
      </c>
      <c r="CE8" s="260">
        <f>SUMIFS(Q$1:Q$1440,K$1:K$1440,"普通",L$1:L$1440,"N.女巫森林")</f>
        <v>0</v>
      </c>
      <c r="CF8" s="260">
        <v>98</v>
      </c>
    </row>
    <row r="9" spans="1:84" customFormat="1" ht="14" hidden="1">
      <c r="B9" t="s">
        <v>6676</v>
      </c>
      <c r="C9" t="s">
        <v>6677</v>
      </c>
      <c r="D9" t="s">
        <v>6678</v>
      </c>
      <c r="E9" t="s">
        <v>5352</v>
      </c>
      <c r="F9" t="s">
        <v>272</v>
      </c>
      <c r="G9">
        <v>1</v>
      </c>
      <c r="H9">
        <v>2</v>
      </c>
      <c r="I9" s="711" t="s">
        <v>5080</v>
      </c>
      <c r="J9">
        <v>1</v>
      </c>
      <c r="K9" t="s">
        <v>457</v>
      </c>
      <c r="L9" t="s">
        <v>6985</v>
      </c>
      <c r="M9" s="490">
        <v>0</v>
      </c>
      <c r="N9" s="490">
        <v>0</v>
      </c>
      <c r="O9" s="490">
        <v>0</v>
      </c>
      <c r="P9" s="490">
        <v>0</v>
      </c>
      <c r="Q9" s="490">
        <v>0</v>
      </c>
      <c r="R9">
        <f t="shared" ref="R9:R19" si="2">SUBTOTAL(9,M9:Q9)</f>
        <v>0</v>
      </c>
    </row>
    <row r="10" spans="1:84" customFormat="1" ht="14" hidden="1">
      <c r="B10" t="s">
        <v>6799</v>
      </c>
      <c r="C10" t="s">
        <v>6800</v>
      </c>
      <c r="D10" t="s">
        <v>6801</v>
      </c>
      <c r="F10" t="s">
        <v>253</v>
      </c>
      <c r="I10" s="711" t="s">
        <v>5080</v>
      </c>
      <c r="J10">
        <v>1</v>
      </c>
      <c r="K10" s="312" t="s">
        <v>3249</v>
      </c>
      <c r="L10" s="480" t="s">
        <v>7078</v>
      </c>
      <c r="M10" s="475">
        <v>0</v>
      </c>
      <c r="N10" s="475">
        <v>0</v>
      </c>
      <c r="O10" s="475">
        <v>0</v>
      </c>
      <c r="P10" s="475">
        <v>0</v>
      </c>
      <c r="Q10" s="475">
        <v>0</v>
      </c>
      <c r="R10">
        <f t="shared" si="2"/>
        <v>0</v>
      </c>
    </row>
    <row r="11" spans="1:84" customFormat="1" ht="14">
      <c r="B11" t="s">
        <v>6841</v>
      </c>
      <c r="C11" t="s">
        <v>6842</v>
      </c>
      <c r="D11" s="480" t="s">
        <v>7081</v>
      </c>
      <c r="F11" t="s">
        <v>253</v>
      </c>
      <c r="I11" s="711" t="s">
        <v>5080</v>
      </c>
      <c r="J11">
        <v>1</v>
      </c>
      <c r="K11" s="312" t="s">
        <v>3239</v>
      </c>
      <c r="L11" t="s">
        <v>6985</v>
      </c>
      <c r="M11">
        <v>1</v>
      </c>
      <c r="N11">
        <v>1</v>
      </c>
      <c r="O11">
        <v>1</v>
      </c>
      <c r="P11">
        <v>1</v>
      </c>
      <c r="Q11">
        <v>1</v>
      </c>
      <c r="R11">
        <f t="shared" si="2"/>
        <v>5</v>
      </c>
    </row>
    <row r="12" spans="1:84" customFormat="1" ht="14" hidden="1">
      <c r="B12" t="s">
        <v>6700</v>
      </c>
      <c r="C12" t="s">
        <v>6701</v>
      </c>
      <c r="D12" t="s">
        <v>6702</v>
      </c>
      <c r="F12" t="s">
        <v>253</v>
      </c>
      <c r="I12" s="711" t="s">
        <v>5080</v>
      </c>
      <c r="J12">
        <v>2</v>
      </c>
      <c r="K12" t="s">
        <v>457</v>
      </c>
      <c r="L12" t="s">
        <v>6985</v>
      </c>
      <c r="M12" s="490">
        <v>0</v>
      </c>
      <c r="N12" s="490">
        <v>0</v>
      </c>
      <c r="O12" s="490">
        <v>0</v>
      </c>
      <c r="P12" s="490">
        <v>0</v>
      </c>
      <c r="Q12" s="490">
        <v>0</v>
      </c>
      <c r="R12">
        <f t="shared" si="2"/>
        <v>0</v>
      </c>
    </row>
    <row r="13" spans="1:84" customFormat="1" ht="14">
      <c r="B13" t="s">
        <v>6665</v>
      </c>
      <c r="C13" t="s">
        <v>6666</v>
      </c>
      <c r="D13" s="480" t="s">
        <v>7082</v>
      </c>
      <c r="F13" t="s">
        <v>5153</v>
      </c>
      <c r="G13">
        <v>0</v>
      </c>
      <c r="I13" s="711" t="s">
        <v>5080</v>
      </c>
      <c r="J13">
        <v>3</v>
      </c>
      <c r="K13" s="312" t="s">
        <v>3256</v>
      </c>
      <c r="L13" t="s">
        <v>6985</v>
      </c>
      <c r="M13">
        <v>1</v>
      </c>
      <c r="N13">
        <v>2</v>
      </c>
      <c r="O13">
        <v>2</v>
      </c>
      <c r="P13">
        <v>1</v>
      </c>
      <c r="Q13">
        <v>2</v>
      </c>
      <c r="R13">
        <f t="shared" si="2"/>
        <v>8</v>
      </c>
    </row>
    <row r="14" spans="1:84" customFormat="1" ht="14" hidden="1">
      <c r="B14" t="s">
        <v>6671</v>
      </c>
      <c r="C14" t="s">
        <v>6672</v>
      </c>
      <c r="D14" t="s">
        <v>6673</v>
      </c>
      <c r="F14" t="s">
        <v>253</v>
      </c>
      <c r="I14" s="711" t="s">
        <v>5080</v>
      </c>
      <c r="J14">
        <v>3</v>
      </c>
      <c r="K14" s="312" t="s">
        <v>3249</v>
      </c>
      <c r="L14" s="480" t="s">
        <v>7126</v>
      </c>
      <c r="M14" s="475">
        <v>0</v>
      </c>
      <c r="N14" s="475">
        <v>0</v>
      </c>
      <c r="O14" s="475">
        <v>0</v>
      </c>
      <c r="P14" s="475">
        <v>0</v>
      </c>
      <c r="Q14" s="475">
        <v>0</v>
      </c>
      <c r="R14">
        <f t="shared" si="2"/>
        <v>0</v>
      </c>
    </row>
    <row r="15" spans="1:84" customFormat="1" ht="14">
      <c r="B15" t="s">
        <v>6697</v>
      </c>
      <c r="C15" t="s">
        <v>6698</v>
      </c>
      <c r="D15" t="s">
        <v>6699</v>
      </c>
      <c r="E15" t="s">
        <v>5132</v>
      </c>
      <c r="F15" t="s">
        <v>272</v>
      </c>
      <c r="G15">
        <v>4</v>
      </c>
      <c r="H15">
        <v>3</v>
      </c>
      <c r="I15" s="711" t="s">
        <v>5080</v>
      </c>
      <c r="J15">
        <v>4</v>
      </c>
      <c r="K15" s="312" t="s">
        <v>3256</v>
      </c>
      <c r="L15" t="s">
        <v>6985</v>
      </c>
      <c r="M15">
        <v>2</v>
      </c>
      <c r="N15">
        <v>1</v>
      </c>
      <c r="O15">
        <v>1</v>
      </c>
      <c r="P15">
        <v>2</v>
      </c>
      <c r="Q15">
        <v>1</v>
      </c>
      <c r="R15">
        <f t="shared" si="2"/>
        <v>7</v>
      </c>
    </row>
    <row r="16" spans="1:84" customFormat="1" ht="14" hidden="1">
      <c r="B16" t="s">
        <v>6857</v>
      </c>
      <c r="C16" t="s">
        <v>6858</v>
      </c>
      <c r="D16" t="s">
        <v>6859</v>
      </c>
      <c r="F16" t="s">
        <v>272</v>
      </c>
      <c r="G16">
        <v>4</v>
      </c>
      <c r="H16">
        <v>3</v>
      </c>
      <c r="I16" s="711" t="s">
        <v>5080</v>
      </c>
      <c r="J16">
        <v>4</v>
      </c>
      <c r="K16" s="312" t="s">
        <v>3249</v>
      </c>
      <c r="L16" s="480" t="s">
        <v>7080</v>
      </c>
      <c r="M16" s="475">
        <v>0</v>
      </c>
      <c r="N16" s="475">
        <v>0</v>
      </c>
      <c r="O16" s="475">
        <v>0</v>
      </c>
      <c r="P16" s="475">
        <v>0</v>
      </c>
      <c r="Q16" s="475">
        <v>0</v>
      </c>
      <c r="R16">
        <f t="shared" si="2"/>
        <v>0</v>
      </c>
    </row>
    <row r="17" spans="2:18" customFormat="1" ht="14" hidden="1">
      <c r="B17" t="s">
        <v>6705</v>
      </c>
      <c r="C17" t="s">
        <v>6706</v>
      </c>
      <c r="D17" t="s">
        <v>6707</v>
      </c>
      <c r="E17" t="s">
        <v>5132</v>
      </c>
      <c r="F17" t="s">
        <v>272</v>
      </c>
      <c r="G17">
        <v>6</v>
      </c>
      <c r="H17">
        <v>7</v>
      </c>
      <c r="I17" s="711" t="s">
        <v>5080</v>
      </c>
      <c r="J17">
        <v>7</v>
      </c>
      <c r="K17" t="s">
        <v>457</v>
      </c>
      <c r="L17" t="s">
        <v>6985</v>
      </c>
      <c r="M17" s="490">
        <v>0</v>
      </c>
      <c r="N17" s="490">
        <v>0</v>
      </c>
      <c r="O17" s="490">
        <v>0</v>
      </c>
      <c r="P17" s="490">
        <v>0</v>
      </c>
      <c r="Q17" s="490">
        <v>0</v>
      </c>
      <c r="R17">
        <f t="shared" si="2"/>
        <v>0</v>
      </c>
    </row>
    <row r="18" spans="2:18" customFormat="1" ht="14">
      <c r="B18" s="480" t="s">
        <v>7121</v>
      </c>
      <c r="C18" t="s">
        <v>6887</v>
      </c>
      <c r="D18" t="s">
        <v>6888</v>
      </c>
      <c r="F18" t="s">
        <v>272</v>
      </c>
      <c r="G18">
        <v>7</v>
      </c>
      <c r="H18">
        <v>5</v>
      </c>
      <c r="I18" s="711" t="s">
        <v>5080</v>
      </c>
      <c r="J18">
        <v>8</v>
      </c>
      <c r="K18" s="312" t="s">
        <v>3239</v>
      </c>
      <c r="L18" t="s">
        <v>6985</v>
      </c>
      <c r="M18">
        <v>1</v>
      </c>
      <c r="N18" s="475">
        <v>0</v>
      </c>
      <c r="O18">
        <v>1</v>
      </c>
      <c r="P18" s="475">
        <v>0</v>
      </c>
      <c r="Q18">
        <v>1</v>
      </c>
      <c r="R18">
        <f>SUBTOTAL(9,M18:Q18)</f>
        <v>3</v>
      </c>
    </row>
    <row r="19" spans="2:18" customFormat="1" ht="14" hidden="1">
      <c r="B19" t="s">
        <v>6808</v>
      </c>
      <c r="C19" t="s">
        <v>6809</v>
      </c>
      <c r="D19" t="s">
        <v>6810</v>
      </c>
      <c r="E19" t="s">
        <v>5197</v>
      </c>
      <c r="F19" t="s">
        <v>272</v>
      </c>
      <c r="G19">
        <v>2</v>
      </c>
      <c r="H19">
        <v>1</v>
      </c>
      <c r="I19" s="309" t="s">
        <v>3237</v>
      </c>
      <c r="J19">
        <v>1</v>
      </c>
      <c r="K19" s="312" t="s">
        <v>3249</v>
      </c>
      <c r="L19" s="480" t="s">
        <v>7128</v>
      </c>
      <c r="M19" s="475">
        <v>0</v>
      </c>
      <c r="N19" s="475">
        <v>0</v>
      </c>
      <c r="O19" s="475">
        <v>0</v>
      </c>
      <c r="P19" s="475">
        <v>0</v>
      </c>
      <c r="Q19" s="475">
        <v>0</v>
      </c>
      <c r="R19">
        <f t="shared" si="2"/>
        <v>0</v>
      </c>
    </row>
    <row r="20" spans="2:18" customFormat="1" ht="14" hidden="1">
      <c r="B20" t="s">
        <v>6826</v>
      </c>
      <c r="C20" t="s">
        <v>6827</v>
      </c>
      <c r="D20" t="s">
        <v>6828</v>
      </c>
      <c r="F20" t="s">
        <v>253</v>
      </c>
      <c r="I20" s="309" t="s">
        <v>3237</v>
      </c>
      <c r="J20">
        <v>1</v>
      </c>
      <c r="K20" t="s">
        <v>457</v>
      </c>
      <c r="L20" t="s">
        <v>6985</v>
      </c>
      <c r="M20" s="490">
        <v>0</v>
      </c>
      <c r="N20" s="490">
        <v>0</v>
      </c>
      <c r="O20" s="490">
        <v>0</v>
      </c>
      <c r="P20" s="490">
        <v>0</v>
      </c>
      <c r="Q20" s="490">
        <v>0</v>
      </c>
      <c r="R20">
        <f t="shared" ref="R20:R83" si="3">SUBTOTAL(9,M20:Q20)</f>
        <v>0</v>
      </c>
    </row>
    <row r="21" spans="2:18" customFormat="1" ht="14">
      <c r="B21" s="480" t="s">
        <v>7125</v>
      </c>
      <c r="C21" t="s">
        <v>6862</v>
      </c>
      <c r="D21" t="s">
        <v>6863</v>
      </c>
      <c r="F21" t="s">
        <v>253</v>
      </c>
      <c r="I21" s="309" t="s">
        <v>3237</v>
      </c>
      <c r="J21">
        <v>1</v>
      </c>
      <c r="K21" s="312" t="s">
        <v>3239</v>
      </c>
      <c r="L21" t="s">
        <v>6985</v>
      </c>
      <c r="M21">
        <v>1</v>
      </c>
      <c r="N21">
        <v>1</v>
      </c>
      <c r="O21">
        <v>1</v>
      </c>
      <c r="P21" s="475">
        <v>0</v>
      </c>
      <c r="Q21">
        <v>1</v>
      </c>
      <c r="R21">
        <f t="shared" si="3"/>
        <v>4</v>
      </c>
    </row>
    <row r="22" spans="2:18" customFormat="1" ht="14">
      <c r="B22" s="480" t="s">
        <v>7529</v>
      </c>
      <c r="C22" t="s">
        <v>6703</v>
      </c>
      <c r="D22" t="s">
        <v>6704</v>
      </c>
      <c r="F22" t="s">
        <v>253</v>
      </c>
      <c r="I22" s="309" t="s">
        <v>3237</v>
      </c>
      <c r="J22">
        <v>2</v>
      </c>
      <c r="K22" s="312" t="s">
        <v>3256</v>
      </c>
      <c r="L22" t="s">
        <v>6985</v>
      </c>
      <c r="M22">
        <v>0</v>
      </c>
      <c r="N22" s="475">
        <v>0</v>
      </c>
      <c r="O22">
        <v>0</v>
      </c>
      <c r="P22" s="475">
        <v>0</v>
      </c>
      <c r="Q22" s="475">
        <v>0</v>
      </c>
      <c r="R22">
        <f t="shared" si="3"/>
        <v>0</v>
      </c>
    </row>
    <row r="23" spans="2:18" customFormat="1" ht="14" hidden="1">
      <c r="B23" t="s">
        <v>6811</v>
      </c>
      <c r="C23" t="s">
        <v>6812</v>
      </c>
      <c r="D23" t="s">
        <v>6813</v>
      </c>
      <c r="E23" t="s">
        <v>5197</v>
      </c>
      <c r="F23" t="s">
        <v>272</v>
      </c>
      <c r="G23">
        <v>1</v>
      </c>
      <c r="H23">
        <v>4</v>
      </c>
      <c r="I23" s="309" t="s">
        <v>3237</v>
      </c>
      <c r="J23">
        <v>2</v>
      </c>
      <c r="K23" t="s">
        <v>457</v>
      </c>
      <c r="L23" t="s">
        <v>6985</v>
      </c>
      <c r="M23" s="490">
        <v>0</v>
      </c>
      <c r="N23" s="490">
        <v>0</v>
      </c>
      <c r="O23" s="490">
        <v>0</v>
      </c>
      <c r="P23" s="490">
        <v>0</v>
      </c>
      <c r="Q23" s="490">
        <v>0</v>
      </c>
      <c r="R23">
        <f t="shared" si="3"/>
        <v>0</v>
      </c>
    </row>
    <row r="24" spans="2:18" customFormat="1" ht="14">
      <c r="B24" s="480" t="s">
        <v>7254</v>
      </c>
      <c r="C24" t="s">
        <v>6869</v>
      </c>
      <c r="D24" t="s">
        <v>6870</v>
      </c>
      <c r="F24" t="s">
        <v>272</v>
      </c>
      <c r="G24">
        <v>2</v>
      </c>
      <c r="H24">
        <v>4</v>
      </c>
      <c r="I24" s="309" t="s">
        <v>3237</v>
      </c>
      <c r="J24">
        <v>3</v>
      </c>
      <c r="K24" s="312" t="s">
        <v>3256</v>
      </c>
      <c r="L24" t="s">
        <v>6985</v>
      </c>
      <c r="M24" s="475">
        <v>0</v>
      </c>
      <c r="N24" s="475">
        <v>0</v>
      </c>
      <c r="O24">
        <v>0</v>
      </c>
      <c r="P24" s="475">
        <v>0</v>
      </c>
      <c r="Q24" s="475">
        <v>0</v>
      </c>
      <c r="R24">
        <f t="shared" si="3"/>
        <v>0</v>
      </c>
    </row>
    <row r="25" spans="2:18" customFormat="1" ht="14" hidden="1">
      <c r="B25" t="s">
        <v>6907</v>
      </c>
      <c r="C25" t="s">
        <v>6908</v>
      </c>
      <c r="D25" t="s">
        <v>6909</v>
      </c>
      <c r="E25" t="s">
        <v>5197</v>
      </c>
      <c r="F25" t="s">
        <v>272</v>
      </c>
      <c r="G25">
        <v>4</v>
      </c>
      <c r="H25">
        <v>4</v>
      </c>
      <c r="I25" s="309" t="s">
        <v>3237</v>
      </c>
      <c r="J25">
        <v>4</v>
      </c>
      <c r="K25" s="312" t="s">
        <v>3249</v>
      </c>
      <c r="L25" s="480" t="s">
        <v>7078</v>
      </c>
      <c r="M25" s="475">
        <v>0</v>
      </c>
      <c r="N25" s="475">
        <v>0</v>
      </c>
      <c r="O25" s="475">
        <v>0</v>
      </c>
      <c r="P25" s="475">
        <v>0</v>
      </c>
      <c r="Q25" s="475">
        <v>0</v>
      </c>
      <c r="R25">
        <f t="shared" si="3"/>
        <v>0</v>
      </c>
    </row>
    <row r="26" spans="2:18" customFormat="1" ht="14" hidden="1">
      <c r="B26" t="s">
        <v>6933</v>
      </c>
      <c r="C26" t="s">
        <v>6934</v>
      </c>
      <c r="D26" t="s">
        <v>6935</v>
      </c>
      <c r="F26" t="s">
        <v>253</v>
      </c>
      <c r="I26" s="309" t="s">
        <v>3237</v>
      </c>
      <c r="J26">
        <v>4</v>
      </c>
      <c r="K26" s="312" t="s">
        <v>3249</v>
      </c>
      <c r="L26" s="480" t="s">
        <v>7078</v>
      </c>
      <c r="M26" s="475">
        <v>0</v>
      </c>
      <c r="N26" s="475">
        <v>0</v>
      </c>
      <c r="O26" s="475">
        <v>0</v>
      </c>
      <c r="P26" s="475">
        <v>0</v>
      </c>
      <c r="Q26" s="475">
        <v>0</v>
      </c>
      <c r="R26">
        <f t="shared" si="3"/>
        <v>0</v>
      </c>
    </row>
    <row r="27" spans="2:18" customFormat="1" ht="14" hidden="1">
      <c r="B27" t="s">
        <v>6910</v>
      </c>
      <c r="C27" t="s">
        <v>6911</v>
      </c>
      <c r="D27" t="s">
        <v>6912</v>
      </c>
      <c r="F27" t="s">
        <v>253</v>
      </c>
      <c r="I27" s="309" t="s">
        <v>3237</v>
      </c>
      <c r="J27">
        <v>6</v>
      </c>
      <c r="K27" t="s">
        <v>457</v>
      </c>
      <c r="L27" t="s">
        <v>6985</v>
      </c>
      <c r="M27" s="490">
        <v>0</v>
      </c>
      <c r="N27" s="490">
        <v>0</v>
      </c>
      <c r="O27" s="490">
        <v>0</v>
      </c>
      <c r="P27" s="490">
        <v>0</v>
      </c>
      <c r="Q27" s="490">
        <v>0</v>
      </c>
      <c r="R27">
        <f t="shared" si="3"/>
        <v>0</v>
      </c>
    </row>
    <row r="28" spans="2:18" customFormat="1" ht="14">
      <c r="B28" s="480" t="s">
        <v>7045</v>
      </c>
      <c r="C28" t="s">
        <v>6920</v>
      </c>
      <c r="D28" t="s">
        <v>6921</v>
      </c>
      <c r="F28" t="s">
        <v>272</v>
      </c>
      <c r="G28">
        <v>5</v>
      </c>
      <c r="H28">
        <v>5</v>
      </c>
      <c r="I28" s="309" t="s">
        <v>3237</v>
      </c>
      <c r="J28">
        <v>8</v>
      </c>
      <c r="K28" s="312" t="s">
        <v>3239</v>
      </c>
      <c r="L28" t="s">
        <v>6985</v>
      </c>
      <c r="M28">
        <v>1</v>
      </c>
      <c r="N28">
        <v>1</v>
      </c>
      <c r="O28">
        <v>1</v>
      </c>
      <c r="P28">
        <v>1</v>
      </c>
      <c r="Q28" s="475">
        <v>0</v>
      </c>
      <c r="R28">
        <f t="shared" si="3"/>
        <v>4</v>
      </c>
    </row>
    <row r="29" spans="2:18" customFormat="1" ht="14" hidden="1">
      <c r="B29" t="s">
        <v>6615</v>
      </c>
      <c r="C29" t="s">
        <v>6616</v>
      </c>
      <c r="D29" t="s">
        <v>6617</v>
      </c>
      <c r="F29" t="s">
        <v>253</v>
      </c>
      <c r="I29" s="719" t="s">
        <v>296</v>
      </c>
      <c r="J29">
        <v>0</v>
      </c>
      <c r="K29" s="312" t="s">
        <v>3249</v>
      </c>
      <c r="L29" s="480" t="s">
        <v>7126</v>
      </c>
      <c r="M29" s="475">
        <v>0</v>
      </c>
      <c r="N29" s="475">
        <v>0</v>
      </c>
      <c r="O29" s="475">
        <v>0</v>
      </c>
      <c r="P29" s="475">
        <v>0</v>
      </c>
      <c r="Q29" s="475">
        <v>0</v>
      </c>
      <c r="R29">
        <f t="shared" ref="R29:R38" si="4">SUBTOTAL(9,M29:Q29)</f>
        <v>0</v>
      </c>
    </row>
    <row r="30" spans="2:18" customFormat="1" ht="14">
      <c r="B30" s="480" t="s">
        <v>7041</v>
      </c>
      <c r="C30" t="s">
        <v>6674</v>
      </c>
      <c r="D30" t="s">
        <v>6675</v>
      </c>
      <c r="F30" t="s">
        <v>253</v>
      </c>
      <c r="I30" s="719" t="s">
        <v>296</v>
      </c>
      <c r="J30">
        <v>1</v>
      </c>
      <c r="K30" s="312" t="s">
        <v>3239</v>
      </c>
      <c r="L30" t="s">
        <v>6985</v>
      </c>
      <c r="M30">
        <v>1</v>
      </c>
      <c r="N30">
        <v>1</v>
      </c>
      <c r="O30">
        <v>1</v>
      </c>
      <c r="P30" s="475">
        <v>0</v>
      </c>
      <c r="Q30">
        <v>1</v>
      </c>
      <c r="R30">
        <f t="shared" si="4"/>
        <v>4</v>
      </c>
    </row>
    <row r="31" spans="2:18" customFormat="1" ht="14" hidden="1">
      <c r="B31" t="s">
        <v>6618</v>
      </c>
      <c r="C31" t="s">
        <v>6619</v>
      </c>
      <c r="D31" t="s">
        <v>6620</v>
      </c>
      <c r="F31" t="s">
        <v>5153</v>
      </c>
      <c r="G31">
        <v>0</v>
      </c>
      <c r="I31" s="719" t="s">
        <v>296</v>
      </c>
      <c r="J31">
        <v>2</v>
      </c>
      <c r="K31" s="312" t="s">
        <v>3249</v>
      </c>
      <c r="L31" s="480" t="s">
        <v>7128</v>
      </c>
      <c r="M31" s="475">
        <v>0</v>
      </c>
      <c r="N31" s="475">
        <v>0</v>
      </c>
      <c r="O31" s="475">
        <v>0</v>
      </c>
      <c r="P31" s="475">
        <v>0</v>
      </c>
      <c r="Q31" s="475">
        <v>0</v>
      </c>
      <c r="R31">
        <f t="shared" si="4"/>
        <v>0</v>
      </c>
    </row>
    <row r="32" spans="2:18" customFormat="1" ht="14" hidden="1">
      <c r="B32" t="s">
        <v>6755</v>
      </c>
      <c r="C32" t="s">
        <v>6756</v>
      </c>
      <c r="D32" t="s">
        <v>6757</v>
      </c>
      <c r="E32" t="s">
        <v>5132</v>
      </c>
      <c r="F32" t="s">
        <v>272</v>
      </c>
      <c r="G32">
        <v>1</v>
      </c>
      <c r="H32">
        <v>6</v>
      </c>
      <c r="I32" s="719" t="s">
        <v>296</v>
      </c>
      <c r="J32">
        <v>3</v>
      </c>
      <c r="K32" t="s">
        <v>457</v>
      </c>
      <c r="L32" t="s">
        <v>6985</v>
      </c>
      <c r="M32" s="490">
        <v>0</v>
      </c>
      <c r="N32" s="490">
        <v>0</v>
      </c>
      <c r="O32" s="490">
        <v>0</v>
      </c>
      <c r="P32" s="490">
        <v>0</v>
      </c>
      <c r="Q32" s="490">
        <v>0</v>
      </c>
      <c r="R32">
        <f t="shared" si="4"/>
        <v>0</v>
      </c>
    </row>
    <row r="33" spans="2:18" customFormat="1" ht="14" hidden="1">
      <c r="B33" t="s">
        <v>6782</v>
      </c>
      <c r="C33" t="s">
        <v>6783</v>
      </c>
      <c r="D33" t="s">
        <v>6784</v>
      </c>
      <c r="F33" t="s">
        <v>253</v>
      </c>
      <c r="I33" s="719" t="s">
        <v>296</v>
      </c>
      <c r="J33">
        <v>3</v>
      </c>
      <c r="K33" t="s">
        <v>457</v>
      </c>
      <c r="L33" t="s">
        <v>6985</v>
      </c>
      <c r="M33" s="490">
        <v>0</v>
      </c>
      <c r="N33" s="490">
        <v>0</v>
      </c>
      <c r="O33" s="490">
        <v>0</v>
      </c>
      <c r="P33" s="490">
        <v>0</v>
      </c>
      <c r="Q33" s="490">
        <v>0</v>
      </c>
      <c r="R33">
        <f t="shared" si="4"/>
        <v>0</v>
      </c>
    </row>
    <row r="34" spans="2:18" customFormat="1" ht="14" hidden="1">
      <c r="B34" t="s">
        <v>6945</v>
      </c>
      <c r="C34" t="s">
        <v>6946</v>
      </c>
      <c r="D34" t="s">
        <v>6947</v>
      </c>
      <c r="F34" t="s">
        <v>253</v>
      </c>
      <c r="I34" s="719" t="s">
        <v>296</v>
      </c>
      <c r="J34">
        <v>3</v>
      </c>
      <c r="K34" s="312" t="s">
        <v>3249</v>
      </c>
      <c r="L34" s="480" t="s">
        <v>7126</v>
      </c>
      <c r="M34" s="475">
        <v>0</v>
      </c>
      <c r="N34" s="475">
        <v>0</v>
      </c>
      <c r="O34" s="475">
        <v>0</v>
      </c>
      <c r="P34" s="475">
        <v>0</v>
      </c>
      <c r="Q34" s="475">
        <v>0</v>
      </c>
      <c r="R34">
        <f t="shared" si="4"/>
        <v>0</v>
      </c>
    </row>
    <row r="35" spans="2:18" customFormat="1" ht="14" hidden="1">
      <c r="B35" t="s">
        <v>6758</v>
      </c>
      <c r="C35" t="s">
        <v>6759</v>
      </c>
      <c r="D35" t="s">
        <v>6760</v>
      </c>
      <c r="F35" t="s">
        <v>272</v>
      </c>
      <c r="G35">
        <v>2</v>
      </c>
      <c r="H35">
        <v>2</v>
      </c>
      <c r="I35" s="719" t="s">
        <v>296</v>
      </c>
      <c r="J35">
        <v>4</v>
      </c>
      <c r="K35" t="s">
        <v>457</v>
      </c>
      <c r="L35" t="s">
        <v>6985</v>
      </c>
      <c r="M35" s="490">
        <v>0</v>
      </c>
      <c r="N35" s="490">
        <v>0</v>
      </c>
      <c r="O35" s="490">
        <v>0</v>
      </c>
      <c r="P35" s="490">
        <v>0</v>
      </c>
      <c r="Q35" s="490">
        <v>0</v>
      </c>
      <c r="R35">
        <f t="shared" si="4"/>
        <v>0</v>
      </c>
    </row>
    <row r="36" spans="2:18" customFormat="1" ht="14">
      <c r="B36" t="s">
        <v>6852</v>
      </c>
      <c r="C36" t="s">
        <v>6853</v>
      </c>
      <c r="D36" t="s">
        <v>6854</v>
      </c>
      <c r="E36" t="s">
        <v>5197</v>
      </c>
      <c r="F36" t="s">
        <v>272</v>
      </c>
      <c r="G36">
        <v>4</v>
      </c>
      <c r="H36">
        <v>5</v>
      </c>
      <c r="I36" s="719" t="s">
        <v>296</v>
      </c>
      <c r="J36">
        <v>5</v>
      </c>
      <c r="K36" s="312" t="s">
        <v>3256</v>
      </c>
      <c r="L36" t="s">
        <v>6985</v>
      </c>
      <c r="M36">
        <v>2</v>
      </c>
      <c r="N36">
        <v>2</v>
      </c>
      <c r="O36">
        <v>2</v>
      </c>
      <c r="P36">
        <v>2</v>
      </c>
      <c r="Q36">
        <v>2</v>
      </c>
      <c r="R36">
        <f t="shared" si="4"/>
        <v>10</v>
      </c>
    </row>
    <row r="37" spans="2:18" customFormat="1" ht="14">
      <c r="B37" s="480" t="s">
        <v>7033</v>
      </c>
      <c r="C37" t="s">
        <v>6925</v>
      </c>
      <c r="D37" t="s">
        <v>6926</v>
      </c>
      <c r="E37" t="s">
        <v>5197</v>
      </c>
      <c r="F37" t="s">
        <v>272</v>
      </c>
      <c r="G37">
        <v>5</v>
      </c>
      <c r="H37">
        <v>5</v>
      </c>
      <c r="I37" s="719" t="s">
        <v>296</v>
      </c>
      <c r="J37">
        <v>5</v>
      </c>
      <c r="K37" s="312" t="s">
        <v>3239</v>
      </c>
      <c r="L37" t="s">
        <v>6985</v>
      </c>
      <c r="M37" s="475">
        <v>0</v>
      </c>
      <c r="N37">
        <v>1</v>
      </c>
      <c r="O37">
        <v>1</v>
      </c>
      <c r="P37">
        <v>1</v>
      </c>
      <c r="Q37">
        <v>1</v>
      </c>
      <c r="R37">
        <f t="shared" si="4"/>
        <v>4</v>
      </c>
    </row>
    <row r="38" spans="2:18" customFormat="1" ht="14">
      <c r="B38" t="s">
        <v>6927</v>
      </c>
      <c r="C38" t="s">
        <v>6928</v>
      </c>
      <c r="D38" t="s">
        <v>6929</v>
      </c>
      <c r="F38" t="s">
        <v>253</v>
      </c>
      <c r="I38" s="719" t="s">
        <v>296</v>
      </c>
      <c r="J38">
        <v>6</v>
      </c>
      <c r="K38" s="312" t="s">
        <v>3256</v>
      </c>
      <c r="L38" t="s">
        <v>6985</v>
      </c>
      <c r="M38">
        <v>0</v>
      </c>
      <c r="N38">
        <v>1</v>
      </c>
      <c r="O38">
        <v>1</v>
      </c>
      <c r="P38">
        <v>2</v>
      </c>
      <c r="Q38">
        <v>2</v>
      </c>
      <c r="R38">
        <f t="shared" si="4"/>
        <v>6</v>
      </c>
    </row>
    <row r="39" spans="2:18" customFormat="1" ht="14" hidden="1">
      <c r="B39" t="s">
        <v>6612</v>
      </c>
      <c r="C39" t="s">
        <v>6613</v>
      </c>
      <c r="D39" t="s">
        <v>6614</v>
      </c>
      <c r="F39" t="s">
        <v>253</v>
      </c>
      <c r="I39" s="718" t="s">
        <v>275</v>
      </c>
      <c r="J39">
        <v>0</v>
      </c>
      <c r="K39" t="s">
        <v>457</v>
      </c>
      <c r="L39" t="s">
        <v>6985</v>
      </c>
      <c r="M39" s="490">
        <v>0</v>
      </c>
      <c r="N39" s="490">
        <v>0</v>
      </c>
      <c r="O39" s="490">
        <v>0</v>
      </c>
      <c r="P39" s="490">
        <v>0</v>
      </c>
      <c r="Q39" s="490">
        <v>0</v>
      </c>
      <c r="R39">
        <f t="shared" si="3"/>
        <v>0</v>
      </c>
    </row>
    <row r="40" spans="2:18" customFormat="1" ht="14" hidden="1">
      <c r="B40" t="s">
        <v>6694</v>
      </c>
      <c r="C40" t="s">
        <v>6695</v>
      </c>
      <c r="D40" t="s">
        <v>6696</v>
      </c>
      <c r="F40" t="s">
        <v>253</v>
      </c>
      <c r="I40" s="718" t="s">
        <v>275</v>
      </c>
      <c r="J40">
        <v>1</v>
      </c>
      <c r="K40" s="312" t="s">
        <v>3249</v>
      </c>
      <c r="L40" s="480" t="s">
        <v>7078</v>
      </c>
      <c r="M40" s="475">
        <v>0</v>
      </c>
      <c r="N40" s="475">
        <v>0</v>
      </c>
      <c r="O40" s="475">
        <v>0</v>
      </c>
      <c r="P40" s="475">
        <v>0</v>
      </c>
      <c r="Q40" s="475">
        <v>0</v>
      </c>
      <c r="R40">
        <f t="shared" si="3"/>
        <v>0</v>
      </c>
    </row>
    <row r="41" spans="2:18" customFormat="1" ht="14" hidden="1">
      <c r="B41" s="480" t="s">
        <v>7047</v>
      </c>
      <c r="C41" t="s">
        <v>6968</v>
      </c>
      <c r="D41" t="s">
        <v>6969</v>
      </c>
      <c r="F41" t="s">
        <v>253</v>
      </c>
      <c r="I41" s="718" t="s">
        <v>275</v>
      </c>
      <c r="J41">
        <v>1</v>
      </c>
      <c r="K41" s="312" t="s">
        <v>3239</v>
      </c>
      <c r="L41" s="480" t="s">
        <v>7128</v>
      </c>
      <c r="M41" s="475">
        <v>0</v>
      </c>
      <c r="N41" s="475">
        <v>0</v>
      </c>
      <c r="O41" s="475">
        <v>0</v>
      </c>
      <c r="P41" s="475">
        <v>0</v>
      </c>
      <c r="Q41" s="475">
        <v>0</v>
      </c>
      <c r="R41">
        <f t="shared" si="3"/>
        <v>0</v>
      </c>
    </row>
    <row r="42" spans="2:18" customFormat="1" ht="14" hidden="1">
      <c r="B42" t="s">
        <v>6686</v>
      </c>
      <c r="C42" t="s">
        <v>6687</v>
      </c>
      <c r="D42" t="s">
        <v>6688</v>
      </c>
      <c r="F42" t="s">
        <v>272</v>
      </c>
      <c r="G42">
        <v>2</v>
      </c>
      <c r="H42">
        <v>3</v>
      </c>
      <c r="I42" s="718" t="s">
        <v>275</v>
      </c>
      <c r="J42">
        <v>2</v>
      </c>
      <c r="K42" t="s">
        <v>457</v>
      </c>
      <c r="L42" t="s">
        <v>6985</v>
      </c>
      <c r="M42" s="490">
        <v>0</v>
      </c>
      <c r="N42" s="490">
        <v>0</v>
      </c>
      <c r="O42" s="490">
        <v>0</v>
      </c>
      <c r="P42" s="490">
        <v>0</v>
      </c>
      <c r="Q42" s="490">
        <v>0</v>
      </c>
      <c r="R42">
        <f t="shared" si="3"/>
        <v>0</v>
      </c>
    </row>
    <row r="43" spans="2:18" customFormat="1" ht="14">
      <c r="B43" s="606" t="s">
        <v>7065</v>
      </c>
      <c r="C43" t="s">
        <v>6689</v>
      </c>
      <c r="D43" t="s">
        <v>6690</v>
      </c>
      <c r="F43" t="s">
        <v>253</v>
      </c>
      <c r="I43" s="718" t="s">
        <v>275</v>
      </c>
      <c r="J43">
        <v>2</v>
      </c>
      <c r="K43" s="312" t="s">
        <v>3256</v>
      </c>
      <c r="L43" t="s">
        <v>6985</v>
      </c>
      <c r="M43" s="475">
        <v>0</v>
      </c>
      <c r="N43" s="475">
        <v>0</v>
      </c>
      <c r="O43" s="475">
        <v>0</v>
      </c>
      <c r="P43" s="475">
        <v>0</v>
      </c>
      <c r="Q43" s="475">
        <v>0</v>
      </c>
      <c r="R43">
        <f t="shared" si="3"/>
        <v>0</v>
      </c>
    </row>
    <row r="44" spans="2:18" customFormat="1" ht="14" hidden="1">
      <c r="B44" t="s">
        <v>6749</v>
      </c>
      <c r="C44" t="s">
        <v>6750</v>
      </c>
      <c r="D44" t="s">
        <v>6751</v>
      </c>
      <c r="F44" t="s">
        <v>5153</v>
      </c>
      <c r="G44">
        <v>0</v>
      </c>
      <c r="I44" s="718" t="s">
        <v>275</v>
      </c>
      <c r="J44">
        <v>2</v>
      </c>
      <c r="K44" s="312" t="s">
        <v>3249</v>
      </c>
      <c r="L44" s="480" t="s">
        <v>7084</v>
      </c>
      <c r="M44" s="475">
        <v>0</v>
      </c>
      <c r="N44" s="475">
        <v>0</v>
      </c>
      <c r="O44" s="475">
        <v>0</v>
      </c>
      <c r="P44" s="475">
        <v>0</v>
      </c>
      <c r="Q44" s="475">
        <v>0</v>
      </c>
      <c r="R44">
        <f t="shared" si="3"/>
        <v>0</v>
      </c>
    </row>
    <row r="45" spans="2:18" customFormat="1" ht="14" hidden="1">
      <c r="B45" t="s">
        <v>6972</v>
      </c>
      <c r="C45" t="s">
        <v>6973</v>
      </c>
      <c r="D45" t="s">
        <v>6974</v>
      </c>
      <c r="F45" t="s">
        <v>253</v>
      </c>
      <c r="I45" s="718" t="s">
        <v>275</v>
      </c>
      <c r="J45">
        <v>4</v>
      </c>
      <c r="K45" t="s">
        <v>457</v>
      </c>
      <c r="L45" t="s">
        <v>6985</v>
      </c>
      <c r="M45" s="490">
        <v>0</v>
      </c>
      <c r="N45" s="490">
        <v>0</v>
      </c>
      <c r="O45" s="490">
        <v>0</v>
      </c>
      <c r="P45" s="490">
        <v>0</v>
      </c>
      <c r="Q45" s="490">
        <v>0</v>
      </c>
      <c r="R45">
        <f t="shared" si="3"/>
        <v>0</v>
      </c>
    </row>
    <row r="46" spans="2:18" customFormat="1" ht="14" hidden="1">
      <c r="B46" t="s">
        <v>6788</v>
      </c>
      <c r="C46" t="s">
        <v>6789</v>
      </c>
      <c r="D46" t="s">
        <v>6790</v>
      </c>
      <c r="E46" t="s">
        <v>5327</v>
      </c>
      <c r="F46" t="s">
        <v>272</v>
      </c>
      <c r="G46">
        <v>4</v>
      </c>
      <c r="H46">
        <v>5</v>
      </c>
      <c r="I46" s="718" t="s">
        <v>275</v>
      </c>
      <c r="J46">
        <v>5</v>
      </c>
      <c r="K46" s="312" t="s">
        <v>3249</v>
      </c>
      <c r="L46" s="480" t="s">
        <v>7078</v>
      </c>
      <c r="M46" s="475">
        <v>0</v>
      </c>
      <c r="N46" s="475">
        <v>0</v>
      </c>
      <c r="O46" s="475">
        <v>0</v>
      </c>
      <c r="P46" s="475">
        <v>0</v>
      </c>
      <c r="Q46" s="475">
        <v>0</v>
      </c>
      <c r="R46">
        <f t="shared" si="3"/>
        <v>0</v>
      </c>
    </row>
    <row r="47" spans="2:18" customFormat="1" ht="14">
      <c r="B47" t="s">
        <v>6691</v>
      </c>
      <c r="C47" t="s">
        <v>6692</v>
      </c>
      <c r="D47" t="s">
        <v>6693</v>
      </c>
      <c r="F47" t="s">
        <v>272</v>
      </c>
      <c r="G47">
        <v>4</v>
      </c>
      <c r="H47">
        <v>5</v>
      </c>
      <c r="I47" s="718" t="s">
        <v>275</v>
      </c>
      <c r="J47">
        <v>7</v>
      </c>
      <c r="K47" s="312" t="s">
        <v>3256</v>
      </c>
      <c r="L47" t="s">
        <v>6985</v>
      </c>
      <c r="M47">
        <v>2</v>
      </c>
      <c r="N47">
        <v>1</v>
      </c>
      <c r="O47">
        <v>1</v>
      </c>
      <c r="P47">
        <v>2</v>
      </c>
      <c r="Q47">
        <v>2</v>
      </c>
      <c r="R47">
        <f t="shared" si="3"/>
        <v>8</v>
      </c>
    </row>
    <row r="48" spans="2:18" customFormat="1" ht="14">
      <c r="B48" s="480" t="s">
        <v>7040</v>
      </c>
      <c r="C48" t="s">
        <v>6684</v>
      </c>
      <c r="D48" t="s">
        <v>6685</v>
      </c>
      <c r="F48" t="s">
        <v>272</v>
      </c>
      <c r="G48">
        <v>6</v>
      </c>
      <c r="H48">
        <v>6</v>
      </c>
      <c r="I48" s="718" t="s">
        <v>275</v>
      </c>
      <c r="J48">
        <v>8</v>
      </c>
      <c r="K48" s="312" t="s">
        <v>3239</v>
      </c>
      <c r="L48" t="s">
        <v>6985</v>
      </c>
      <c r="M48">
        <v>1</v>
      </c>
      <c r="N48">
        <v>1</v>
      </c>
      <c r="O48">
        <v>1</v>
      </c>
      <c r="P48">
        <v>1</v>
      </c>
      <c r="Q48" s="475">
        <v>0</v>
      </c>
      <c r="R48">
        <f t="shared" si="3"/>
        <v>4</v>
      </c>
    </row>
    <row r="49" spans="2:18" customFormat="1" ht="14" hidden="1">
      <c r="B49" t="s">
        <v>6779</v>
      </c>
      <c r="C49" t="s">
        <v>6780</v>
      </c>
      <c r="D49" t="s">
        <v>6781</v>
      </c>
      <c r="F49" t="s">
        <v>253</v>
      </c>
      <c r="I49" s="547" t="s">
        <v>3339</v>
      </c>
      <c r="J49">
        <v>1</v>
      </c>
      <c r="K49" t="s">
        <v>457</v>
      </c>
      <c r="L49" t="s">
        <v>6985</v>
      </c>
      <c r="M49" s="490">
        <v>0</v>
      </c>
      <c r="N49" s="490">
        <v>0</v>
      </c>
      <c r="O49" s="490">
        <v>0</v>
      </c>
      <c r="P49" s="490">
        <v>0</v>
      </c>
      <c r="Q49" s="490">
        <v>0</v>
      </c>
      <c r="R49">
        <f t="shared" ref="R49:R58" si="5">SUBTOTAL(9,M49:Q49)</f>
        <v>0</v>
      </c>
    </row>
    <row r="50" spans="2:18" customFormat="1" ht="14">
      <c r="B50" s="480" t="s">
        <v>7039</v>
      </c>
      <c r="C50" t="s">
        <v>6889</v>
      </c>
      <c r="D50" t="s">
        <v>6890</v>
      </c>
      <c r="F50" t="s">
        <v>253</v>
      </c>
      <c r="I50" s="547" t="s">
        <v>3339</v>
      </c>
      <c r="J50">
        <v>1</v>
      </c>
      <c r="K50" s="312" t="s">
        <v>3239</v>
      </c>
      <c r="L50" t="s">
        <v>6985</v>
      </c>
      <c r="M50">
        <v>1</v>
      </c>
      <c r="N50">
        <v>1</v>
      </c>
      <c r="O50">
        <v>1</v>
      </c>
      <c r="P50" s="475">
        <v>0</v>
      </c>
      <c r="Q50" s="475">
        <v>0</v>
      </c>
      <c r="R50">
        <f t="shared" si="5"/>
        <v>3</v>
      </c>
    </row>
    <row r="51" spans="2:18" customFormat="1" ht="14" hidden="1">
      <c r="B51" t="s">
        <v>6964</v>
      </c>
      <c r="C51" t="s">
        <v>6965</v>
      </c>
      <c r="D51" t="s">
        <v>6966</v>
      </c>
      <c r="F51" t="s">
        <v>5153</v>
      </c>
      <c r="G51">
        <v>0</v>
      </c>
      <c r="I51" s="547" t="s">
        <v>3339</v>
      </c>
      <c r="J51">
        <v>1</v>
      </c>
      <c r="K51" s="312" t="s">
        <v>3249</v>
      </c>
      <c r="L51" s="480" t="s">
        <v>7080</v>
      </c>
      <c r="M51" s="475">
        <v>0</v>
      </c>
      <c r="N51" s="475">
        <v>0</v>
      </c>
      <c r="O51" s="475">
        <v>0</v>
      </c>
      <c r="P51" s="475">
        <v>0</v>
      </c>
      <c r="Q51" s="475">
        <v>0</v>
      </c>
      <c r="R51">
        <f t="shared" si="5"/>
        <v>0</v>
      </c>
    </row>
    <row r="52" spans="2:18" customFormat="1" ht="14" hidden="1">
      <c r="B52" t="s">
        <v>6681</v>
      </c>
      <c r="C52" t="s">
        <v>6682</v>
      </c>
      <c r="D52" t="s">
        <v>6683</v>
      </c>
      <c r="F52" t="s">
        <v>253</v>
      </c>
      <c r="I52" s="547" t="s">
        <v>3339</v>
      </c>
      <c r="J52">
        <v>2</v>
      </c>
      <c r="K52" t="s">
        <v>457</v>
      </c>
      <c r="L52" t="s">
        <v>6985</v>
      </c>
      <c r="M52" s="490">
        <v>0</v>
      </c>
      <c r="N52" s="490">
        <v>0</v>
      </c>
      <c r="O52" s="490">
        <v>0</v>
      </c>
      <c r="P52" s="490">
        <v>0</v>
      </c>
      <c r="Q52" s="490">
        <v>0</v>
      </c>
      <c r="R52">
        <f t="shared" si="5"/>
        <v>0</v>
      </c>
    </row>
    <row r="53" spans="2:18" customFormat="1" ht="14" hidden="1">
      <c r="B53" t="s">
        <v>6785</v>
      </c>
      <c r="C53" t="s">
        <v>6786</v>
      </c>
      <c r="D53" t="s">
        <v>6787</v>
      </c>
      <c r="F53" t="s">
        <v>253</v>
      </c>
      <c r="I53" s="547" t="s">
        <v>3339</v>
      </c>
      <c r="J53">
        <v>2</v>
      </c>
      <c r="K53" s="312" t="s">
        <v>3249</v>
      </c>
      <c r="L53" s="480" t="s">
        <v>7084</v>
      </c>
      <c r="M53" s="475">
        <v>0</v>
      </c>
      <c r="N53" s="475">
        <v>0</v>
      </c>
      <c r="O53" s="475">
        <v>0</v>
      </c>
      <c r="P53" s="475">
        <v>0</v>
      </c>
      <c r="Q53" s="475">
        <v>0</v>
      </c>
      <c r="R53">
        <f t="shared" si="5"/>
        <v>0</v>
      </c>
    </row>
    <row r="54" spans="2:18" customFormat="1" ht="14" hidden="1">
      <c r="B54" t="s">
        <v>6814</v>
      </c>
      <c r="C54" t="s">
        <v>6815</v>
      </c>
      <c r="D54" t="s">
        <v>6816</v>
      </c>
      <c r="F54" t="s">
        <v>272</v>
      </c>
      <c r="G54">
        <v>1</v>
      </c>
      <c r="H54">
        <v>4</v>
      </c>
      <c r="I54" s="547" t="s">
        <v>3339</v>
      </c>
      <c r="J54">
        <v>3</v>
      </c>
      <c r="K54" s="312" t="s">
        <v>3249</v>
      </c>
      <c r="L54" s="480" t="s">
        <v>7078</v>
      </c>
      <c r="M54" s="475">
        <v>0</v>
      </c>
      <c r="N54" s="475">
        <v>0</v>
      </c>
      <c r="O54" s="475">
        <v>0</v>
      </c>
      <c r="P54" s="475">
        <v>0</v>
      </c>
      <c r="Q54" s="475">
        <v>0</v>
      </c>
      <c r="R54">
        <f t="shared" si="5"/>
        <v>0</v>
      </c>
    </row>
    <row r="55" spans="2:18" customFormat="1" ht="14" hidden="1">
      <c r="B55" t="s">
        <v>6817</v>
      </c>
      <c r="C55" t="s">
        <v>6818</v>
      </c>
      <c r="D55" t="s">
        <v>6819</v>
      </c>
      <c r="F55" t="s">
        <v>272</v>
      </c>
      <c r="G55">
        <v>2</v>
      </c>
      <c r="H55">
        <v>2</v>
      </c>
      <c r="I55" s="547" t="s">
        <v>3339</v>
      </c>
      <c r="J55">
        <v>3</v>
      </c>
      <c r="K55" t="s">
        <v>457</v>
      </c>
      <c r="L55" t="s">
        <v>6985</v>
      </c>
      <c r="M55" s="490">
        <v>0</v>
      </c>
      <c r="N55" s="490">
        <v>0</v>
      </c>
      <c r="O55" s="490">
        <v>0</v>
      </c>
      <c r="P55" s="490">
        <v>0</v>
      </c>
      <c r="Q55" s="490">
        <v>0</v>
      </c>
      <c r="R55">
        <f t="shared" si="5"/>
        <v>0</v>
      </c>
    </row>
    <row r="56" spans="2:18" customFormat="1" ht="14">
      <c r="B56" t="s">
        <v>6878</v>
      </c>
      <c r="C56" t="s">
        <v>6879</v>
      </c>
      <c r="D56" t="s">
        <v>6880</v>
      </c>
      <c r="F56" t="s">
        <v>5153</v>
      </c>
      <c r="G56">
        <v>3</v>
      </c>
      <c r="I56" s="547" t="s">
        <v>3339</v>
      </c>
      <c r="J56">
        <v>3</v>
      </c>
      <c r="K56" s="312" t="s">
        <v>3256</v>
      </c>
      <c r="L56" t="s">
        <v>6985</v>
      </c>
      <c r="M56">
        <v>2</v>
      </c>
      <c r="N56">
        <v>2</v>
      </c>
      <c r="O56">
        <v>0</v>
      </c>
      <c r="P56">
        <v>2</v>
      </c>
      <c r="Q56">
        <v>0</v>
      </c>
      <c r="R56">
        <f t="shared" si="5"/>
        <v>6</v>
      </c>
    </row>
    <row r="57" spans="2:18" customFormat="1" ht="14">
      <c r="B57" t="s">
        <v>6849</v>
      </c>
      <c r="C57" t="s">
        <v>6850</v>
      </c>
      <c r="D57" t="s">
        <v>6851</v>
      </c>
      <c r="F57" t="s">
        <v>272</v>
      </c>
      <c r="G57">
        <v>3</v>
      </c>
      <c r="H57">
        <v>5</v>
      </c>
      <c r="I57" s="547" t="s">
        <v>3339</v>
      </c>
      <c r="J57">
        <v>4</v>
      </c>
      <c r="K57" s="312" t="s">
        <v>3256</v>
      </c>
      <c r="L57" t="s">
        <v>6985</v>
      </c>
      <c r="M57">
        <v>2</v>
      </c>
      <c r="N57">
        <v>1</v>
      </c>
      <c r="O57">
        <v>2</v>
      </c>
      <c r="P57">
        <v>2</v>
      </c>
      <c r="Q57">
        <v>2</v>
      </c>
      <c r="R57">
        <f t="shared" si="5"/>
        <v>9</v>
      </c>
    </row>
    <row r="58" spans="2:18" customFormat="1" ht="14">
      <c r="B58" s="480" t="s">
        <v>7044</v>
      </c>
      <c r="C58" t="s">
        <v>6679</v>
      </c>
      <c r="D58" t="s">
        <v>6680</v>
      </c>
      <c r="F58" t="s">
        <v>272</v>
      </c>
      <c r="G58">
        <v>5</v>
      </c>
      <c r="H58">
        <v>5</v>
      </c>
      <c r="I58" s="547" t="s">
        <v>3339</v>
      </c>
      <c r="J58">
        <v>6</v>
      </c>
      <c r="K58" s="312" t="s">
        <v>3239</v>
      </c>
      <c r="L58" t="s">
        <v>6985</v>
      </c>
      <c r="M58">
        <v>1</v>
      </c>
      <c r="N58" s="475">
        <v>0</v>
      </c>
      <c r="O58">
        <v>1</v>
      </c>
      <c r="P58">
        <v>1</v>
      </c>
      <c r="Q58">
        <v>1</v>
      </c>
      <c r="R58">
        <f t="shared" si="5"/>
        <v>4</v>
      </c>
    </row>
    <row r="59" spans="2:18" customFormat="1" ht="14">
      <c r="B59" s="480" t="s">
        <v>7162</v>
      </c>
      <c r="C59" t="s">
        <v>6791</v>
      </c>
      <c r="D59" t="s">
        <v>6792</v>
      </c>
      <c r="F59" t="s">
        <v>272</v>
      </c>
      <c r="G59">
        <v>1</v>
      </c>
      <c r="H59">
        <v>3</v>
      </c>
      <c r="I59" s="720" t="s">
        <v>311</v>
      </c>
      <c r="J59">
        <v>1</v>
      </c>
      <c r="K59" s="312" t="s">
        <v>3256</v>
      </c>
      <c r="L59" t="s">
        <v>6985</v>
      </c>
      <c r="M59">
        <v>1</v>
      </c>
      <c r="N59" s="475">
        <v>0</v>
      </c>
      <c r="O59" s="475">
        <v>0</v>
      </c>
      <c r="P59">
        <v>1</v>
      </c>
      <c r="Q59">
        <v>0</v>
      </c>
      <c r="R59">
        <f t="shared" si="3"/>
        <v>2</v>
      </c>
    </row>
    <row r="60" spans="2:18" customFormat="1" ht="14" hidden="1">
      <c r="B60" t="s">
        <v>6805</v>
      </c>
      <c r="C60" t="s">
        <v>6806</v>
      </c>
      <c r="D60" t="s">
        <v>6807</v>
      </c>
      <c r="F60" t="s">
        <v>253</v>
      </c>
      <c r="I60" s="720" t="s">
        <v>311</v>
      </c>
      <c r="J60">
        <v>1</v>
      </c>
      <c r="K60" t="s">
        <v>457</v>
      </c>
      <c r="L60" t="s">
        <v>6985</v>
      </c>
      <c r="M60" s="490">
        <v>0</v>
      </c>
      <c r="N60" s="490">
        <v>0</v>
      </c>
      <c r="O60" s="490">
        <v>0</v>
      </c>
      <c r="P60" s="490">
        <v>0</v>
      </c>
      <c r="Q60" s="490">
        <v>0</v>
      </c>
      <c r="R60">
        <f t="shared" si="3"/>
        <v>0</v>
      </c>
    </row>
    <row r="61" spans="2:18" customFormat="1" ht="14">
      <c r="B61" t="s">
        <v>6922</v>
      </c>
      <c r="C61" t="s">
        <v>6923</v>
      </c>
      <c r="D61" t="s">
        <v>6924</v>
      </c>
      <c r="F61" t="s">
        <v>253</v>
      </c>
      <c r="I61" s="720" t="s">
        <v>311</v>
      </c>
      <c r="J61">
        <v>1</v>
      </c>
      <c r="K61" s="312" t="s">
        <v>3256</v>
      </c>
      <c r="L61" t="s">
        <v>6985</v>
      </c>
      <c r="M61">
        <v>2</v>
      </c>
      <c r="N61">
        <v>1</v>
      </c>
      <c r="O61">
        <v>1</v>
      </c>
      <c r="P61">
        <v>1</v>
      </c>
      <c r="Q61">
        <v>0</v>
      </c>
      <c r="R61">
        <f t="shared" si="3"/>
        <v>5</v>
      </c>
    </row>
    <row r="62" spans="2:18" customFormat="1" ht="14">
      <c r="B62" t="s">
        <v>6930</v>
      </c>
      <c r="C62" t="s">
        <v>6931</v>
      </c>
      <c r="D62" t="s">
        <v>6932</v>
      </c>
      <c r="F62" t="s">
        <v>253</v>
      </c>
      <c r="I62" s="720" t="s">
        <v>311</v>
      </c>
      <c r="J62">
        <v>1</v>
      </c>
      <c r="K62" s="312" t="s">
        <v>3239</v>
      </c>
      <c r="L62" t="s">
        <v>6985</v>
      </c>
      <c r="M62">
        <v>1</v>
      </c>
      <c r="N62">
        <v>1</v>
      </c>
      <c r="O62">
        <v>1</v>
      </c>
      <c r="P62">
        <v>1</v>
      </c>
      <c r="Q62">
        <v>1</v>
      </c>
      <c r="R62">
        <f t="shared" si="3"/>
        <v>5</v>
      </c>
    </row>
    <row r="63" spans="2:18" customFormat="1" ht="14" hidden="1">
      <c r="B63" t="s">
        <v>6796</v>
      </c>
      <c r="C63" t="s">
        <v>6797</v>
      </c>
      <c r="D63" t="s">
        <v>6798</v>
      </c>
      <c r="F63" t="s">
        <v>272</v>
      </c>
      <c r="G63">
        <v>2</v>
      </c>
      <c r="H63">
        <v>3</v>
      </c>
      <c r="I63" s="720" t="s">
        <v>311</v>
      </c>
      <c r="J63">
        <v>2</v>
      </c>
      <c r="K63" t="s">
        <v>457</v>
      </c>
      <c r="L63" t="s">
        <v>6985</v>
      </c>
      <c r="M63" s="490">
        <v>0</v>
      </c>
      <c r="N63" s="490">
        <v>0</v>
      </c>
      <c r="O63" s="490">
        <v>0</v>
      </c>
      <c r="P63" s="490">
        <v>0</v>
      </c>
      <c r="Q63" s="490">
        <v>0</v>
      </c>
      <c r="R63">
        <f t="shared" si="3"/>
        <v>0</v>
      </c>
    </row>
    <row r="64" spans="2:18" customFormat="1" ht="14" hidden="1">
      <c r="B64" t="s">
        <v>6835</v>
      </c>
      <c r="C64" t="s">
        <v>6836</v>
      </c>
      <c r="D64" t="s">
        <v>6837</v>
      </c>
      <c r="F64" t="s">
        <v>5153</v>
      </c>
      <c r="G64">
        <v>0</v>
      </c>
      <c r="I64" s="720" t="s">
        <v>311</v>
      </c>
      <c r="J64">
        <v>2</v>
      </c>
      <c r="K64" s="312" t="s">
        <v>3249</v>
      </c>
      <c r="L64" s="480" t="s">
        <v>7078</v>
      </c>
      <c r="M64" s="475">
        <v>0</v>
      </c>
      <c r="N64" s="475">
        <v>0</v>
      </c>
      <c r="O64" s="475">
        <v>0</v>
      </c>
      <c r="P64" s="475">
        <v>0</v>
      </c>
      <c r="Q64" s="475">
        <v>0</v>
      </c>
      <c r="R64">
        <f t="shared" si="3"/>
        <v>0</v>
      </c>
    </row>
    <row r="65" spans="2:18" customFormat="1" ht="14" hidden="1">
      <c r="B65" t="s">
        <v>6793</v>
      </c>
      <c r="C65" t="s">
        <v>6794</v>
      </c>
      <c r="D65" t="s">
        <v>6795</v>
      </c>
      <c r="F65" t="s">
        <v>272</v>
      </c>
      <c r="G65">
        <v>3</v>
      </c>
      <c r="H65">
        <v>4</v>
      </c>
      <c r="I65" s="720" t="s">
        <v>311</v>
      </c>
      <c r="J65">
        <v>3</v>
      </c>
      <c r="K65" s="312" t="s">
        <v>3249</v>
      </c>
      <c r="L65" s="480" t="s">
        <v>7078</v>
      </c>
      <c r="M65" s="475">
        <v>0</v>
      </c>
      <c r="N65" s="475">
        <v>0</v>
      </c>
      <c r="O65" s="475">
        <v>0</v>
      </c>
      <c r="P65" s="475">
        <v>0</v>
      </c>
      <c r="Q65" s="475">
        <v>0</v>
      </c>
      <c r="R65">
        <f t="shared" si="3"/>
        <v>0</v>
      </c>
    </row>
    <row r="66" spans="2:18" customFormat="1" ht="14" hidden="1">
      <c r="B66" t="s">
        <v>6802</v>
      </c>
      <c r="C66" t="s">
        <v>6803</v>
      </c>
      <c r="D66" t="s">
        <v>6804</v>
      </c>
      <c r="F66" t="s">
        <v>253</v>
      </c>
      <c r="I66" s="720" t="s">
        <v>311</v>
      </c>
      <c r="J66">
        <v>4</v>
      </c>
      <c r="K66" t="s">
        <v>457</v>
      </c>
      <c r="L66" t="s">
        <v>6985</v>
      </c>
      <c r="M66" s="490">
        <v>0</v>
      </c>
      <c r="N66" s="490">
        <v>0</v>
      </c>
      <c r="O66" s="490">
        <v>0</v>
      </c>
      <c r="P66" s="490">
        <v>0</v>
      </c>
      <c r="Q66" s="490">
        <v>0</v>
      </c>
      <c r="R66">
        <f t="shared" si="3"/>
        <v>0</v>
      </c>
    </row>
    <row r="67" spans="2:18" customFormat="1" ht="14">
      <c r="B67" s="480" t="s">
        <v>7043</v>
      </c>
      <c r="C67" t="s">
        <v>6970</v>
      </c>
      <c r="D67" t="s">
        <v>6971</v>
      </c>
      <c r="F67" t="s">
        <v>272</v>
      </c>
      <c r="G67">
        <v>5</v>
      </c>
      <c r="H67">
        <v>6</v>
      </c>
      <c r="I67" s="720" t="s">
        <v>311</v>
      </c>
      <c r="J67">
        <v>5</v>
      </c>
      <c r="K67" s="312" t="s">
        <v>3239</v>
      </c>
      <c r="L67" t="s">
        <v>6985</v>
      </c>
      <c r="M67">
        <v>1</v>
      </c>
      <c r="N67" s="475">
        <v>0</v>
      </c>
      <c r="O67">
        <v>0</v>
      </c>
      <c r="P67">
        <v>1</v>
      </c>
      <c r="Q67" s="475">
        <v>0</v>
      </c>
      <c r="R67">
        <f t="shared" si="3"/>
        <v>2</v>
      </c>
    </row>
    <row r="68" spans="2:18" customFormat="1" ht="14" hidden="1">
      <c r="B68" t="s">
        <v>6975</v>
      </c>
      <c r="C68" t="s">
        <v>6976</v>
      </c>
      <c r="D68" t="s">
        <v>6977</v>
      </c>
      <c r="F68" t="s">
        <v>253</v>
      </c>
      <c r="I68" s="720" t="s">
        <v>311</v>
      </c>
      <c r="J68">
        <v>7</v>
      </c>
      <c r="K68" s="312" t="s">
        <v>3249</v>
      </c>
      <c r="L68" s="480" t="s">
        <v>7161</v>
      </c>
      <c r="M68" s="475">
        <v>0</v>
      </c>
      <c r="N68" s="475">
        <v>0</v>
      </c>
      <c r="O68" s="475">
        <v>0</v>
      </c>
      <c r="P68" s="475">
        <v>0</v>
      </c>
      <c r="Q68" s="475">
        <v>0</v>
      </c>
      <c r="R68">
        <f t="shared" si="3"/>
        <v>0</v>
      </c>
    </row>
    <row r="69" spans="2:18" customFormat="1" ht="14">
      <c r="B69" s="480" t="s">
        <v>7120</v>
      </c>
      <c r="C69" t="s">
        <v>6667</v>
      </c>
      <c r="D69" t="s">
        <v>6668</v>
      </c>
      <c r="F69" t="s">
        <v>253</v>
      </c>
      <c r="I69" s="309" t="s">
        <v>3306</v>
      </c>
      <c r="J69">
        <v>1</v>
      </c>
      <c r="K69" s="312" t="s">
        <v>3239</v>
      </c>
      <c r="L69" t="s">
        <v>6985</v>
      </c>
      <c r="M69">
        <v>1</v>
      </c>
      <c r="N69">
        <v>1</v>
      </c>
      <c r="O69">
        <v>1</v>
      </c>
      <c r="P69" s="475">
        <v>0</v>
      </c>
      <c r="Q69">
        <v>1</v>
      </c>
      <c r="R69">
        <f t="shared" si="3"/>
        <v>4</v>
      </c>
    </row>
    <row r="70" spans="2:18" customFormat="1" ht="14" hidden="1">
      <c r="B70" t="s">
        <v>6737</v>
      </c>
      <c r="C70" t="s">
        <v>6738</v>
      </c>
      <c r="D70" t="s">
        <v>6739</v>
      </c>
      <c r="F70" t="s">
        <v>253</v>
      </c>
      <c r="I70" s="309" t="s">
        <v>3306</v>
      </c>
      <c r="J70">
        <v>1</v>
      </c>
      <c r="K70" s="312" t="s">
        <v>3249</v>
      </c>
      <c r="L70" s="480" t="s">
        <v>7080</v>
      </c>
      <c r="M70" s="475">
        <v>0</v>
      </c>
      <c r="N70" s="475">
        <v>0</v>
      </c>
      <c r="O70" s="475">
        <v>0</v>
      </c>
      <c r="P70" s="475">
        <v>0</v>
      </c>
      <c r="Q70" s="475">
        <v>0</v>
      </c>
      <c r="R70">
        <f t="shared" si="3"/>
        <v>0</v>
      </c>
    </row>
    <row r="71" spans="2:18" customFormat="1" ht="14">
      <c r="B71" s="480" t="s">
        <v>7032</v>
      </c>
      <c r="C71" t="s">
        <v>6669</v>
      </c>
      <c r="D71" t="s">
        <v>6670</v>
      </c>
      <c r="F71" t="s">
        <v>272</v>
      </c>
      <c r="G71">
        <v>3</v>
      </c>
      <c r="H71">
        <v>2</v>
      </c>
      <c r="I71" s="309" t="s">
        <v>3306</v>
      </c>
      <c r="J71">
        <v>2</v>
      </c>
      <c r="K71" s="312" t="s">
        <v>3239</v>
      </c>
      <c r="L71" t="s">
        <v>6985</v>
      </c>
      <c r="M71" s="475">
        <v>0</v>
      </c>
      <c r="N71">
        <v>1</v>
      </c>
      <c r="O71">
        <v>1</v>
      </c>
      <c r="P71">
        <v>1</v>
      </c>
      <c r="Q71">
        <v>1</v>
      </c>
      <c r="R71">
        <f t="shared" si="3"/>
        <v>4</v>
      </c>
    </row>
    <row r="72" spans="2:18" customFormat="1" ht="14">
      <c r="B72" s="480" t="s">
        <v>7189</v>
      </c>
      <c r="C72" t="s">
        <v>6867</v>
      </c>
      <c r="D72" t="s">
        <v>6868</v>
      </c>
      <c r="F72" t="s">
        <v>253</v>
      </c>
      <c r="I72" s="309" t="s">
        <v>3306</v>
      </c>
      <c r="J72">
        <v>2</v>
      </c>
      <c r="K72" s="312" t="s">
        <v>3256</v>
      </c>
      <c r="L72" t="s">
        <v>6985</v>
      </c>
      <c r="M72">
        <v>2</v>
      </c>
      <c r="N72">
        <v>1</v>
      </c>
      <c r="O72">
        <v>2</v>
      </c>
      <c r="P72" s="475">
        <v>0</v>
      </c>
      <c r="Q72">
        <v>2</v>
      </c>
      <c r="R72">
        <f t="shared" si="3"/>
        <v>7</v>
      </c>
    </row>
    <row r="73" spans="2:18" customFormat="1" ht="14" hidden="1">
      <c r="B73" t="s">
        <v>6708</v>
      </c>
      <c r="C73" t="s">
        <v>6709</v>
      </c>
      <c r="D73" t="s">
        <v>6710</v>
      </c>
      <c r="E73" t="s">
        <v>5197</v>
      </c>
      <c r="F73" t="s">
        <v>272</v>
      </c>
      <c r="G73">
        <v>3</v>
      </c>
      <c r="H73">
        <v>4</v>
      </c>
      <c r="I73" s="309" t="s">
        <v>3306</v>
      </c>
      <c r="J73">
        <v>3</v>
      </c>
      <c r="K73" t="s">
        <v>457</v>
      </c>
      <c r="L73" t="s">
        <v>6985</v>
      </c>
      <c r="M73" s="490">
        <v>0</v>
      </c>
      <c r="N73" s="490">
        <v>0</v>
      </c>
      <c r="O73" s="490">
        <v>0</v>
      </c>
      <c r="P73" s="490">
        <v>0</v>
      </c>
      <c r="Q73" s="490">
        <v>0</v>
      </c>
      <c r="R73">
        <f t="shared" si="3"/>
        <v>0</v>
      </c>
    </row>
    <row r="74" spans="2:18" customFormat="1" ht="14" hidden="1">
      <c r="B74" t="s">
        <v>6734</v>
      </c>
      <c r="C74" t="s">
        <v>6735</v>
      </c>
      <c r="D74" t="s">
        <v>6736</v>
      </c>
      <c r="F74" t="s">
        <v>272</v>
      </c>
      <c r="G74">
        <v>2</v>
      </c>
      <c r="H74">
        <v>4</v>
      </c>
      <c r="I74" s="309" t="s">
        <v>3306</v>
      </c>
      <c r="J74">
        <v>3</v>
      </c>
      <c r="K74" t="s">
        <v>457</v>
      </c>
      <c r="L74" t="s">
        <v>6985</v>
      </c>
      <c r="M74" s="490">
        <v>0</v>
      </c>
      <c r="N74" s="490">
        <v>0</v>
      </c>
      <c r="O74" s="490">
        <v>0</v>
      </c>
      <c r="P74" s="490">
        <v>0</v>
      </c>
      <c r="Q74" s="490">
        <v>0</v>
      </c>
      <c r="R74">
        <f t="shared" si="3"/>
        <v>0</v>
      </c>
    </row>
    <row r="75" spans="2:18" customFormat="1" ht="14" hidden="1">
      <c r="B75" t="s">
        <v>6843</v>
      </c>
      <c r="C75" t="s">
        <v>6844</v>
      </c>
      <c r="D75" t="s">
        <v>6845</v>
      </c>
      <c r="F75" t="s">
        <v>253</v>
      </c>
      <c r="I75" s="309" t="s">
        <v>3306</v>
      </c>
      <c r="J75">
        <v>3</v>
      </c>
      <c r="K75" s="312" t="s">
        <v>3249</v>
      </c>
      <c r="L75" s="480" t="s">
        <v>7126</v>
      </c>
      <c r="M75" s="475">
        <v>0</v>
      </c>
      <c r="N75" s="475">
        <v>0</v>
      </c>
      <c r="O75" s="475">
        <v>0</v>
      </c>
      <c r="P75" s="475">
        <v>0</v>
      </c>
      <c r="Q75" s="475">
        <v>0</v>
      </c>
      <c r="R75">
        <f t="shared" si="3"/>
        <v>0</v>
      </c>
    </row>
    <row r="76" spans="2:18" customFormat="1" ht="14" hidden="1">
      <c r="B76" t="s">
        <v>6740</v>
      </c>
      <c r="C76" t="s">
        <v>6741</v>
      </c>
      <c r="D76" t="s">
        <v>6742</v>
      </c>
      <c r="F76" t="s">
        <v>272</v>
      </c>
      <c r="G76">
        <v>3</v>
      </c>
      <c r="H76">
        <v>3</v>
      </c>
      <c r="I76" s="309" t="s">
        <v>3306</v>
      </c>
      <c r="J76">
        <v>4</v>
      </c>
      <c r="K76" t="s">
        <v>457</v>
      </c>
      <c r="L76" t="s">
        <v>6985</v>
      </c>
      <c r="M76" s="490">
        <v>0</v>
      </c>
      <c r="N76" s="490">
        <v>0</v>
      </c>
      <c r="O76" s="490">
        <v>0</v>
      </c>
      <c r="P76" s="490">
        <v>0</v>
      </c>
      <c r="Q76" s="490">
        <v>0</v>
      </c>
      <c r="R76">
        <f t="shared" si="3"/>
        <v>0</v>
      </c>
    </row>
    <row r="77" spans="2:18" customFormat="1" ht="14">
      <c r="B77" t="s">
        <v>6884</v>
      </c>
      <c r="C77" t="s">
        <v>6885</v>
      </c>
      <c r="D77" t="s">
        <v>6886</v>
      </c>
      <c r="F77" t="s">
        <v>5153</v>
      </c>
      <c r="G77">
        <v>4</v>
      </c>
      <c r="I77" s="309" t="s">
        <v>3306</v>
      </c>
      <c r="J77">
        <v>4</v>
      </c>
      <c r="K77" s="312" t="s">
        <v>3256</v>
      </c>
      <c r="L77" t="s">
        <v>6985</v>
      </c>
      <c r="M77">
        <v>2</v>
      </c>
      <c r="N77">
        <v>1</v>
      </c>
      <c r="O77">
        <v>2</v>
      </c>
      <c r="P77">
        <v>0</v>
      </c>
      <c r="Q77">
        <v>2</v>
      </c>
      <c r="R77">
        <f t="shared" si="3"/>
        <v>7</v>
      </c>
    </row>
    <row r="78" spans="2:18" customFormat="1" ht="14" hidden="1">
      <c r="B78" t="s">
        <v>6731</v>
      </c>
      <c r="C78" t="s">
        <v>6732</v>
      </c>
      <c r="D78" t="s">
        <v>6733</v>
      </c>
      <c r="F78" t="s">
        <v>272</v>
      </c>
      <c r="G78">
        <v>4</v>
      </c>
      <c r="H78">
        <v>4</v>
      </c>
      <c r="I78" s="309" t="s">
        <v>3306</v>
      </c>
      <c r="J78">
        <v>7</v>
      </c>
      <c r="K78" s="312" t="s">
        <v>3249</v>
      </c>
      <c r="L78" s="480" t="s">
        <v>7080</v>
      </c>
      <c r="M78" s="475">
        <v>0</v>
      </c>
      <c r="N78" s="475">
        <v>0</v>
      </c>
      <c r="O78" s="475">
        <v>0</v>
      </c>
      <c r="P78" s="475">
        <v>0</v>
      </c>
      <c r="Q78" s="475">
        <v>0</v>
      </c>
      <c r="R78">
        <f t="shared" si="3"/>
        <v>0</v>
      </c>
    </row>
    <row r="79" spans="2:18" customFormat="1" ht="14" hidden="1">
      <c r="B79" t="s">
        <v>6609</v>
      </c>
      <c r="C79" t="s">
        <v>6610</v>
      </c>
      <c r="D79" t="s">
        <v>6611</v>
      </c>
      <c r="F79" t="s">
        <v>253</v>
      </c>
      <c r="I79" s="309" t="s">
        <v>3324</v>
      </c>
      <c r="J79">
        <v>1</v>
      </c>
      <c r="K79" t="s">
        <v>457</v>
      </c>
      <c r="L79" t="s">
        <v>6985</v>
      </c>
      <c r="M79" s="490">
        <v>0</v>
      </c>
      <c r="N79" s="490">
        <v>0</v>
      </c>
      <c r="O79" s="490">
        <v>0</v>
      </c>
      <c r="P79" s="490">
        <v>0</v>
      </c>
      <c r="Q79" s="490">
        <v>0</v>
      </c>
      <c r="R79">
        <f t="shared" si="3"/>
        <v>0</v>
      </c>
    </row>
    <row r="80" spans="2:18" customFormat="1" ht="14">
      <c r="B80" s="480" t="s">
        <v>7066</v>
      </c>
      <c r="C80" t="s">
        <v>6860</v>
      </c>
      <c r="D80" t="s">
        <v>6861</v>
      </c>
      <c r="F80" t="s">
        <v>253</v>
      </c>
      <c r="I80" s="309" t="s">
        <v>3324</v>
      </c>
      <c r="J80">
        <v>1</v>
      </c>
      <c r="K80" s="312" t="s">
        <v>3239</v>
      </c>
      <c r="L80" t="s">
        <v>6985</v>
      </c>
      <c r="M80">
        <v>1</v>
      </c>
      <c r="N80">
        <v>1</v>
      </c>
      <c r="O80">
        <v>1</v>
      </c>
      <c r="P80">
        <v>1</v>
      </c>
      <c r="Q80" s="475">
        <v>0</v>
      </c>
      <c r="R80">
        <f t="shared" si="3"/>
        <v>4</v>
      </c>
    </row>
    <row r="81" spans="2:18" customFormat="1" ht="14">
      <c r="B81" t="s">
        <v>6899</v>
      </c>
      <c r="C81" t="s">
        <v>6900</v>
      </c>
      <c r="D81" t="s">
        <v>6901</v>
      </c>
      <c r="F81" t="s">
        <v>253</v>
      </c>
      <c r="I81" s="309" t="s">
        <v>3324</v>
      </c>
      <c r="J81">
        <v>1</v>
      </c>
      <c r="K81" s="312" t="s">
        <v>3256</v>
      </c>
      <c r="L81" t="s">
        <v>6985</v>
      </c>
      <c r="M81">
        <v>1</v>
      </c>
      <c r="N81">
        <v>1</v>
      </c>
      <c r="O81">
        <v>2</v>
      </c>
      <c r="P81">
        <v>1</v>
      </c>
      <c r="Q81">
        <v>1</v>
      </c>
      <c r="R81">
        <f t="shared" si="3"/>
        <v>6</v>
      </c>
    </row>
    <row r="82" spans="2:18" customFormat="1" ht="14" hidden="1">
      <c r="B82" t="s">
        <v>6829</v>
      </c>
      <c r="C82" t="s">
        <v>6830</v>
      </c>
      <c r="D82" t="s">
        <v>6831</v>
      </c>
      <c r="F82" t="s">
        <v>5153</v>
      </c>
      <c r="G82">
        <v>2</v>
      </c>
      <c r="I82" s="309" t="s">
        <v>3324</v>
      </c>
      <c r="J82">
        <v>2</v>
      </c>
      <c r="K82" s="312" t="s">
        <v>3249</v>
      </c>
      <c r="L82" s="480" t="s">
        <v>7080</v>
      </c>
      <c r="M82" s="475">
        <v>0</v>
      </c>
      <c r="N82" s="475">
        <v>0</v>
      </c>
      <c r="O82" s="475">
        <v>0</v>
      </c>
      <c r="P82" s="475">
        <v>0</v>
      </c>
      <c r="Q82" s="475">
        <v>0</v>
      </c>
      <c r="R82">
        <f t="shared" si="3"/>
        <v>0</v>
      </c>
    </row>
    <row r="83" spans="2:18" customFormat="1" ht="14">
      <c r="B83" s="480" t="s">
        <v>7050</v>
      </c>
      <c r="C83" t="s">
        <v>6876</v>
      </c>
      <c r="D83" t="s">
        <v>6877</v>
      </c>
      <c r="F83" t="s">
        <v>272</v>
      </c>
      <c r="G83">
        <v>1</v>
      </c>
      <c r="H83">
        <v>4</v>
      </c>
      <c r="I83" s="309" t="s">
        <v>3324</v>
      </c>
      <c r="J83">
        <v>2</v>
      </c>
      <c r="K83" s="312" t="s">
        <v>3239</v>
      </c>
      <c r="L83" t="s">
        <v>6985</v>
      </c>
      <c r="M83" s="475">
        <v>0</v>
      </c>
      <c r="N83">
        <v>1</v>
      </c>
      <c r="O83">
        <v>1</v>
      </c>
      <c r="P83">
        <v>1</v>
      </c>
      <c r="Q83">
        <v>1</v>
      </c>
      <c r="R83">
        <f t="shared" si="3"/>
        <v>4</v>
      </c>
    </row>
    <row r="84" spans="2:18" customFormat="1" ht="14" hidden="1">
      <c r="B84" t="s">
        <v>6711</v>
      </c>
      <c r="C84" t="s">
        <v>6712</v>
      </c>
      <c r="D84" t="s">
        <v>6713</v>
      </c>
      <c r="F84" t="s">
        <v>253</v>
      </c>
      <c r="I84" s="309" t="s">
        <v>3324</v>
      </c>
      <c r="J84">
        <v>3</v>
      </c>
      <c r="K84" s="312" t="s">
        <v>3249</v>
      </c>
      <c r="L84" s="480" t="s">
        <v>7080</v>
      </c>
      <c r="M84" s="475">
        <v>0</v>
      </c>
      <c r="N84" s="475">
        <v>0</v>
      </c>
      <c r="O84" s="475">
        <v>0</v>
      </c>
      <c r="P84" s="475">
        <v>0</v>
      </c>
      <c r="Q84" s="475">
        <v>0</v>
      </c>
      <c r="R84">
        <f t="shared" ref="R84:R137" si="6">SUBTOTAL(9,M84:Q84)</f>
        <v>0</v>
      </c>
    </row>
    <row r="85" spans="2:18" customFormat="1" ht="14" hidden="1">
      <c r="B85" t="s">
        <v>6714</v>
      </c>
      <c r="C85" t="s">
        <v>6715</v>
      </c>
      <c r="D85" t="s">
        <v>6716</v>
      </c>
      <c r="E85" t="s">
        <v>5327</v>
      </c>
      <c r="F85" t="s">
        <v>272</v>
      </c>
      <c r="G85">
        <v>4</v>
      </c>
      <c r="H85">
        <v>5</v>
      </c>
      <c r="I85" s="309" t="s">
        <v>3324</v>
      </c>
      <c r="J85">
        <v>4</v>
      </c>
      <c r="K85" s="312" t="s">
        <v>3249</v>
      </c>
      <c r="L85" s="480" t="s">
        <v>7080</v>
      </c>
      <c r="M85" s="475">
        <v>0</v>
      </c>
      <c r="N85" s="475">
        <v>0</v>
      </c>
      <c r="O85" s="475">
        <v>0</v>
      </c>
      <c r="P85" s="475">
        <v>0</v>
      </c>
      <c r="Q85" s="475">
        <v>0</v>
      </c>
      <c r="R85">
        <f t="shared" si="6"/>
        <v>0</v>
      </c>
    </row>
    <row r="86" spans="2:18" customFormat="1" ht="14" hidden="1">
      <c r="B86" t="s">
        <v>6722</v>
      </c>
      <c r="C86" t="s">
        <v>6723</v>
      </c>
      <c r="D86" t="s">
        <v>6724</v>
      </c>
      <c r="F86" t="s">
        <v>272</v>
      </c>
      <c r="G86">
        <v>2</v>
      </c>
      <c r="H86">
        <v>5</v>
      </c>
      <c r="I86" s="309" t="s">
        <v>3324</v>
      </c>
      <c r="J86">
        <v>4</v>
      </c>
      <c r="K86" t="s">
        <v>457</v>
      </c>
      <c r="L86" t="s">
        <v>6985</v>
      </c>
      <c r="M86" s="490">
        <v>0</v>
      </c>
      <c r="N86" s="490">
        <v>0</v>
      </c>
      <c r="O86" s="490">
        <v>0</v>
      </c>
      <c r="P86" s="490">
        <v>0</v>
      </c>
      <c r="Q86" s="490">
        <v>0</v>
      </c>
      <c r="R86">
        <f t="shared" si="6"/>
        <v>0</v>
      </c>
    </row>
    <row r="87" spans="2:18" customFormat="1" ht="14" hidden="1">
      <c r="B87" t="s">
        <v>6820</v>
      </c>
      <c r="C87" t="s">
        <v>6821</v>
      </c>
      <c r="D87" t="s">
        <v>6822</v>
      </c>
      <c r="E87" t="s">
        <v>5327</v>
      </c>
      <c r="F87" t="s">
        <v>272</v>
      </c>
      <c r="G87">
        <v>6</v>
      </c>
      <c r="H87">
        <v>4</v>
      </c>
      <c r="I87" s="309" t="s">
        <v>3324</v>
      </c>
      <c r="J87">
        <v>4</v>
      </c>
      <c r="K87" t="s">
        <v>457</v>
      </c>
      <c r="L87" t="s">
        <v>6985</v>
      </c>
      <c r="M87" s="490">
        <v>0</v>
      </c>
      <c r="N87" s="490">
        <v>0</v>
      </c>
      <c r="O87" s="490">
        <v>0</v>
      </c>
      <c r="P87" s="490">
        <v>0</v>
      </c>
      <c r="Q87" s="490">
        <v>0</v>
      </c>
      <c r="R87">
        <f t="shared" si="6"/>
        <v>0</v>
      </c>
    </row>
    <row r="88" spans="2:18" customFormat="1" ht="14">
      <c r="B88" t="s">
        <v>6904</v>
      </c>
      <c r="C88" t="s">
        <v>6905</v>
      </c>
      <c r="D88" t="s">
        <v>6906</v>
      </c>
      <c r="F88" t="s">
        <v>253</v>
      </c>
      <c r="I88" s="309" t="s">
        <v>3324</v>
      </c>
      <c r="J88">
        <v>6</v>
      </c>
      <c r="K88" s="312" t="s">
        <v>3256</v>
      </c>
      <c r="L88" t="s">
        <v>6985</v>
      </c>
      <c r="M88" s="475">
        <v>0</v>
      </c>
      <c r="N88">
        <v>2</v>
      </c>
      <c r="O88">
        <v>2</v>
      </c>
      <c r="P88">
        <v>2</v>
      </c>
      <c r="Q88">
        <v>1</v>
      </c>
      <c r="R88">
        <f t="shared" si="6"/>
        <v>7</v>
      </c>
    </row>
    <row r="89" spans="2:18" customFormat="1" ht="14" hidden="1">
      <c r="B89" t="s">
        <v>6936</v>
      </c>
      <c r="C89" t="s">
        <v>6937</v>
      </c>
      <c r="D89" t="s">
        <v>6938</v>
      </c>
      <c r="F89" t="s">
        <v>253</v>
      </c>
      <c r="I89" s="309" t="s">
        <v>3356</v>
      </c>
      <c r="J89">
        <v>1</v>
      </c>
      <c r="K89" s="312" t="s">
        <v>3249</v>
      </c>
      <c r="L89" s="480" t="s">
        <v>7126</v>
      </c>
      <c r="M89" s="475">
        <v>0</v>
      </c>
      <c r="N89" s="475">
        <v>0</v>
      </c>
      <c r="O89" s="475">
        <v>0</v>
      </c>
      <c r="P89" s="475">
        <v>0</v>
      </c>
      <c r="Q89" s="475">
        <v>0</v>
      </c>
      <c r="R89">
        <f t="shared" si="6"/>
        <v>0</v>
      </c>
    </row>
    <row r="90" spans="2:18" customFormat="1" ht="14">
      <c r="B90" s="480" t="s">
        <v>7048</v>
      </c>
      <c r="C90" t="s">
        <v>6948</v>
      </c>
      <c r="D90" t="s">
        <v>6949</v>
      </c>
      <c r="F90" t="s">
        <v>253</v>
      </c>
      <c r="I90" s="309" t="s">
        <v>3356</v>
      </c>
      <c r="J90">
        <v>1</v>
      </c>
      <c r="K90" s="312" t="s">
        <v>3239</v>
      </c>
      <c r="L90" t="s">
        <v>6985</v>
      </c>
      <c r="M90">
        <v>1</v>
      </c>
      <c r="N90" s="475">
        <v>0</v>
      </c>
      <c r="O90" s="475">
        <v>0</v>
      </c>
      <c r="P90">
        <v>1</v>
      </c>
      <c r="Q90">
        <v>1</v>
      </c>
      <c r="R90">
        <f t="shared" si="6"/>
        <v>3</v>
      </c>
    </row>
    <row r="91" spans="2:18" customFormat="1" ht="14" hidden="1">
      <c r="B91" t="s">
        <v>6761</v>
      </c>
      <c r="C91" t="s">
        <v>6762</v>
      </c>
      <c r="D91" t="s">
        <v>6763</v>
      </c>
      <c r="E91" t="s">
        <v>5132</v>
      </c>
      <c r="F91" t="s">
        <v>272</v>
      </c>
      <c r="G91">
        <v>2</v>
      </c>
      <c r="H91">
        <v>5</v>
      </c>
      <c r="I91" s="309" t="s">
        <v>3356</v>
      </c>
      <c r="J91">
        <v>2</v>
      </c>
      <c r="K91" t="s">
        <v>457</v>
      </c>
      <c r="L91" t="s">
        <v>6985</v>
      </c>
      <c r="M91" s="490">
        <v>0</v>
      </c>
      <c r="N91" s="490">
        <v>0</v>
      </c>
      <c r="O91" s="490">
        <v>0</v>
      </c>
      <c r="P91" s="490">
        <v>0</v>
      </c>
      <c r="Q91" s="490">
        <v>0</v>
      </c>
      <c r="R91">
        <f t="shared" si="6"/>
        <v>0</v>
      </c>
    </row>
    <row r="92" spans="2:18" customFormat="1" ht="14">
      <c r="B92" t="s">
        <v>6624</v>
      </c>
      <c r="C92" t="s">
        <v>6625</v>
      </c>
      <c r="D92" t="s">
        <v>6626</v>
      </c>
      <c r="F92" t="s">
        <v>253</v>
      </c>
      <c r="I92" s="309" t="s">
        <v>3356</v>
      </c>
      <c r="J92">
        <v>3</v>
      </c>
      <c r="K92" s="312" t="s">
        <v>3256</v>
      </c>
      <c r="L92" t="s">
        <v>6985</v>
      </c>
      <c r="M92">
        <v>1</v>
      </c>
      <c r="N92">
        <v>2</v>
      </c>
      <c r="O92">
        <v>2</v>
      </c>
      <c r="P92">
        <v>0</v>
      </c>
      <c r="Q92">
        <v>1</v>
      </c>
      <c r="R92">
        <f t="shared" si="6"/>
        <v>6</v>
      </c>
    </row>
    <row r="93" spans="2:18" customFormat="1" ht="14" hidden="1">
      <c r="B93" t="s">
        <v>6981</v>
      </c>
      <c r="C93" t="s">
        <v>6982</v>
      </c>
      <c r="D93" t="s">
        <v>6983</v>
      </c>
      <c r="F93" t="s">
        <v>5153</v>
      </c>
      <c r="G93">
        <v>0</v>
      </c>
      <c r="I93" s="309" t="s">
        <v>3356</v>
      </c>
      <c r="J93">
        <v>3</v>
      </c>
      <c r="K93" s="312" t="s">
        <v>3249</v>
      </c>
      <c r="L93" s="480" t="s">
        <v>7078</v>
      </c>
      <c r="M93" s="475">
        <v>0</v>
      </c>
      <c r="N93" s="475">
        <v>0</v>
      </c>
      <c r="O93" s="475">
        <v>0</v>
      </c>
      <c r="P93" s="475">
        <v>0</v>
      </c>
      <c r="Q93" s="475">
        <v>0</v>
      </c>
      <c r="R93">
        <f t="shared" si="6"/>
        <v>0</v>
      </c>
    </row>
    <row r="94" spans="2:18" customFormat="1" ht="14" hidden="1">
      <c r="B94" t="s">
        <v>6873</v>
      </c>
      <c r="C94" t="s">
        <v>6874</v>
      </c>
      <c r="D94" t="s">
        <v>6875</v>
      </c>
      <c r="F94" t="s">
        <v>253</v>
      </c>
      <c r="I94" s="309" t="s">
        <v>3356</v>
      </c>
      <c r="J94">
        <v>4</v>
      </c>
      <c r="K94" s="312" t="s">
        <v>3249</v>
      </c>
      <c r="L94" s="480" t="s">
        <v>7126</v>
      </c>
      <c r="M94" s="475">
        <v>0</v>
      </c>
      <c r="N94" s="475">
        <v>0</v>
      </c>
      <c r="O94" s="475">
        <v>0</v>
      </c>
      <c r="P94" s="475">
        <v>0</v>
      </c>
      <c r="Q94" s="475">
        <v>0</v>
      </c>
      <c r="R94">
        <f t="shared" si="6"/>
        <v>0</v>
      </c>
    </row>
    <row r="95" spans="2:18" customFormat="1" ht="14" hidden="1">
      <c r="B95" t="s">
        <v>6917</v>
      </c>
      <c r="C95" t="s">
        <v>6918</v>
      </c>
      <c r="D95" t="s">
        <v>6919</v>
      </c>
      <c r="F95" t="s">
        <v>253</v>
      </c>
      <c r="I95" s="309" t="s">
        <v>3356</v>
      </c>
      <c r="J95">
        <v>4</v>
      </c>
      <c r="K95" t="s">
        <v>457</v>
      </c>
      <c r="L95" t="s">
        <v>6985</v>
      </c>
      <c r="M95" s="490">
        <v>0</v>
      </c>
      <c r="N95" s="490">
        <v>0</v>
      </c>
      <c r="O95" s="490">
        <v>0</v>
      </c>
      <c r="P95" s="490">
        <v>0</v>
      </c>
      <c r="Q95" s="490">
        <v>0</v>
      </c>
      <c r="R95">
        <f t="shared" si="6"/>
        <v>0</v>
      </c>
    </row>
    <row r="96" spans="2:18" customFormat="1" ht="14" hidden="1">
      <c r="B96" t="s">
        <v>6891</v>
      </c>
      <c r="C96" t="s">
        <v>6892</v>
      </c>
      <c r="D96" t="s">
        <v>6893</v>
      </c>
      <c r="F96" t="s">
        <v>272</v>
      </c>
      <c r="G96">
        <v>4</v>
      </c>
      <c r="H96">
        <v>4</v>
      </c>
      <c r="I96" s="309" t="s">
        <v>3356</v>
      </c>
      <c r="J96">
        <v>5</v>
      </c>
      <c r="K96" t="s">
        <v>457</v>
      </c>
      <c r="L96" t="s">
        <v>6985</v>
      </c>
      <c r="M96" s="490">
        <v>0</v>
      </c>
      <c r="N96" s="490">
        <v>0</v>
      </c>
      <c r="O96" s="490">
        <v>0</v>
      </c>
      <c r="P96" s="490">
        <v>0</v>
      </c>
      <c r="Q96" s="490">
        <v>0</v>
      </c>
      <c r="R96">
        <f t="shared" si="6"/>
        <v>0</v>
      </c>
    </row>
    <row r="97" spans="2:18" customFormat="1" ht="14">
      <c r="B97" t="s">
        <v>6621</v>
      </c>
      <c r="C97" t="s">
        <v>6622</v>
      </c>
      <c r="D97" t="s">
        <v>6623</v>
      </c>
      <c r="F97" t="s">
        <v>272</v>
      </c>
      <c r="G97">
        <v>3</v>
      </c>
      <c r="H97">
        <v>2</v>
      </c>
      <c r="I97" s="309" t="s">
        <v>3356</v>
      </c>
      <c r="J97">
        <v>6</v>
      </c>
      <c r="K97" s="312" t="s">
        <v>3256</v>
      </c>
      <c r="L97" t="s">
        <v>6985</v>
      </c>
      <c r="M97">
        <v>0</v>
      </c>
      <c r="N97">
        <v>2</v>
      </c>
      <c r="O97">
        <v>2</v>
      </c>
      <c r="P97">
        <v>2</v>
      </c>
      <c r="Q97">
        <v>2</v>
      </c>
      <c r="R97">
        <f t="shared" si="6"/>
        <v>8</v>
      </c>
    </row>
    <row r="98" spans="2:18" customFormat="1" ht="14">
      <c r="B98" s="480" t="s">
        <v>7049</v>
      </c>
      <c r="C98" t="s">
        <v>6871</v>
      </c>
      <c r="D98" t="s">
        <v>6872</v>
      </c>
      <c r="E98" t="s">
        <v>5132</v>
      </c>
      <c r="F98" t="s">
        <v>272</v>
      </c>
      <c r="G98">
        <v>8</v>
      </c>
      <c r="H98">
        <v>6</v>
      </c>
      <c r="I98" s="309" t="s">
        <v>3356</v>
      </c>
      <c r="J98">
        <v>6</v>
      </c>
      <c r="K98" s="312" t="s">
        <v>3239</v>
      </c>
      <c r="L98" t="s">
        <v>6985</v>
      </c>
      <c r="M98">
        <v>1</v>
      </c>
      <c r="N98">
        <v>1</v>
      </c>
      <c r="O98" s="475">
        <v>0</v>
      </c>
      <c r="P98" s="475">
        <v>0</v>
      </c>
      <c r="Q98">
        <v>1</v>
      </c>
      <c r="R98">
        <f t="shared" si="6"/>
        <v>3</v>
      </c>
    </row>
    <row r="99" spans="2:18" customFormat="1" ht="14">
      <c r="B99" t="s">
        <v>6864</v>
      </c>
      <c r="C99" t="s">
        <v>6865</v>
      </c>
      <c r="D99" t="s">
        <v>6866</v>
      </c>
      <c r="F99" t="s">
        <v>253</v>
      </c>
      <c r="I99" s="309" t="s">
        <v>3370</v>
      </c>
      <c r="J99">
        <v>0</v>
      </c>
      <c r="K99" s="312" t="s">
        <v>3256</v>
      </c>
      <c r="L99" t="s">
        <v>6985</v>
      </c>
      <c r="M99">
        <v>0</v>
      </c>
      <c r="N99">
        <v>2</v>
      </c>
      <c r="O99">
        <v>2</v>
      </c>
      <c r="P99">
        <v>2</v>
      </c>
      <c r="Q99">
        <v>2</v>
      </c>
      <c r="R99">
        <f t="shared" si="6"/>
        <v>8</v>
      </c>
    </row>
    <row r="100" spans="2:18" customFormat="1" ht="14">
      <c r="B100" s="480" t="s">
        <v>7034</v>
      </c>
      <c r="C100" t="s">
        <v>6717</v>
      </c>
      <c r="D100" t="s">
        <v>6718</v>
      </c>
      <c r="F100" t="s">
        <v>253</v>
      </c>
      <c r="I100" s="309" t="s">
        <v>3370</v>
      </c>
      <c r="J100">
        <v>1</v>
      </c>
      <c r="K100" s="312" t="s">
        <v>3239</v>
      </c>
      <c r="L100" t="s">
        <v>6985</v>
      </c>
      <c r="M100" s="475">
        <v>0</v>
      </c>
      <c r="N100" s="475">
        <v>0</v>
      </c>
      <c r="O100" s="475">
        <v>0</v>
      </c>
      <c r="P100" s="475">
        <v>0</v>
      </c>
      <c r="Q100" s="475">
        <v>0</v>
      </c>
      <c r="R100">
        <f t="shared" si="6"/>
        <v>0</v>
      </c>
    </row>
    <row r="101" spans="2:18" customFormat="1" ht="14" hidden="1">
      <c r="B101" t="s">
        <v>6913</v>
      </c>
      <c r="C101" t="s">
        <v>6914</v>
      </c>
      <c r="D101" t="s">
        <v>6915</v>
      </c>
      <c r="F101" t="s">
        <v>253</v>
      </c>
      <c r="I101" s="309" t="s">
        <v>3370</v>
      </c>
      <c r="J101">
        <v>1</v>
      </c>
      <c r="K101" s="312" t="s">
        <v>3249</v>
      </c>
      <c r="L101" s="480" t="s">
        <v>7080</v>
      </c>
      <c r="M101" s="475">
        <v>0</v>
      </c>
      <c r="N101" s="475">
        <v>0</v>
      </c>
      <c r="O101" s="475">
        <v>0</v>
      </c>
      <c r="P101" s="475">
        <v>0</v>
      </c>
      <c r="Q101" s="475">
        <v>0</v>
      </c>
      <c r="R101">
        <f t="shared" si="6"/>
        <v>0</v>
      </c>
    </row>
    <row r="102" spans="2:18" customFormat="1" ht="14" hidden="1">
      <c r="B102" t="s">
        <v>6719</v>
      </c>
      <c r="C102" t="s">
        <v>6720</v>
      </c>
      <c r="D102" t="s">
        <v>6721</v>
      </c>
      <c r="E102" t="s">
        <v>5741</v>
      </c>
      <c r="F102" t="s">
        <v>272</v>
      </c>
      <c r="G102">
        <v>2</v>
      </c>
      <c r="H102">
        <v>2</v>
      </c>
      <c r="I102" s="309" t="s">
        <v>3370</v>
      </c>
      <c r="J102">
        <v>2</v>
      </c>
      <c r="K102" t="s">
        <v>457</v>
      </c>
      <c r="L102" t="s">
        <v>6985</v>
      </c>
      <c r="M102" s="490">
        <v>0</v>
      </c>
      <c r="N102" s="490">
        <v>0</v>
      </c>
      <c r="O102" s="490">
        <v>0</v>
      </c>
      <c r="P102" s="490">
        <v>0</v>
      </c>
      <c r="Q102" s="490">
        <v>0</v>
      </c>
      <c r="R102">
        <f t="shared" si="6"/>
        <v>0</v>
      </c>
    </row>
    <row r="103" spans="2:18" customFormat="1" ht="14" hidden="1">
      <c r="B103" t="s">
        <v>6752</v>
      </c>
      <c r="C103" t="s">
        <v>6753</v>
      </c>
      <c r="D103" t="s">
        <v>6754</v>
      </c>
      <c r="E103" t="s">
        <v>5741</v>
      </c>
      <c r="F103" t="s">
        <v>272</v>
      </c>
      <c r="G103">
        <v>3</v>
      </c>
      <c r="H103">
        <v>3</v>
      </c>
      <c r="I103" s="309" t="s">
        <v>3370</v>
      </c>
      <c r="J103">
        <v>3</v>
      </c>
      <c r="K103" t="s">
        <v>457</v>
      </c>
      <c r="L103" t="s">
        <v>6985</v>
      </c>
      <c r="M103" s="490">
        <v>0</v>
      </c>
      <c r="N103" s="490">
        <v>0</v>
      </c>
      <c r="O103" s="490">
        <v>0</v>
      </c>
      <c r="P103" s="490">
        <v>0</v>
      </c>
      <c r="Q103" s="490">
        <v>0</v>
      </c>
      <c r="R103">
        <f t="shared" si="6"/>
        <v>0</v>
      </c>
    </row>
    <row r="104" spans="2:18" customFormat="1" ht="14" hidden="1">
      <c r="B104" t="s">
        <v>6823</v>
      </c>
      <c r="C104" t="s">
        <v>6824</v>
      </c>
      <c r="D104" t="s">
        <v>6825</v>
      </c>
      <c r="E104" t="s">
        <v>5741</v>
      </c>
      <c r="F104" t="s">
        <v>272</v>
      </c>
      <c r="G104">
        <v>2</v>
      </c>
      <c r="H104">
        <v>4</v>
      </c>
      <c r="I104" s="309" t="s">
        <v>3370</v>
      </c>
      <c r="J104">
        <v>3</v>
      </c>
      <c r="K104" s="312" t="s">
        <v>3249</v>
      </c>
      <c r="L104" s="480" t="s">
        <v>7083</v>
      </c>
      <c r="M104" s="475">
        <v>0</v>
      </c>
      <c r="N104" s="475">
        <v>0</v>
      </c>
      <c r="O104" s="475">
        <v>0</v>
      </c>
      <c r="P104" s="475">
        <v>0</v>
      </c>
      <c r="Q104" s="475">
        <v>0</v>
      </c>
      <c r="R104">
        <f t="shared" si="6"/>
        <v>0</v>
      </c>
    </row>
    <row r="105" spans="2:18" customFormat="1" ht="14" hidden="1">
      <c r="B105" t="s">
        <v>6942</v>
      </c>
      <c r="C105" t="s">
        <v>6943</v>
      </c>
      <c r="D105" t="s">
        <v>6944</v>
      </c>
      <c r="F105" t="s">
        <v>253</v>
      </c>
      <c r="I105" s="309" t="s">
        <v>3370</v>
      </c>
      <c r="J105">
        <v>3</v>
      </c>
      <c r="K105" t="s">
        <v>457</v>
      </c>
      <c r="L105" t="s">
        <v>6985</v>
      </c>
      <c r="M105" s="490">
        <v>0</v>
      </c>
      <c r="N105" s="490">
        <v>0</v>
      </c>
      <c r="O105" s="490">
        <v>0</v>
      </c>
      <c r="P105" s="490">
        <v>0</v>
      </c>
      <c r="Q105" s="490">
        <v>0</v>
      </c>
      <c r="R105">
        <f t="shared" si="6"/>
        <v>0</v>
      </c>
    </row>
    <row r="106" spans="2:18" customFormat="1" ht="14">
      <c r="B106" t="s">
        <v>6846</v>
      </c>
      <c r="C106" t="s">
        <v>6847</v>
      </c>
      <c r="D106" t="s">
        <v>6848</v>
      </c>
      <c r="E106" t="s">
        <v>5610</v>
      </c>
      <c r="F106" t="s">
        <v>272</v>
      </c>
      <c r="G106">
        <v>3</v>
      </c>
      <c r="H106">
        <v>6</v>
      </c>
      <c r="I106" s="309" t="s">
        <v>3370</v>
      </c>
      <c r="J106">
        <v>4</v>
      </c>
      <c r="K106" s="312" t="s">
        <v>3256</v>
      </c>
      <c r="L106" t="s">
        <v>6985</v>
      </c>
      <c r="M106">
        <v>1</v>
      </c>
      <c r="N106">
        <v>1</v>
      </c>
      <c r="O106">
        <v>0</v>
      </c>
      <c r="P106">
        <v>2</v>
      </c>
      <c r="Q106">
        <v>1</v>
      </c>
      <c r="R106">
        <f t="shared" si="6"/>
        <v>5</v>
      </c>
    </row>
    <row r="107" spans="2:18" customFormat="1" ht="14" hidden="1">
      <c r="B107" t="s">
        <v>6725</v>
      </c>
      <c r="C107" t="s">
        <v>6726</v>
      </c>
      <c r="D107" t="s">
        <v>6727</v>
      </c>
      <c r="F107" t="s">
        <v>272</v>
      </c>
      <c r="G107">
        <v>6</v>
      </c>
      <c r="H107">
        <v>2</v>
      </c>
      <c r="I107" s="309" t="s">
        <v>3370</v>
      </c>
      <c r="J107">
        <v>6</v>
      </c>
      <c r="K107" s="312" t="s">
        <v>3249</v>
      </c>
      <c r="L107" s="480" t="s">
        <v>7078</v>
      </c>
      <c r="M107" s="475">
        <v>0</v>
      </c>
      <c r="N107" s="475">
        <v>0</v>
      </c>
      <c r="O107" s="475">
        <v>0</v>
      </c>
      <c r="P107" s="475">
        <v>0</v>
      </c>
      <c r="Q107" s="475">
        <v>0</v>
      </c>
      <c r="R107">
        <f t="shared" si="6"/>
        <v>0</v>
      </c>
    </row>
    <row r="108" spans="2:18" customFormat="1" ht="14">
      <c r="B108" s="480" t="s">
        <v>7035</v>
      </c>
      <c r="C108" t="s">
        <v>6916</v>
      </c>
      <c r="D108" s="480" t="s">
        <v>7036</v>
      </c>
      <c r="F108" t="s">
        <v>272</v>
      </c>
      <c r="G108">
        <v>7</v>
      </c>
      <c r="H108">
        <v>7</v>
      </c>
      <c r="I108" s="309" t="s">
        <v>3370</v>
      </c>
      <c r="J108">
        <v>7</v>
      </c>
      <c r="K108" s="312" t="s">
        <v>3239</v>
      </c>
      <c r="L108" t="s">
        <v>6985</v>
      </c>
      <c r="M108" s="475">
        <v>0</v>
      </c>
      <c r="N108" s="475">
        <v>0</v>
      </c>
      <c r="O108">
        <v>1</v>
      </c>
      <c r="P108">
        <v>1</v>
      </c>
      <c r="Q108">
        <v>1</v>
      </c>
      <c r="R108">
        <f t="shared" si="6"/>
        <v>3</v>
      </c>
    </row>
    <row r="109" spans="2:18" customFormat="1" ht="14" hidden="1">
      <c r="B109" t="s">
        <v>6770</v>
      </c>
      <c r="C109" t="s">
        <v>6771</v>
      </c>
      <c r="D109" t="s">
        <v>6772</v>
      </c>
      <c r="F109" t="s">
        <v>272</v>
      </c>
      <c r="G109">
        <v>1</v>
      </c>
      <c r="H109">
        <v>3</v>
      </c>
      <c r="I109" s="722" t="s">
        <v>410</v>
      </c>
      <c r="J109">
        <v>1</v>
      </c>
      <c r="K109" t="s">
        <v>457</v>
      </c>
      <c r="L109" t="s">
        <v>6985</v>
      </c>
      <c r="M109" s="490">
        <v>0</v>
      </c>
      <c r="N109" s="490">
        <v>0</v>
      </c>
      <c r="O109" s="490">
        <v>0</v>
      </c>
      <c r="P109" s="490">
        <v>0</v>
      </c>
      <c r="Q109" s="490">
        <v>0</v>
      </c>
      <c r="R109">
        <f t="shared" si="6"/>
        <v>0</v>
      </c>
    </row>
    <row r="110" spans="2:18" customFormat="1" ht="14">
      <c r="B110" t="s">
        <v>6896</v>
      </c>
      <c r="C110" t="s">
        <v>6897</v>
      </c>
      <c r="D110" t="s">
        <v>6898</v>
      </c>
      <c r="E110" t="s">
        <v>5197</v>
      </c>
      <c r="F110" t="s">
        <v>272</v>
      </c>
      <c r="G110">
        <v>1</v>
      </c>
      <c r="H110">
        <v>1</v>
      </c>
      <c r="I110" s="722" t="s">
        <v>410</v>
      </c>
      <c r="J110">
        <v>1</v>
      </c>
      <c r="K110" s="312" t="s">
        <v>3256</v>
      </c>
      <c r="L110" t="s">
        <v>6985</v>
      </c>
      <c r="M110" s="475">
        <v>0</v>
      </c>
      <c r="N110" s="475">
        <v>0</v>
      </c>
      <c r="O110">
        <v>1</v>
      </c>
      <c r="P110" s="475">
        <v>0</v>
      </c>
      <c r="Q110">
        <v>2</v>
      </c>
      <c r="R110">
        <f t="shared" si="6"/>
        <v>3</v>
      </c>
    </row>
    <row r="111" spans="2:18" customFormat="1" ht="14" hidden="1">
      <c r="B111" t="s">
        <v>6978</v>
      </c>
      <c r="C111" t="s">
        <v>6979</v>
      </c>
      <c r="D111" t="s">
        <v>6980</v>
      </c>
      <c r="F111" t="s">
        <v>272</v>
      </c>
      <c r="G111">
        <v>2</v>
      </c>
      <c r="H111">
        <v>1</v>
      </c>
      <c r="I111" s="722" t="s">
        <v>410</v>
      </c>
      <c r="J111">
        <v>1</v>
      </c>
      <c r="K111" t="s">
        <v>457</v>
      </c>
      <c r="L111" t="s">
        <v>6985</v>
      </c>
      <c r="M111" s="490">
        <v>0</v>
      </c>
      <c r="N111" s="490">
        <v>0</v>
      </c>
      <c r="O111" s="490">
        <v>0</v>
      </c>
      <c r="P111" s="490">
        <v>0</v>
      </c>
      <c r="Q111" s="490">
        <v>0</v>
      </c>
      <c r="R111">
        <f t="shared" si="6"/>
        <v>0</v>
      </c>
    </row>
    <row r="112" spans="2:18" customFormat="1" ht="14" hidden="1">
      <c r="B112" t="s">
        <v>6656</v>
      </c>
      <c r="C112" t="s">
        <v>6657</v>
      </c>
      <c r="D112" t="s">
        <v>6658</v>
      </c>
      <c r="F112" t="s">
        <v>272</v>
      </c>
      <c r="G112">
        <v>2</v>
      </c>
      <c r="H112">
        <v>3</v>
      </c>
      <c r="I112" s="722" t="s">
        <v>410</v>
      </c>
      <c r="J112">
        <v>2</v>
      </c>
      <c r="K112" t="s">
        <v>457</v>
      </c>
      <c r="L112" t="s">
        <v>6985</v>
      </c>
      <c r="M112" s="490">
        <v>0</v>
      </c>
      <c r="N112" s="490">
        <v>0</v>
      </c>
      <c r="O112" s="490">
        <v>0</v>
      </c>
      <c r="P112" s="490">
        <v>0</v>
      </c>
      <c r="Q112" s="490">
        <v>0</v>
      </c>
      <c r="R112">
        <f t="shared" si="6"/>
        <v>0</v>
      </c>
    </row>
    <row r="113" spans="2:18" customFormat="1" ht="14" hidden="1">
      <c r="B113" t="s">
        <v>6659</v>
      </c>
      <c r="C113" t="s">
        <v>6660</v>
      </c>
      <c r="D113" t="s">
        <v>6661</v>
      </c>
      <c r="F113" t="s">
        <v>272</v>
      </c>
      <c r="G113">
        <v>1</v>
      </c>
      <c r="H113">
        <v>2</v>
      </c>
      <c r="I113" s="722" t="s">
        <v>410</v>
      </c>
      <c r="J113">
        <v>2</v>
      </c>
      <c r="K113" t="s">
        <v>457</v>
      </c>
      <c r="L113" t="s">
        <v>6985</v>
      </c>
      <c r="M113" s="490">
        <v>0</v>
      </c>
      <c r="N113" s="490">
        <v>0</v>
      </c>
      <c r="O113" s="490">
        <v>0</v>
      </c>
      <c r="P113" s="490">
        <v>0</v>
      </c>
      <c r="Q113" s="490">
        <v>0</v>
      </c>
      <c r="R113">
        <f t="shared" si="6"/>
        <v>0</v>
      </c>
    </row>
    <row r="114" spans="2:18" customFormat="1" ht="14" hidden="1">
      <c r="B114" t="s">
        <v>6728</v>
      </c>
      <c r="C114" t="s">
        <v>6729</v>
      </c>
      <c r="D114" t="s">
        <v>6730</v>
      </c>
      <c r="F114" t="s">
        <v>272</v>
      </c>
      <c r="G114">
        <v>2</v>
      </c>
      <c r="H114">
        <v>2</v>
      </c>
      <c r="I114" s="722" t="s">
        <v>410</v>
      </c>
      <c r="J114">
        <v>2</v>
      </c>
      <c r="K114" t="s">
        <v>457</v>
      </c>
      <c r="L114" t="s">
        <v>6985</v>
      </c>
      <c r="M114" s="490">
        <v>0</v>
      </c>
      <c r="N114" s="490">
        <v>0</v>
      </c>
      <c r="O114" s="490">
        <v>0</v>
      </c>
      <c r="P114" s="490">
        <v>0</v>
      </c>
      <c r="Q114" s="490">
        <v>0</v>
      </c>
      <c r="R114">
        <f t="shared" si="6"/>
        <v>0</v>
      </c>
    </row>
    <row r="115" spans="2:18" customFormat="1" ht="14" hidden="1">
      <c r="B115" t="s">
        <v>6743</v>
      </c>
      <c r="C115" t="s">
        <v>6744</v>
      </c>
      <c r="D115" t="s">
        <v>6745</v>
      </c>
      <c r="E115" t="s">
        <v>5197</v>
      </c>
      <c r="F115" t="s">
        <v>272</v>
      </c>
      <c r="G115">
        <v>2</v>
      </c>
      <c r="H115">
        <v>3</v>
      </c>
      <c r="I115" s="722" t="s">
        <v>410</v>
      </c>
      <c r="J115">
        <v>2</v>
      </c>
      <c r="K115" s="312" t="s">
        <v>3249</v>
      </c>
      <c r="L115" s="480" t="s">
        <v>7126</v>
      </c>
      <c r="M115" s="475">
        <v>0</v>
      </c>
      <c r="N115" s="475">
        <v>0</v>
      </c>
      <c r="O115" s="475">
        <v>0</v>
      </c>
      <c r="P115" s="475">
        <v>0</v>
      </c>
      <c r="Q115" s="475">
        <v>0</v>
      </c>
      <c r="R115">
        <f t="shared" si="6"/>
        <v>0</v>
      </c>
    </row>
    <row r="116" spans="2:18" customFormat="1" ht="14">
      <c r="B116" t="s">
        <v>6764</v>
      </c>
      <c r="C116" t="s">
        <v>6765</v>
      </c>
      <c r="D116" t="s">
        <v>6766</v>
      </c>
      <c r="F116" t="s">
        <v>272</v>
      </c>
      <c r="G116">
        <v>5</v>
      </c>
      <c r="H116">
        <v>4</v>
      </c>
      <c r="I116" s="722" t="s">
        <v>410</v>
      </c>
      <c r="J116">
        <v>2</v>
      </c>
      <c r="K116" s="312" t="s">
        <v>3256</v>
      </c>
      <c r="L116" t="s">
        <v>6985</v>
      </c>
      <c r="M116">
        <v>2</v>
      </c>
      <c r="N116">
        <v>1</v>
      </c>
      <c r="O116">
        <v>1</v>
      </c>
      <c r="P116">
        <v>1</v>
      </c>
      <c r="Q116">
        <v>2</v>
      </c>
      <c r="R116">
        <f t="shared" si="6"/>
        <v>7</v>
      </c>
    </row>
    <row r="117" spans="2:18" customFormat="1" ht="14">
      <c r="B117" s="480" t="s">
        <v>7037</v>
      </c>
      <c r="C117" t="s">
        <v>6855</v>
      </c>
      <c r="D117" t="s">
        <v>6856</v>
      </c>
      <c r="F117" t="s">
        <v>272</v>
      </c>
      <c r="G117">
        <v>2</v>
      </c>
      <c r="H117">
        <v>3</v>
      </c>
      <c r="I117" s="722" t="s">
        <v>410</v>
      </c>
      <c r="J117">
        <v>2</v>
      </c>
      <c r="K117" s="312" t="s">
        <v>3239</v>
      </c>
      <c r="L117" t="s">
        <v>6985</v>
      </c>
      <c r="M117">
        <v>1</v>
      </c>
      <c r="N117">
        <v>1</v>
      </c>
      <c r="O117" s="475">
        <v>0</v>
      </c>
      <c r="P117" s="475">
        <v>0</v>
      </c>
      <c r="Q117">
        <v>1</v>
      </c>
      <c r="R117">
        <f t="shared" si="6"/>
        <v>3</v>
      </c>
    </row>
    <row r="118" spans="2:18" customFormat="1" ht="14" hidden="1">
      <c r="B118" t="s">
        <v>6955</v>
      </c>
      <c r="C118" t="s">
        <v>6956</v>
      </c>
      <c r="D118" t="s">
        <v>6957</v>
      </c>
      <c r="F118" t="s">
        <v>272</v>
      </c>
      <c r="G118">
        <v>3</v>
      </c>
      <c r="H118">
        <v>2</v>
      </c>
      <c r="I118" s="722" t="s">
        <v>410</v>
      </c>
      <c r="J118">
        <v>2</v>
      </c>
      <c r="K118" s="312" t="s">
        <v>3249</v>
      </c>
      <c r="L118" s="480" t="s">
        <v>7080</v>
      </c>
      <c r="M118" s="475">
        <v>0</v>
      </c>
      <c r="N118" s="475">
        <v>0</v>
      </c>
      <c r="O118" s="475">
        <v>0</v>
      </c>
      <c r="P118" s="475">
        <v>0</v>
      </c>
      <c r="Q118" s="475">
        <v>0</v>
      </c>
      <c r="R118">
        <f t="shared" si="6"/>
        <v>0</v>
      </c>
    </row>
    <row r="119" spans="2:18" customFormat="1" ht="14" hidden="1">
      <c r="B119" t="s">
        <v>6958</v>
      </c>
      <c r="C119" t="s">
        <v>6959</v>
      </c>
      <c r="D119" t="s">
        <v>6960</v>
      </c>
      <c r="F119" t="s">
        <v>272</v>
      </c>
      <c r="G119">
        <v>1</v>
      </c>
      <c r="H119">
        <v>3</v>
      </c>
      <c r="I119" s="722" t="s">
        <v>410</v>
      </c>
      <c r="J119">
        <v>2</v>
      </c>
      <c r="K119" t="s">
        <v>457</v>
      </c>
      <c r="L119" t="s">
        <v>6985</v>
      </c>
      <c r="M119" s="490">
        <v>0</v>
      </c>
      <c r="N119" s="490">
        <v>0</v>
      </c>
      <c r="O119" s="490">
        <v>0</v>
      </c>
      <c r="P119" s="490">
        <v>0</v>
      </c>
      <c r="Q119" s="490">
        <v>0</v>
      </c>
      <c r="R119">
        <f t="shared" si="6"/>
        <v>0</v>
      </c>
    </row>
    <row r="120" spans="2:18" customFormat="1" ht="14">
      <c r="B120" t="s">
        <v>6641</v>
      </c>
      <c r="C120" t="s">
        <v>6642</v>
      </c>
      <c r="D120" t="s">
        <v>6643</v>
      </c>
      <c r="F120" t="s">
        <v>272</v>
      </c>
      <c r="G120">
        <v>2</v>
      </c>
      <c r="H120">
        <v>3</v>
      </c>
      <c r="I120" s="722" t="s">
        <v>410</v>
      </c>
      <c r="J120">
        <v>3</v>
      </c>
      <c r="K120" s="312" t="s">
        <v>3256</v>
      </c>
      <c r="L120" t="s">
        <v>6985</v>
      </c>
      <c r="M120">
        <v>1</v>
      </c>
      <c r="N120">
        <v>1</v>
      </c>
      <c r="O120">
        <v>0</v>
      </c>
      <c r="P120">
        <v>1</v>
      </c>
      <c r="Q120">
        <v>1</v>
      </c>
      <c r="R120">
        <f>SUBTOTAL(9,M120:Q120)</f>
        <v>4</v>
      </c>
    </row>
    <row r="121" spans="2:18" customFormat="1" ht="14">
      <c r="B121" t="s">
        <v>6632</v>
      </c>
      <c r="C121" t="s">
        <v>6633</v>
      </c>
      <c r="D121" t="s">
        <v>6634</v>
      </c>
      <c r="F121" t="s">
        <v>272</v>
      </c>
      <c r="G121">
        <v>2</v>
      </c>
      <c r="H121">
        <v>3</v>
      </c>
      <c r="I121" s="722" t="s">
        <v>410</v>
      </c>
      <c r="J121">
        <v>3</v>
      </c>
      <c r="K121" s="312" t="s">
        <v>3256</v>
      </c>
      <c r="L121" t="s">
        <v>6985</v>
      </c>
      <c r="M121">
        <v>2</v>
      </c>
      <c r="N121" s="475">
        <v>0</v>
      </c>
      <c r="O121">
        <v>1</v>
      </c>
      <c r="P121">
        <v>2</v>
      </c>
      <c r="Q121">
        <v>2</v>
      </c>
      <c r="R121">
        <f t="shared" si="6"/>
        <v>7</v>
      </c>
    </row>
    <row r="122" spans="2:18" customFormat="1" ht="14" hidden="1">
      <c r="B122" t="s">
        <v>6647</v>
      </c>
      <c r="C122" t="s">
        <v>6648</v>
      </c>
      <c r="D122" t="s">
        <v>6649</v>
      </c>
      <c r="F122" t="s">
        <v>272</v>
      </c>
      <c r="G122">
        <v>3</v>
      </c>
      <c r="H122">
        <v>3</v>
      </c>
      <c r="I122" s="722" t="s">
        <v>410</v>
      </c>
      <c r="J122">
        <v>3</v>
      </c>
      <c r="K122" t="s">
        <v>457</v>
      </c>
      <c r="L122" t="s">
        <v>6985</v>
      </c>
      <c r="M122" s="490">
        <v>0</v>
      </c>
      <c r="N122" s="490">
        <v>0</v>
      </c>
      <c r="O122" s="490">
        <v>0</v>
      </c>
      <c r="P122" s="490">
        <v>0</v>
      </c>
      <c r="Q122" s="490">
        <v>0</v>
      </c>
      <c r="R122">
        <f t="shared" si="6"/>
        <v>0</v>
      </c>
    </row>
    <row r="123" spans="2:18" customFormat="1" ht="14" hidden="1">
      <c r="B123" t="s">
        <v>6662</v>
      </c>
      <c r="C123" t="s">
        <v>6663</v>
      </c>
      <c r="D123" t="s">
        <v>6664</v>
      </c>
      <c r="F123" t="s">
        <v>272</v>
      </c>
      <c r="G123">
        <v>5</v>
      </c>
      <c r="H123">
        <v>6</v>
      </c>
      <c r="I123" s="722" t="s">
        <v>410</v>
      </c>
      <c r="J123">
        <v>3</v>
      </c>
      <c r="K123" t="s">
        <v>457</v>
      </c>
      <c r="L123" t="s">
        <v>6985</v>
      </c>
      <c r="M123" s="490">
        <v>0</v>
      </c>
      <c r="N123" s="490">
        <v>0</v>
      </c>
      <c r="O123" s="490">
        <v>0</v>
      </c>
      <c r="P123" s="490">
        <v>0</v>
      </c>
      <c r="Q123" s="490">
        <v>0</v>
      </c>
      <c r="R123">
        <f t="shared" si="6"/>
        <v>0</v>
      </c>
    </row>
    <row r="124" spans="2:18" customFormat="1" ht="14" hidden="1">
      <c r="B124" t="s">
        <v>6746</v>
      </c>
      <c r="C124" t="s">
        <v>6747</v>
      </c>
      <c r="D124" t="s">
        <v>6748</v>
      </c>
      <c r="F124" t="s">
        <v>272</v>
      </c>
      <c r="G124">
        <v>3</v>
      </c>
      <c r="H124">
        <v>4</v>
      </c>
      <c r="I124" s="722" t="s">
        <v>410</v>
      </c>
      <c r="J124">
        <v>3</v>
      </c>
      <c r="K124" s="312" t="s">
        <v>3249</v>
      </c>
      <c r="L124" s="480" t="s">
        <v>7080</v>
      </c>
      <c r="M124" s="475">
        <v>0</v>
      </c>
      <c r="N124" s="475">
        <v>0</v>
      </c>
      <c r="O124" s="475">
        <v>0</v>
      </c>
      <c r="P124" s="475">
        <v>0</v>
      </c>
      <c r="Q124" s="475">
        <v>0</v>
      </c>
      <c r="R124">
        <f t="shared" si="6"/>
        <v>0</v>
      </c>
    </row>
    <row r="125" spans="2:18" customFormat="1" ht="14" hidden="1">
      <c r="B125" t="s">
        <v>6832</v>
      </c>
      <c r="C125" t="s">
        <v>6833</v>
      </c>
      <c r="D125" t="s">
        <v>6834</v>
      </c>
      <c r="F125" t="s">
        <v>272</v>
      </c>
      <c r="G125">
        <v>2</v>
      </c>
      <c r="H125">
        <v>3</v>
      </c>
      <c r="I125" s="722" t="s">
        <v>410</v>
      </c>
      <c r="J125">
        <v>3</v>
      </c>
      <c r="K125" t="s">
        <v>457</v>
      </c>
      <c r="L125" t="s">
        <v>6985</v>
      </c>
      <c r="M125" s="490">
        <v>0</v>
      </c>
      <c r="N125" s="490">
        <v>0</v>
      </c>
      <c r="O125" s="490">
        <v>0</v>
      </c>
      <c r="P125" s="490">
        <v>0</v>
      </c>
      <c r="Q125" s="490">
        <v>0</v>
      </c>
      <c r="R125">
        <f t="shared" si="6"/>
        <v>0</v>
      </c>
    </row>
    <row r="126" spans="2:18" customFormat="1" ht="14" hidden="1">
      <c r="B126" t="s">
        <v>6881</v>
      </c>
      <c r="C126" t="s">
        <v>6882</v>
      </c>
      <c r="D126" t="s">
        <v>6883</v>
      </c>
      <c r="F126" t="s">
        <v>272</v>
      </c>
      <c r="G126">
        <v>2</v>
      </c>
      <c r="H126">
        <v>4</v>
      </c>
      <c r="I126" s="722" t="s">
        <v>410</v>
      </c>
      <c r="J126">
        <v>3</v>
      </c>
      <c r="K126" s="312" t="s">
        <v>3249</v>
      </c>
      <c r="L126" s="480" t="s">
        <v>7126</v>
      </c>
      <c r="M126" s="475">
        <v>0</v>
      </c>
      <c r="N126" s="475">
        <v>0</v>
      </c>
      <c r="O126" s="475">
        <v>0</v>
      </c>
      <c r="P126" s="475">
        <v>0</v>
      </c>
      <c r="Q126" s="475">
        <v>0</v>
      </c>
      <c r="R126">
        <f t="shared" si="6"/>
        <v>0</v>
      </c>
    </row>
    <row r="127" spans="2:18" customFormat="1" ht="14">
      <c r="B127" s="480" t="s">
        <v>7051</v>
      </c>
      <c r="C127" t="s">
        <v>6950</v>
      </c>
      <c r="D127" t="s">
        <v>6951</v>
      </c>
      <c r="F127" t="s">
        <v>272</v>
      </c>
      <c r="G127">
        <v>3</v>
      </c>
      <c r="H127">
        <v>3</v>
      </c>
      <c r="I127" s="722" t="s">
        <v>410</v>
      </c>
      <c r="J127">
        <v>3</v>
      </c>
      <c r="K127" s="312" t="s">
        <v>3239</v>
      </c>
      <c r="L127" t="s">
        <v>6985</v>
      </c>
      <c r="M127" s="475">
        <v>0</v>
      </c>
      <c r="N127" s="475">
        <v>0</v>
      </c>
      <c r="O127" s="475">
        <v>0</v>
      </c>
      <c r="P127" s="475">
        <v>0</v>
      </c>
      <c r="Q127" s="475">
        <v>0</v>
      </c>
      <c r="R127">
        <f t="shared" si="6"/>
        <v>0</v>
      </c>
    </row>
    <row r="128" spans="2:18" customFormat="1" ht="14" hidden="1">
      <c r="B128" t="s">
        <v>6952</v>
      </c>
      <c r="C128" t="s">
        <v>6953</v>
      </c>
      <c r="D128" t="s">
        <v>6954</v>
      </c>
      <c r="E128" t="s">
        <v>5197</v>
      </c>
      <c r="F128" t="s">
        <v>272</v>
      </c>
      <c r="G128">
        <v>3</v>
      </c>
      <c r="H128">
        <v>4</v>
      </c>
      <c r="I128" s="722" t="s">
        <v>410</v>
      </c>
      <c r="J128">
        <v>3</v>
      </c>
      <c r="K128" t="s">
        <v>457</v>
      </c>
      <c r="L128" t="s">
        <v>6985</v>
      </c>
      <c r="M128" s="490">
        <v>0</v>
      </c>
      <c r="N128" s="490">
        <v>0</v>
      </c>
      <c r="O128" s="490">
        <v>0</v>
      </c>
      <c r="P128" s="490">
        <v>0</v>
      </c>
      <c r="Q128" s="490">
        <v>0</v>
      </c>
      <c r="R128">
        <f t="shared" si="6"/>
        <v>0</v>
      </c>
    </row>
    <row r="129" spans="2:18" customFormat="1" ht="14" hidden="1">
      <c r="B129" t="s">
        <v>6961</v>
      </c>
      <c r="C129" t="s">
        <v>6962</v>
      </c>
      <c r="D129" t="s">
        <v>6963</v>
      </c>
      <c r="F129" t="s">
        <v>272</v>
      </c>
      <c r="G129">
        <v>3</v>
      </c>
      <c r="H129">
        <v>3</v>
      </c>
      <c r="I129" s="722" t="s">
        <v>410</v>
      </c>
      <c r="J129">
        <v>3</v>
      </c>
      <c r="K129" t="s">
        <v>457</v>
      </c>
      <c r="L129" t="s">
        <v>6985</v>
      </c>
      <c r="M129" s="490">
        <v>0</v>
      </c>
      <c r="N129" s="490">
        <v>0</v>
      </c>
      <c r="O129" s="490">
        <v>0</v>
      </c>
      <c r="P129" s="490">
        <v>0</v>
      </c>
      <c r="Q129" s="490">
        <v>0</v>
      </c>
      <c r="R129">
        <f t="shared" si="6"/>
        <v>0</v>
      </c>
    </row>
    <row r="130" spans="2:18" customFormat="1" ht="14">
      <c r="B130" t="s">
        <v>6635</v>
      </c>
      <c r="C130" t="s">
        <v>6636</v>
      </c>
      <c r="D130" t="s">
        <v>6637</v>
      </c>
      <c r="F130" t="s">
        <v>272</v>
      </c>
      <c r="G130">
        <v>3</v>
      </c>
      <c r="H130">
        <v>6</v>
      </c>
      <c r="I130" s="722" t="s">
        <v>410</v>
      </c>
      <c r="J130">
        <v>4</v>
      </c>
      <c r="K130" s="312" t="s">
        <v>3256</v>
      </c>
      <c r="L130" t="s">
        <v>6985</v>
      </c>
      <c r="M130">
        <v>1</v>
      </c>
      <c r="N130">
        <v>1</v>
      </c>
      <c r="O130">
        <v>1</v>
      </c>
      <c r="P130">
        <v>1</v>
      </c>
      <c r="Q130">
        <v>2</v>
      </c>
      <c r="R130">
        <f t="shared" si="6"/>
        <v>6</v>
      </c>
    </row>
    <row r="131" spans="2:18" customFormat="1" ht="14" hidden="1">
      <c r="B131" t="s">
        <v>6644</v>
      </c>
      <c r="C131" t="s">
        <v>6645</v>
      </c>
      <c r="D131" t="s">
        <v>6646</v>
      </c>
      <c r="F131" t="s">
        <v>272</v>
      </c>
      <c r="G131">
        <v>3</v>
      </c>
      <c r="H131">
        <v>4</v>
      </c>
      <c r="I131" s="722" t="s">
        <v>410</v>
      </c>
      <c r="J131">
        <v>4</v>
      </c>
      <c r="K131" t="s">
        <v>457</v>
      </c>
      <c r="L131" t="s">
        <v>6985</v>
      </c>
      <c r="M131" s="490">
        <v>0</v>
      </c>
      <c r="N131" s="490">
        <v>0</v>
      </c>
      <c r="O131" s="490">
        <v>0</v>
      </c>
      <c r="P131" s="490">
        <v>0</v>
      </c>
      <c r="Q131" s="490">
        <v>0</v>
      </c>
      <c r="R131">
        <f t="shared" si="6"/>
        <v>0</v>
      </c>
    </row>
    <row r="132" spans="2:18" customFormat="1" ht="14" hidden="1">
      <c r="B132" t="s">
        <v>6653</v>
      </c>
      <c r="C132" t="s">
        <v>6654</v>
      </c>
      <c r="D132" t="s">
        <v>6655</v>
      </c>
      <c r="F132" t="s">
        <v>272</v>
      </c>
      <c r="G132">
        <v>3</v>
      </c>
      <c r="H132">
        <v>4</v>
      </c>
      <c r="I132" s="722" t="s">
        <v>410</v>
      </c>
      <c r="J132">
        <v>4</v>
      </c>
      <c r="K132" t="s">
        <v>457</v>
      </c>
      <c r="L132" t="s">
        <v>6985</v>
      </c>
      <c r="M132" s="490">
        <v>0</v>
      </c>
      <c r="N132" s="490">
        <v>0</v>
      </c>
      <c r="O132" s="490">
        <v>0</v>
      </c>
      <c r="P132" s="490">
        <v>0</v>
      </c>
      <c r="Q132" s="490">
        <v>0</v>
      </c>
      <c r="R132">
        <f t="shared" si="6"/>
        <v>0</v>
      </c>
    </row>
    <row r="133" spans="2:18" customFormat="1" ht="14" hidden="1">
      <c r="B133" t="s">
        <v>6838</v>
      </c>
      <c r="C133" t="s">
        <v>6839</v>
      </c>
      <c r="D133" t="s">
        <v>6840</v>
      </c>
      <c r="F133" t="s">
        <v>272</v>
      </c>
      <c r="G133">
        <v>3</v>
      </c>
      <c r="H133">
        <v>3</v>
      </c>
      <c r="I133" s="722" t="s">
        <v>410</v>
      </c>
      <c r="J133">
        <v>4</v>
      </c>
      <c r="K133" t="s">
        <v>457</v>
      </c>
      <c r="L133" t="s">
        <v>6985</v>
      </c>
      <c r="M133" s="490">
        <v>0</v>
      </c>
      <c r="N133" s="490">
        <v>0</v>
      </c>
      <c r="O133" s="490">
        <v>0</v>
      </c>
      <c r="P133" s="490">
        <v>0</v>
      </c>
      <c r="Q133" s="490">
        <v>0</v>
      </c>
      <c r="R133">
        <f t="shared" si="6"/>
        <v>0</v>
      </c>
    </row>
    <row r="134" spans="2:18" customFormat="1" ht="14" hidden="1">
      <c r="B134" t="s">
        <v>6939</v>
      </c>
      <c r="C134" t="s">
        <v>6940</v>
      </c>
      <c r="D134" t="s">
        <v>6941</v>
      </c>
      <c r="F134" t="s">
        <v>272</v>
      </c>
      <c r="G134">
        <v>3</v>
      </c>
      <c r="H134">
        <v>2</v>
      </c>
      <c r="I134" s="722" t="s">
        <v>410</v>
      </c>
      <c r="J134">
        <v>4</v>
      </c>
      <c r="K134" t="s">
        <v>457</v>
      </c>
      <c r="L134" t="s">
        <v>6985</v>
      </c>
      <c r="M134" s="490">
        <v>0</v>
      </c>
      <c r="N134" s="490">
        <v>0</v>
      </c>
      <c r="O134" s="490">
        <v>0</v>
      </c>
      <c r="P134" s="490">
        <v>0</v>
      </c>
      <c r="Q134" s="490">
        <v>0</v>
      </c>
      <c r="R134">
        <f t="shared" si="6"/>
        <v>0</v>
      </c>
    </row>
    <row r="135" spans="2:18" customFormat="1" ht="14" hidden="1">
      <c r="B135" t="s">
        <v>6638</v>
      </c>
      <c r="C135" t="s">
        <v>6639</v>
      </c>
      <c r="D135" t="s">
        <v>6640</v>
      </c>
      <c r="F135" t="s">
        <v>272</v>
      </c>
      <c r="G135">
        <v>4</v>
      </c>
      <c r="H135">
        <v>6</v>
      </c>
      <c r="I135" s="722" t="s">
        <v>410</v>
      </c>
      <c r="J135">
        <v>5</v>
      </c>
      <c r="K135" t="s">
        <v>457</v>
      </c>
      <c r="L135" t="s">
        <v>6985</v>
      </c>
      <c r="M135" s="490">
        <v>0</v>
      </c>
      <c r="N135" s="490">
        <v>0</v>
      </c>
      <c r="O135" s="490">
        <v>0</v>
      </c>
      <c r="P135" s="490">
        <v>0</v>
      </c>
      <c r="Q135" s="490">
        <v>0</v>
      </c>
      <c r="R135">
        <f t="shared" si="6"/>
        <v>0</v>
      </c>
    </row>
    <row r="136" spans="2:18" customFormat="1" ht="14" hidden="1">
      <c r="B136" t="s">
        <v>6773</v>
      </c>
      <c r="C136" t="s">
        <v>6774</v>
      </c>
      <c r="D136" t="s">
        <v>6775</v>
      </c>
      <c r="F136" t="s">
        <v>272</v>
      </c>
      <c r="G136">
        <v>5</v>
      </c>
      <c r="H136">
        <v>5</v>
      </c>
      <c r="I136" s="722" t="s">
        <v>410</v>
      </c>
      <c r="J136">
        <v>5</v>
      </c>
      <c r="K136" t="s">
        <v>457</v>
      </c>
      <c r="L136" t="s">
        <v>6985</v>
      </c>
      <c r="M136" s="490">
        <v>0</v>
      </c>
      <c r="N136" s="490">
        <v>0</v>
      </c>
      <c r="O136" s="490">
        <v>0</v>
      </c>
      <c r="P136" s="490">
        <v>0</v>
      </c>
      <c r="Q136" s="490">
        <v>0</v>
      </c>
      <c r="R136">
        <f t="shared" si="6"/>
        <v>0</v>
      </c>
    </row>
    <row r="137" spans="2:18" customFormat="1" ht="14" hidden="1">
      <c r="B137" t="s">
        <v>6776</v>
      </c>
      <c r="C137" t="s">
        <v>6777</v>
      </c>
      <c r="D137" t="s">
        <v>6778</v>
      </c>
      <c r="F137" t="s">
        <v>272</v>
      </c>
      <c r="G137">
        <v>4</v>
      </c>
      <c r="H137">
        <v>5</v>
      </c>
      <c r="I137" s="722" t="s">
        <v>410</v>
      </c>
      <c r="J137">
        <v>5</v>
      </c>
      <c r="K137" t="s">
        <v>457</v>
      </c>
      <c r="L137" t="s">
        <v>6985</v>
      </c>
      <c r="M137" s="490">
        <v>0</v>
      </c>
      <c r="N137" s="490">
        <v>0</v>
      </c>
      <c r="O137" s="490">
        <v>0</v>
      </c>
      <c r="P137" s="490">
        <v>0</v>
      </c>
      <c r="Q137" s="490">
        <v>0</v>
      </c>
      <c r="R137">
        <f t="shared" si="6"/>
        <v>0</v>
      </c>
    </row>
    <row r="138" spans="2:18" customFormat="1" ht="14">
      <c r="B138" s="480" t="s">
        <v>7042</v>
      </c>
      <c r="C138" t="s">
        <v>6627</v>
      </c>
      <c r="D138" t="s">
        <v>6628</v>
      </c>
      <c r="F138" t="s">
        <v>272</v>
      </c>
      <c r="G138">
        <v>6</v>
      </c>
      <c r="H138">
        <v>7</v>
      </c>
      <c r="I138" s="722" t="s">
        <v>410</v>
      </c>
      <c r="J138">
        <v>6</v>
      </c>
      <c r="K138" s="312" t="s">
        <v>3239</v>
      </c>
      <c r="L138" t="s">
        <v>6985</v>
      </c>
      <c r="M138" s="475">
        <v>0</v>
      </c>
      <c r="N138" s="475">
        <v>0</v>
      </c>
      <c r="O138" s="475">
        <v>0</v>
      </c>
      <c r="P138" s="475">
        <v>0</v>
      </c>
      <c r="Q138" s="475">
        <v>0</v>
      </c>
      <c r="R138">
        <f t="shared" ref="R138:R143" si="7">SUBTOTAL(9,M138:Q138)</f>
        <v>0</v>
      </c>
    </row>
    <row r="139" spans="2:18" customFormat="1" ht="14" hidden="1">
      <c r="B139" t="s">
        <v>6629</v>
      </c>
      <c r="C139" t="s">
        <v>6630</v>
      </c>
      <c r="D139" t="s">
        <v>6631</v>
      </c>
      <c r="F139" t="s">
        <v>272</v>
      </c>
      <c r="G139">
        <v>4</v>
      </c>
      <c r="H139">
        <v>4</v>
      </c>
      <c r="I139" s="722" t="s">
        <v>410</v>
      </c>
      <c r="J139">
        <v>6</v>
      </c>
      <c r="K139" t="s">
        <v>457</v>
      </c>
      <c r="L139" t="s">
        <v>6985</v>
      </c>
      <c r="M139" s="490">
        <v>0</v>
      </c>
      <c r="N139" s="490">
        <v>0</v>
      </c>
      <c r="O139" s="490">
        <v>0</v>
      </c>
      <c r="P139" s="490">
        <v>0</v>
      </c>
      <c r="Q139" s="490">
        <v>0</v>
      </c>
      <c r="R139">
        <f t="shared" si="7"/>
        <v>0</v>
      </c>
    </row>
    <row r="140" spans="2:18" customFormat="1" ht="14">
      <c r="B140" s="480" t="s">
        <v>7046</v>
      </c>
      <c r="C140" t="s">
        <v>6894</v>
      </c>
      <c r="D140" t="s">
        <v>6895</v>
      </c>
      <c r="F140" t="s">
        <v>272</v>
      </c>
      <c r="G140">
        <v>4</v>
      </c>
      <c r="H140">
        <v>5</v>
      </c>
      <c r="I140" s="722" t="s">
        <v>410</v>
      </c>
      <c r="J140">
        <v>6</v>
      </c>
      <c r="K140" s="312" t="s">
        <v>3239</v>
      </c>
      <c r="L140" t="s">
        <v>6985</v>
      </c>
      <c r="M140">
        <v>1</v>
      </c>
      <c r="N140">
        <v>1</v>
      </c>
      <c r="O140">
        <v>1</v>
      </c>
      <c r="P140">
        <v>1</v>
      </c>
      <c r="Q140" s="475">
        <v>0</v>
      </c>
      <c r="R140">
        <f t="shared" si="7"/>
        <v>4</v>
      </c>
    </row>
    <row r="141" spans="2:18" customFormat="1" ht="14" hidden="1">
      <c r="B141" t="s">
        <v>6767</v>
      </c>
      <c r="C141" t="s">
        <v>6768</v>
      </c>
      <c r="D141" t="s">
        <v>6769</v>
      </c>
      <c r="E141" t="s">
        <v>5132</v>
      </c>
      <c r="F141" t="s">
        <v>272</v>
      </c>
      <c r="G141">
        <v>8</v>
      </c>
      <c r="H141">
        <v>8</v>
      </c>
      <c r="I141" s="722" t="s">
        <v>410</v>
      </c>
      <c r="J141">
        <v>8</v>
      </c>
      <c r="K141" t="s">
        <v>457</v>
      </c>
      <c r="L141" t="s">
        <v>6985</v>
      </c>
      <c r="M141" s="490">
        <v>0</v>
      </c>
      <c r="N141" s="490">
        <v>0</v>
      </c>
      <c r="O141" s="490">
        <v>0</v>
      </c>
      <c r="P141" s="490">
        <v>0</v>
      </c>
      <c r="Q141" s="490">
        <v>0</v>
      </c>
      <c r="R141">
        <f t="shared" si="7"/>
        <v>0</v>
      </c>
    </row>
    <row r="142" spans="2:18" customFormat="1" ht="14">
      <c r="B142" s="480" t="s">
        <v>7038</v>
      </c>
      <c r="C142" t="s">
        <v>6902</v>
      </c>
      <c r="D142" t="s">
        <v>6903</v>
      </c>
      <c r="F142" t="s">
        <v>272</v>
      </c>
      <c r="G142">
        <v>7</v>
      </c>
      <c r="H142">
        <v>7</v>
      </c>
      <c r="I142" s="722" t="s">
        <v>410</v>
      </c>
      <c r="J142">
        <v>8</v>
      </c>
      <c r="K142" s="312" t="s">
        <v>3239</v>
      </c>
      <c r="L142" t="s">
        <v>6985</v>
      </c>
      <c r="M142" s="475">
        <v>0</v>
      </c>
      <c r="N142">
        <v>1</v>
      </c>
      <c r="O142" s="475">
        <v>0</v>
      </c>
      <c r="P142" s="475">
        <v>0</v>
      </c>
      <c r="Q142">
        <v>1</v>
      </c>
      <c r="R142">
        <f t="shared" si="7"/>
        <v>2</v>
      </c>
    </row>
    <row r="143" spans="2:18" customFormat="1" ht="14" hidden="1">
      <c r="B143" t="s">
        <v>6650</v>
      </c>
      <c r="C143" t="s">
        <v>6651</v>
      </c>
      <c r="D143" t="s">
        <v>6652</v>
      </c>
      <c r="F143" t="s">
        <v>272</v>
      </c>
      <c r="G143">
        <v>5</v>
      </c>
      <c r="H143">
        <v>4</v>
      </c>
      <c r="I143" s="722" t="s">
        <v>410</v>
      </c>
      <c r="J143">
        <v>10</v>
      </c>
      <c r="K143" s="312" t="s">
        <v>3249</v>
      </c>
      <c r="L143" s="480" t="s">
        <v>7123</v>
      </c>
      <c r="M143" s="475">
        <v>0</v>
      </c>
      <c r="N143" s="475">
        <v>0</v>
      </c>
      <c r="O143" s="475">
        <v>0</v>
      </c>
      <c r="P143" s="475">
        <v>0</v>
      </c>
      <c r="Q143" s="475">
        <v>0</v>
      </c>
      <c r="R143">
        <f t="shared" si="7"/>
        <v>0</v>
      </c>
    </row>
    <row r="144" spans="2:18" customFormat="1" ht="14" hidden="1">
      <c r="B144" t="s">
        <v>7376</v>
      </c>
      <c r="C144" s="480" t="s">
        <v>7480</v>
      </c>
      <c r="D144" t="s">
        <v>7377</v>
      </c>
      <c r="E144" t="s">
        <v>5610</v>
      </c>
      <c r="F144" t="s">
        <v>272</v>
      </c>
      <c r="G144">
        <v>8</v>
      </c>
      <c r="H144">
        <v>8</v>
      </c>
      <c r="I144" t="s">
        <v>410</v>
      </c>
      <c r="J144">
        <v>8</v>
      </c>
      <c r="K144" t="s">
        <v>499</v>
      </c>
      <c r="L144" s="480" t="s">
        <v>7078</v>
      </c>
      <c r="M144" s="475">
        <v>0</v>
      </c>
      <c r="N144" s="475">
        <v>0</v>
      </c>
      <c r="O144" s="475">
        <v>0</v>
      </c>
      <c r="P144" s="475">
        <v>0</v>
      </c>
      <c r="Q144" s="475">
        <v>0</v>
      </c>
    </row>
    <row r="145" spans="2:17" customFormat="1" ht="14" hidden="1">
      <c r="B145" t="s">
        <v>7378</v>
      </c>
      <c r="C145" t="s">
        <v>7379</v>
      </c>
      <c r="D145" t="s">
        <v>7380</v>
      </c>
      <c r="E145" t="s">
        <v>5352</v>
      </c>
      <c r="F145" t="s">
        <v>272</v>
      </c>
      <c r="G145">
        <v>2</v>
      </c>
      <c r="H145">
        <v>3</v>
      </c>
      <c r="I145" t="s">
        <v>344</v>
      </c>
      <c r="J145">
        <v>3</v>
      </c>
      <c r="K145" t="s">
        <v>499</v>
      </c>
      <c r="L145" s="480" t="s">
        <v>7481</v>
      </c>
      <c r="M145" s="475">
        <v>0</v>
      </c>
      <c r="N145" s="475">
        <v>0</v>
      </c>
      <c r="O145" s="475">
        <v>0</v>
      </c>
      <c r="P145" s="475">
        <v>0</v>
      </c>
      <c r="Q145" s="475">
        <v>0</v>
      </c>
    </row>
    <row r="146" spans="2:17" customFormat="1" ht="14" hidden="1">
      <c r="B146" t="s">
        <v>7381</v>
      </c>
      <c r="C146" t="s">
        <v>7382</v>
      </c>
      <c r="D146" t="s">
        <v>7383</v>
      </c>
      <c r="E146" t="s">
        <v>5741</v>
      </c>
      <c r="F146" t="s">
        <v>272</v>
      </c>
      <c r="G146">
        <v>4</v>
      </c>
      <c r="H146">
        <v>4</v>
      </c>
      <c r="I146" t="s">
        <v>327</v>
      </c>
      <c r="J146">
        <v>4</v>
      </c>
      <c r="K146" t="s">
        <v>499</v>
      </c>
      <c r="L146" s="480" t="s">
        <v>7482</v>
      </c>
      <c r="M146" s="475">
        <v>0</v>
      </c>
      <c r="N146" s="475">
        <v>0</v>
      </c>
      <c r="O146" s="475">
        <v>0</v>
      </c>
      <c r="P146" s="475">
        <v>0</v>
      </c>
      <c r="Q146" s="475">
        <v>0</v>
      </c>
    </row>
    <row r="147" spans="2:17" customFormat="1" ht="14" hidden="1">
      <c r="B147" t="s">
        <v>7384</v>
      </c>
      <c r="C147" t="s">
        <v>7385</v>
      </c>
      <c r="D147" t="s">
        <v>7386</v>
      </c>
      <c r="E147" t="s">
        <v>5741</v>
      </c>
      <c r="F147" t="s">
        <v>272</v>
      </c>
      <c r="G147">
        <v>6</v>
      </c>
      <c r="H147">
        <v>5</v>
      </c>
      <c r="I147" t="s">
        <v>410</v>
      </c>
      <c r="J147">
        <v>6</v>
      </c>
      <c r="K147" t="s">
        <v>499</v>
      </c>
      <c r="L147" s="480" t="s">
        <v>7483</v>
      </c>
      <c r="M147" s="475">
        <v>0</v>
      </c>
      <c r="N147" s="475">
        <v>0</v>
      </c>
      <c r="O147" s="475">
        <v>0</v>
      </c>
      <c r="P147" s="475">
        <v>0</v>
      </c>
      <c r="Q147" s="475">
        <v>0</v>
      </c>
    </row>
    <row r="148" spans="2:17" customFormat="1" ht="14" hidden="1">
      <c r="B148" t="s">
        <v>7387</v>
      </c>
      <c r="C148" t="s">
        <v>7388</v>
      </c>
      <c r="D148" t="s">
        <v>7389</v>
      </c>
      <c r="F148" t="s">
        <v>272</v>
      </c>
      <c r="G148">
        <v>9</v>
      </c>
      <c r="H148">
        <v>8</v>
      </c>
      <c r="I148" t="s">
        <v>410</v>
      </c>
      <c r="J148">
        <v>8</v>
      </c>
      <c r="K148" t="s">
        <v>493</v>
      </c>
      <c r="L148" s="480" t="s">
        <v>7484</v>
      </c>
      <c r="M148" s="475">
        <v>0</v>
      </c>
      <c r="N148" s="475">
        <v>0</v>
      </c>
      <c r="O148" s="475">
        <v>0</v>
      </c>
      <c r="P148" s="475">
        <v>0</v>
      </c>
      <c r="Q148" s="475">
        <v>0</v>
      </c>
    </row>
    <row r="149" spans="2:17" customFormat="1" ht="14" hidden="1">
      <c r="B149" t="s">
        <v>7390</v>
      </c>
      <c r="C149" t="s">
        <v>7391</v>
      </c>
      <c r="D149" t="s">
        <v>7392</v>
      </c>
      <c r="E149" t="s">
        <v>5741</v>
      </c>
      <c r="F149" t="s">
        <v>272</v>
      </c>
      <c r="G149">
        <v>3</v>
      </c>
      <c r="H149">
        <v>4</v>
      </c>
      <c r="I149" t="s">
        <v>410</v>
      </c>
      <c r="J149">
        <v>4</v>
      </c>
      <c r="K149" t="s">
        <v>476</v>
      </c>
      <c r="L149" s="480" t="s">
        <v>7485</v>
      </c>
      <c r="M149" s="475">
        <v>0</v>
      </c>
      <c r="N149" s="475">
        <v>0</v>
      </c>
      <c r="O149" s="475">
        <v>0</v>
      </c>
      <c r="P149" s="475">
        <v>0</v>
      </c>
      <c r="Q149" s="475">
        <v>0</v>
      </c>
    </row>
    <row r="150" spans="2:17" customFormat="1" ht="14" hidden="1">
      <c r="B150" t="s">
        <v>7393</v>
      </c>
      <c r="C150" t="s">
        <v>7394</v>
      </c>
      <c r="D150" t="s">
        <v>7395</v>
      </c>
      <c r="F150" t="s">
        <v>253</v>
      </c>
      <c r="I150" t="s">
        <v>275</v>
      </c>
      <c r="J150">
        <v>5</v>
      </c>
      <c r="K150" t="s">
        <v>476</v>
      </c>
      <c r="L150" s="480" t="s">
        <v>7486</v>
      </c>
      <c r="M150" s="475">
        <v>0</v>
      </c>
      <c r="N150" s="475">
        <v>0</v>
      </c>
      <c r="O150" s="475">
        <v>0</v>
      </c>
      <c r="P150" s="475">
        <v>0</v>
      </c>
      <c r="Q150" s="475">
        <v>0</v>
      </c>
    </row>
    <row r="151" spans="2:17" customFormat="1" ht="14" hidden="1">
      <c r="B151" t="s">
        <v>7396</v>
      </c>
      <c r="C151" t="s">
        <v>7397</v>
      </c>
      <c r="D151" t="s">
        <v>7398</v>
      </c>
      <c r="E151" t="s">
        <v>5741</v>
      </c>
      <c r="F151" t="s">
        <v>272</v>
      </c>
      <c r="G151">
        <v>3</v>
      </c>
      <c r="H151">
        <v>4</v>
      </c>
      <c r="I151" t="s">
        <v>275</v>
      </c>
      <c r="J151">
        <v>4</v>
      </c>
      <c r="K151" t="s">
        <v>476</v>
      </c>
      <c r="L151" s="480" t="s">
        <v>7487</v>
      </c>
      <c r="M151" s="475">
        <v>0</v>
      </c>
      <c r="N151" s="475">
        <v>0</v>
      </c>
      <c r="O151" s="475">
        <v>0</v>
      </c>
      <c r="P151" s="475">
        <v>0</v>
      </c>
      <c r="Q151" s="475">
        <v>0</v>
      </c>
    </row>
    <row r="152" spans="2:17" customFormat="1" ht="14" hidden="1">
      <c r="B152" t="s">
        <v>7399</v>
      </c>
      <c r="C152" t="s">
        <v>7400</v>
      </c>
      <c r="D152" t="s">
        <v>7401</v>
      </c>
      <c r="E152" t="s">
        <v>5197</v>
      </c>
      <c r="F152" t="s">
        <v>272</v>
      </c>
      <c r="G152">
        <v>3</v>
      </c>
      <c r="H152">
        <v>4</v>
      </c>
      <c r="I152" t="s">
        <v>311</v>
      </c>
      <c r="J152">
        <v>3</v>
      </c>
      <c r="K152" t="s">
        <v>476</v>
      </c>
      <c r="L152" s="480" t="s">
        <v>7488</v>
      </c>
      <c r="M152" s="475">
        <v>0</v>
      </c>
      <c r="N152" s="475">
        <v>0</v>
      </c>
      <c r="O152" s="475">
        <v>0</v>
      </c>
      <c r="P152" s="475">
        <v>0</v>
      </c>
      <c r="Q152" s="475">
        <v>0</v>
      </c>
    </row>
    <row r="153" spans="2:17" customFormat="1" ht="14" hidden="1">
      <c r="B153" t="s">
        <v>7402</v>
      </c>
      <c r="C153" t="s">
        <v>7403</v>
      </c>
      <c r="D153" t="s">
        <v>7404</v>
      </c>
      <c r="E153" t="s">
        <v>5741</v>
      </c>
      <c r="F153" t="s">
        <v>272</v>
      </c>
      <c r="G153">
        <v>3</v>
      </c>
      <c r="H153">
        <v>6</v>
      </c>
      <c r="I153" t="s">
        <v>344</v>
      </c>
      <c r="J153">
        <v>4</v>
      </c>
      <c r="K153" t="s">
        <v>476</v>
      </c>
      <c r="L153" s="480" t="s">
        <v>7489</v>
      </c>
      <c r="M153" s="475">
        <v>0</v>
      </c>
      <c r="N153" s="475">
        <v>0</v>
      </c>
      <c r="O153" s="475">
        <v>0</v>
      </c>
      <c r="P153" s="475">
        <v>0</v>
      </c>
      <c r="Q153" s="475">
        <v>0</v>
      </c>
    </row>
    <row r="154" spans="2:17" customFormat="1" ht="14" hidden="1">
      <c r="B154" t="s">
        <v>7405</v>
      </c>
      <c r="C154" t="s">
        <v>7406</v>
      </c>
      <c r="D154" t="s">
        <v>7407</v>
      </c>
      <c r="F154" t="s">
        <v>253</v>
      </c>
      <c r="I154" t="s">
        <v>5080</v>
      </c>
      <c r="J154">
        <v>6</v>
      </c>
      <c r="K154" t="s">
        <v>476</v>
      </c>
      <c r="L154" s="480" t="s">
        <v>7490</v>
      </c>
      <c r="M154" s="475">
        <v>0</v>
      </c>
      <c r="N154" s="475">
        <v>0</v>
      </c>
      <c r="O154" s="475">
        <v>0</v>
      </c>
      <c r="P154" s="475">
        <v>0</v>
      </c>
      <c r="Q154" s="475">
        <v>0</v>
      </c>
    </row>
    <row r="155" spans="2:17" customFormat="1" ht="14" hidden="1">
      <c r="B155" t="s">
        <v>7408</v>
      </c>
      <c r="C155" t="s">
        <v>7409</v>
      </c>
      <c r="D155" t="s">
        <v>7410</v>
      </c>
      <c r="E155" t="s">
        <v>5132</v>
      </c>
      <c r="F155" t="s">
        <v>272</v>
      </c>
      <c r="G155">
        <v>4</v>
      </c>
      <c r="H155">
        <v>3</v>
      </c>
      <c r="I155" t="s">
        <v>381</v>
      </c>
      <c r="J155">
        <v>4</v>
      </c>
      <c r="K155" t="s">
        <v>476</v>
      </c>
      <c r="L155" s="480" t="s">
        <v>7491</v>
      </c>
      <c r="M155" s="475">
        <v>0</v>
      </c>
      <c r="N155" s="475">
        <v>0</v>
      </c>
      <c r="O155" s="475">
        <v>0</v>
      </c>
      <c r="P155" s="475">
        <v>0</v>
      </c>
      <c r="Q155" s="475">
        <v>0</v>
      </c>
    </row>
    <row r="156" spans="2:17" customFormat="1" ht="14" hidden="1">
      <c r="B156" t="s">
        <v>7411</v>
      </c>
      <c r="C156" t="s">
        <v>7412</v>
      </c>
      <c r="D156" t="s">
        <v>7413</v>
      </c>
      <c r="F156" t="s">
        <v>253</v>
      </c>
      <c r="I156" t="s">
        <v>296</v>
      </c>
      <c r="J156">
        <v>2</v>
      </c>
      <c r="K156" t="s">
        <v>476</v>
      </c>
      <c r="L156" s="480" t="s">
        <v>7492</v>
      </c>
      <c r="M156" s="475">
        <v>0</v>
      </c>
      <c r="N156" s="475">
        <v>0</v>
      </c>
      <c r="O156" s="475">
        <v>0</v>
      </c>
      <c r="P156" s="475">
        <v>0</v>
      </c>
      <c r="Q156" s="475">
        <v>0</v>
      </c>
    </row>
    <row r="157" spans="2:17" customFormat="1" ht="14" hidden="1">
      <c r="B157" t="s">
        <v>7414</v>
      </c>
      <c r="C157" t="s">
        <v>7415</v>
      </c>
      <c r="D157" t="s">
        <v>7416</v>
      </c>
      <c r="F157" t="s">
        <v>253</v>
      </c>
      <c r="I157" t="s">
        <v>327</v>
      </c>
      <c r="J157">
        <v>1</v>
      </c>
      <c r="K157" t="s">
        <v>476</v>
      </c>
      <c r="L157" s="480" t="s">
        <v>7493</v>
      </c>
      <c r="M157" s="475">
        <v>0</v>
      </c>
      <c r="N157" s="475">
        <v>0</v>
      </c>
      <c r="O157" s="475">
        <v>0</v>
      </c>
      <c r="P157" s="475">
        <v>0</v>
      </c>
      <c r="Q157" s="475">
        <v>0</v>
      </c>
    </row>
    <row r="158" spans="2:17" customFormat="1" ht="14" hidden="1">
      <c r="B158" t="s">
        <v>7417</v>
      </c>
      <c r="C158" t="s">
        <v>7418</v>
      </c>
      <c r="D158" t="s">
        <v>7419</v>
      </c>
      <c r="F158" t="s">
        <v>253</v>
      </c>
      <c r="I158" t="s">
        <v>363</v>
      </c>
      <c r="J158">
        <v>3</v>
      </c>
      <c r="K158" t="s">
        <v>476</v>
      </c>
      <c r="L158" s="480" t="s">
        <v>7494</v>
      </c>
      <c r="M158" s="475">
        <v>0</v>
      </c>
      <c r="N158" s="475">
        <v>0</v>
      </c>
      <c r="O158" s="475">
        <v>0</v>
      </c>
      <c r="P158" s="475">
        <v>0</v>
      </c>
      <c r="Q158" s="475">
        <v>0</v>
      </c>
    </row>
    <row r="159" spans="2:17" customFormat="1" ht="14" hidden="1">
      <c r="B159" t="s">
        <v>7420</v>
      </c>
      <c r="C159" t="s">
        <v>7421</v>
      </c>
      <c r="D159" t="s">
        <v>7422</v>
      </c>
      <c r="E159" t="s">
        <v>5741</v>
      </c>
      <c r="F159" t="s">
        <v>272</v>
      </c>
      <c r="G159">
        <v>2</v>
      </c>
      <c r="H159">
        <v>1</v>
      </c>
      <c r="I159" t="s">
        <v>254</v>
      </c>
      <c r="J159">
        <v>2</v>
      </c>
      <c r="K159" t="s">
        <v>476</v>
      </c>
      <c r="L159" s="480" t="s">
        <v>7495</v>
      </c>
      <c r="M159" s="475">
        <v>0</v>
      </c>
      <c r="N159" s="475">
        <v>0</v>
      </c>
      <c r="O159" s="475">
        <v>0</v>
      </c>
      <c r="P159" s="475">
        <v>0</v>
      </c>
      <c r="Q159" s="475">
        <v>0</v>
      </c>
    </row>
    <row r="160" spans="2:17" customFormat="1" ht="14" hidden="1">
      <c r="B160" t="s">
        <v>7423</v>
      </c>
      <c r="C160" t="s">
        <v>7424</v>
      </c>
      <c r="D160" t="s">
        <v>7425</v>
      </c>
      <c r="F160" t="s">
        <v>253</v>
      </c>
      <c r="I160" t="s">
        <v>254</v>
      </c>
      <c r="J160">
        <v>2</v>
      </c>
      <c r="K160" t="s">
        <v>476</v>
      </c>
      <c r="L160" s="480" t="s">
        <v>7496</v>
      </c>
      <c r="M160" s="475">
        <v>0</v>
      </c>
      <c r="N160" s="475">
        <v>0</v>
      </c>
      <c r="O160" s="475">
        <v>0</v>
      </c>
      <c r="P160" s="475">
        <v>0</v>
      </c>
      <c r="Q160" s="475">
        <v>0</v>
      </c>
    </row>
    <row r="161" spans="2:17" customFormat="1" ht="14" hidden="1">
      <c r="B161" t="s">
        <v>7426</v>
      </c>
      <c r="C161" t="s">
        <v>7427</v>
      </c>
      <c r="D161" t="s">
        <v>7428</v>
      </c>
      <c r="E161" t="s">
        <v>5741</v>
      </c>
      <c r="F161" t="s">
        <v>272</v>
      </c>
      <c r="G161">
        <v>2</v>
      </c>
      <c r="H161">
        <v>8</v>
      </c>
      <c r="I161" t="s">
        <v>363</v>
      </c>
      <c r="J161">
        <v>5</v>
      </c>
      <c r="K161" t="s">
        <v>476</v>
      </c>
      <c r="L161" s="480" t="s">
        <v>7497</v>
      </c>
      <c r="M161" s="475">
        <v>0</v>
      </c>
      <c r="N161" s="475">
        <v>0</v>
      </c>
      <c r="O161" s="475">
        <v>0</v>
      </c>
      <c r="P161" s="475">
        <v>0</v>
      </c>
      <c r="Q161" s="475">
        <v>0</v>
      </c>
    </row>
    <row r="162" spans="2:17" customFormat="1" ht="14" hidden="1">
      <c r="B162" t="s">
        <v>7429</v>
      </c>
      <c r="C162" t="s">
        <v>7430</v>
      </c>
      <c r="D162" t="s">
        <v>7431</v>
      </c>
      <c r="F162" t="s">
        <v>5153</v>
      </c>
      <c r="G162">
        <v>5</v>
      </c>
      <c r="I162" t="s">
        <v>398</v>
      </c>
      <c r="J162">
        <v>4</v>
      </c>
      <c r="K162" t="s">
        <v>476</v>
      </c>
      <c r="L162" s="480" t="s">
        <v>7498</v>
      </c>
      <c r="M162" s="475">
        <v>0</v>
      </c>
      <c r="N162" s="475">
        <v>0</v>
      </c>
      <c r="O162" s="475">
        <v>0</v>
      </c>
      <c r="P162" s="475">
        <v>0</v>
      </c>
      <c r="Q162" s="475">
        <v>0</v>
      </c>
    </row>
    <row r="163" spans="2:17" customFormat="1" ht="14" hidden="1">
      <c r="B163" t="s">
        <v>7432</v>
      </c>
      <c r="C163" t="s">
        <v>7433</v>
      </c>
      <c r="D163" t="s">
        <v>7434</v>
      </c>
      <c r="E163" t="s">
        <v>5741</v>
      </c>
      <c r="F163" t="s">
        <v>272</v>
      </c>
      <c r="G163">
        <v>2</v>
      </c>
      <c r="H163">
        <v>3</v>
      </c>
      <c r="I163" t="s">
        <v>410</v>
      </c>
      <c r="J163">
        <v>3</v>
      </c>
      <c r="K163" t="s">
        <v>457</v>
      </c>
      <c r="L163" s="480" t="s">
        <v>7499</v>
      </c>
      <c r="M163" s="475">
        <v>0</v>
      </c>
      <c r="N163" s="475">
        <v>0</v>
      </c>
      <c r="O163" s="475">
        <v>0</v>
      </c>
      <c r="P163" s="475">
        <v>0</v>
      </c>
      <c r="Q163" s="475">
        <v>0</v>
      </c>
    </row>
    <row r="164" spans="2:17" customFormat="1" ht="14" hidden="1">
      <c r="B164" t="s">
        <v>7435</v>
      </c>
      <c r="C164" t="s">
        <v>7436</v>
      </c>
      <c r="D164" t="s">
        <v>7437</v>
      </c>
      <c r="E164" t="s">
        <v>5741</v>
      </c>
      <c r="F164" t="s">
        <v>272</v>
      </c>
      <c r="G164">
        <v>3</v>
      </c>
      <c r="H164">
        <v>3</v>
      </c>
      <c r="I164" t="s">
        <v>398</v>
      </c>
      <c r="J164">
        <v>3</v>
      </c>
      <c r="K164" t="s">
        <v>457</v>
      </c>
      <c r="L164" s="480" t="s">
        <v>7500</v>
      </c>
      <c r="M164" s="475">
        <v>0</v>
      </c>
      <c r="N164" s="475">
        <v>0</v>
      </c>
      <c r="O164" s="475">
        <v>0</v>
      </c>
      <c r="P164" s="475">
        <v>0</v>
      </c>
      <c r="Q164" s="475">
        <v>0</v>
      </c>
    </row>
    <row r="165" spans="2:17" customFormat="1" ht="14" hidden="1">
      <c r="B165" t="s">
        <v>7438</v>
      </c>
      <c r="C165" t="s">
        <v>7439</v>
      </c>
      <c r="D165" t="s">
        <v>7440</v>
      </c>
      <c r="F165" t="s">
        <v>253</v>
      </c>
      <c r="I165" t="s">
        <v>398</v>
      </c>
      <c r="J165">
        <v>2</v>
      </c>
      <c r="K165" t="s">
        <v>457</v>
      </c>
      <c r="L165" s="480" t="s">
        <v>7501</v>
      </c>
      <c r="M165" s="475">
        <v>0</v>
      </c>
      <c r="N165" s="475">
        <v>0</v>
      </c>
      <c r="O165" s="475">
        <v>0</v>
      </c>
      <c r="P165" s="475">
        <v>0</v>
      </c>
      <c r="Q165" s="475">
        <v>0</v>
      </c>
    </row>
    <row r="166" spans="2:17" customFormat="1" ht="14" hidden="1">
      <c r="B166" t="s">
        <v>7441</v>
      </c>
      <c r="C166" t="s">
        <v>7442</v>
      </c>
      <c r="D166" t="s">
        <v>7443</v>
      </c>
      <c r="E166" t="s">
        <v>5197</v>
      </c>
      <c r="F166" t="s">
        <v>272</v>
      </c>
      <c r="G166">
        <v>6</v>
      </c>
      <c r="H166">
        <v>6</v>
      </c>
      <c r="I166" t="s">
        <v>275</v>
      </c>
      <c r="J166">
        <v>8</v>
      </c>
      <c r="K166" t="s">
        <v>457</v>
      </c>
      <c r="L166" s="480" t="s">
        <v>7502</v>
      </c>
      <c r="M166" s="475">
        <v>0</v>
      </c>
      <c r="N166" s="475">
        <v>0</v>
      </c>
      <c r="O166" s="475">
        <v>0</v>
      </c>
      <c r="P166" s="475">
        <v>0</v>
      </c>
      <c r="Q166" s="475">
        <v>0</v>
      </c>
    </row>
    <row r="167" spans="2:17" customFormat="1" ht="14" hidden="1">
      <c r="B167" t="s">
        <v>7444</v>
      </c>
      <c r="C167" t="s">
        <v>7445</v>
      </c>
      <c r="D167" t="s">
        <v>7446</v>
      </c>
      <c r="E167" t="s">
        <v>5741</v>
      </c>
      <c r="F167" t="s">
        <v>272</v>
      </c>
      <c r="G167">
        <v>3</v>
      </c>
      <c r="H167">
        <v>2</v>
      </c>
      <c r="I167" t="s">
        <v>311</v>
      </c>
      <c r="J167">
        <v>2</v>
      </c>
      <c r="K167" t="s">
        <v>457</v>
      </c>
      <c r="L167" s="480" t="s">
        <v>7503</v>
      </c>
      <c r="M167" s="475">
        <v>0</v>
      </c>
      <c r="N167" s="475">
        <v>0</v>
      </c>
      <c r="O167" s="475">
        <v>0</v>
      </c>
      <c r="P167" s="475">
        <v>0</v>
      </c>
      <c r="Q167" s="475">
        <v>0</v>
      </c>
    </row>
    <row r="168" spans="2:17" customFormat="1" ht="14" hidden="1">
      <c r="B168" t="s">
        <v>7447</v>
      </c>
      <c r="C168" t="s">
        <v>7448</v>
      </c>
      <c r="D168" t="s">
        <v>7449</v>
      </c>
      <c r="F168" t="s">
        <v>253</v>
      </c>
      <c r="I168" t="s">
        <v>311</v>
      </c>
      <c r="J168">
        <v>3</v>
      </c>
      <c r="K168" t="s">
        <v>457</v>
      </c>
      <c r="L168" s="480" t="s">
        <v>7504</v>
      </c>
      <c r="M168" s="475">
        <v>0</v>
      </c>
      <c r="N168" s="475">
        <v>0</v>
      </c>
      <c r="O168" s="475">
        <v>0</v>
      </c>
      <c r="P168" s="475">
        <v>0</v>
      </c>
      <c r="Q168" s="475">
        <v>0</v>
      </c>
    </row>
    <row r="169" spans="2:17" customFormat="1" ht="14" hidden="1">
      <c r="B169" t="s">
        <v>7450</v>
      </c>
      <c r="C169" t="s">
        <v>7451</v>
      </c>
      <c r="D169" t="s">
        <v>7452</v>
      </c>
      <c r="E169" t="s">
        <v>5197</v>
      </c>
      <c r="F169" t="s">
        <v>272</v>
      </c>
      <c r="G169">
        <v>3</v>
      </c>
      <c r="H169">
        <v>3</v>
      </c>
      <c r="I169" t="s">
        <v>344</v>
      </c>
      <c r="J169">
        <v>3</v>
      </c>
      <c r="K169" t="s">
        <v>457</v>
      </c>
      <c r="L169" s="480" t="s">
        <v>7505</v>
      </c>
      <c r="M169" s="475">
        <v>0</v>
      </c>
      <c r="N169" s="475">
        <v>0</v>
      </c>
      <c r="O169" s="475">
        <v>0</v>
      </c>
      <c r="P169" s="475">
        <v>0</v>
      </c>
      <c r="Q169" s="475">
        <v>0</v>
      </c>
    </row>
    <row r="170" spans="2:17" customFormat="1" ht="14" hidden="1">
      <c r="B170" t="s">
        <v>7453</v>
      </c>
      <c r="C170" t="s">
        <v>7454</v>
      </c>
      <c r="D170" t="s">
        <v>7455</v>
      </c>
      <c r="E170" t="s">
        <v>5132</v>
      </c>
      <c r="F170" t="s">
        <v>272</v>
      </c>
      <c r="G170">
        <v>2</v>
      </c>
      <c r="H170">
        <v>2</v>
      </c>
      <c r="I170" t="s">
        <v>5080</v>
      </c>
      <c r="J170">
        <v>3</v>
      </c>
      <c r="K170" t="s">
        <v>457</v>
      </c>
      <c r="L170" s="480" t="s">
        <v>7506</v>
      </c>
      <c r="M170" s="475">
        <v>0</v>
      </c>
      <c r="N170" s="475">
        <v>0</v>
      </c>
      <c r="O170" s="475">
        <v>0</v>
      </c>
      <c r="P170" s="475">
        <v>0</v>
      </c>
      <c r="Q170" s="475">
        <v>0</v>
      </c>
    </row>
    <row r="171" spans="2:17" customFormat="1" ht="14" hidden="1">
      <c r="B171" t="s">
        <v>7456</v>
      </c>
      <c r="C171" t="s">
        <v>7457</v>
      </c>
      <c r="D171" t="s">
        <v>7458</v>
      </c>
      <c r="F171" t="s">
        <v>253</v>
      </c>
      <c r="I171" t="s">
        <v>5080</v>
      </c>
      <c r="J171">
        <v>5</v>
      </c>
      <c r="K171" t="s">
        <v>457</v>
      </c>
      <c r="L171" s="480" t="s">
        <v>7507</v>
      </c>
      <c r="M171" s="475">
        <v>0</v>
      </c>
      <c r="N171" s="475">
        <v>0</v>
      </c>
      <c r="O171" s="475">
        <v>0</v>
      </c>
      <c r="P171" s="475">
        <v>0</v>
      </c>
      <c r="Q171" s="475">
        <v>0</v>
      </c>
    </row>
    <row r="172" spans="2:17" customFormat="1" ht="14" hidden="1">
      <c r="B172" t="s">
        <v>7459</v>
      </c>
      <c r="C172" t="s">
        <v>7460</v>
      </c>
      <c r="D172" t="s">
        <v>7461</v>
      </c>
      <c r="F172" t="s">
        <v>253</v>
      </c>
      <c r="I172" t="s">
        <v>381</v>
      </c>
      <c r="J172">
        <v>1</v>
      </c>
      <c r="K172" t="s">
        <v>457</v>
      </c>
      <c r="L172" s="480" t="s">
        <v>7508</v>
      </c>
      <c r="M172" s="475">
        <v>0</v>
      </c>
      <c r="N172" s="475">
        <v>0</v>
      </c>
      <c r="O172" s="475">
        <v>0</v>
      </c>
      <c r="P172" s="475">
        <v>0</v>
      </c>
      <c r="Q172" s="475">
        <v>0</v>
      </c>
    </row>
    <row r="173" spans="2:17" customFormat="1" ht="14" hidden="1">
      <c r="B173" t="s">
        <v>7462</v>
      </c>
      <c r="C173" t="s">
        <v>7463</v>
      </c>
      <c r="D173" t="s">
        <v>7464</v>
      </c>
      <c r="E173" t="s">
        <v>5741</v>
      </c>
      <c r="F173" t="s">
        <v>272</v>
      </c>
      <c r="G173">
        <v>2</v>
      </c>
      <c r="H173">
        <v>1</v>
      </c>
      <c r="I173" t="s">
        <v>381</v>
      </c>
      <c r="J173">
        <v>1</v>
      </c>
      <c r="K173" t="s">
        <v>457</v>
      </c>
      <c r="L173" s="480" t="s">
        <v>7509</v>
      </c>
      <c r="M173" s="475">
        <v>0</v>
      </c>
      <c r="N173" s="475">
        <v>0</v>
      </c>
      <c r="O173" s="475">
        <v>0</v>
      </c>
      <c r="P173" s="475">
        <v>0</v>
      </c>
      <c r="Q173" s="475">
        <v>0</v>
      </c>
    </row>
    <row r="174" spans="2:17" customFormat="1" ht="14" hidden="1">
      <c r="B174" t="s">
        <v>7465</v>
      </c>
      <c r="C174" t="s">
        <v>7466</v>
      </c>
      <c r="D174" t="s">
        <v>7467</v>
      </c>
      <c r="E174" t="s">
        <v>5197</v>
      </c>
      <c r="F174" t="s">
        <v>272</v>
      </c>
      <c r="G174">
        <v>3</v>
      </c>
      <c r="H174">
        <v>4</v>
      </c>
      <c r="I174" t="s">
        <v>296</v>
      </c>
      <c r="J174">
        <v>4</v>
      </c>
      <c r="K174" t="s">
        <v>457</v>
      </c>
      <c r="L174" s="480" t="s">
        <v>7510</v>
      </c>
      <c r="M174" s="475">
        <v>0</v>
      </c>
      <c r="N174" s="475">
        <v>0</v>
      </c>
      <c r="O174" s="475">
        <v>0</v>
      </c>
      <c r="P174" s="475">
        <v>0</v>
      </c>
      <c r="Q174" s="475">
        <v>0</v>
      </c>
    </row>
    <row r="175" spans="2:17" customFormat="1" ht="14" hidden="1">
      <c r="B175" t="s">
        <v>7468</v>
      </c>
      <c r="C175" t="s">
        <v>7469</v>
      </c>
      <c r="D175" t="s">
        <v>7470</v>
      </c>
      <c r="E175" t="s">
        <v>5741</v>
      </c>
      <c r="F175" t="s">
        <v>272</v>
      </c>
      <c r="G175">
        <v>3</v>
      </c>
      <c r="H175">
        <v>2</v>
      </c>
      <c r="I175" t="s">
        <v>296</v>
      </c>
      <c r="J175">
        <v>5</v>
      </c>
      <c r="K175" t="s">
        <v>457</v>
      </c>
      <c r="L175" s="480" t="s">
        <v>7511</v>
      </c>
      <c r="M175" s="475">
        <v>0</v>
      </c>
      <c r="N175" s="475">
        <v>0</v>
      </c>
      <c r="O175" s="475">
        <v>0</v>
      </c>
      <c r="P175" s="475">
        <v>0</v>
      </c>
      <c r="Q175" s="475">
        <v>0</v>
      </c>
    </row>
    <row r="176" spans="2:17" customFormat="1" ht="14" hidden="1">
      <c r="B176" t="s">
        <v>7471</v>
      </c>
      <c r="C176" t="s">
        <v>7472</v>
      </c>
      <c r="D176" t="s">
        <v>7473</v>
      </c>
      <c r="F176" t="s">
        <v>5153</v>
      </c>
      <c r="G176">
        <v>2</v>
      </c>
      <c r="I176" t="s">
        <v>327</v>
      </c>
      <c r="J176">
        <v>1</v>
      </c>
      <c r="K176" t="s">
        <v>457</v>
      </c>
      <c r="L176" s="480" t="s">
        <v>7512</v>
      </c>
      <c r="M176" s="475">
        <v>0</v>
      </c>
      <c r="N176" s="475">
        <v>0</v>
      </c>
      <c r="O176" s="475">
        <v>0</v>
      </c>
      <c r="P176" s="475">
        <v>0</v>
      </c>
      <c r="Q176" s="475">
        <v>0</v>
      </c>
    </row>
    <row r="177" spans="2:18" customFormat="1" ht="14" hidden="1">
      <c r="B177" t="s">
        <v>7474</v>
      </c>
      <c r="C177" t="s">
        <v>7475</v>
      </c>
      <c r="D177" t="s">
        <v>7476</v>
      </c>
      <c r="E177" t="s">
        <v>5197</v>
      </c>
      <c r="F177" t="s">
        <v>272</v>
      </c>
      <c r="G177">
        <v>3</v>
      </c>
      <c r="H177">
        <v>4</v>
      </c>
      <c r="I177" t="s">
        <v>363</v>
      </c>
      <c r="J177">
        <v>4</v>
      </c>
      <c r="K177" t="s">
        <v>457</v>
      </c>
      <c r="L177" s="480" t="s">
        <v>7513</v>
      </c>
      <c r="M177" s="475">
        <v>0</v>
      </c>
      <c r="N177" s="475">
        <v>0</v>
      </c>
      <c r="O177" s="475">
        <v>0</v>
      </c>
      <c r="P177" s="475">
        <v>0</v>
      </c>
      <c r="Q177" s="475">
        <v>0</v>
      </c>
    </row>
    <row r="178" spans="2:18" customFormat="1" ht="14" hidden="1">
      <c r="B178" t="s">
        <v>7477</v>
      </c>
      <c r="C178" t="s">
        <v>7478</v>
      </c>
      <c r="D178" t="s">
        <v>7479</v>
      </c>
      <c r="F178" t="s">
        <v>272</v>
      </c>
      <c r="G178">
        <v>1</v>
      </c>
      <c r="H178">
        <v>1</v>
      </c>
      <c r="I178" t="s">
        <v>254</v>
      </c>
      <c r="J178">
        <v>1</v>
      </c>
      <c r="K178" t="s">
        <v>457</v>
      </c>
      <c r="L178" s="480" t="s">
        <v>7514</v>
      </c>
      <c r="M178" s="475">
        <v>0</v>
      </c>
      <c r="N178" s="475">
        <v>0</v>
      </c>
      <c r="O178" s="475">
        <v>0</v>
      </c>
      <c r="P178" s="475">
        <v>0</v>
      </c>
      <c r="Q178" s="475">
        <v>0</v>
      </c>
    </row>
    <row r="179" spans="2:18" customFormat="1" ht="14" hidden="1">
      <c r="B179" t="s">
        <v>6136</v>
      </c>
      <c r="C179" t="s">
        <v>6137</v>
      </c>
      <c r="D179" t="s">
        <v>6138</v>
      </c>
      <c r="F179" t="s">
        <v>253</v>
      </c>
      <c r="I179" s="309" t="s">
        <v>3237</v>
      </c>
      <c r="J179">
        <v>2</v>
      </c>
      <c r="K179" t="s">
        <v>457</v>
      </c>
      <c r="L179" s="480" t="s">
        <v>6432</v>
      </c>
      <c r="M179" s="475">
        <v>0</v>
      </c>
      <c r="N179" s="475">
        <v>0</v>
      </c>
      <c r="O179" s="475">
        <v>0</v>
      </c>
      <c r="P179" s="475">
        <v>0</v>
      </c>
      <c r="Q179" s="475">
        <v>0</v>
      </c>
    </row>
    <row r="180" spans="2:18" customFormat="1" ht="14" hidden="1">
      <c r="B180" t="s">
        <v>6285</v>
      </c>
      <c r="C180" t="s">
        <v>6286</v>
      </c>
      <c r="D180" s="480" t="s">
        <v>6411</v>
      </c>
      <c r="F180" t="s">
        <v>272</v>
      </c>
      <c r="G180">
        <v>2</v>
      </c>
      <c r="H180">
        <v>3</v>
      </c>
      <c r="I180" s="309" t="s">
        <v>3237</v>
      </c>
      <c r="J180">
        <v>2</v>
      </c>
      <c r="K180" s="312" t="s">
        <v>3249</v>
      </c>
      <c r="L180" s="480" t="s">
        <v>6519</v>
      </c>
      <c r="M180" s="490">
        <v>0</v>
      </c>
      <c r="N180" s="490">
        <v>0</v>
      </c>
      <c r="O180" s="490">
        <v>0</v>
      </c>
      <c r="P180" s="490">
        <v>0</v>
      </c>
      <c r="Q180" s="490">
        <v>0</v>
      </c>
    </row>
    <row r="181" spans="2:18" customFormat="1" ht="14" hidden="1">
      <c r="B181" t="s">
        <v>6317</v>
      </c>
      <c r="C181" t="s">
        <v>6318</v>
      </c>
      <c r="D181" t="s">
        <v>6319</v>
      </c>
      <c r="F181" t="s">
        <v>253</v>
      </c>
      <c r="I181" s="309" t="s">
        <v>3237</v>
      </c>
      <c r="J181">
        <v>2</v>
      </c>
      <c r="K181" s="312" t="s">
        <v>3249</v>
      </c>
      <c r="L181" s="480" t="s">
        <v>6519</v>
      </c>
      <c r="M181" s="490">
        <v>0</v>
      </c>
      <c r="N181" s="606">
        <v>0</v>
      </c>
      <c r="O181" s="606">
        <v>0</v>
      </c>
      <c r="P181" s="606">
        <v>0</v>
      </c>
      <c r="Q181" s="606">
        <v>0</v>
      </c>
    </row>
    <row r="182" spans="2:18" customFormat="1" ht="14" hidden="1">
      <c r="B182" t="s">
        <v>6320</v>
      </c>
      <c r="C182" t="s">
        <v>6321</v>
      </c>
      <c r="D182" t="s">
        <v>6322</v>
      </c>
      <c r="F182" t="s">
        <v>253</v>
      </c>
      <c r="I182" s="309" t="s">
        <v>3237</v>
      </c>
      <c r="J182">
        <v>2</v>
      </c>
      <c r="K182" s="312" t="s">
        <v>3249</v>
      </c>
      <c r="L182" s="480" t="s">
        <v>7127</v>
      </c>
      <c r="M182" s="490">
        <v>0</v>
      </c>
      <c r="N182" s="490">
        <v>0</v>
      </c>
      <c r="O182" s="490">
        <v>0</v>
      </c>
      <c r="P182" s="490">
        <v>0</v>
      </c>
      <c r="Q182" s="490">
        <v>0</v>
      </c>
    </row>
    <row r="183" spans="2:18" customFormat="1" ht="14">
      <c r="B183" s="480" t="s">
        <v>6426</v>
      </c>
      <c r="C183" t="s">
        <v>6282</v>
      </c>
      <c r="D183" s="480" t="s">
        <v>6412</v>
      </c>
      <c r="F183" t="s">
        <v>272</v>
      </c>
      <c r="G183">
        <v>2</v>
      </c>
      <c r="H183">
        <v>4</v>
      </c>
      <c r="I183" s="309" t="s">
        <v>3237</v>
      </c>
      <c r="J183">
        <v>3</v>
      </c>
      <c r="K183" s="312" t="s">
        <v>3239</v>
      </c>
      <c r="L183" t="s">
        <v>6432</v>
      </c>
      <c r="M183" s="475">
        <v>0</v>
      </c>
      <c r="N183" s="475">
        <v>0</v>
      </c>
      <c r="O183">
        <v>1</v>
      </c>
      <c r="P183" s="475">
        <v>0</v>
      </c>
      <c r="Q183">
        <v>1</v>
      </c>
      <c r="R183">
        <f>SUBTOTAL(9,M183:Q183)</f>
        <v>2</v>
      </c>
    </row>
    <row r="184" spans="2:18" customFormat="1" ht="14" hidden="1">
      <c r="B184" t="s">
        <v>6130</v>
      </c>
      <c r="C184" t="s">
        <v>6131</v>
      </c>
      <c r="D184" t="s">
        <v>6132</v>
      </c>
      <c r="E184" t="s">
        <v>5197</v>
      </c>
      <c r="F184" t="s">
        <v>272</v>
      </c>
      <c r="G184">
        <v>3</v>
      </c>
      <c r="H184">
        <v>5</v>
      </c>
      <c r="I184" s="309" t="s">
        <v>3237</v>
      </c>
      <c r="J184">
        <v>4</v>
      </c>
      <c r="K184" t="s">
        <v>457</v>
      </c>
      <c r="L184" t="s">
        <v>6432</v>
      </c>
      <c r="M184" s="475">
        <v>0</v>
      </c>
      <c r="N184" s="475">
        <v>0</v>
      </c>
      <c r="O184" s="475">
        <v>0</v>
      </c>
      <c r="P184" s="475">
        <v>0</v>
      </c>
      <c r="Q184" s="475">
        <v>0</v>
      </c>
    </row>
    <row r="185" spans="2:18" customFormat="1" ht="14" hidden="1">
      <c r="B185" t="s">
        <v>6133</v>
      </c>
      <c r="C185" t="s">
        <v>6134</v>
      </c>
      <c r="D185" t="s">
        <v>6135</v>
      </c>
      <c r="F185" t="s">
        <v>253</v>
      </c>
      <c r="I185" s="309" t="s">
        <v>3237</v>
      </c>
      <c r="J185">
        <v>4</v>
      </c>
      <c r="K185" t="s">
        <v>457</v>
      </c>
      <c r="L185" t="s">
        <v>6432</v>
      </c>
      <c r="M185" s="475">
        <v>0</v>
      </c>
      <c r="N185" s="475">
        <v>0</v>
      </c>
      <c r="O185" s="475">
        <v>0</v>
      </c>
      <c r="P185" s="475">
        <v>0</v>
      </c>
      <c r="Q185" s="475">
        <v>0</v>
      </c>
    </row>
    <row r="186" spans="2:18" customFormat="1" ht="14">
      <c r="B186" s="480" t="s">
        <v>6428</v>
      </c>
      <c r="C186" t="s">
        <v>6283</v>
      </c>
      <c r="D186" t="s">
        <v>6284</v>
      </c>
      <c r="F186" t="s">
        <v>272</v>
      </c>
      <c r="G186">
        <v>3</v>
      </c>
      <c r="H186">
        <v>4</v>
      </c>
      <c r="I186" s="309" t="s">
        <v>3237</v>
      </c>
      <c r="J186">
        <v>4</v>
      </c>
      <c r="K186" s="312" t="s">
        <v>3239</v>
      </c>
      <c r="L186" t="s">
        <v>6432</v>
      </c>
      <c r="M186">
        <v>1</v>
      </c>
      <c r="N186">
        <v>1</v>
      </c>
      <c r="O186">
        <v>1</v>
      </c>
      <c r="P186" s="475">
        <v>0</v>
      </c>
      <c r="Q186" s="475">
        <v>0</v>
      </c>
      <c r="R186">
        <f t="shared" ref="R186:R188" si="8">SUBTOTAL(9,M186:Q186)</f>
        <v>3</v>
      </c>
    </row>
    <row r="187" spans="2:18" customFormat="1" ht="14">
      <c r="B187" s="480" t="s">
        <v>7197</v>
      </c>
      <c r="C187" t="s">
        <v>6128</v>
      </c>
      <c r="D187" t="s">
        <v>6129</v>
      </c>
      <c r="F187" t="s">
        <v>253</v>
      </c>
      <c r="I187" s="309" t="s">
        <v>3237</v>
      </c>
      <c r="J187">
        <v>7</v>
      </c>
      <c r="K187" s="312" t="s">
        <v>3256</v>
      </c>
      <c r="L187" t="s">
        <v>6432</v>
      </c>
      <c r="M187" s="475">
        <v>0</v>
      </c>
      <c r="N187">
        <v>1</v>
      </c>
      <c r="O187">
        <v>1</v>
      </c>
      <c r="P187">
        <v>1</v>
      </c>
      <c r="Q187">
        <v>1</v>
      </c>
      <c r="R187">
        <f t="shared" si="8"/>
        <v>4</v>
      </c>
    </row>
    <row r="188" spans="2:18" customFormat="1" ht="14">
      <c r="B188" t="s">
        <v>6391</v>
      </c>
      <c r="C188" t="s">
        <v>6392</v>
      </c>
      <c r="D188" t="s">
        <v>6393</v>
      </c>
      <c r="E188" t="s">
        <v>5197</v>
      </c>
      <c r="F188" t="s">
        <v>272</v>
      </c>
      <c r="G188">
        <v>7</v>
      </c>
      <c r="H188">
        <v>6</v>
      </c>
      <c r="I188" s="309" t="s">
        <v>3237</v>
      </c>
      <c r="J188">
        <v>7</v>
      </c>
      <c r="K188" s="312" t="s">
        <v>3256</v>
      </c>
      <c r="L188" t="s">
        <v>6432</v>
      </c>
      <c r="M188">
        <v>2</v>
      </c>
      <c r="N188">
        <v>2</v>
      </c>
      <c r="O188">
        <v>2</v>
      </c>
      <c r="P188">
        <v>2</v>
      </c>
      <c r="Q188">
        <v>1</v>
      </c>
      <c r="R188">
        <f t="shared" si="8"/>
        <v>9</v>
      </c>
    </row>
    <row r="189" spans="2:18" customFormat="1" ht="14" hidden="1">
      <c r="B189" t="s">
        <v>6279</v>
      </c>
      <c r="C189" t="s">
        <v>6280</v>
      </c>
      <c r="D189" t="s">
        <v>6281</v>
      </c>
      <c r="F189" t="s">
        <v>253</v>
      </c>
      <c r="I189" s="711" t="s">
        <v>5080</v>
      </c>
      <c r="J189">
        <v>0</v>
      </c>
      <c r="K189" s="312" t="s">
        <v>3249</v>
      </c>
      <c r="L189" s="480" t="s">
        <v>7127</v>
      </c>
      <c r="M189" s="490">
        <v>0</v>
      </c>
      <c r="N189" s="606">
        <v>0</v>
      </c>
      <c r="O189" s="606">
        <v>0</v>
      </c>
      <c r="P189" s="606">
        <v>0</v>
      </c>
      <c r="Q189" s="606">
        <v>0</v>
      </c>
    </row>
    <row r="190" spans="2:18" customFormat="1" ht="14" hidden="1">
      <c r="B190" t="s">
        <v>6038</v>
      </c>
      <c r="C190" t="s">
        <v>6039</v>
      </c>
      <c r="D190" t="s">
        <v>6040</v>
      </c>
      <c r="F190" t="s">
        <v>253</v>
      </c>
      <c r="I190" s="711" t="s">
        <v>5080</v>
      </c>
      <c r="J190">
        <v>1</v>
      </c>
      <c r="K190" t="s">
        <v>457</v>
      </c>
      <c r="L190" t="s">
        <v>6432</v>
      </c>
      <c r="M190" s="475">
        <v>0</v>
      </c>
      <c r="N190" s="475">
        <v>0</v>
      </c>
      <c r="O190" s="475">
        <v>0</v>
      </c>
      <c r="P190" s="475">
        <v>0</v>
      </c>
      <c r="Q190" s="475">
        <v>0</v>
      </c>
    </row>
    <row r="191" spans="2:18" customFormat="1" ht="14" hidden="1">
      <c r="B191" t="s">
        <v>6070</v>
      </c>
      <c r="C191" t="s">
        <v>6071</v>
      </c>
      <c r="D191" t="s">
        <v>6072</v>
      </c>
      <c r="F191" t="s">
        <v>5153</v>
      </c>
      <c r="G191">
        <v>1</v>
      </c>
      <c r="I191" s="711" t="s">
        <v>5080</v>
      </c>
      <c r="J191">
        <v>1</v>
      </c>
      <c r="K191" s="312" t="s">
        <v>3249</v>
      </c>
      <c r="L191" s="480" t="s">
        <v>6518</v>
      </c>
      <c r="M191" s="490">
        <v>0</v>
      </c>
      <c r="N191" s="606">
        <v>0</v>
      </c>
      <c r="O191" s="606">
        <v>0</v>
      </c>
      <c r="P191" s="606">
        <v>0</v>
      </c>
      <c r="Q191" s="606">
        <v>0</v>
      </c>
    </row>
    <row r="192" spans="2:18" customFormat="1" ht="14" hidden="1">
      <c r="B192" t="s">
        <v>6088</v>
      </c>
      <c r="C192" t="s">
        <v>6089</v>
      </c>
      <c r="D192" t="s">
        <v>6090</v>
      </c>
      <c r="E192" t="s">
        <v>5197</v>
      </c>
      <c r="F192" t="s">
        <v>272</v>
      </c>
      <c r="G192">
        <v>2</v>
      </c>
      <c r="H192">
        <v>2</v>
      </c>
      <c r="I192" s="711" t="s">
        <v>5080</v>
      </c>
      <c r="J192">
        <v>2</v>
      </c>
      <c r="K192" t="s">
        <v>457</v>
      </c>
      <c r="L192" t="s">
        <v>6432</v>
      </c>
      <c r="M192" s="475">
        <v>0</v>
      </c>
      <c r="N192" s="475">
        <v>0</v>
      </c>
      <c r="O192" s="475">
        <v>0</v>
      </c>
      <c r="P192" s="475">
        <v>0</v>
      </c>
      <c r="Q192" s="475">
        <v>0</v>
      </c>
    </row>
    <row r="193" spans="2:34" customFormat="1" ht="14">
      <c r="B193" t="s">
        <v>6358</v>
      </c>
      <c r="C193" t="s">
        <v>6359</v>
      </c>
      <c r="D193" t="s">
        <v>6360</v>
      </c>
      <c r="F193" t="s">
        <v>253</v>
      </c>
      <c r="I193" s="711" t="s">
        <v>5080</v>
      </c>
      <c r="J193">
        <v>2</v>
      </c>
      <c r="K193" s="312" t="s">
        <v>3256</v>
      </c>
      <c r="L193" t="s">
        <v>6432</v>
      </c>
      <c r="M193">
        <v>2</v>
      </c>
      <c r="N193">
        <v>2</v>
      </c>
      <c r="O193">
        <v>2</v>
      </c>
      <c r="P193">
        <v>0</v>
      </c>
      <c r="Q193">
        <v>2</v>
      </c>
      <c r="R193">
        <f>SUBTOTAL(9,M193:Q193)</f>
        <v>8</v>
      </c>
    </row>
    <row r="194" spans="2:34" customFormat="1" ht="14" hidden="1">
      <c r="B194" t="s">
        <v>6085</v>
      </c>
      <c r="C194" t="s">
        <v>6086</v>
      </c>
      <c r="D194" t="s">
        <v>6087</v>
      </c>
      <c r="F194" t="s">
        <v>253</v>
      </c>
      <c r="I194" s="711" t="s">
        <v>5080</v>
      </c>
      <c r="J194">
        <v>3</v>
      </c>
      <c r="K194" t="s">
        <v>457</v>
      </c>
      <c r="L194" t="s">
        <v>6432</v>
      </c>
      <c r="M194" s="475">
        <v>0</v>
      </c>
      <c r="N194" s="475">
        <v>0</v>
      </c>
      <c r="O194" s="475">
        <v>0</v>
      </c>
      <c r="P194" s="475">
        <v>0</v>
      </c>
      <c r="Q194" s="475">
        <v>0</v>
      </c>
    </row>
    <row r="195" spans="2:34" customFormat="1" ht="14" hidden="1">
      <c r="B195" t="s">
        <v>6363</v>
      </c>
      <c r="C195" t="s">
        <v>6364</v>
      </c>
      <c r="D195" t="s">
        <v>6365</v>
      </c>
      <c r="F195" t="s">
        <v>272</v>
      </c>
      <c r="G195">
        <v>3</v>
      </c>
      <c r="H195">
        <v>3</v>
      </c>
      <c r="I195" s="711" t="s">
        <v>5080</v>
      </c>
      <c r="J195">
        <v>3</v>
      </c>
      <c r="K195" s="312" t="s">
        <v>3249</v>
      </c>
      <c r="L195" t="s">
        <v>6432</v>
      </c>
      <c r="M195" s="490">
        <v>0</v>
      </c>
      <c r="N195" s="606">
        <v>0</v>
      </c>
      <c r="O195" s="606">
        <v>0</v>
      </c>
      <c r="P195" s="606">
        <v>1</v>
      </c>
      <c r="Q195" s="606">
        <v>0</v>
      </c>
    </row>
    <row r="196" spans="2:34" customFormat="1" ht="14">
      <c r="B196" t="s">
        <v>6276</v>
      </c>
      <c r="C196" t="s">
        <v>6277</v>
      </c>
      <c r="D196" t="s">
        <v>6278</v>
      </c>
      <c r="F196" t="s">
        <v>272</v>
      </c>
      <c r="G196">
        <v>4</v>
      </c>
      <c r="H196">
        <v>4</v>
      </c>
      <c r="I196" s="711" t="s">
        <v>5080</v>
      </c>
      <c r="J196">
        <v>4</v>
      </c>
      <c r="K196" s="312" t="s">
        <v>3256</v>
      </c>
      <c r="L196" t="s">
        <v>6432</v>
      </c>
      <c r="M196">
        <v>2</v>
      </c>
      <c r="N196">
        <v>2</v>
      </c>
      <c r="O196">
        <v>2</v>
      </c>
      <c r="P196">
        <v>2</v>
      </c>
      <c r="Q196">
        <v>2</v>
      </c>
      <c r="R196">
        <f t="shared" ref="R196:R198" si="9">SUBTOTAL(9,M196:Q196)</f>
        <v>10</v>
      </c>
      <c r="AH196" s="480" t="s">
        <v>6437</v>
      </c>
    </row>
    <row r="197" spans="2:34" customFormat="1" ht="14">
      <c r="B197" s="480" t="s">
        <v>6424</v>
      </c>
      <c r="C197" t="s">
        <v>6361</v>
      </c>
      <c r="D197" t="s">
        <v>6362</v>
      </c>
      <c r="F197" t="s">
        <v>272</v>
      </c>
      <c r="G197">
        <v>3</v>
      </c>
      <c r="H197">
        <v>4</v>
      </c>
      <c r="I197" s="711" t="s">
        <v>5080</v>
      </c>
      <c r="J197">
        <v>4</v>
      </c>
      <c r="K197" s="312" t="s">
        <v>3239</v>
      </c>
      <c r="L197" t="s">
        <v>6432</v>
      </c>
      <c r="M197">
        <v>1</v>
      </c>
      <c r="N197" s="475">
        <v>0</v>
      </c>
      <c r="O197">
        <v>1</v>
      </c>
      <c r="P197">
        <v>1</v>
      </c>
      <c r="Q197">
        <v>1</v>
      </c>
      <c r="R197">
        <f t="shared" si="9"/>
        <v>4</v>
      </c>
    </row>
    <row r="198" spans="2:34" customFormat="1" ht="14">
      <c r="B198" t="s">
        <v>6270</v>
      </c>
      <c r="C198" t="s">
        <v>6271</v>
      </c>
      <c r="D198" t="s">
        <v>6272</v>
      </c>
      <c r="F198" t="s">
        <v>272</v>
      </c>
      <c r="G198">
        <v>3</v>
      </c>
      <c r="H198">
        <v>6</v>
      </c>
      <c r="I198" s="711" t="s">
        <v>5080</v>
      </c>
      <c r="J198">
        <v>7</v>
      </c>
      <c r="K198" s="312" t="s">
        <v>3239</v>
      </c>
      <c r="L198" t="s">
        <v>6432</v>
      </c>
      <c r="M198">
        <v>1</v>
      </c>
      <c r="N198">
        <v>1</v>
      </c>
      <c r="O198">
        <v>1</v>
      </c>
      <c r="P198">
        <v>1</v>
      </c>
      <c r="Q198">
        <v>1</v>
      </c>
      <c r="R198">
        <f t="shared" si="9"/>
        <v>5</v>
      </c>
    </row>
    <row r="199" spans="2:34" customFormat="1" ht="14" hidden="1">
      <c r="B199" t="s">
        <v>6326</v>
      </c>
      <c r="C199" t="s">
        <v>6327</v>
      </c>
      <c r="D199" t="s">
        <v>6328</v>
      </c>
      <c r="F199" t="s">
        <v>253</v>
      </c>
      <c r="I199" s="718" t="s">
        <v>275</v>
      </c>
      <c r="J199">
        <v>0</v>
      </c>
      <c r="K199" s="312" t="s">
        <v>3249</v>
      </c>
      <c r="L199" s="480" t="s">
        <v>6432</v>
      </c>
      <c r="M199" s="490">
        <v>0</v>
      </c>
      <c r="N199" s="606">
        <v>0</v>
      </c>
      <c r="O199" s="606">
        <v>0</v>
      </c>
      <c r="P199" s="606">
        <v>0</v>
      </c>
      <c r="Q199" s="606">
        <v>0</v>
      </c>
    </row>
    <row r="200" spans="2:34" customFormat="1" ht="14">
      <c r="B200" t="s">
        <v>6115</v>
      </c>
      <c r="C200" t="s">
        <v>6116</v>
      </c>
      <c r="D200" t="s">
        <v>6117</v>
      </c>
      <c r="F200" t="s">
        <v>253</v>
      </c>
      <c r="I200" s="718" t="s">
        <v>275</v>
      </c>
      <c r="J200">
        <v>2</v>
      </c>
      <c r="K200" s="312" t="s">
        <v>3256</v>
      </c>
      <c r="L200" t="s">
        <v>6432</v>
      </c>
      <c r="M200">
        <v>2</v>
      </c>
      <c r="N200">
        <v>1</v>
      </c>
      <c r="O200">
        <v>2</v>
      </c>
      <c r="P200">
        <v>2</v>
      </c>
      <c r="Q200">
        <v>2</v>
      </c>
      <c r="R200">
        <f>SUBTOTAL(9,M200:Q200)</f>
        <v>9</v>
      </c>
    </row>
    <row r="201" spans="2:34" customFormat="1" ht="14" hidden="1">
      <c r="B201" t="s">
        <v>6124</v>
      </c>
      <c r="C201" t="s">
        <v>6125</v>
      </c>
      <c r="D201" t="s">
        <v>6126</v>
      </c>
      <c r="F201" t="s">
        <v>253</v>
      </c>
      <c r="I201" s="718" t="s">
        <v>275</v>
      </c>
      <c r="J201">
        <v>2</v>
      </c>
      <c r="K201" t="s">
        <v>457</v>
      </c>
      <c r="L201" t="s">
        <v>6432</v>
      </c>
      <c r="M201" s="475">
        <v>0</v>
      </c>
      <c r="N201" s="475">
        <v>0</v>
      </c>
      <c r="O201" s="475">
        <v>0</v>
      </c>
      <c r="P201" s="475">
        <v>0</v>
      </c>
      <c r="Q201" s="475">
        <v>0</v>
      </c>
    </row>
    <row r="202" spans="2:34" customFormat="1" ht="14" hidden="1">
      <c r="B202" t="s">
        <v>6041</v>
      </c>
      <c r="C202" t="s">
        <v>6042</v>
      </c>
      <c r="D202" t="s">
        <v>6043</v>
      </c>
      <c r="F202" t="s">
        <v>253</v>
      </c>
      <c r="I202" s="718" t="s">
        <v>275</v>
      </c>
      <c r="J202">
        <v>3</v>
      </c>
      <c r="K202" t="s">
        <v>457</v>
      </c>
      <c r="L202" t="s">
        <v>6432</v>
      </c>
      <c r="M202" s="475">
        <v>0</v>
      </c>
      <c r="N202" s="475">
        <v>0</v>
      </c>
      <c r="O202" s="475">
        <v>0</v>
      </c>
      <c r="P202" s="475">
        <v>0</v>
      </c>
      <c r="Q202" s="475">
        <v>0</v>
      </c>
    </row>
    <row r="203" spans="2:34" customFormat="1" ht="14" hidden="1">
      <c r="B203" t="s">
        <v>6103</v>
      </c>
      <c r="C203" t="s">
        <v>6104</v>
      </c>
      <c r="D203" t="s">
        <v>6105</v>
      </c>
      <c r="F203" t="s">
        <v>272</v>
      </c>
      <c r="G203">
        <v>3</v>
      </c>
      <c r="H203">
        <v>4</v>
      </c>
      <c r="I203" s="718" t="s">
        <v>275</v>
      </c>
      <c r="J203">
        <v>3</v>
      </c>
      <c r="K203" s="312" t="s">
        <v>3249</v>
      </c>
      <c r="L203" t="s">
        <v>6432</v>
      </c>
      <c r="M203" s="490">
        <v>0</v>
      </c>
      <c r="N203" s="606">
        <v>0</v>
      </c>
      <c r="O203" s="606">
        <v>0</v>
      </c>
      <c r="P203" s="606">
        <v>1</v>
      </c>
      <c r="Q203" s="606">
        <v>0</v>
      </c>
    </row>
    <row r="204" spans="2:34" customFormat="1" ht="14">
      <c r="B204" t="s">
        <v>6118</v>
      </c>
      <c r="C204" t="s">
        <v>6119</v>
      </c>
      <c r="D204" t="s">
        <v>6120</v>
      </c>
      <c r="E204" t="s">
        <v>5327</v>
      </c>
      <c r="F204" t="s">
        <v>272</v>
      </c>
      <c r="G204">
        <v>4</v>
      </c>
      <c r="H204">
        <v>3</v>
      </c>
      <c r="I204" s="718" t="s">
        <v>275</v>
      </c>
      <c r="J204">
        <v>3</v>
      </c>
      <c r="K204" s="312" t="s">
        <v>3256</v>
      </c>
      <c r="L204" t="s">
        <v>6432</v>
      </c>
      <c r="M204">
        <v>1</v>
      </c>
      <c r="N204">
        <v>2</v>
      </c>
      <c r="O204">
        <v>1</v>
      </c>
      <c r="P204">
        <v>2</v>
      </c>
      <c r="Q204">
        <v>1</v>
      </c>
      <c r="R204">
        <f>SUBTOTAL(9,M204:Q204)</f>
        <v>7</v>
      </c>
    </row>
    <row r="205" spans="2:34" customFormat="1" ht="14" hidden="1">
      <c r="B205" t="s">
        <v>6121</v>
      </c>
      <c r="C205" t="s">
        <v>6122</v>
      </c>
      <c r="D205" t="s">
        <v>6123</v>
      </c>
      <c r="F205" t="s">
        <v>253</v>
      </c>
      <c r="I205" s="718" t="s">
        <v>275</v>
      </c>
      <c r="J205">
        <v>4</v>
      </c>
      <c r="K205" t="s">
        <v>457</v>
      </c>
      <c r="L205" t="s">
        <v>6432</v>
      </c>
      <c r="M205" s="475">
        <v>0</v>
      </c>
      <c r="N205" s="475">
        <v>0</v>
      </c>
      <c r="O205" s="475">
        <v>0</v>
      </c>
      <c r="P205" s="475">
        <v>0</v>
      </c>
      <c r="Q205" s="475">
        <v>0</v>
      </c>
    </row>
    <row r="206" spans="2:34" customFormat="1" ht="14">
      <c r="B206" s="480" t="s">
        <v>6433</v>
      </c>
      <c r="C206" t="s">
        <v>6295</v>
      </c>
      <c r="D206" s="480" t="s">
        <v>6434</v>
      </c>
      <c r="F206" t="s">
        <v>272</v>
      </c>
      <c r="G206">
        <v>3</v>
      </c>
      <c r="H206">
        <v>3</v>
      </c>
      <c r="I206" s="718" t="s">
        <v>275</v>
      </c>
      <c r="J206">
        <v>4</v>
      </c>
      <c r="K206" s="312" t="s">
        <v>3239</v>
      </c>
      <c r="L206" t="s">
        <v>6432</v>
      </c>
      <c r="M206" s="475">
        <v>0</v>
      </c>
      <c r="N206" s="475">
        <v>0</v>
      </c>
      <c r="O206" s="475">
        <v>0</v>
      </c>
      <c r="P206" s="475">
        <v>0</v>
      </c>
      <c r="Q206">
        <v>1</v>
      </c>
      <c r="R206">
        <f>SUBTOTAL(9,M206:Q206)</f>
        <v>1</v>
      </c>
    </row>
    <row r="207" spans="2:34" customFormat="1" ht="14" hidden="1">
      <c r="B207" t="s">
        <v>6368</v>
      </c>
      <c r="C207" t="s">
        <v>6369</v>
      </c>
      <c r="D207" t="s">
        <v>6370</v>
      </c>
      <c r="F207" t="s">
        <v>272</v>
      </c>
      <c r="G207">
        <v>3</v>
      </c>
      <c r="H207">
        <v>5</v>
      </c>
      <c r="I207" s="718" t="s">
        <v>275</v>
      </c>
      <c r="J207">
        <v>4</v>
      </c>
      <c r="K207" s="312" t="s">
        <v>3249</v>
      </c>
      <c r="L207" s="480" t="s">
        <v>6518</v>
      </c>
      <c r="M207" s="490">
        <v>0</v>
      </c>
      <c r="N207" s="606">
        <v>0</v>
      </c>
      <c r="O207" s="606">
        <v>0</v>
      </c>
      <c r="P207" s="606">
        <v>0</v>
      </c>
      <c r="Q207" s="606">
        <v>0</v>
      </c>
    </row>
    <row r="208" spans="2:34" customFormat="1" ht="14">
      <c r="B208" s="480" t="s">
        <v>6417</v>
      </c>
      <c r="C208" t="s">
        <v>6366</v>
      </c>
      <c r="D208" t="s">
        <v>6367</v>
      </c>
      <c r="F208" t="s">
        <v>272</v>
      </c>
      <c r="G208">
        <v>10</v>
      </c>
      <c r="H208">
        <v>10</v>
      </c>
      <c r="I208" s="718" t="s">
        <v>275</v>
      </c>
      <c r="J208">
        <v>10</v>
      </c>
      <c r="K208" s="312" t="s">
        <v>3239</v>
      </c>
      <c r="L208" t="s">
        <v>6432</v>
      </c>
      <c r="M208" s="475">
        <v>0</v>
      </c>
      <c r="N208">
        <v>1</v>
      </c>
      <c r="O208">
        <v>1</v>
      </c>
      <c r="P208">
        <v>1</v>
      </c>
      <c r="Q208">
        <v>1</v>
      </c>
      <c r="R208">
        <f>SUBTOTAL(9,M208:Q208)</f>
        <v>4</v>
      </c>
    </row>
    <row r="209" spans="2:18" customFormat="1" ht="14" hidden="1">
      <c r="B209" t="s">
        <v>6079</v>
      </c>
      <c r="C209" t="s">
        <v>6080</v>
      </c>
      <c r="D209" t="s">
        <v>6081</v>
      </c>
      <c r="F209" t="s">
        <v>253</v>
      </c>
      <c r="I209" s="719" t="s">
        <v>296</v>
      </c>
      <c r="J209">
        <v>1</v>
      </c>
      <c r="K209" t="s">
        <v>457</v>
      </c>
      <c r="L209" t="s">
        <v>6432</v>
      </c>
      <c r="M209" s="475">
        <v>0</v>
      </c>
      <c r="N209" s="475">
        <v>0</v>
      </c>
      <c r="O209" s="475">
        <v>0</v>
      </c>
      <c r="P209" s="475">
        <v>0</v>
      </c>
      <c r="Q209" s="475">
        <v>0</v>
      </c>
    </row>
    <row r="210" spans="2:18" customFormat="1" ht="14" hidden="1">
      <c r="B210" t="s">
        <v>6397</v>
      </c>
      <c r="C210" t="s">
        <v>6398</v>
      </c>
      <c r="D210" t="s">
        <v>6399</v>
      </c>
      <c r="E210" t="s">
        <v>5197</v>
      </c>
      <c r="F210" t="s">
        <v>272</v>
      </c>
      <c r="G210">
        <v>1</v>
      </c>
      <c r="H210">
        <v>3</v>
      </c>
      <c r="I210" s="719" t="s">
        <v>296</v>
      </c>
      <c r="J210">
        <v>1</v>
      </c>
      <c r="K210" s="312" t="s">
        <v>3249</v>
      </c>
      <c r="L210" t="s">
        <v>6432</v>
      </c>
      <c r="M210" s="490">
        <v>0</v>
      </c>
      <c r="N210" s="606">
        <v>0</v>
      </c>
      <c r="O210" s="606">
        <v>0</v>
      </c>
      <c r="P210" s="606">
        <v>0</v>
      </c>
      <c r="Q210" s="606">
        <v>0</v>
      </c>
    </row>
    <row r="211" spans="2:18" customFormat="1" ht="14" hidden="1">
      <c r="B211" t="s">
        <v>6172</v>
      </c>
      <c r="C211" t="s">
        <v>6173</v>
      </c>
      <c r="D211" t="s">
        <v>6174</v>
      </c>
      <c r="F211" t="s">
        <v>272</v>
      </c>
      <c r="G211">
        <v>1</v>
      </c>
      <c r="H211">
        <v>3</v>
      </c>
      <c r="I211" s="719" t="s">
        <v>296</v>
      </c>
      <c r="J211">
        <v>2</v>
      </c>
      <c r="K211" s="312" t="s">
        <v>3249</v>
      </c>
      <c r="L211" t="s">
        <v>6432</v>
      </c>
      <c r="M211" s="490">
        <v>0</v>
      </c>
      <c r="N211" s="606">
        <v>0</v>
      </c>
      <c r="O211" s="606">
        <v>0</v>
      </c>
      <c r="P211" s="606">
        <v>0</v>
      </c>
      <c r="Q211" s="606">
        <v>0</v>
      </c>
    </row>
    <row r="212" spans="2:18" customFormat="1" ht="14">
      <c r="B212" t="s">
        <v>6329</v>
      </c>
      <c r="C212" t="s">
        <v>6330</v>
      </c>
      <c r="D212" t="s">
        <v>6331</v>
      </c>
      <c r="F212" t="s">
        <v>272</v>
      </c>
      <c r="G212">
        <v>2</v>
      </c>
      <c r="H212">
        <v>3</v>
      </c>
      <c r="I212" s="719" t="s">
        <v>296</v>
      </c>
      <c r="J212">
        <v>2</v>
      </c>
      <c r="K212" s="312" t="s">
        <v>3256</v>
      </c>
      <c r="L212" t="s">
        <v>6432</v>
      </c>
      <c r="M212">
        <v>2</v>
      </c>
      <c r="N212">
        <v>2</v>
      </c>
      <c r="O212">
        <v>1</v>
      </c>
      <c r="P212">
        <v>2</v>
      </c>
      <c r="Q212">
        <v>2</v>
      </c>
      <c r="R212">
        <f>SUBTOTAL(9,M212:Q212)</f>
        <v>9</v>
      </c>
    </row>
    <row r="213" spans="2:18" customFormat="1" ht="14" hidden="1">
      <c r="B213" t="s">
        <v>6341</v>
      </c>
      <c r="C213" t="s">
        <v>6342</v>
      </c>
      <c r="D213" t="s">
        <v>6343</v>
      </c>
      <c r="F213" t="s">
        <v>253</v>
      </c>
      <c r="I213" s="719" t="s">
        <v>296</v>
      </c>
      <c r="J213">
        <v>2</v>
      </c>
      <c r="K213" s="312" t="s">
        <v>3249</v>
      </c>
      <c r="L213" s="480" t="s">
        <v>6518</v>
      </c>
      <c r="M213" s="490">
        <v>0</v>
      </c>
      <c r="N213" s="606">
        <v>0</v>
      </c>
      <c r="O213" s="606">
        <v>0</v>
      </c>
      <c r="P213" s="606">
        <v>0</v>
      </c>
      <c r="Q213" s="606">
        <v>0</v>
      </c>
    </row>
    <row r="214" spans="2:18" customFormat="1" ht="14" hidden="1">
      <c r="B214" t="s">
        <v>6178</v>
      </c>
      <c r="C214" t="s">
        <v>6179</v>
      </c>
      <c r="D214" t="s">
        <v>6180</v>
      </c>
      <c r="E214" t="s">
        <v>5197</v>
      </c>
      <c r="F214" t="s">
        <v>272</v>
      </c>
      <c r="G214">
        <v>3</v>
      </c>
      <c r="H214">
        <v>3</v>
      </c>
      <c r="I214" s="719" t="s">
        <v>296</v>
      </c>
      <c r="J214">
        <v>3</v>
      </c>
      <c r="K214" t="s">
        <v>457</v>
      </c>
      <c r="L214" t="s">
        <v>6432</v>
      </c>
      <c r="M214" s="475">
        <v>0</v>
      </c>
      <c r="N214" s="475">
        <v>0</v>
      </c>
      <c r="O214" s="475">
        <v>0</v>
      </c>
      <c r="P214" s="475">
        <v>0</v>
      </c>
      <c r="Q214" s="475">
        <v>0</v>
      </c>
    </row>
    <row r="215" spans="2:18" customFormat="1" ht="14">
      <c r="B215" s="480" t="s">
        <v>6418</v>
      </c>
      <c r="C215" t="s">
        <v>6310</v>
      </c>
      <c r="D215" t="s">
        <v>6311</v>
      </c>
      <c r="F215" t="s">
        <v>272</v>
      </c>
      <c r="G215">
        <v>2</v>
      </c>
      <c r="H215">
        <v>5</v>
      </c>
      <c r="I215" s="719" t="s">
        <v>296</v>
      </c>
      <c r="J215">
        <v>3</v>
      </c>
      <c r="K215" s="312" t="s">
        <v>3239</v>
      </c>
      <c r="L215" t="s">
        <v>6432</v>
      </c>
      <c r="M215">
        <v>1</v>
      </c>
      <c r="N215">
        <v>1</v>
      </c>
      <c r="O215">
        <v>1</v>
      </c>
      <c r="P215">
        <v>1</v>
      </c>
      <c r="Q215" s="475">
        <v>0</v>
      </c>
      <c r="R215">
        <f t="shared" ref="R215:R216" si="10">SUBTOTAL(9,M215:Q215)</f>
        <v>4</v>
      </c>
    </row>
    <row r="216" spans="2:18" customFormat="1" ht="14">
      <c r="B216" t="s">
        <v>6106</v>
      </c>
      <c r="C216" t="s">
        <v>6107</v>
      </c>
      <c r="D216" t="s">
        <v>6108</v>
      </c>
      <c r="F216" t="s">
        <v>272</v>
      </c>
      <c r="G216">
        <v>3</v>
      </c>
      <c r="H216">
        <v>4</v>
      </c>
      <c r="I216" s="719" t="s">
        <v>296</v>
      </c>
      <c r="J216">
        <v>4</v>
      </c>
      <c r="K216" s="312" t="s">
        <v>3256</v>
      </c>
      <c r="L216" t="s">
        <v>6432</v>
      </c>
      <c r="M216">
        <v>1</v>
      </c>
      <c r="N216">
        <v>0</v>
      </c>
      <c r="O216">
        <v>2</v>
      </c>
      <c r="P216">
        <v>2</v>
      </c>
      <c r="Q216">
        <v>2</v>
      </c>
      <c r="R216">
        <f t="shared" si="10"/>
        <v>7</v>
      </c>
    </row>
    <row r="217" spans="2:18" customFormat="1" ht="14" hidden="1">
      <c r="B217" t="s">
        <v>6175</v>
      </c>
      <c r="C217" t="s">
        <v>6176</v>
      </c>
      <c r="D217" t="s">
        <v>6177</v>
      </c>
      <c r="F217" t="s">
        <v>253</v>
      </c>
      <c r="I217" s="719" t="s">
        <v>296</v>
      </c>
      <c r="J217">
        <v>4</v>
      </c>
      <c r="K217" t="s">
        <v>457</v>
      </c>
      <c r="L217" t="s">
        <v>6432</v>
      </c>
      <c r="M217" s="475">
        <v>0</v>
      </c>
      <c r="N217" s="475">
        <v>0</v>
      </c>
      <c r="O217" s="475">
        <v>0</v>
      </c>
      <c r="P217" s="475">
        <v>0</v>
      </c>
      <c r="Q217" s="475">
        <v>0</v>
      </c>
    </row>
    <row r="218" spans="2:18" customFormat="1" ht="14">
      <c r="B218" s="480" t="s">
        <v>6421</v>
      </c>
      <c r="C218" t="s">
        <v>6347</v>
      </c>
      <c r="D218" t="s">
        <v>6348</v>
      </c>
      <c r="F218" t="s">
        <v>272</v>
      </c>
      <c r="G218">
        <v>3</v>
      </c>
      <c r="H218">
        <v>5</v>
      </c>
      <c r="I218" s="719" t="s">
        <v>296</v>
      </c>
      <c r="J218">
        <v>5</v>
      </c>
      <c r="K218" s="312" t="s">
        <v>3239</v>
      </c>
      <c r="L218" t="s">
        <v>6432</v>
      </c>
      <c r="M218">
        <v>1</v>
      </c>
      <c r="N218" s="475">
        <v>0</v>
      </c>
      <c r="O218">
        <v>1</v>
      </c>
      <c r="P218">
        <v>1</v>
      </c>
      <c r="Q218" s="475">
        <v>0</v>
      </c>
      <c r="R218">
        <f>SUBTOTAL(9,M218:Q218)</f>
        <v>3</v>
      </c>
    </row>
    <row r="219" spans="2:18" customFormat="1" ht="14" hidden="1">
      <c r="B219" t="s">
        <v>6394</v>
      </c>
      <c r="C219" t="s">
        <v>6395</v>
      </c>
      <c r="D219" t="s">
        <v>6396</v>
      </c>
      <c r="F219" t="s">
        <v>253</v>
      </c>
      <c r="I219" s="720" t="s">
        <v>311</v>
      </c>
      <c r="J219">
        <v>0</v>
      </c>
      <c r="K219" t="s">
        <v>457</v>
      </c>
      <c r="L219" t="s">
        <v>6432</v>
      </c>
      <c r="M219" s="475">
        <v>0</v>
      </c>
      <c r="N219" s="475">
        <v>0</v>
      </c>
      <c r="O219" s="475">
        <v>0</v>
      </c>
      <c r="P219" s="475">
        <v>0</v>
      </c>
      <c r="Q219" s="475">
        <v>0</v>
      </c>
    </row>
    <row r="220" spans="2:18" customFormat="1" ht="14" hidden="1">
      <c r="B220" t="s">
        <v>6160</v>
      </c>
      <c r="C220" t="s">
        <v>6161</v>
      </c>
      <c r="D220" t="s">
        <v>6162</v>
      </c>
      <c r="F220" t="s">
        <v>272</v>
      </c>
      <c r="G220">
        <v>1</v>
      </c>
      <c r="H220">
        <v>3</v>
      </c>
      <c r="I220" s="720" t="s">
        <v>311</v>
      </c>
      <c r="J220">
        <v>2</v>
      </c>
      <c r="K220" s="312" t="s">
        <v>3249</v>
      </c>
      <c r="L220" t="s">
        <v>6432</v>
      </c>
      <c r="M220" s="490">
        <v>0</v>
      </c>
      <c r="N220" s="606">
        <v>0</v>
      </c>
      <c r="O220" s="606">
        <v>0</v>
      </c>
      <c r="P220" s="606">
        <v>0</v>
      </c>
      <c r="Q220" s="606">
        <v>0</v>
      </c>
    </row>
    <row r="221" spans="2:18" customFormat="1" ht="14">
      <c r="B221" t="s">
        <v>6245</v>
      </c>
      <c r="C221" t="s">
        <v>6246</v>
      </c>
      <c r="D221" t="s">
        <v>6247</v>
      </c>
      <c r="F221" t="s">
        <v>272</v>
      </c>
      <c r="G221">
        <v>1</v>
      </c>
      <c r="H221">
        <v>1</v>
      </c>
      <c r="I221" s="720" t="s">
        <v>311</v>
      </c>
      <c r="J221">
        <v>2</v>
      </c>
      <c r="K221" s="312" t="s">
        <v>3239</v>
      </c>
      <c r="L221" t="s">
        <v>6432</v>
      </c>
      <c r="M221">
        <v>1</v>
      </c>
      <c r="N221">
        <v>1</v>
      </c>
      <c r="O221">
        <v>1</v>
      </c>
      <c r="P221">
        <v>1</v>
      </c>
      <c r="Q221">
        <v>1</v>
      </c>
      <c r="R221">
        <f t="shared" ref="R221:R222" si="11">SUBTOTAL(9,M221:Q221)</f>
        <v>5</v>
      </c>
    </row>
    <row r="222" spans="2:18" customFormat="1" ht="14">
      <c r="B222" t="s">
        <v>6352</v>
      </c>
      <c r="C222" t="s">
        <v>6353</v>
      </c>
      <c r="D222" t="s">
        <v>6354</v>
      </c>
      <c r="F222" t="s">
        <v>253</v>
      </c>
      <c r="I222" s="720" t="s">
        <v>311</v>
      </c>
      <c r="J222">
        <v>2</v>
      </c>
      <c r="K222" s="312" t="s">
        <v>3256</v>
      </c>
      <c r="L222" t="s">
        <v>6432</v>
      </c>
      <c r="M222">
        <v>0</v>
      </c>
      <c r="N222">
        <v>2</v>
      </c>
      <c r="O222">
        <v>1</v>
      </c>
      <c r="P222">
        <v>2</v>
      </c>
      <c r="Q222">
        <v>1</v>
      </c>
      <c r="R222">
        <f t="shared" si="11"/>
        <v>6</v>
      </c>
    </row>
    <row r="223" spans="2:18" customFormat="1" ht="14" hidden="1">
      <c r="B223" t="s">
        <v>6163</v>
      </c>
      <c r="C223" t="s">
        <v>6164</v>
      </c>
      <c r="D223" t="s">
        <v>6165</v>
      </c>
      <c r="F223" t="s">
        <v>253</v>
      </c>
      <c r="I223" s="720" t="s">
        <v>311</v>
      </c>
      <c r="J223">
        <v>3</v>
      </c>
      <c r="K223" t="s">
        <v>457</v>
      </c>
      <c r="L223" t="s">
        <v>6432</v>
      </c>
      <c r="M223" s="475">
        <v>0</v>
      </c>
      <c r="N223" s="475">
        <v>0</v>
      </c>
      <c r="O223" s="475">
        <v>0</v>
      </c>
      <c r="P223" s="475">
        <v>0</v>
      </c>
      <c r="Q223" s="475">
        <v>0</v>
      </c>
    </row>
    <row r="224" spans="2:18" customFormat="1" ht="14" hidden="1">
      <c r="B224" t="s">
        <v>6169</v>
      </c>
      <c r="C224" t="s">
        <v>6170</v>
      </c>
      <c r="D224" t="s">
        <v>6171</v>
      </c>
      <c r="F224" t="s">
        <v>272</v>
      </c>
      <c r="G224">
        <v>3</v>
      </c>
      <c r="H224">
        <v>4</v>
      </c>
      <c r="I224" s="720" t="s">
        <v>311</v>
      </c>
      <c r="J224">
        <v>4</v>
      </c>
      <c r="K224" s="312" t="s">
        <v>3249</v>
      </c>
      <c r="L224" t="s">
        <v>6432</v>
      </c>
      <c r="M224" s="490">
        <v>0</v>
      </c>
      <c r="N224" s="606">
        <v>1</v>
      </c>
      <c r="O224" s="606">
        <v>0</v>
      </c>
      <c r="P224" s="606">
        <v>0</v>
      </c>
      <c r="Q224" s="606">
        <v>0</v>
      </c>
    </row>
    <row r="225" spans="2:18" customFormat="1" ht="14">
      <c r="B225" s="480" t="s">
        <v>6485</v>
      </c>
      <c r="C225" t="s">
        <v>6255</v>
      </c>
      <c r="D225" t="s">
        <v>6256</v>
      </c>
      <c r="F225" t="s">
        <v>272</v>
      </c>
      <c r="G225">
        <v>4</v>
      </c>
      <c r="H225">
        <v>4</v>
      </c>
      <c r="I225" s="720" t="s">
        <v>311</v>
      </c>
      <c r="J225">
        <v>4</v>
      </c>
      <c r="K225" s="312" t="s">
        <v>3239</v>
      </c>
      <c r="L225" t="s">
        <v>6432</v>
      </c>
      <c r="M225" s="475">
        <v>0</v>
      </c>
      <c r="N225">
        <v>1</v>
      </c>
      <c r="O225">
        <v>1</v>
      </c>
      <c r="P225">
        <v>1</v>
      </c>
      <c r="Q225">
        <v>1</v>
      </c>
      <c r="R225">
        <f t="shared" ref="R225:R226" si="12">SUBTOTAL(9,M225:Q225)</f>
        <v>4</v>
      </c>
    </row>
    <row r="226" spans="2:18" customFormat="1" ht="14">
      <c r="B226" t="s">
        <v>6323</v>
      </c>
      <c r="C226" t="s">
        <v>6324</v>
      </c>
      <c r="D226" t="s">
        <v>6325</v>
      </c>
      <c r="F226" t="s">
        <v>272</v>
      </c>
      <c r="G226">
        <v>5</v>
      </c>
      <c r="H226">
        <v>5</v>
      </c>
      <c r="I226" s="720" t="s">
        <v>311</v>
      </c>
      <c r="J226">
        <v>5</v>
      </c>
      <c r="K226" s="312" t="s">
        <v>3256</v>
      </c>
      <c r="L226" s="480" t="s">
        <v>6432</v>
      </c>
      <c r="M226">
        <v>2</v>
      </c>
      <c r="N226">
        <v>1</v>
      </c>
      <c r="O226">
        <v>1</v>
      </c>
      <c r="P226">
        <v>2</v>
      </c>
      <c r="Q226">
        <v>2</v>
      </c>
      <c r="R226">
        <f t="shared" si="12"/>
        <v>8</v>
      </c>
    </row>
    <row r="227" spans="2:18" customFormat="1" ht="14" hidden="1">
      <c r="B227" t="s">
        <v>6355</v>
      </c>
      <c r="C227" t="s">
        <v>6356</v>
      </c>
      <c r="D227" t="s">
        <v>6357</v>
      </c>
      <c r="E227" t="s">
        <v>5327</v>
      </c>
      <c r="F227" t="s">
        <v>272</v>
      </c>
      <c r="G227">
        <v>6</v>
      </c>
      <c r="H227">
        <v>6</v>
      </c>
      <c r="I227" s="720" t="s">
        <v>311</v>
      </c>
      <c r="J227">
        <v>6</v>
      </c>
      <c r="K227" s="312" t="s">
        <v>3249</v>
      </c>
      <c r="L227" t="s">
        <v>6432</v>
      </c>
      <c r="M227" s="490">
        <v>0</v>
      </c>
      <c r="N227" s="606">
        <v>1</v>
      </c>
      <c r="O227" s="606">
        <v>0</v>
      </c>
      <c r="P227" s="606">
        <v>0</v>
      </c>
      <c r="Q227" s="606">
        <v>0</v>
      </c>
    </row>
    <row r="228" spans="2:18" customFormat="1" ht="14" hidden="1">
      <c r="B228" t="s">
        <v>6166</v>
      </c>
      <c r="C228" t="s">
        <v>6167</v>
      </c>
      <c r="D228" t="s">
        <v>6168</v>
      </c>
      <c r="F228" t="s">
        <v>253</v>
      </c>
      <c r="I228" s="720" t="s">
        <v>311</v>
      </c>
      <c r="J228">
        <v>8</v>
      </c>
      <c r="K228" t="s">
        <v>457</v>
      </c>
      <c r="L228" t="s">
        <v>6432</v>
      </c>
      <c r="M228" s="475">
        <v>0</v>
      </c>
      <c r="N228" s="475">
        <v>0</v>
      </c>
      <c r="O228" s="475">
        <v>0</v>
      </c>
      <c r="P228" s="475">
        <v>0</v>
      </c>
      <c r="Q228" s="475">
        <v>0</v>
      </c>
    </row>
    <row r="229" spans="2:18" customFormat="1" ht="14" hidden="1">
      <c r="B229" t="s">
        <v>6290</v>
      </c>
      <c r="C229" t="s">
        <v>6291</v>
      </c>
      <c r="D229" t="s">
        <v>6292</v>
      </c>
      <c r="F229" t="s">
        <v>253</v>
      </c>
      <c r="I229" s="309" t="s">
        <v>3306</v>
      </c>
      <c r="J229">
        <v>1</v>
      </c>
      <c r="K229" s="312" t="s">
        <v>3249</v>
      </c>
      <c r="L229" t="s">
        <v>6432</v>
      </c>
      <c r="M229" s="490">
        <v>0</v>
      </c>
      <c r="N229" s="606">
        <v>0</v>
      </c>
      <c r="O229" s="606">
        <v>0</v>
      </c>
      <c r="P229" s="606">
        <v>0</v>
      </c>
      <c r="Q229" s="606">
        <v>0</v>
      </c>
    </row>
    <row r="230" spans="2:18" customFormat="1" ht="14">
      <c r="B230" t="s">
        <v>6338</v>
      </c>
      <c r="C230" t="s">
        <v>6339</v>
      </c>
      <c r="D230" t="s">
        <v>6340</v>
      </c>
      <c r="F230" t="s">
        <v>253</v>
      </c>
      <c r="I230" s="309" t="s">
        <v>3306</v>
      </c>
      <c r="J230">
        <v>1</v>
      </c>
      <c r="K230" s="312" t="s">
        <v>3256</v>
      </c>
      <c r="L230" t="s">
        <v>6432</v>
      </c>
      <c r="M230">
        <v>2</v>
      </c>
      <c r="N230">
        <v>2</v>
      </c>
      <c r="O230">
        <v>1</v>
      </c>
      <c r="P230">
        <v>2</v>
      </c>
      <c r="Q230">
        <v>1</v>
      </c>
      <c r="R230">
        <f>SUBTOTAL(9,M230:Q230)</f>
        <v>8</v>
      </c>
    </row>
    <row r="231" spans="2:18" customFormat="1" ht="14" hidden="1">
      <c r="B231" t="s">
        <v>6148</v>
      </c>
      <c r="C231" t="s">
        <v>6149</v>
      </c>
      <c r="D231" t="s">
        <v>6150</v>
      </c>
      <c r="E231" t="s">
        <v>5610</v>
      </c>
      <c r="F231" t="s">
        <v>272</v>
      </c>
      <c r="G231">
        <v>1</v>
      </c>
      <c r="H231">
        <v>4</v>
      </c>
      <c r="I231" s="309" t="s">
        <v>3306</v>
      </c>
      <c r="J231">
        <v>2</v>
      </c>
      <c r="K231" t="s">
        <v>457</v>
      </c>
      <c r="L231" t="s">
        <v>6432</v>
      </c>
      <c r="M231" s="475">
        <v>0</v>
      </c>
      <c r="N231" s="475">
        <v>0</v>
      </c>
      <c r="O231" s="475">
        <v>0</v>
      </c>
      <c r="P231" s="475">
        <v>0</v>
      </c>
      <c r="Q231" s="475">
        <v>0</v>
      </c>
    </row>
    <row r="232" spans="2:18" customFormat="1" ht="14" hidden="1">
      <c r="B232" t="s">
        <v>6151</v>
      </c>
      <c r="C232" t="s">
        <v>6152</v>
      </c>
      <c r="D232" t="s">
        <v>6153</v>
      </c>
      <c r="F232" t="s">
        <v>253</v>
      </c>
      <c r="I232" s="309" t="s">
        <v>3306</v>
      </c>
      <c r="J232">
        <v>2</v>
      </c>
      <c r="K232" t="s">
        <v>457</v>
      </c>
      <c r="L232" t="s">
        <v>6432</v>
      </c>
      <c r="M232" s="475">
        <v>0</v>
      </c>
      <c r="N232" s="475">
        <v>0</v>
      </c>
      <c r="O232" s="475">
        <v>0</v>
      </c>
      <c r="P232" s="475">
        <v>0</v>
      </c>
      <c r="Q232" s="475">
        <v>0</v>
      </c>
    </row>
    <row r="233" spans="2:18" customFormat="1" ht="14" hidden="1">
      <c r="B233" t="s">
        <v>6154</v>
      </c>
      <c r="C233" t="s">
        <v>6155</v>
      </c>
      <c r="D233" t="s">
        <v>6156</v>
      </c>
      <c r="F233" t="s">
        <v>253</v>
      </c>
      <c r="I233" s="309" t="s">
        <v>3306</v>
      </c>
      <c r="J233">
        <v>2</v>
      </c>
      <c r="K233" t="s">
        <v>457</v>
      </c>
      <c r="L233" t="s">
        <v>6432</v>
      </c>
      <c r="M233" s="475">
        <v>0</v>
      </c>
      <c r="N233" s="475">
        <v>0</v>
      </c>
      <c r="O233" s="475">
        <v>0</v>
      </c>
      <c r="P233" s="475">
        <v>0</v>
      </c>
      <c r="Q233" s="475">
        <v>0</v>
      </c>
    </row>
    <row r="234" spans="2:18" customFormat="1" ht="14" hidden="1">
      <c r="B234" t="s">
        <v>6157</v>
      </c>
      <c r="C234" t="s">
        <v>6158</v>
      </c>
      <c r="D234" t="s">
        <v>6159</v>
      </c>
      <c r="F234" t="s">
        <v>272</v>
      </c>
      <c r="G234">
        <v>3</v>
      </c>
      <c r="H234">
        <v>2</v>
      </c>
      <c r="I234" s="309" t="s">
        <v>3306</v>
      </c>
      <c r="J234">
        <v>3</v>
      </c>
      <c r="K234" s="312" t="s">
        <v>3249</v>
      </c>
      <c r="L234" s="480" t="s">
        <v>6518</v>
      </c>
      <c r="M234" s="490">
        <v>0</v>
      </c>
      <c r="N234" s="606">
        <v>0</v>
      </c>
      <c r="O234" s="606">
        <v>0</v>
      </c>
      <c r="P234" s="606">
        <v>0</v>
      </c>
      <c r="Q234" s="606">
        <v>0</v>
      </c>
    </row>
    <row r="235" spans="2:18" customFormat="1" ht="14">
      <c r="B235" t="s">
        <v>6250</v>
      </c>
      <c r="C235" t="s">
        <v>6251</v>
      </c>
      <c r="D235" t="s">
        <v>6252</v>
      </c>
      <c r="F235" t="s">
        <v>5153</v>
      </c>
      <c r="G235">
        <v>2</v>
      </c>
      <c r="I235" s="309" t="s">
        <v>3306</v>
      </c>
      <c r="J235">
        <v>3</v>
      </c>
      <c r="K235" s="312" t="s">
        <v>3256</v>
      </c>
      <c r="L235" t="s">
        <v>6432</v>
      </c>
      <c r="M235">
        <v>1</v>
      </c>
      <c r="N235">
        <v>2</v>
      </c>
      <c r="O235">
        <v>1</v>
      </c>
      <c r="P235">
        <v>1</v>
      </c>
      <c r="Q235">
        <v>2</v>
      </c>
      <c r="R235">
        <f t="shared" ref="R235:R237" si="13">SUBTOTAL(9,M235:Q235)</f>
        <v>7</v>
      </c>
    </row>
    <row r="236" spans="2:18" customFormat="1" ht="14">
      <c r="B236" s="480" t="s">
        <v>6416</v>
      </c>
      <c r="C236" t="s">
        <v>6243</v>
      </c>
      <c r="D236" t="s">
        <v>6244</v>
      </c>
      <c r="F236" t="s">
        <v>272</v>
      </c>
      <c r="G236">
        <v>3</v>
      </c>
      <c r="H236">
        <v>2</v>
      </c>
      <c r="I236" s="309" t="s">
        <v>3306</v>
      </c>
      <c r="J236">
        <v>4</v>
      </c>
      <c r="K236" s="312" t="s">
        <v>3239</v>
      </c>
      <c r="L236" t="s">
        <v>6432</v>
      </c>
      <c r="M236" s="475">
        <v>0</v>
      </c>
      <c r="N236" s="475">
        <v>0</v>
      </c>
      <c r="O236" s="475">
        <v>0</v>
      </c>
      <c r="P236">
        <v>1</v>
      </c>
      <c r="Q236">
        <v>1</v>
      </c>
      <c r="R236">
        <f t="shared" si="13"/>
        <v>2</v>
      </c>
    </row>
    <row r="237" spans="2:18" customFormat="1" ht="14">
      <c r="B237" s="480" t="s">
        <v>6419</v>
      </c>
      <c r="C237" t="s">
        <v>6248</v>
      </c>
      <c r="D237" t="s">
        <v>6249</v>
      </c>
      <c r="F237" t="s">
        <v>272</v>
      </c>
      <c r="G237">
        <v>3</v>
      </c>
      <c r="H237">
        <v>3</v>
      </c>
      <c r="I237" s="309" t="s">
        <v>3306</v>
      </c>
      <c r="J237">
        <v>4</v>
      </c>
      <c r="K237" s="312" t="s">
        <v>3239</v>
      </c>
      <c r="L237" t="s">
        <v>6432</v>
      </c>
      <c r="M237">
        <v>1</v>
      </c>
      <c r="N237">
        <v>1</v>
      </c>
      <c r="O237">
        <v>1</v>
      </c>
      <c r="P237">
        <v>1</v>
      </c>
      <c r="Q237" s="475">
        <v>0</v>
      </c>
      <c r="R237">
        <f t="shared" si="13"/>
        <v>4</v>
      </c>
    </row>
    <row r="238" spans="2:18" customFormat="1" ht="14" hidden="1">
      <c r="B238" t="s">
        <v>6335</v>
      </c>
      <c r="C238" t="s">
        <v>6336</v>
      </c>
      <c r="D238" t="s">
        <v>6337</v>
      </c>
      <c r="F238" t="s">
        <v>272</v>
      </c>
      <c r="G238">
        <v>4</v>
      </c>
      <c r="H238">
        <v>4</v>
      </c>
      <c r="I238" s="309" t="s">
        <v>3306</v>
      </c>
      <c r="J238">
        <v>4</v>
      </c>
      <c r="K238" s="312" t="s">
        <v>3249</v>
      </c>
      <c r="L238" t="s">
        <v>6432</v>
      </c>
      <c r="M238" s="490">
        <v>0</v>
      </c>
      <c r="N238" s="606">
        <v>0</v>
      </c>
      <c r="O238" s="606">
        <v>0</v>
      </c>
      <c r="P238" s="606">
        <v>0</v>
      </c>
      <c r="Q238" s="606">
        <v>1</v>
      </c>
    </row>
    <row r="239" spans="2:18" customFormat="1" ht="14" hidden="1">
      <c r="B239" t="s">
        <v>6044</v>
      </c>
      <c r="C239" t="s">
        <v>6045</v>
      </c>
      <c r="D239" t="s">
        <v>6046</v>
      </c>
      <c r="E239" t="s">
        <v>5352</v>
      </c>
      <c r="F239" t="s">
        <v>272</v>
      </c>
      <c r="G239">
        <v>1</v>
      </c>
      <c r="H239">
        <v>2</v>
      </c>
      <c r="I239" s="309" t="s">
        <v>3324</v>
      </c>
      <c r="J239">
        <v>1</v>
      </c>
      <c r="K239" t="s">
        <v>457</v>
      </c>
      <c r="L239" t="s">
        <v>6432</v>
      </c>
      <c r="M239" s="475">
        <v>0</v>
      </c>
      <c r="N239" s="475">
        <v>0</v>
      </c>
      <c r="O239" s="475">
        <v>0</v>
      </c>
      <c r="P239" s="475">
        <v>0</v>
      </c>
      <c r="Q239" s="475">
        <v>0</v>
      </c>
    </row>
    <row r="240" spans="2:18" customFormat="1" ht="14" hidden="1">
      <c r="B240" t="s">
        <v>6112</v>
      </c>
      <c r="C240" t="s">
        <v>6113</v>
      </c>
      <c r="D240" t="s">
        <v>6114</v>
      </c>
      <c r="F240" t="s">
        <v>272</v>
      </c>
      <c r="G240">
        <v>1</v>
      </c>
      <c r="H240">
        <v>3</v>
      </c>
      <c r="I240" s="309" t="s">
        <v>3324</v>
      </c>
      <c r="J240">
        <v>2</v>
      </c>
      <c r="K240" s="312" t="s">
        <v>3249</v>
      </c>
      <c r="L240" t="s">
        <v>6432</v>
      </c>
      <c r="M240" s="490">
        <v>0</v>
      </c>
      <c r="N240" s="606">
        <v>0</v>
      </c>
      <c r="O240" s="606">
        <v>0</v>
      </c>
      <c r="P240" s="606">
        <v>0</v>
      </c>
      <c r="Q240" s="606">
        <v>0</v>
      </c>
    </row>
    <row r="241" spans="2:18" customFormat="1" ht="14" hidden="1">
      <c r="B241" t="s">
        <v>6211</v>
      </c>
      <c r="C241" t="s">
        <v>6212</v>
      </c>
      <c r="D241" t="s">
        <v>6213</v>
      </c>
      <c r="E241" t="s">
        <v>5352</v>
      </c>
      <c r="F241" t="s">
        <v>272</v>
      </c>
      <c r="G241">
        <v>3</v>
      </c>
      <c r="H241">
        <v>2</v>
      </c>
      <c r="I241" s="309" t="s">
        <v>3324</v>
      </c>
      <c r="J241">
        <v>2</v>
      </c>
      <c r="K241" t="s">
        <v>457</v>
      </c>
      <c r="L241" t="s">
        <v>6432</v>
      </c>
      <c r="M241" s="475">
        <v>0</v>
      </c>
      <c r="N241" s="475">
        <v>0</v>
      </c>
      <c r="O241" s="475">
        <v>0</v>
      </c>
      <c r="P241" s="475">
        <v>0</v>
      </c>
      <c r="Q241" s="475">
        <v>0</v>
      </c>
    </row>
    <row r="242" spans="2:18" customFormat="1" ht="14">
      <c r="B242" s="480" t="s">
        <v>6436</v>
      </c>
      <c r="C242" t="s">
        <v>6293</v>
      </c>
      <c r="D242" t="s">
        <v>6294</v>
      </c>
      <c r="E242" t="s">
        <v>5352</v>
      </c>
      <c r="F242" t="s">
        <v>272</v>
      </c>
      <c r="G242">
        <v>2</v>
      </c>
      <c r="H242">
        <v>3</v>
      </c>
      <c r="I242" s="309" t="s">
        <v>3324</v>
      </c>
      <c r="J242">
        <v>2</v>
      </c>
      <c r="K242" s="312" t="s">
        <v>3239</v>
      </c>
      <c r="L242" t="s">
        <v>6432</v>
      </c>
      <c r="M242">
        <v>1</v>
      </c>
      <c r="N242">
        <v>1</v>
      </c>
      <c r="O242" s="475">
        <v>0</v>
      </c>
      <c r="P242">
        <v>1</v>
      </c>
      <c r="Q242" s="475">
        <v>0</v>
      </c>
      <c r="R242">
        <f t="shared" ref="R242:R243" si="14">SUBTOTAL(9,M242:Q242)</f>
        <v>3</v>
      </c>
    </row>
    <row r="243" spans="2:18" customFormat="1" ht="14">
      <c r="B243" t="s">
        <v>6388</v>
      </c>
      <c r="C243" t="s">
        <v>6389</v>
      </c>
      <c r="D243" t="s">
        <v>6390</v>
      </c>
      <c r="F243" t="s">
        <v>253</v>
      </c>
      <c r="I243" s="309" t="s">
        <v>3324</v>
      </c>
      <c r="J243">
        <v>2</v>
      </c>
      <c r="K243" s="312" t="s">
        <v>3256</v>
      </c>
      <c r="L243" t="s">
        <v>6432</v>
      </c>
      <c r="M243">
        <v>1</v>
      </c>
      <c r="N243">
        <v>2</v>
      </c>
      <c r="O243">
        <v>1</v>
      </c>
      <c r="P243">
        <v>1</v>
      </c>
      <c r="Q243">
        <v>2</v>
      </c>
      <c r="R243">
        <f t="shared" si="14"/>
        <v>7</v>
      </c>
    </row>
    <row r="244" spans="2:18" customFormat="1" ht="14" hidden="1">
      <c r="B244" t="s">
        <v>6109</v>
      </c>
      <c r="C244" t="s">
        <v>6110</v>
      </c>
      <c r="D244" t="s">
        <v>6111</v>
      </c>
      <c r="E244" t="s">
        <v>5327</v>
      </c>
      <c r="F244" t="s">
        <v>272</v>
      </c>
      <c r="G244">
        <v>2</v>
      </c>
      <c r="H244">
        <v>5</v>
      </c>
      <c r="I244" s="309" t="s">
        <v>3324</v>
      </c>
      <c r="J244">
        <v>3</v>
      </c>
      <c r="K244" t="s">
        <v>457</v>
      </c>
      <c r="L244" t="s">
        <v>6432</v>
      </c>
      <c r="M244" s="475">
        <v>0</v>
      </c>
      <c r="N244" s="475">
        <v>0</v>
      </c>
      <c r="O244" s="475">
        <v>0</v>
      </c>
      <c r="P244" s="475">
        <v>0</v>
      </c>
      <c r="Q244" s="475">
        <v>0</v>
      </c>
    </row>
    <row r="245" spans="2:18" customFormat="1" ht="14" hidden="1">
      <c r="B245" t="s">
        <v>6332</v>
      </c>
      <c r="C245" t="s">
        <v>6333</v>
      </c>
      <c r="D245" t="s">
        <v>6334</v>
      </c>
      <c r="F245" t="s">
        <v>253</v>
      </c>
      <c r="I245" s="309" t="s">
        <v>3324</v>
      </c>
      <c r="J245">
        <v>3</v>
      </c>
      <c r="K245" s="312" t="s">
        <v>3249</v>
      </c>
      <c r="L245" t="s">
        <v>6432</v>
      </c>
      <c r="M245" s="490">
        <v>0</v>
      </c>
      <c r="N245" s="606">
        <v>0</v>
      </c>
      <c r="O245" s="606">
        <v>0</v>
      </c>
      <c r="P245" s="606">
        <v>0</v>
      </c>
      <c r="Q245" s="606">
        <v>0</v>
      </c>
    </row>
    <row r="246" spans="2:18" customFormat="1" ht="14" hidden="1">
      <c r="B246" t="s">
        <v>6047</v>
      </c>
      <c r="C246" t="s">
        <v>6048</v>
      </c>
      <c r="D246" t="s">
        <v>6049</v>
      </c>
      <c r="E246" t="s">
        <v>5327</v>
      </c>
      <c r="F246" t="s">
        <v>272</v>
      </c>
      <c r="G246">
        <v>2</v>
      </c>
      <c r="H246">
        <v>6</v>
      </c>
      <c r="I246" s="309" t="s">
        <v>3324</v>
      </c>
      <c r="J246">
        <v>4</v>
      </c>
      <c r="K246" s="312" t="s">
        <v>3249</v>
      </c>
      <c r="L246" t="s">
        <v>6432</v>
      </c>
      <c r="M246" s="490">
        <v>0</v>
      </c>
      <c r="N246" s="606">
        <v>0</v>
      </c>
      <c r="O246" s="606">
        <v>0</v>
      </c>
      <c r="P246" s="606">
        <v>0</v>
      </c>
      <c r="Q246" s="606">
        <v>0</v>
      </c>
    </row>
    <row r="247" spans="2:18" customFormat="1" ht="14">
      <c r="B247" s="480" t="s">
        <v>6430</v>
      </c>
      <c r="C247" t="s">
        <v>6386</v>
      </c>
      <c r="D247" t="s">
        <v>6387</v>
      </c>
      <c r="F247" t="s">
        <v>272</v>
      </c>
      <c r="G247">
        <v>5</v>
      </c>
      <c r="H247">
        <v>4</v>
      </c>
      <c r="I247" s="309" t="s">
        <v>3324</v>
      </c>
      <c r="J247">
        <v>4</v>
      </c>
      <c r="K247" s="312" t="s">
        <v>3239</v>
      </c>
      <c r="L247" t="s">
        <v>6432</v>
      </c>
      <c r="M247">
        <v>1</v>
      </c>
      <c r="N247">
        <v>1</v>
      </c>
      <c r="O247">
        <v>1</v>
      </c>
      <c r="P247" s="475">
        <v>0</v>
      </c>
      <c r="Q247" s="475">
        <v>0</v>
      </c>
      <c r="R247">
        <f t="shared" ref="R247:R248" si="15">SUBTOTAL(9,M247:Q247)</f>
        <v>3</v>
      </c>
    </row>
    <row r="248" spans="2:18" customFormat="1" ht="14">
      <c r="B248" s="480" t="s">
        <v>6525</v>
      </c>
      <c r="C248" t="s">
        <v>6059</v>
      </c>
      <c r="D248" t="s">
        <v>6060</v>
      </c>
      <c r="E248" t="s">
        <v>5327</v>
      </c>
      <c r="F248" t="s">
        <v>272</v>
      </c>
      <c r="G248">
        <v>4</v>
      </c>
      <c r="H248">
        <v>5</v>
      </c>
      <c r="I248" s="309" t="s">
        <v>3324</v>
      </c>
      <c r="J248">
        <v>5</v>
      </c>
      <c r="K248" s="312" t="s">
        <v>3256</v>
      </c>
      <c r="L248" t="s">
        <v>6432</v>
      </c>
      <c r="M248" s="475">
        <v>0</v>
      </c>
      <c r="N248">
        <v>2</v>
      </c>
      <c r="O248">
        <v>2</v>
      </c>
      <c r="P248">
        <v>2</v>
      </c>
      <c r="Q248">
        <v>2</v>
      </c>
      <c r="R248">
        <f t="shared" si="15"/>
        <v>8</v>
      </c>
    </row>
    <row r="249" spans="2:18" customFormat="1" ht="14" hidden="1">
      <c r="B249" t="s">
        <v>6056</v>
      </c>
      <c r="C249" t="s">
        <v>6057</v>
      </c>
      <c r="D249" t="s">
        <v>6058</v>
      </c>
      <c r="F249" t="s">
        <v>253</v>
      </c>
      <c r="I249" s="547" t="s">
        <v>3339</v>
      </c>
      <c r="J249">
        <v>1</v>
      </c>
      <c r="K249" t="s">
        <v>457</v>
      </c>
      <c r="L249" t="s">
        <v>6432</v>
      </c>
      <c r="M249" s="475">
        <v>0</v>
      </c>
      <c r="N249" s="475">
        <v>0</v>
      </c>
      <c r="O249" s="475">
        <v>0</v>
      </c>
      <c r="P249" s="475">
        <v>0</v>
      </c>
      <c r="Q249" s="475">
        <v>0</v>
      </c>
    </row>
    <row r="250" spans="2:18" customFormat="1" ht="14" hidden="1">
      <c r="B250" t="s">
        <v>6145</v>
      </c>
      <c r="C250" t="s">
        <v>6146</v>
      </c>
      <c r="D250" t="s">
        <v>6147</v>
      </c>
      <c r="F250" t="s">
        <v>272</v>
      </c>
      <c r="G250">
        <v>1</v>
      </c>
      <c r="H250">
        <v>1</v>
      </c>
      <c r="I250" s="547" t="s">
        <v>3339</v>
      </c>
      <c r="J250">
        <v>1</v>
      </c>
      <c r="K250" t="s">
        <v>457</v>
      </c>
      <c r="L250" t="s">
        <v>6432</v>
      </c>
      <c r="M250" s="475">
        <v>0</v>
      </c>
      <c r="N250" s="475">
        <v>0</v>
      </c>
      <c r="O250" s="475">
        <v>0</v>
      </c>
      <c r="P250" s="475">
        <v>0</v>
      </c>
      <c r="Q250" s="475">
        <v>0</v>
      </c>
    </row>
    <row r="251" spans="2:18" customFormat="1" ht="14">
      <c r="B251" t="s">
        <v>6259</v>
      </c>
      <c r="C251" t="s">
        <v>6260</v>
      </c>
      <c r="D251" t="s">
        <v>6261</v>
      </c>
      <c r="F251" t="s">
        <v>253</v>
      </c>
      <c r="I251" s="547" t="s">
        <v>3339</v>
      </c>
      <c r="J251">
        <v>1</v>
      </c>
      <c r="K251" s="312" t="s">
        <v>3256</v>
      </c>
      <c r="L251" t="s">
        <v>6432</v>
      </c>
      <c r="M251">
        <v>2</v>
      </c>
      <c r="N251">
        <v>1</v>
      </c>
      <c r="O251">
        <v>0</v>
      </c>
      <c r="P251">
        <v>1</v>
      </c>
      <c r="Q251">
        <v>1</v>
      </c>
      <c r="R251">
        <f>SUBTOTAL(9,M251:Q251)</f>
        <v>5</v>
      </c>
    </row>
    <row r="252" spans="2:18" customFormat="1" ht="14" hidden="1">
      <c r="B252" t="s">
        <v>6035</v>
      </c>
      <c r="C252" t="s">
        <v>6036</v>
      </c>
      <c r="D252" t="s">
        <v>6037</v>
      </c>
      <c r="F252" t="s">
        <v>272</v>
      </c>
      <c r="G252">
        <v>1</v>
      </c>
      <c r="H252">
        <v>3</v>
      </c>
      <c r="I252" s="547" t="s">
        <v>3339</v>
      </c>
      <c r="J252">
        <v>2</v>
      </c>
      <c r="K252" s="312" t="s">
        <v>3249</v>
      </c>
      <c r="L252" s="480" t="s">
        <v>6518</v>
      </c>
      <c r="M252" s="490">
        <v>0</v>
      </c>
      <c r="N252" s="606">
        <v>0</v>
      </c>
      <c r="O252" s="606">
        <v>0</v>
      </c>
      <c r="P252" s="606">
        <v>0</v>
      </c>
      <c r="Q252" s="606">
        <v>0</v>
      </c>
    </row>
    <row r="253" spans="2:18" customFormat="1" ht="14" hidden="1">
      <c r="B253" t="s">
        <v>6232</v>
      </c>
      <c r="C253" t="s">
        <v>6233</v>
      </c>
      <c r="D253" t="s">
        <v>6234</v>
      </c>
      <c r="F253" t="s">
        <v>5153</v>
      </c>
      <c r="G253">
        <v>1</v>
      </c>
      <c r="I253" s="547" t="s">
        <v>3339</v>
      </c>
      <c r="J253">
        <v>2</v>
      </c>
      <c r="K253" s="312" t="s">
        <v>3249</v>
      </c>
      <c r="L253" t="s">
        <v>6432</v>
      </c>
      <c r="M253" s="490">
        <v>0</v>
      </c>
      <c r="N253" s="606">
        <v>0</v>
      </c>
      <c r="O253" s="606">
        <v>0</v>
      </c>
      <c r="P253" s="606">
        <v>0</v>
      </c>
      <c r="Q253" s="606">
        <v>0</v>
      </c>
    </row>
    <row r="254" spans="2:18" customFormat="1" ht="14" hidden="1">
      <c r="B254" t="s">
        <v>6142</v>
      </c>
      <c r="C254" t="s">
        <v>6143</v>
      </c>
      <c r="D254" t="s">
        <v>6144</v>
      </c>
      <c r="F254" t="s">
        <v>272</v>
      </c>
      <c r="G254">
        <v>3</v>
      </c>
      <c r="H254">
        <v>4</v>
      </c>
      <c r="I254" s="547" t="s">
        <v>3339</v>
      </c>
      <c r="J254">
        <v>3</v>
      </c>
      <c r="K254" s="312" t="s">
        <v>3249</v>
      </c>
      <c r="L254" t="s">
        <v>6432</v>
      </c>
      <c r="M254" s="490">
        <v>0</v>
      </c>
      <c r="N254" s="606">
        <v>0</v>
      </c>
      <c r="O254" s="606">
        <v>0</v>
      </c>
      <c r="P254" s="606">
        <v>0</v>
      </c>
      <c r="Q254" s="606">
        <v>0</v>
      </c>
    </row>
    <row r="255" spans="2:18" customFormat="1" ht="14" hidden="1">
      <c r="B255" t="s">
        <v>6307</v>
      </c>
      <c r="C255" t="s">
        <v>6308</v>
      </c>
      <c r="D255" t="s">
        <v>6309</v>
      </c>
      <c r="F255" t="s">
        <v>253</v>
      </c>
      <c r="I255" s="547" t="s">
        <v>3339</v>
      </c>
      <c r="J255">
        <v>4</v>
      </c>
      <c r="K255" t="s">
        <v>457</v>
      </c>
      <c r="L255" t="s">
        <v>6432</v>
      </c>
      <c r="M255" s="475">
        <v>0</v>
      </c>
      <c r="N255" s="475">
        <v>0</v>
      </c>
      <c r="O255" s="475">
        <v>0</v>
      </c>
      <c r="P255" s="475">
        <v>0</v>
      </c>
      <c r="Q255" s="475">
        <v>0</v>
      </c>
    </row>
    <row r="256" spans="2:18" customFormat="1" ht="14">
      <c r="B256" s="480" t="s">
        <v>6422</v>
      </c>
      <c r="C256" t="s">
        <v>6312</v>
      </c>
      <c r="D256" t="s">
        <v>6313</v>
      </c>
      <c r="F256" t="s">
        <v>272</v>
      </c>
      <c r="G256">
        <v>4</v>
      </c>
      <c r="H256">
        <v>3</v>
      </c>
      <c r="I256" s="547" t="s">
        <v>3339</v>
      </c>
      <c r="J256">
        <v>4</v>
      </c>
      <c r="K256" s="312" t="s">
        <v>3239</v>
      </c>
      <c r="L256" t="s">
        <v>6432</v>
      </c>
      <c r="M256" s="475">
        <v>0</v>
      </c>
      <c r="N256">
        <v>1</v>
      </c>
      <c r="O256">
        <v>1</v>
      </c>
      <c r="P256">
        <v>1</v>
      </c>
      <c r="Q256" s="475">
        <v>0</v>
      </c>
      <c r="R256">
        <f t="shared" ref="R256:R259" si="16">SUBTOTAL(9,M256:Q256)</f>
        <v>3</v>
      </c>
    </row>
    <row r="257" spans="2:18" customFormat="1" ht="14">
      <c r="B257" t="s">
        <v>6314</v>
      </c>
      <c r="C257" t="s">
        <v>6315</v>
      </c>
      <c r="D257" t="s">
        <v>6316</v>
      </c>
      <c r="F257" t="s">
        <v>272</v>
      </c>
      <c r="G257">
        <v>3</v>
      </c>
      <c r="H257">
        <v>5</v>
      </c>
      <c r="I257" s="547" t="s">
        <v>3339</v>
      </c>
      <c r="J257">
        <v>4</v>
      </c>
      <c r="K257" s="312" t="s">
        <v>3256</v>
      </c>
      <c r="L257" t="s">
        <v>6432</v>
      </c>
      <c r="M257">
        <v>2</v>
      </c>
      <c r="N257">
        <v>0</v>
      </c>
      <c r="O257">
        <v>2</v>
      </c>
      <c r="P257">
        <v>2</v>
      </c>
      <c r="Q257">
        <v>1</v>
      </c>
      <c r="R257">
        <f t="shared" si="16"/>
        <v>7</v>
      </c>
    </row>
    <row r="258" spans="2:18" customFormat="1" ht="14">
      <c r="B258" s="480" t="s">
        <v>6423</v>
      </c>
      <c r="C258" t="s">
        <v>6374</v>
      </c>
      <c r="D258" t="s">
        <v>6375</v>
      </c>
      <c r="F258" t="s">
        <v>272</v>
      </c>
      <c r="G258">
        <v>4</v>
      </c>
      <c r="H258">
        <v>4</v>
      </c>
      <c r="I258" s="547" t="s">
        <v>3339</v>
      </c>
      <c r="J258">
        <v>5</v>
      </c>
      <c r="K258" s="312" t="s">
        <v>3239</v>
      </c>
      <c r="L258" t="s">
        <v>6432</v>
      </c>
      <c r="M258">
        <v>1</v>
      </c>
      <c r="N258">
        <v>1</v>
      </c>
      <c r="O258">
        <v>1</v>
      </c>
      <c r="P258" s="475">
        <v>0</v>
      </c>
      <c r="Q258" s="475">
        <v>0</v>
      </c>
      <c r="R258">
        <f t="shared" si="16"/>
        <v>3</v>
      </c>
    </row>
    <row r="259" spans="2:18" customFormat="1" ht="14">
      <c r="B259" t="s">
        <v>6237</v>
      </c>
      <c r="C259" t="s">
        <v>6238</v>
      </c>
      <c r="D259" t="s">
        <v>6239</v>
      </c>
      <c r="F259" t="s">
        <v>253</v>
      </c>
      <c r="I259" s="309" t="s">
        <v>3356</v>
      </c>
      <c r="J259">
        <v>1</v>
      </c>
      <c r="K259" s="312" t="s">
        <v>3256</v>
      </c>
      <c r="L259" t="s">
        <v>6432</v>
      </c>
      <c r="M259">
        <v>2</v>
      </c>
      <c r="N259">
        <v>1</v>
      </c>
      <c r="O259">
        <v>1</v>
      </c>
      <c r="P259">
        <v>2</v>
      </c>
      <c r="Q259">
        <v>0</v>
      </c>
      <c r="R259">
        <f t="shared" si="16"/>
        <v>6</v>
      </c>
    </row>
    <row r="260" spans="2:18" customFormat="1" ht="14" hidden="1">
      <c r="B260" t="s">
        <v>6304</v>
      </c>
      <c r="C260" t="s">
        <v>6305</v>
      </c>
      <c r="D260" t="s">
        <v>6306</v>
      </c>
      <c r="F260" t="s">
        <v>253</v>
      </c>
      <c r="I260" s="309" t="s">
        <v>3356</v>
      </c>
      <c r="J260">
        <v>1</v>
      </c>
      <c r="K260" t="s">
        <v>457</v>
      </c>
      <c r="L260" t="s">
        <v>6432</v>
      </c>
      <c r="M260" s="475">
        <v>0</v>
      </c>
      <c r="N260" s="475">
        <v>0</v>
      </c>
      <c r="O260" s="475">
        <v>0</v>
      </c>
      <c r="P260" s="475">
        <v>0</v>
      </c>
      <c r="Q260" s="475">
        <v>0</v>
      </c>
    </row>
    <row r="261" spans="2:18" customFormat="1" ht="14" hidden="1">
      <c r="B261" t="s">
        <v>6082</v>
      </c>
      <c r="C261" t="s">
        <v>6083</v>
      </c>
      <c r="D261" t="s">
        <v>6084</v>
      </c>
      <c r="F261" t="s">
        <v>272</v>
      </c>
      <c r="G261">
        <v>1</v>
      </c>
      <c r="H261">
        <v>3</v>
      </c>
      <c r="I261" s="309" t="s">
        <v>3356</v>
      </c>
      <c r="J261">
        <v>2</v>
      </c>
      <c r="K261" s="312" t="s">
        <v>3249</v>
      </c>
      <c r="L261" t="s">
        <v>6432</v>
      </c>
      <c r="M261" s="490">
        <v>0</v>
      </c>
      <c r="N261" s="606">
        <v>0</v>
      </c>
      <c r="O261" s="606">
        <v>0</v>
      </c>
      <c r="P261" s="606">
        <v>0</v>
      </c>
      <c r="Q261" s="606">
        <v>0</v>
      </c>
    </row>
    <row r="262" spans="2:18" customFormat="1" ht="14" hidden="1">
      <c r="B262" t="s">
        <v>6383</v>
      </c>
      <c r="C262" t="s">
        <v>6384</v>
      </c>
      <c r="D262" t="s">
        <v>6385</v>
      </c>
      <c r="F262" t="s">
        <v>253</v>
      </c>
      <c r="I262" s="309" t="s">
        <v>3356</v>
      </c>
      <c r="J262">
        <v>2</v>
      </c>
      <c r="K262" t="s">
        <v>457</v>
      </c>
      <c r="L262" t="s">
        <v>6432</v>
      </c>
      <c r="M262" s="475">
        <v>0</v>
      </c>
      <c r="N262" s="475">
        <v>0</v>
      </c>
      <c r="O262" s="475">
        <v>0</v>
      </c>
      <c r="P262" s="475">
        <v>0</v>
      </c>
      <c r="Q262" s="475">
        <v>0</v>
      </c>
    </row>
    <row r="263" spans="2:18" customFormat="1" ht="14" hidden="1">
      <c r="B263" t="s">
        <v>6076</v>
      </c>
      <c r="C263" t="s">
        <v>6077</v>
      </c>
      <c r="D263" t="s">
        <v>6078</v>
      </c>
      <c r="F263" t="s">
        <v>272</v>
      </c>
      <c r="G263">
        <v>3</v>
      </c>
      <c r="H263">
        <v>3</v>
      </c>
      <c r="I263" s="309" t="s">
        <v>3356</v>
      </c>
      <c r="J263">
        <v>3</v>
      </c>
      <c r="K263" t="s">
        <v>457</v>
      </c>
      <c r="L263" t="s">
        <v>6432</v>
      </c>
      <c r="M263" s="475">
        <v>0</v>
      </c>
      <c r="N263" s="475">
        <v>0</v>
      </c>
      <c r="O263" s="475">
        <v>0</v>
      </c>
      <c r="P263" s="475">
        <v>0</v>
      </c>
      <c r="Q263" s="475">
        <v>0</v>
      </c>
    </row>
    <row r="264" spans="2:18" customFormat="1" ht="14">
      <c r="B264" s="480" t="s">
        <v>6524</v>
      </c>
      <c r="C264" t="s">
        <v>6296</v>
      </c>
      <c r="D264" t="s">
        <v>6297</v>
      </c>
      <c r="F264" t="s">
        <v>272</v>
      </c>
      <c r="G264">
        <v>1</v>
      </c>
      <c r="H264">
        <v>3</v>
      </c>
      <c r="I264" s="309" t="s">
        <v>3356</v>
      </c>
      <c r="J264">
        <v>3</v>
      </c>
      <c r="K264" s="312" t="s">
        <v>3239</v>
      </c>
      <c r="L264" t="s">
        <v>6432</v>
      </c>
      <c r="M264">
        <v>1</v>
      </c>
      <c r="N264">
        <v>1</v>
      </c>
      <c r="O264">
        <v>1</v>
      </c>
      <c r="P264" s="475">
        <v>0</v>
      </c>
      <c r="Q264">
        <v>1</v>
      </c>
      <c r="R264">
        <f>SUBTOTAL(9,M264:Q264)</f>
        <v>4</v>
      </c>
    </row>
    <row r="265" spans="2:18" customFormat="1" ht="14" hidden="1">
      <c r="B265" t="s">
        <v>6298</v>
      </c>
      <c r="C265" t="s">
        <v>6299</v>
      </c>
      <c r="D265" t="s">
        <v>6300</v>
      </c>
      <c r="F265" t="s">
        <v>272</v>
      </c>
      <c r="G265">
        <v>3</v>
      </c>
      <c r="H265">
        <v>3</v>
      </c>
      <c r="I265" s="309" t="s">
        <v>3356</v>
      </c>
      <c r="J265">
        <v>3</v>
      </c>
      <c r="K265" s="312" t="s">
        <v>3249</v>
      </c>
      <c r="L265" t="s">
        <v>6432</v>
      </c>
      <c r="M265" s="490">
        <v>0</v>
      </c>
      <c r="N265" s="606">
        <v>0</v>
      </c>
      <c r="O265" s="606">
        <v>0</v>
      </c>
      <c r="P265" s="606">
        <v>1</v>
      </c>
      <c r="Q265" s="606">
        <v>0</v>
      </c>
    </row>
    <row r="266" spans="2:18" customFormat="1" ht="14" hidden="1">
      <c r="B266" t="s">
        <v>6301</v>
      </c>
      <c r="C266" t="s">
        <v>6302</v>
      </c>
      <c r="D266" t="s">
        <v>6303</v>
      </c>
      <c r="F266" t="s">
        <v>253</v>
      </c>
      <c r="I266" s="309" t="s">
        <v>3356</v>
      </c>
      <c r="J266">
        <v>4</v>
      </c>
      <c r="K266" s="312" t="s">
        <v>3249</v>
      </c>
      <c r="L266" s="480" t="s">
        <v>6518</v>
      </c>
      <c r="M266" s="490">
        <v>0</v>
      </c>
      <c r="N266" s="606">
        <v>0</v>
      </c>
      <c r="O266" s="606">
        <v>0</v>
      </c>
      <c r="P266" s="606">
        <v>0</v>
      </c>
      <c r="Q266" s="606">
        <v>0</v>
      </c>
    </row>
    <row r="267" spans="2:18" customFormat="1" ht="14">
      <c r="B267" s="480" t="s">
        <v>6427</v>
      </c>
      <c r="C267" t="s">
        <v>6235</v>
      </c>
      <c r="D267" t="s">
        <v>6236</v>
      </c>
      <c r="F267" t="s">
        <v>272</v>
      </c>
      <c r="G267">
        <v>5</v>
      </c>
      <c r="H267">
        <v>5</v>
      </c>
      <c r="I267" s="309" t="s">
        <v>3356</v>
      </c>
      <c r="J267">
        <v>5</v>
      </c>
      <c r="K267" s="312" t="s">
        <v>3239</v>
      </c>
      <c r="L267" t="s">
        <v>6432</v>
      </c>
      <c r="M267" s="475">
        <v>0</v>
      </c>
      <c r="N267" s="475">
        <v>0</v>
      </c>
      <c r="O267" s="475">
        <v>0</v>
      </c>
      <c r="P267" s="475">
        <v>0</v>
      </c>
      <c r="Q267">
        <v>1</v>
      </c>
      <c r="R267">
        <f t="shared" ref="R267:R268" si="17">SUBTOTAL(9,M267:Q267)</f>
        <v>1</v>
      </c>
    </row>
    <row r="268" spans="2:18" customFormat="1" ht="14">
      <c r="B268" t="s">
        <v>6073</v>
      </c>
      <c r="C268" t="s">
        <v>6074</v>
      </c>
      <c r="D268" t="s">
        <v>6075</v>
      </c>
      <c r="F268" t="s">
        <v>272</v>
      </c>
      <c r="G268">
        <v>6</v>
      </c>
      <c r="H268">
        <v>6</v>
      </c>
      <c r="I268" s="309" t="s">
        <v>3356</v>
      </c>
      <c r="J268">
        <v>6</v>
      </c>
      <c r="K268" s="312" t="s">
        <v>3256</v>
      </c>
      <c r="L268" t="s">
        <v>6432</v>
      </c>
      <c r="M268">
        <v>1</v>
      </c>
      <c r="N268">
        <v>2</v>
      </c>
      <c r="O268">
        <v>2</v>
      </c>
      <c r="P268">
        <v>1</v>
      </c>
      <c r="Q268">
        <v>1</v>
      </c>
      <c r="R268">
        <f t="shared" si="17"/>
        <v>7</v>
      </c>
    </row>
    <row r="269" spans="2:18" customFormat="1" ht="14" hidden="1">
      <c r="B269" t="s">
        <v>6287</v>
      </c>
      <c r="C269" t="s">
        <v>6288</v>
      </c>
      <c r="D269" t="s">
        <v>6289</v>
      </c>
      <c r="F269" t="s">
        <v>272</v>
      </c>
      <c r="G269">
        <v>1</v>
      </c>
      <c r="H269">
        <v>3</v>
      </c>
      <c r="I269" s="309" t="s">
        <v>3370</v>
      </c>
      <c r="J269">
        <v>1</v>
      </c>
      <c r="K269" s="312" t="s">
        <v>3249</v>
      </c>
      <c r="L269" t="s">
        <v>6432</v>
      </c>
      <c r="M269" s="490">
        <v>0</v>
      </c>
      <c r="N269" s="606">
        <v>0</v>
      </c>
      <c r="O269" s="606">
        <v>0</v>
      </c>
      <c r="P269" s="606">
        <v>0</v>
      </c>
      <c r="Q269" s="606">
        <v>0</v>
      </c>
    </row>
    <row r="270" spans="2:18" customFormat="1" ht="14" hidden="1">
      <c r="B270" t="s">
        <v>6091</v>
      </c>
      <c r="C270" t="s">
        <v>6092</v>
      </c>
      <c r="D270" t="s">
        <v>6093</v>
      </c>
      <c r="F270" t="s">
        <v>253</v>
      </c>
      <c r="I270" s="309" t="s">
        <v>3370</v>
      </c>
      <c r="J270">
        <v>2</v>
      </c>
      <c r="K270" t="s">
        <v>457</v>
      </c>
      <c r="L270" t="s">
        <v>6432</v>
      </c>
      <c r="M270" s="475">
        <v>0</v>
      </c>
      <c r="N270" s="475">
        <v>0</v>
      </c>
      <c r="O270" s="475">
        <v>0</v>
      </c>
      <c r="P270" s="475">
        <v>0</v>
      </c>
      <c r="Q270" s="475">
        <v>0</v>
      </c>
    </row>
    <row r="271" spans="2:18" customFormat="1" ht="14" hidden="1">
      <c r="B271" t="s">
        <v>6240</v>
      </c>
      <c r="C271" t="s">
        <v>6241</v>
      </c>
      <c r="D271" t="s">
        <v>6242</v>
      </c>
      <c r="F271" t="s">
        <v>253</v>
      </c>
      <c r="I271" s="309" t="s">
        <v>3370</v>
      </c>
      <c r="J271">
        <v>2</v>
      </c>
      <c r="K271" s="312" t="s">
        <v>3249</v>
      </c>
      <c r="L271" t="s">
        <v>6432</v>
      </c>
      <c r="M271" s="490">
        <v>0</v>
      </c>
      <c r="N271" s="606">
        <v>0</v>
      </c>
      <c r="O271" s="606">
        <v>0</v>
      </c>
      <c r="P271" s="606">
        <v>1</v>
      </c>
      <c r="Q271" s="606">
        <v>0</v>
      </c>
    </row>
    <row r="272" spans="2:18" customFormat="1" ht="14">
      <c r="B272" s="480" t="s">
        <v>6415</v>
      </c>
      <c r="C272" t="s">
        <v>6257</v>
      </c>
      <c r="D272" t="s">
        <v>6258</v>
      </c>
      <c r="F272" t="s">
        <v>272</v>
      </c>
      <c r="G272">
        <v>2</v>
      </c>
      <c r="H272">
        <v>3</v>
      </c>
      <c r="I272" s="309" t="s">
        <v>3370</v>
      </c>
      <c r="J272">
        <v>3</v>
      </c>
      <c r="K272" s="312" t="s">
        <v>3239</v>
      </c>
      <c r="L272" t="s">
        <v>6432</v>
      </c>
      <c r="M272" s="475">
        <v>0</v>
      </c>
      <c r="N272">
        <v>1</v>
      </c>
      <c r="O272">
        <v>1</v>
      </c>
      <c r="P272" s="475">
        <v>0</v>
      </c>
      <c r="Q272" s="475">
        <v>0</v>
      </c>
      <c r="R272">
        <f>SUBTOTAL(9,M272:Q272)</f>
        <v>2</v>
      </c>
    </row>
    <row r="273" spans="2:18" customFormat="1" ht="14" hidden="1">
      <c r="B273" t="s">
        <v>6094</v>
      </c>
      <c r="C273" t="s">
        <v>6095</v>
      </c>
      <c r="D273" t="s">
        <v>6096</v>
      </c>
      <c r="F273" t="s">
        <v>272</v>
      </c>
      <c r="G273">
        <v>2</v>
      </c>
      <c r="H273">
        <v>6</v>
      </c>
      <c r="I273" s="309" t="s">
        <v>3370</v>
      </c>
      <c r="J273">
        <v>4</v>
      </c>
      <c r="K273" t="s">
        <v>457</v>
      </c>
      <c r="L273" t="s">
        <v>6432</v>
      </c>
      <c r="M273" s="475">
        <v>0</v>
      </c>
      <c r="N273" s="475">
        <v>0</v>
      </c>
      <c r="O273" s="475">
        <v>0</v>
      </c>
      <c r="P273" s="475">
        <v>0</v>
      </c>
      <c r="Q273" s="475">
        <v>0</v>
      </c>
    </row>
    <row r="274" spans="2:18" customFormat="1" ht="14">
      <c r="B274" t="s">
        <v>6097</v>
      </c>
      <c r="C274" t="s">
        <v>6098</v>
      </c>
      <c r="D274" t="s">
        <v>6099</v>
      </c>
      <c r="F274" t="s">
        <v>253</v>
      </c>
      <c r="I274" s="309" t="s">
        <v>3370</v>
      </c>
      <c r="J274">
        <v>4</v>
      </c>
      <c r="K274" s="312" t="s">
        <v>3256</v>
      </c>
      <c r="L274" t="s">
        <v>6432</v>
      </c>
      <c r="M274">
        <v>2</v>
      </c>
      <c r="N274">
        <v>2</v>
      </c>
      <c r="O274">
        <v>2</v>
      </c>
      <c r="P274">
        <v>2</v>
      </c>
      <c r="Q274">
        <v>1</v>
      </c>
      <c r="R274">
        <f>SUBTOTAL(9,M274:Q274)</f>
        <v>9</v>
      </c>
    </row>
    <row r="275" spans="2:18" customFormat="1" ht="14" hidden="1">
      <c r="B275" t="s">
        <v>6100</v>
      </c>
      <c r="C275" t="s">
        <v>6101</v>
      </c>
      <c r="D275" t="s">
        <v>6102</v>
      </c>
      <c r="F275" t="s">
        <v>5153</v>
      </c>
      <c r="G275">
        <v>3</v>
      </c>
      <c r="I275" s="309" t="s">
        <v>3370</v>
      </c>
      <c r="J275">
        <v>4</v>
      </c>
      <c r="K275" s="312" t="s">
        <v>3249</v>
      </c>
      <c r="L275" t="s">
        <v>6432</v>
      </c>
      <c r="M275" s="490">
        <v>0</v>
      </c>
      <c r="N275" s="606">
        <v>0</v>
      </c>
      <c r="O275" s="606">
        <v>0</v>
      </c>
      <c r="P275" s="606">
        <v>0</v>
      </c>
      <c r="Q275" s="606">
        <v>0</v>
      </c>
    </row>
    <row r="276" spans="2:18" customFormat="1" ht="14" hidden="1">
      <c r="B276" t="s">
        <v>6032</v>
      </c>
      <c r="C276" t="s">
        <v>6033</v>
      </c>
      <c r="D276" t="s">
        <v>6034</v>
      </c>
      <c r="E276" t="s">
        <v>5741</v>
      </c>
      <c r="F276" t="s">
        <v>272</v>
      </c>
      <c r="G276">
        <v>4</v>
      </c>
      <c r="H276">
        <v>5</v>
      </c>
      <c r="I276" s="309" t="s">
        <v>3370</v>
      </c>
      <c r="J276">
        <v>5</v>
      </c>
      <c r="K276" t="s">
        <v>457</v>
      </c>
      <c r="L276" t="s">
        <v>6432</v>
      </c>
      <c r="M276" s="475">
        <v>0</v>
      </c>
      <c r="N276" s="475">
        <v>0</v>
      </c>
      <c r="O276" s="475">
        <v>0</v>
      </c>
      <c r="P276" s="475">
        <v>0</v>
      </c>
      <c r="Q276" s="475">
        <v>0</v>
      </c>
    </row>
    <row r="277" spans="2:18" customFormat="1" ht="14">
      <c r="B277" t="s">
        <v>6349</v>
      </c>
      <c r="C277" t="s">
        <v>6350</v>
      </c>
      <c r="D277" t="s">
        <v>6351</v>
      </c>
      <c r="F277" t="s">
        <v>272</v>
      </c>
      <c r="G277">
        <v>4</v>
      </c>
      <c r="H277">
        <v>4</v>
      </c>
      <c r="I277" s="309" t="s">
        <v>3370</v>
      </c>
      <c r="J277">
        <v>5</v>
      </c>
      <c r="K277" s="312" t="s">
        <v>3256</v>
      </c>
      <c r="L277" t="s">
        <v>6432</v>
      </c>
      <c r="M277">
        <v>2</v>
      </c>
      <c r="N277">
        <v>2</v>
      </c>
      <c r="O277">
        <v>1</v>
      </c>
      <c r="P277">
        <v>0</v>
      </c>
      <c r="Q277">
        <v>2</v>
      </c>
      <c r="R277">
        <f t="shared" ref="R277:R278" si="18">SUBTOTAL(9,M277:Q277)</f>
        <v>7</v>
      </c>
    </row>
    <row r="278" spans="2:18" customFormat="1" ht="14">
      <c r="B278" s="480" t="s">
        <v>6425</v>
      </c>
      <c r="C278" t="s">
        <v>6253</v>
      </c>
      <c r="D278" t="s">
        <v>6254</v>
      </c>
      <c r="F278" t="s">
        <v>272</v>
      </c>
      <c r="G278">
        <v>5</v>
      </c>
      <c r="H278">
        <v>4</v>
      </c>
      <c r="I278" s="309" t="s">
        <v>3370</v>
      </c>
      <c r="J278">
        <v>7</v>
      </c>
      <c r="K278" s="312" t="s">
        <v>3239</v>
      </c>
      <c r="L278" t="s">
        <v>6432</v>
      </c>
      <c r="M278">
        <v>1</v>
      </c>
      <c r="N278" s="475">
        <v>0</v>
      </c>
      <c r="O278">
        <v>1</v>
      </c>
      <c r="P278" s="475">
        <v>0</v>
      </c>
      <c r="Q278">
        <v>1</v>
      </c>
      <c r="R278">
        <f t="shared" si="18"/>
        <v>3</v>
      </c>
    </row>
    <row r="279" spans="2:18" customFormat="1" ht="14" hidden="1">
      <c r="B279" t="s">
        <v>6061</v>
      </c>
      <c r="C279" t="s">
        <v>6062</v>
      </c>
      <c r="D279" t="s">
        <v>6063</v>
      </c>
      <c r="E279" t="s">
        <v>5327</v>
      </c>
      <c r="F279" t="s">
        <v>272</v>
      </c>
      <c r="G279">
        <v>1</v>
      </c>
      <c r="H279">
        <v>2</v>
      </c>
      <c r="I279" s="722" t="s">
        <v>410</v>
      </c>
      <c r="J279">
        <v>1</v>
      </c>
      <c r="K279" t="s">
        <v>457</v>
      </c>
      <c r="L279" t="s">
        <v>6432</v>
      </c>
      <c r="M279" s="475">
        <v>0</v>
      </c>
      <c r="N279" s="475">
        <v>0</v>
      </c>
      <c r="O279" s="475">
        <v>0</v>
      </c>
      <c r="P279" s="475">
        <v>0</v>
      </c>
      <c r="Q279" s="475">
        <v>0</v>
      </c>
    </row>
    <row r="280" spans="2:18" customFormat="1" ht="14" hidden="1">
      <c r="B280" t="s">
        <v>6064</v>
      </c>
      <c r="C280" t="s">
        <v>6065</v>
      </c>
      <c r="D280" t="s">
        <v>6066</v>
      </c>
      <c r="E280" t="s">
        <v>5197</v>
      </c>
      <c r="F280" t="s">
        <v>272</v>
      </c>
      <c r="G280">
        <v>2</v>
      </c>
      <c r="H280">
        <v>4</v>
      </c>
      <c r="I280" s="722" t="s">
        <v>410</v>
      </c>
      <c r="J280">
        <v>2</v>
      </c>
      <c r="K280" s="312" t="s">
        <v>3249</v>
      </c>
      <c r="L280" t="s">
        <v>6432</v>
      </c>
      <c r="M280" s="490">
        <v>0</v>
      </c>
      <c r="N280" s="606">
        <v>0</v>
      </c>
      <c r="O280" s="606">
        <v>1</v>
      </c>
      <c r="P280" s="606">
        <v>0</v>
      </c>
      <c r="Q280" s="606">
        <v>0</v>
      </c>
    </row>
    <row r="281" spans="2:18" customFormat="1" ht="14" hidden="1">
      <c r="B281" t="s">
        <v>6067</v>
      </c>
      <c r="C281" t="s">
        <v>6068</v>
      </c>
      <c r="D281" t="s">
        <v>6069</v>
      </c>
      <c r="E281" t="s">
        <v>5197</v>
      </c>
      <c r="F281" t="s">
        <v>272</v>
      </c>
      <c r="G281">
        <v>2</v>
      </c>
      <c r="H281">
        <v>2</v>
      </c>
      <c r="I281" s="722" t="s">
        <v>410</v>
      </c>
      <c r="J281">
        <v>2</v>
      </c>
      <c r="K281" t="s">
        <v>457</v>
      </c>
      <c r="L281" t="s">
        <v>6432</v>
      </c>
      <c r="M281" s="475">
        <v>0</v>
      </c>
      <c r="N281" s="475">
        <v>0</v>
      </c>
      <c r="O281" s="475">
        <v>0</v>
      </c>
      <c r="P281" s="475">
        <v>0</v>
      </c>
      <c r="Q281" s="475">
        <v>0</v>
      </c>
    </row>
    <row r="282" spans="2:18" customFormat="1" ht="14" hidden="1">
      <c r="B282" t="s">
        <v>6190</v>
      </c>
      <c r="C282" t="s">
        <v>6191</v>
      </c>
      <c r="D282" t="s">
        <v>6192</v>
      </c>
      <c r="E282" t="s">
        <v>5197</v>
      </c>
      <c r="F282" t="s">
        <v>272</v>
      </c>
      <c r="G282">
        <v>2</v>
      </c>
      <c r="H282">
        <v>3</v>
      </c>
      <c r="I282" s="722" t="s">
        <v>410</v>
      </c>
      <c r="J282">
        <v>2</v>
      </c>
      <c r="K282" t="s">
        <v>457</v>
      </c>
      <c r="L282" t="s">
        <v>6432</v>
      </c>
      <c r="M282" s="475">
        <v>0</v>
      </c>
      <c r="N282" s="475">
        <v>0</v>
      </c>
      <c r="O282" s="475">
        <v>0</v>
      </c>
      <c r="P282" s="475">
        <v>0</v>
      </c>
      <c r="Q282" s="475">
        <v>0</v>
      </c>
    </row>
    <row r="283" spans="2:18" customFormat="1" ht="14" hidden="1">
      <c r="B283" t="s">
        <v>6196</v>
      </c>
      <c r="C283" t="s">
        <v>6197</v>
      </c>
      <c r="D283" t="s">
        <v>6198</v>
      </c>
      <c r="F283" t="s">
        <v>272</v>
      </c>
      <c r="G283">
        <v>2</v>
      </c>
      <c r="H283">
        <v>4</v>
      </c>
      <c r="I283" s="722" t="s">
        <v>410</v>
      </c>
      <c r="J283">
        <v>2</v>
      </c>
      <c r="K283" t="s">
        <v>457</v>
      </c>
      <c r="L283" t="s">
        <v>6432</v>
      </c>
      <c r="M283" s="475">
        <v>0</v>
      </c>
      <c r="N283" s="475">
        <v>0</v>
      </c>
      <c r="O283" s="475">
        <v>0</v>
      </c>
      <c r="P283" s="475">
        <v>0</v>
      </c>
      <c r="Q283" s="475">
        <v>0</v>
      </c>
    </row>
    <row r="284" spans="2:18" customFormat="1" ht="14" hidden="1">
      <c r="B284" t="s">
        <v>6217</v>
      </c>
      <c r="C284" t="s">
        <v>6218</v>
      </c>
      <c r="D284" t="s">
        <v>6219</v>
      </c>
      <c r="F284" t="s">
        <v>272</v>
      </c>
      <c r="G284">
        <v>1</v>
      </c>
      <c r="H284">
        <v>3</v>
      </c>
      <c r="I284" s="722" t="s">
        <v>410</v>
      </c>
      <c r="J284">
        <v>2</v>
      </c>
      <c r="K284" t="s">
        <v>457</v>
      </c>
      <c r="L284" t="s">
        <v>6432</v>
      </c>
      <c r="M284" s="475">
        <v>0</v>
      </c>
      <c r="N284" s="475">
        <v>0</v>
      </c>
      <c r="O284" s="475">
        <v>0</v>
      </c>
      <c r="P284" s="475">
        <v>0</v>
      </c>
      <c r="Q284" s="475">
        <v>0</v>
      </c>
    </row>
    <row r="285" spans="2:18" customFormat="1" ht="14" hidden="1">
      <c r="B285" t="s">
        <v>6220</v>
      </c>
      <c r="C285" t="s">
        <v>6221</v>
      </c>
      <c r="D285" t="s">
        <v>6222</v>
      </c>
      <c r="E285" t="s">
        <v>5352</v>
      </c>
      <c r="F285" t="s">
        <v>272</v>
      </c>
      <c r="G285">
        <v>1</v>
      </c>
      <c r="H285">
        <v>3</v>
      </c>
      <c r="I285" s="722" t="s">
        <v>410</v>
      </c>
      <c r="J285">
        <v>2</v>
      </c>
      <c r="K285" t="s">
        <v>457</v>
      </c>
      <c r="L285" t="s">
        <v>6432</v>
      </c>
      <c r="M285" s="475">
        <v>0</v>
      </c>
      <c r="N285" s="475">
        <v>0</v>
      </c>
      <c r="O285" s="475">
        <v>0</v>
      </c>
      <c r="P285" s="475">
        <v>0</v>
      </c>
      <c r="Q285" s="475">
        <v>0</v>
      </c>
    </row>
    <row r="286" spans="2:18" customFormat="1" ht="14" hidden="1">
      <c r="B286" t="s">
        <v>6223</v>
      </c>
      <c r="C286" t="s">
        <v>6224</v>
      </c>
      <c r="D286" t="s">
        <v>6225</v>
      </c>
      <c r="E286" t="s">
        <v>5352</v>
      </c>
      <c r="F286" t="s">
        <v>272</v>
      </c>
      <c r="G286">
        <v>3</v>
      </c>
      <c r="H286">
        <v>2</v>
      </c>
      <c r="I286" s="722" t="s">
        <v>410</v>
      </c>
      <c r="J286">
        <v>2</v>
      </c>
      <c r="K286" t="s">
        <v>457</v>
      </c>
      <c r="L286" t="s">
        <v>6432</v>
      </c>
      <c r="M286" s="475">
        <v>0</v>
      </c>
      <c r="N286" s="475">
        <v>0</v>
      </c>
      <c r="O286" s="475">
        <v>0</v>
      </c>
      <c r="P286" s="475">
        <v>0</v>
      </c>
      <c r="Q286" s="475">
        <v>0</v>
      </c>
    </row>
    <row r="287" spans="2:18" customFormat="1" ht="14" hidden="1">
      <c r="B287" t="s">
        <v>6400</v>
      </c>
      <c r="C287" t="s">
        <v>6401</v>
      </c>
      <c r="D287" t="s">
        <v>6402</v>
      </c>
      <c r="F287" t="s">
        <v>272</v>
      </c>
      <c r="G287">
        <v>2</v>
      </c>
      <c r="H287">
        <v>3</v>
      </c>
      <c r="I287" s="722" t="s">
        <v>410</v>
      </c>
      <c r="J287">
        <v>2</v>
      </c>
      <c r="K287" t="s">
        <v>457</v>
      </c>
      <c r="L287" t="s">
        <v>6432</v>
      </c>
      <c r="M287" s="475">
        <v>0</v>
      </c>
      <c r="N287" s="475">
        <v>0</v>
      </c>
      <c r="O287" s="475">
        <v>0</v>
      </c>
      <c r="P287" s="475">
        <v>0</v>
      </c>
      <c r="Q287" s="475">
        <v>0</v>
      </c>
    </row>
    <row r="288" spans="2:18" customFormat="1" ht="14" hidden="1">
      <c r="B288" t="s">
        <v>6050</v>
      </c>
      <c r="C288" t="s">
        <v>6051</v>
      </c>
      <c r="D288" t="s">
        <v>6052</v>
      </c>
      <c r="F288" t="s">
        <v>272</v>
      </c>
      <c r="G288">
        <v>2</v>
      </c>
      <c r="H288">
        <v>4</v>
      </c>
      <c r="I288" s="722" t="s">
        <v>410</v>
      </c>
      <c r="J288">
        <v>3</v>
      </c>
      <c r="K288" t="s">
        <v>457</v>
      </c>
      <c r="L288" t="s">
        <v>6432</v>
      </c>
      <c r="M288" s="475">
        <v>0</v>
      </c>
      <c r="N288" s="475">
        <v>0</v>
      </c>
      <c r="O288" s="475">
        <v>0</v>
      </c>
      <c r="P288" s="475">
        <v>0</v>
      </c>
      <c r="Q288" s="475">
        <v>0</v>
      </c>
    </row>
    <row r="289" spans="2:18" customFormat="1" ht="14" hidden="1">
      <c r="B289" t="s">
        <v>6139</v>
      </c>
      <c r="C289" t="s">
        <v>6140</v>
      </c>
      <c r="D289" t="s">
        <v>6141</v>
      </c>
      <c r="F289" t="s">
        <v>272</v>
      </c>
      <c r="G289">
        <v>4</v>
      </c>
      <c r="H289">
        <v>3</v>
      </c>
      <c r="I289" s="722" t="s">
        <v>410</v>
      </c>
      <c r="J289">
        <v>3</v>
      </c>
      <c r="K289" t="s">
        <v>457</v>
      </c>
      <c r="L289" t="s">
        <v>6432</v>
      </c>
      <c r="M289" s="475">
        <v>0</v>
      </c>
      <c r="N289" s="475">
        <v>0</v>
      </c>
      <c r="O289" s="475">
        <v>0</v>
      </c>
      <c r="P289" s="475">
        <v>0</v>
      </c>
      <c r="Q289" s="475">
        <v>0</v>
      </c>
    </row>
    <row r="290" spans="2:18" customFormat="1" ht="14" hidden="1">
      <c r="B290" t="s">
        <v>6184</v>
      </c>
      <c r="C290" t="s">
        <v>6185</v>
      </c>
      <c r="D290" t="s">
        <v>6186</v>
      </c>
      <c r="F290" t="s">
        <v>272</v>
      </c>
      <c r="G290">
        <v>2</v>
      </c>
      <c r="H290">
        <v>4</v>
      </c>
      <c r="I290" s="722" t="s">
        <v>410</v>
      </c>
      <c r="J290">
        <v>3</v>
      </c>
      <c r="K290" t="s">
        <v>457</v>
      </c>
      <c r="L290" t="s">
        <v>6432</v>
      </c>
      <c r="M290" s="475">
        <v>0</v>
      </c>
      <c r="N290" s="475">
        <v>0</v>
      </c>
      <c r="O290" s="475">
        <v>0</v>
      </c>
      <c r="P290" s="475">
        <v>0</v>
      </c>
      <c r="Q290" s="475">
        <v>0</v>
      </c>
    </row>
    <row r="291" spans="2:18" customFormat="1" ht="14" hidden="1">
      <c r="B291" t="s">
        <v>6187</v>
      </c>
      <c r="C291" t="s">
        <v>6188</v>
      </c>
      <c r="D291" t="s">
        <v>6189</v>
      </c>
      <c r="F291" t="s">
        <v>272</v>
      </c>
      <c r="G291">
        <v>3</v>
      </c>
      <c r="H291">
        <v>4</v>
      </c>
      <c r="I291" s="722" t="s">
        <v>410</v>
      </c>
      <c r="J291">
        <v>3</v>
      </c>
      <c r="K291" t="s">
        <v>457</v>
      </c>
      <c r="L291" t="s">
        <v>6432</v>
      </c>
      <c r="M291" s="475">
        <v>0</v>
      </c>
      <c r="N291" s="475">
        <v>0</v>
      </c>
      <c r="O291" s="475">
        <v>0</v>
      </c>
      <c r="P291" s="475">
        <v>0</v>
      </c>
      <c r="Q291" s="475">
        <v>0</v>
      </c>
    </row>
    <row r="292" spans="2:18" customFormat="1" ht="14" hidden="1">
      <c r="B292" t="s">
        <v>6214</v>
      </c>
      <c r="C292" t="s">
        <v>6215</v>
      </c>
      <c r="D292" t="s">
        <v>6216</v>
      </c>
      <c r="E292" t="s">
        <v>5197</v>
      </c>
      <c r="F292" t="s">
        <v>272</v>
      </c>
      <c r="G292">
        <v>1</v>
      </c>
      <c r="H292">
        <v>3</v>
      </c>
      <c r="I292" s="722" t="s">
        <v>410</v>
      </c>
      <c r="J292">
        <v>3</v>
      </c>
      <c r="K292" t="s">
        <v>457</v>
      </c>
      <c r="L292" t="s">
        <v>6432</v>
      </c>
      <c r="M292" s="475">
        <v>0</v>
      </c>
      <c r="N292" s="475">
        <v>0</v>
      </c>
      <c r="O292" s="475">
        <v>0</v>
      </c>
      <c r="P292" s="475">
        <v>0</v>
      </c>
      <c r="Q292" s="475">
        <v>0</v>
      </c>
    </row>
    <row r="293" spans="2:18" customFormat="1" ht="14" hidden="1">
      <c r="B293" t="s">
        <v>6226</v>
      </c>
      <c r="C293" t="s">
        <v>6227</v>
      </c>
      <c r="D293" t="s">
        <v>6228</v>
      </c>
      <c r="E293" t="s">
        <v>5741</v>
      </c>
      <c r="F293" t="s">
        <v>272</v>
      </c>
      <c r="G293">
        <v>4</v>
      </c>
      <c r="H293">
        <v>3</v>
      </c>
      <c r="I293" s="722" t="s">
        <v>410</v>
      </c>
      <c r="J293">
        <v>3</v>
      </c>
      <c r="K293" t="s">
        <v>457</v>
      </c>
      <c r="L293" t="s">
        <v>6432</v>
      </c>
      <c r="M293" s="475">
        <v>0</v>
      </c>
      <c r="N293" s="475">
        <v>0</v>
      </c>
      <c r="O293" s="475">
        <v>0</v>
      </c>
      <c r="P293" s="475">
        <v>0</v>
      </c>
      <c r="Q293" s="475">
        <v>0</v>
      </c>
    </row>
    <row r="294" spans="2:18" customFormat="1" ht="14" hidden="1">
      <c r="B294" t="s">
        <v>6229</v>
      </c>
      <c r="C294" t="s">
        <v>6230</v>
      </c>
      <c r="D294" t="s">
        <v>6231</v>
      </c>
      <c r="F294" t="s">
        <v>272</v>
      </c>
      <c r="G294">
        <v>3</v>
      </c>
      <c r="H294">
        <v>2</v>
      </c>
      <c r="I294" s="722" t="s">
        <v>410</v>
      </c>
      <c r="J294">
        <v>3</v>
      </c>
      <c r="K294" t="s">
        <v>457</v>
      </c>
      <c r="L294" t="s">
        <v>6432</v>
      </c>
      <c r="M294" s="475">
        <v>0</v>
      </c>
      <c r="N294" s="475">
        <v>0</v>
      </c>
      <c r="O294" s="475">
        <v>0</v>
      </c>
      <c r="P294" s="475">
        <v>0</v>
      </c>
      <c r="Q294" s="475">
        <v>0</v>
      </c>
    </row>
    <row r="295" spans="2:18" customFormat="1" ht="14" hidden="1">
      <c r="B295" t="s">
        <v>6265</v>
      </c>
      <c r="C295" t="s">
        <v>6266</v>
      </c>
      <c r="D295" t="s">
        <v>6267</v>
      </c>
      <c r="F295" t="s">
        <v>272</v>
      </c>
      <c r="G295">
        <v>3</v>
      </c>
      <c r="H295">
        <v>5</v>
      </c>
      <c r="I295" s="722" t="s">
        <v>410</v>
      </c>
      <c r="J295">
        <v>3</v>
      </c>
      <c r="K295" s="312" t="s">
        <v>3249</v>
      </c>
      <c r="L295" t="s">
        <v>6432</v>
      </c>
      <c r="M295" s="490">
        <v>0</v>
      </c>
      <c r="N295" s="606">
        <v>0</v>
      </c>
      <c r="O295" s="606">
        <v>0</v>
      </c>
      <c r="P295" s="606">
        <v>0</v>
      </c>
      <c r="Q295" s="606">
        <v>1</v>
      </c>
    </row>
    <row r="296" spans="2:18" customFormat="1" ht="14" hidden="1">
      <c r="B296" t="s">
        <v>6344</v>
      </c>
      <c r="C296" t="s">
        <v>6345</v>
      </c>
      <c r="D296" t="s">
        <v>6346</v>
      </c>
      <c r="F296" t="s">
        <v>272</v>
      </c>
      <c r="G296">
        <v>3</v>
      </c>
      <c r="H296">
        <v>4</v>
      </c>
      <c r="I296" s="722" t="s">
        <v>410</v>
      </c>
      <c r="J296">
        <v>3</v>
      </c>
      <c r="K296" s="312" t="s">
        <v>3249</v>
      </c>
      <c r="L296" t="s">
        <v>6432</v>
      </c>
      <c r="M296" s="490">
        <v>0</v>
      </c>
      <c r="N296" s="606">
        <v>0</v>
      </c>
      <c r="O296" s="606">
        <v>0</v>
      </c>
      <c r="P296" s="606">
        <v>0</v>
      </c>
      <c r="Q296" s="606">
        <v>2</v>
      </c>
    </row>
    <row r="297" spans="2:18" customFormat="1" ht="14" hidden="1">
      <c r="B297" s="480" t="s">
        <v>6440</v>
      </c>
      <c r="C297" t="s">
        <v>6378</v>
      </c>
      <c r="D297" t="s">
        <v>6379</v>
      </c>
      <c r="F297" t="s">
        <v>272</v>
      </c>
      <c r="G297">
        <v>3</v>
      </c>
      <c r="H297">
        <v>4</v>
      </c>
      <c r="I297" s="722" t="s">
        <v>410</v>
      </c>
      <c r="J297">
        <v>3</v>
      </c>
      <c r="K297" s="312" t="s">
        <v>3239</v>
      </c>
      <c r="L297" s="480" t="s">
        <v>6527</v>
      </c>
      <c r="M297" s="475">
        <v>0</v>
      </c>
      <c r="N297" s="475">
        <v>0</v>
      </c>
      <c r="O297" s="475">
        <v>0</v>
      </c>
      <c r="P297" s="475">
        <v>0</v>
      </c>
      <c r="Q297" s="475">
        <v>0</v>
      </c>
      <c r="R297">
        <f t="shared" ref="R297:R298" si="19">SUBTOTAL(9,M297:Q297)</f>
        <v>0</v>
      </c>
    </row>
    <row r="298" spans="2:18" customFormat="1" ht="14">
      <c r="B298" t="s">
        <v>6053</v>
      </c>
      <c r="C298" t="s">
        <v>6054</v>
      </c>
      <c r="D298" t="s">
        <v>6055</v>
      </c>
      <c r="E298" t="s">
        <v>5741</v>
      </c>
      <c r="F298" t="s">
        <v>272</v>
      </c>
      <c r="G298">
        <v>5</v>
      </c>
      <c r="H298">
        <v>5</v>
      </c>
      <c r="I298" s="722" t="s">
        <v>410</v>
      </c>
      <c r="J298">
        <v>4</v>
      </c>
      <c r="K298" s="312" t="s">
        <v>3256</v>
      </c>
      <c r="L298" t="s">
        <v>6432</v>
      </c>
      <c r="M298">
        <v>2</v>
      </c>
      <c r="N298">
        <v>2</v>
      </c>
      <c r="O298">
        <v>2</v>
      </c>
      <c r="P298">
        <v>1</v>
      </c>
      <c r="Q298">
        <v>2</v>
      </c>
      <c r="R298">
        <f t="shared" si="19"/>
        <v>9</v>
      </c>
    </row>
    <row r="299" spans="2:18" customFormat="1" ht="14" hidden="1">
      <c r="B299" t="s">
        <v>6181</v>
      </c>
      <c r="C299" t="s">
        <v>6182</v>
      </c>
      <c r="D299" t="s">
        <v>6183</v>
      </c>
      <c r="F299" t="s">
        <v>272</v>
      </c>
      <c r="G299">
        <v>5</v>
      </c>
      <c r="H299">
        <v>7</v>
      </c>
      <c r="I299" s="722" t="s">
        <v>410</v>
      </c>
      <c r="J299">
        <v>4</v>
      </c>
      <c r="K299" t="s">
        <v>457</v>
      </c>
      <c r="L299" t="s">
        <v>6432</v>
      </c>
      <c r="M299" s="475">
        <v>0</v>
      </c>
      <c r="N299" s="475">
        <v>0</v>
      </c>
      <c r="O299" s="475">
        <v>0</v>
      </c>
      <c r="P299" s="475">
        <v>0</v>
      </c>
      <c r="Q299" s="475">
        <v>0</v>
      </c>
    </row>
    <row r="300" spans="2:18" customFormat="1" ht="14" hidden="1">
      <c r="B300" t="s">
        <v>6205</v>
      </c>
      <c r="C300" t="s">
        <v>6206</v>
      </c>
      <c r="D300" t="s">
        <v>6207</v>
      </c>
      <c r="F300" t="s">
        <v>272</v>
      </c>
      <c r="G300">
        <v>3</v>
      </c>
      <c r="H300">
        <v>3</v>
      </c>
      <c r="I300" s="722" t="s">
        <v>410</v>
      </c>
      <c r="J300">
        <v>4</v>
      </c>
      <c r="K300" t="s">
        <v>457</v>
      </c>
      <c r="L300" t="s">
        <v>6432</v>
      </c>
      <c r="M300" s="475">
        <v>0</v>
      </c>
      <c r="N300" s="475">
        <v>0</v>
      </c>
      <c r="O300" s="475">
        <v>0</v>
      </c>
      <c r="P300" s="475">
        <v>0</v>
      </c>
      <c r="Q300" s="475">
        <v>0</v>
      </c>
    </row>
    <row r="301" spans="2:18" customFormat="1" ht="14" hidden="1">
      <c r="B301" t="s">
        <v>6208</v>
      </c>
      <c r="C301" t="s">
        <v>6209</v>
      </c>
      <c r="D301" t="s">
        <v>6210</v>
      </c>
      <c r="F301" t="s">
        <v>272</v>
      </c>
      <c r="G301">
        <v>5</v>
      </c>
      <c r="H301">
        <v>10</v>
      </c>
      <c r="I301" s="722" t="s">
        <v>410</v>
      </c>
      <c r="J301">
        <v>4</v>
      </c>
      <c r="K301" t="s">
        <v>457</v>
      </c>
      <c r="L301" t="s">
        <v>6432</v>
      </c>
      <c r="M301" s="475">
        <v>0</v>
      </c>
      <c r="N301" s="475">
        <v>0</v>
      </c>
      <c r="O301" s="475">
        <v>0</v>
      </c>
      <c r="P301" s="475">
        <v>0</v>
      </c>
      <c r="Q301" s="475">
        <v>0</v>
      </c>
    </row>
    <row r="302" spans="2:18" customFormat="1" ht="14">
      <c r="B302" s="480" t="s">
        <v>7180</v>
      </c>
      <c r="C302" t="s">
        <v>6268</v>
      </c>
      <c r="D302" t="s">
        <v>6269</v>
      </c>
      <c r="F302" t="s">
        <v>272</v>
      </c>
      <c r="G302">
        <v>4</v>
      </c>
      <c r="H302">
        <v>6</v>
      </c>
      <c r="I302" s="722" t="s">
        <v>410</v>
      </c>
      <c r="J302">
        <v>4</v>
      </c>
      <c r="K302" s="312" t="s">
        <v>3256</v>
      </c>
      <c r="L302" t="s">
        <v>6432</v>
      </c>
      <c r="M302" s="475">
        <v>0</v>
      </c>
      <c r="N302">
        <v>2</v>
      </c>
      <c r="O302">
        <v>1</v>
      </c>
      <c r="P302">
        <v>2</v>
      </c>
      <c r="Q302" s="475">
        <v>0</v>
      </c>
      <c r="R302">
        <f t="shared" ref="R302:R305" si="20">SUBTOTAL(9,M302:Q302)</f>
        <v>5</v>
      </c>
    </row>
    <row r="303" spans="2:18" customFormat="1" ht="14">
      <c r="B303" s="480" t="s">
        <v>6420</v>
      </c>
      <c r="C303" t="s">
        <v>6376</v>
      </c>
      <c r="D303" t="s">
        <v>6377</v>
      </c>
      <c r="F303" t="s">
        <v>272</v>
      </c>
      <c r="G303">
        <v>3</v>
      </c>
      <c r="H303">
        <v>3</v>
      </c>
      <c r="I303" s="722" t="s">
        <v>410</v>
      </c>
      <c r="J303">
        <v>4</v>
      </c>
      <c r="K303" s="312" t="s">
        <v>3239</v>
      </c>
      <c r="L303" t="s">
        <v>6432</v>
      </c>
      <c r="M303">
        <v>1</v>
      </c>
      <c r="N303" s="475">
        <v>0</v>
      </c>
      <c r="O303" s="475">
        <v>0</v>
      </c>
      <c r="P303">
        <v>1</v>
      </c>
      <c r="Q303" s="475">
        <v>0</v>
      </c>
      <c r="R303">
        <f t="shared" si="20"/>
        <v>2</v>
      </c>
    </row>
    <row r="304" spans="2:18" customFormat="1" ht="14">
      <c r="B304" t="s">
        <v>6380</v>
      </c>
      <c r="C304" t="s">
        <v>6381</v>
      </c>
      <c r="D304" t="s">
        <v>6382</v>
      </c>
      <c r="F304" t="s">
        <v>272</v>
      </c>
      <c r="G304">
        <v>3</v>
      </c>
      <c r="H304">
        <v>6</v>
      </c>
      <c r="I304" s="722" t="s">
        <v>410</v>
      </c>
      <c r="J304">
        <v>4</v>
      </c>
      <c r="K304" s="312" t="s">
        <v>3256</v>
      </c>
      <c r="L304" t="s">
        <v>6432</v>
      </c>
      <c r="M304">
        <v>1</v>
      </c>
      <c r="N304">
        <v>0</v>
      </c>
      <c r="O304">
        <v>2</v>
      </c>
      <c r="P304">
        <v>2</v>
      </c>
      <c r="Q304">
        <v>2</v>
      </c>
      <c r="R304">
        <f t="shared" si="20"/>
        <v>7</v>
      </c>
    </row>
    <row r="305" spans="2:23" customFormat="1" ht="14">
      <c r="B305" s="480" t="s">
        <v>6429</v>
      </c>
      <c r="C305" t="s">
        <v>6406</v>
      </c>
      <c r="D305" t="s">
        <v>6407</v>
      </c>
      <c r="F305" t="s">
        <v>272</v>
      </c>
      <c r="G305">
        <v>1</v>
      </c>
      <c r="H305">
        <v>6</v>
      </c>
      <c r="I305" s="722" t="s">
        <v>410</v>
      </c>
      <c r="J305">
        <v>4</v>
      </c>
      <c r="K305" s="312" t="s">
        <v>3239</v>
      </c>
      <c r="L305" t="s">
        <v>6432</v>
      </c>
      <c r="M305" s="475">
        <v>0</v>
      </c>
      <c r="N305" s="475">
        <v>0</v>
      </c>
      <c r="O305">
        <v>1</v>
      </c>
      <c r="P305" s="475">
        <v>0</v>
      </c>
      <c r="Q305" s="475">
        <v>0</v>
      </c>
      <c r="R305">
        <f t="shared" si="20"/>
        <v>1</v>
      </c>
    </row>
    <row r="306" spans="2:23" customFormat="1" ht="14" hidden="1">
      <c r="B306" t="s">
        <v>6193</v>
      </c>
      <c r="C306" t="s">
        <v>6194</v>
      </c>
      <c r="D306" t="s">
        <v>6195</v>
      </c>
      <c r="F306" t="s">
        <v>272</v>
      </c>
      <c r="G306">
        <v>3</v>
      </c>
      <c r="H306">
        <v>7</v>
      </c>
      <c r="I306" s="722" t="s">
        <v>410</v>
      </c>
      <c r="J306">
        <v>5</v>
      </c>
      <c r="K306" t="s">
        <v>457</v>
      </c>
      <c r="L306" t="s">
        <v>6432</v>
      </c>
      <c r="M306" s="475">
        <v>0</v>
      </c>
      <c r="N306" s="475">
        <v>0</v>
      </c>
      <c r="O306" s="475">
        <v>0</v>
      </c>
      <c r="P306" s="475">
        <v>0</v>
      </c>
      <c r="Q306" s="475">
        <v>0</v>
      </c>
    </row>
    <row r="307" spans="2:23" customFormat="1" ht="14" hidden="1">
      <c r="B307" t="s">
        <v>6199</v>
      </c>
      <c r="C307" t="s">
        <v>6200</v>
      </c>
      <c r="D307" t="s">
        <v>6201</v>
      </c>
      <c r="F307" t="s">
        <v>272</v>
      </c>
      <c r="G307">
        <v>1</v>
      </c>
      <c r="H307">
        <v>1</v>
      </c>
      <c r="I307" s="722" t="s">
        <v>410</v>
      </c>
      <c r="J307">
        <v>5</v>
      </c>
      <c r="K307" s="312" t="s">
        <v>3249</v>
      </c>
      <c r="L307" t="s">
        <v>6432</v>
      </c>
      <c r="M307" s="490">
        <v>0</v>
      </c>
      <c r="N307" s="606">
        <v>0</v>
      </c>
      <c r="O307" s="606">
        <v>0</v>
      </c>
      <c r="P307" s="606">
        <v>0</v>
      </c>
      <c r="Q307" s="606">
        <v>0</v>
      </c>
    </row>
    <row r="308" spans="2:23" customFormat="1" ht="14">
      <c r="B308" t="s">
        <v>6273</v>
      </c>
      <c r="C308" t="s">
        <v>6274</v>
      </c>
      <c r="D308" t="s">
        <v>6275</v>
      </c>
      <c r="F308" t="s">
        <v>272</v>
      </c>
      <c r="G308">
        <v>3</v>
      </c>
      <c r="H308">
        <v>5</v>
      </c>
      <c r="I308" s="722" t="s">
        <v>410</v>
      </c>
      <c r="J308">
        <v>5</v>
      </c>
      <c r="K308" s="312" t="s">
        <v>3256</v>
      </c>
      <c r="L308" t="s">
        <v>6432</v>
      </c>
      <c r="M308">
        <v>1</v>
      </c>
      <c r="N308">
        <v>1</v>
      </c>
      <c r="O308">
        <v>1</v>
      </c>
      <c r="P308">
        <v>1</v>
      </c>
      <c r="Q308">
        <v>1</v>
      </c>
      <c r="R308">
        <f>SUBTOTAL(9,M308:Q308)</f>
        <v>5</v>
      </c>
    </row>
    <row r="309" spans="2:23" customFormat="1" ht="14" hidden="1">
      <c r="B309" t="s">
        <v>6403</v>
      </c>
      <c r="C309" t="s">
        <v>6404</v>
      </c>
      <c r="D309" t="s">
        <v>6405</v>
      </c>
      <c r="F309" t="s">
        <v>272</v>
      </c>
      <c r="G309">
        <v>5</v>
      </c>
      <c r="H309">
        <v>6</v>
      </c>
      <c r="I309" s="722" t="s">
        <v>410</v>
      </c>
      <c r="J309">
        <v>5</v>
      </c>
      <c r="K309" t="s">
        <v>457</v>
      </c>
      <c r="L309" t="s">
        <v>6432</v>
      </c>
      <c r="M309" s="475">
        <v>0</v>
      </c>
      <c r="N309" s="475">
        <v>0</v>
      </c>
      <c r="O309" s="475">
        <v>0</v>
      </c>
      <c r="P309" s="475">
        <v>0</v>
      </c>
      <c r="Q309" s="475">
        <v>0</v>
      </c>
    </row>
    <row r="310" spans="2:23" customFormat="1" ht="14">
      <c r="B310" t="s">
        <v>6408</v>
      </c>
      <c r="C310" t="s">
        <v>6409</v>
      </c>
      <c r="D310" t="s">
        <v>6410</v>
      </c>
      <c r="F310" t="s">
        <v>272</v>
      </c>
      <c r="G310">
        <v>3</v>
      </c>
      <c r="H310">
        <v>6</v>
      </c>
      <c r="I310" s="722" t="s">
        <v>410</v>
      </c>
      <c r="J310">
        <v>5</v>
      </c>
      <c r="K310" s="312" t="s">
        <v>3239</v>
      </c>
      <c r="L310" t="s">
        <v>6432</v>
      </c>
      <c r="M310">
        <v>1</v>
      </c>
      <c r="N310">
        <v>1</v>
      </c>
      <c r="O310">
        <v>1</v>
      </c>
      <c r="P310">
        <v>1</v>
      </c>
      <c r="Q310">
        <v>1</v>
      </c>
      <c r="R310">
        <f>SUBTOTAL(9,M310:Q310)</f>
        <v>5</v>
      </c>
    </row>
    <row r="311" spans="2:23" customFormat="1" ht="14" hidden="1">
      <c r="B311" t="s">
        <v>6202</v>
      </c>
      <c r="C311" t="s">
        <v>6203</v>
      </c>
      <c r="D311" t="s">
        <v>6204</v>
      </c>
      <c r="F311" t="s">
        <v>272</v>
      </c>
      <c r="G311">
        <v>4</v>
      </c>
      <c r="H311">
        <v>8</v>
      </c>
      <c r="I311" s="722" t="s">
        <v>410</v>
      </c>
      <c r="J311">
        <v>6</v>
      </c>
      <c r="K311" s="312" t="s">
        <v>3249</v>
      </c>
      <c r="L311" s="480" t="s">
        <v>6518</v>
      </c>
      <c r="M311" s="490">
        <v>0</v>
      </c>
      <c r="N311" s="490">
        <v>0</v>
      </c>
      <c r="O311" s="490">
        <v>0</v>
      </c>
      <c r="P311" s="490">
        <v>0</v>
      </c>
      <c r="Q311" s="490">
        <v>0</v>
      </c>
    </row>
    <row r="312" spans="2:23" customFormat="1" ht="14">
      <c r="B312" t="s">
        <v>6262</v>
      </c>
      <c r="C312" t="s">
        <v>6263</v>
      </c>
      <c r="D312" t="s">
        <v>6264</v>
      </c>
      <c r="F312" t="s">
        <v>272</v>
      </c>
      <c r="G312">
        <v>5</v>
      </c>
      <c r="H312">
        <v>5</v>
      </c>
      <c r="I312" s="722" t="s">
        <v>410</v>
      </c>
      <c r="J312">
        <v>7</v>
      </c>
      <c r="K312" s="312" t="s">
        <v>3239</v>
      </c>
      <c r="L312" t="s">
        <v>6432</v>
      </c>
      <c r="M312">
        <v>1</v>
      </c>
      <c r="N312">
        <v>1</v>
      </c>
      <c r="O312">
        <v>1</v>
      </c>
      <c r="P312">
        <v>1</v>
      </c>
      <c r="Q312">
        <v>1</v>
      </c>
      <c r="R312">
        <f t="shared" ref="R312:R314" si="21">SUBTOTAL(9,M312:Q312)</f>
        <v>5</v>
      </c>
    </row>
    <row r="313" spans="2:23" customFormat="1" ht="14" hidden="1">
      <c r="B313" t="s">
        <v>6371</v>
      </c>
      <c r="C313" t="s">
        <v>6372</v>
      </c>
      <c r="D313" t="s">
        <v>6373</v>
      </c>
      <c r="E313" t="s">
        <v>5327</v>
      </c>
      <c r="F313" t="s">
        <v>272</v>
      </c>
      <c r="G313">
        <v>6</v>
      </c>
      <c r="H313">
        <v>6</v>
      </c>
      <c r="I313" s="722" t="s">
        <v>410</v>
      </c>
      <c r="J313">
        <v>8</v>
      </c>
      <c r="K313" s="312" t="s">
        <v>3256</v>
      </c>
      <c r="L313" s="480" t="s">
        <v>6518</v>
      </c>
      <c r="M313">
        <v>0</v>
      </c>
      <c r="N313">
        <v>0</v>
      </c>
      <c r="O313">
        <v>0</v>
      </c>
      <c r="P313">
        <v>0</v>
      </c>
      <c r="Q313">
        <v>0</v>
      </c>
      <c r="R313">
        <f t="shared" si="21"/>
        <v>0</v>
      </c>
    </row>
    <row r="314" spans="2:23" customFormat="1" ht="14">
      <c r="B314" s="480" t="s">
        <v>6435</v>
      </c>
      <c r="C314" t="s">
        <v>5950</v>
      </c>
      <c r="D314" t="s">
        <v>5951</v>
      </c>
      <c r="F314" t="s">
        <v>253</v>
      </c>
      <c r="I314" s="309" t="s">
        <v>3237</v>
      </c>
      <c r="J314">
        <v>2</v>
      </c>
      <c r="K314" s="312" t="s">
        <v>3256</v>
      </c>
      <c r="L314" s="480" t="s">
        <v>5970</v>
      </c>
      <c r="M314" s="475">
        <v>1</v>
      </c>
      <c r="N314">
        <v>1</v>
      </c>
      <c r="O314">
        <v>2</v>
      </c>
      <c r="P314">
        <v>2</v>
      </c>
      <c r="Q314">
        <v>2</v>
      </c>
      <c r="R314">
        <f t="shared" si="21"/>
        <v>8</v>
      </c>
      <c r="S314" s="260"/>
      <c r="T314" s="260"/>
      <c r="U314" s="260"/>
      <c r="V314" s="260"/>
      <c r="W314" s="260"/>
    </row>
    <row r="315" spans="2:23" customFormat="1" ht="14" hidden="1">
      <c r="B315" t="s">
        <v>5957</v>
      </c>
      <c r="C315" t="s">
        <v>5958</v>
      </c>
      <c r="D315" t="s">
        <v>5959</v>
      </c>
      <c r="F315" t="s">
        <v>253</v>
      </c>
      <c r="I315" s="309" t="s">
        <v>3237</v>
      </c>
      <c r="J315">
        <v>2</v>
      </c>
      <c r="K315" t="s">
        <v>457</v>
      </c>
      <c r="L315" t="s">
        <v>5969</v>
      </c>
      <c r="M315" s="475">
        <v>0</v>
      </c>
      <c r="N315" s="475">
        <v>0</v>
      </c>
      <c r="O315" s="475">
        <v>0</v>
      </c>
      <c r="P315" s="475">
        <v>0</v>
      </c>
      <c r="Q315" s="475">
        <v>0</v>
      </c>
      <c r="S315" s="260"/>
      <c r="T315" s="260"/>
      <c r="U315" s="260"/>
      <c r="V315" s="260"/>
      <c r="W315" s="260"/>
    </row>
    <row r="316" spans="2:23" customFormat="1" ht="14" hidden="1">
      <c r="B316" t="s">
        <v>5960</v>
      </c>
      <c r="C316" t="s">
        <v>5961</v>
      </c>
      <c r="D316" t="s">
        <v>5962</v>
      </c>
      <c r="F316" t="s">
        <v>253</v>
      </c>
      <c r="I316" s="309" t="s">
        <v>3237</v>
      </c>
      <c r="J316">
        <v>2</v>
      </c>
      <c r="K316" t="s">
        <v>457</v>
      </c>
      <c r="L316" t="s">
        <v>5969</v>
      </c>
      <c r="M316" s="475">
        <v>0</v>
      </c>
      <c r="N316" s="475">
        <v>0</v>
      </c>
      <c r="O316" s="475">
        <v>0</v>
      </c>
      <c r="P316" s="475">
        <v>0</v>
      </c>
      <c r="Q316" s="475">
        <v>0</v>
      </c>
      <c r="S316" s="260"/>
      <c r="T316" s="260"/>
      <c r="U316" s="260"/>
      <c r="V316" s="260"/>
      <c r="W316" s="260"/>
    </row>
    <row r="317" spans="2:23" customFormat="1" ht="14" hidden="1">
      <c r="B317" t="s">
        <v>5697</v>
      </c>
      <c r="C317" t="s">
        <v>5698</v>
      </c>
      <c r="D317" t="s">
        <v>5699</v>
      </c>
      <c r="F317" t="s">
        <v>272</v>
      </c>
      <c r="G317">
        <v>2</v>
      </c>
      <c r="H317">
        <v>2</v>
      </c>
      <c r="I317" s="309" t="s">
        <v>3237</v>
      </c>
      <c r="J317">
        <v>3</v>
      </c>
      <c r="K317" t="s">
        <v>457</v>
      </c>
      <c r="L317" t="s">
        <v>5969</v>
      </c>
      <c r="M317" s="475">
        <v>0</v>
      </c>
      <c r="N317" s="475">
        <v>0</v>
      </c>
      <c r="O317" s="475">
        <v>0</v>
      </c>
      <c r="P317" s="475">
        <v>0</v>
      </c>
      <c r="Q317" s="475">
        <v>0</v>
      </c>
      <c r="S317" s="260"/>
      <c r="T317" s="260"/>
      <c r="U317" s="260"/>
      <c r="V317" s="260"/>
      <c r="W317" s="260"/>
    </row>
    <row r="318" spans="2:23" customFormat="1" ht="14" hidden="1">
      <c r="B318" t="s">
        <v>5694</v>
      </c>
      <c r="C318" t="s">
        <v>5695</v>
      </c>
      <c r="D318" t="s">
        <v>5696</v>
      </c>
      <c r="F318" t="s">
        <v>253</v>
      </c>
      <c r="I318" s="309" t="s">
        <v>3237</v>
      </c>
      <c r="J318">
        <v>3</v>
      </c>
      <c r="K318" s="312" t="s">
        <v>3249</v>
      </c>
      <c r="L318" t="s">
        <v>5969</v>
      </c>
      <c r="M318" s="475">
        <v>0</v>
      </c>
      <c r="N318" s="475">
        <v>0</v>
      </c>
      <c r="O318" s="475">
        <v>0</v>
      </c>
      <c r="P318" s="475">
        <v>0</v>
      </c>
      <c r="Q318" s="475">
        <v>0</v>
      </c>
      <c r="S318" s="260"/>
      <c r="T318" s="260"/>
      <c r="U318" s="260"/>
      <c r="V318" s="260"/>
      <c r="W318" s="260"/>
    </row>
    <row r="319" spans="2:23" customFormat="1" ht="14">
      <c r="B319" s="480" t="s">
        <v>6002</v>
      </c>
      <c r="C319" t="s">
        <v>5955</v>
      </c>
      <c r="D319" t="s">
        <v>5956</v>
      </c>
      <c r="F319" t="s">
        <v>272</v>
      </c>
      <c r="G319">
        <v>2</v>
      </c>
      <c r="H319">
        <v>2</v>
      </c>
      <c r="I319" s="309" t="s">
        <v>3237</v>
      </c>
      <c r="J319">
        <v>4</v>
      </c>
      <c r="K319" s="312" t="s">
        <v>3239</v>
      </c>
      <c r="L319" s="480" t="s">
        <v>5970</v>
      </c>
      <c r="M319" s="475">
        <v>0</v>
      </c>
      <c r="N319" s="475">
        <v>0</v>
      </c>
      <c r="O319">
        <v>1</v>
      </c>
      <c r="P319">
        <v>1</v>
      </c>
      <c r="Q319">
        <v>1</v>
      </c>
      <c r="R319">
        <f t="shared" ref="R319:R320" si="22">SUBTOTAL(9,M319:Q319)</f>
        <v>3</v>
      </c>
      <c r="S319" s="260"/>
      <c r="T319" s="260"/>
      <c r="U319" s="260"/>
      <c r="V319" s="260"/>
      <c r="W319" s="260"/>
    </row>
    <row r="320" spans="2:23" customFormat="1" ht="14">
      <c r="B320" s="480" t="s">
        <v>5983</v>
      </c>
      <c r="C320" t="s">
        <v>5863</v>
      </c>
      <c r="D320" t="s">
        <v>5864</v>
      </c>
      <c r="F320" t="s">
        <v>272</v>
      </c>
      <c r="G320">
        <v>4</v>
      </c>
      <c r="H320">
        <v>6</v>
      </c>
      <c r="I320" s="309" t="s">
        <v>3237</v>
      </c>
      <c r="J320">
        <v>5</v>
      </c>
      <c r="K320" s="312" t="s">
        <v>3239</v>
      </c>
      <c r="L320" s="480" t="s">
        <v>5970</v>
      </c>
      <c r="M320" s="475">
        <v>0</v>
      </c>
      <c r="N320">
        <v>1</v>
      </c>
      <c r="O320">
        <v>1</v>
      </c>
      <c r="P320">
        <v>1</v>
      </c>
      <c r="Q320" s="475">
        <v>0</v>
      </c>
      <c r="R320">
        <f t="shared" si="22"/>
        <v>3</v>
      </c>
      <c r="S320" s="260"/>
      <c r="T320" s="260"/>
      <c r="U320" s="260"/>
      <c r="V320" s="260"/>
      <c r="W320" s="260"/>
    </row>
    <row r="321" spans="2:23" customFormat="1" ht="14" hidden="1">
      <c r="B321" t="s">
        <v>5700</v>
      </c>
      <c r="C321" t="s">
        <v>5701</v>
      </c>
      <c r="D321" t="s">
        <v>5702</v>
      </c>
      <c r="E321" t="s">
        <v>5197</v>
      </c>
      <c r="F321" t="s">
        <v>272</v>
      </c>
      <c r="G321">
        <v>4</v>
      </c>
      <c r="H321">
        <v>4</v>
      </c>
      <c r="I321" s="309" t="s">
        <v>3237</v>
      </c>
      <c r="J321">
        <v>7</v>
      </c>
      <c r="K321" s="312" t="s">
        <v>3249</v>
      </c>
      <c r="L321" t="s">
        <v>5969</v>
      </c>
      <c r="M321" s="475">
        <v>0</v>
      </c>
      <c r="N321" s="475">
        <v>0</v>
      </c>
      <c r="O321" s="475">
        <v>0</v>
      </c>
      <c r="P321" s="475">
        <v>0</v>
      </c>
      <c r="Q321" s="475">
        <v>0</v>
      </c>
      <c r="S321" s="260"/>
      <c r="T321" s="260"/>
      <c r="U321" s="260"/>
      <c r="V321" s="260"/>
      <c r="W321" s="260"/>
    </row>
    <row r="322" spans="2:23" customFormat="1" ht="14">
      <c r="B322" t="s">
        <v>5850</v>
      </c>
      <c r="C322" t="s">
        <v>5851</v>
      </c>
      <c r="D322" t="s">
        <v>5852</v>
      </c>
      <c r="F322" t="s">
        <v>253</v>
      </c>
      <c r="I322" s="309" t="s">
        <v>3237</v>
      </c>
      <c r="J322">
        <v>8</v>
      </c>
      <c r="K322" s="312" t="s">
        <v>3256</v>
      </c>
      <c r="L322" t="s">
        <v>5969</v>
      </c>
      <c r="M322">
        <v>0</v>
      </c>
      <c r="N322">
        <v>1</v>
      </c>
      <c r="O322">
        <v>2</v>
      </c>
      <c r="P322">
        <v>2</v>
      </c>
      <c r="Q322">
        <v>2</v>
      </c>
      <c r="R322" s="480" t="s">
        <v>6007</v>
      </c>
      <c r="S322" s="260"/>
      <c r="T322" s="260"/>
      <c r="U322" s="260"/>
      <c r="V322" s="260"/>
      <c r="W322" s="260"/>
    </row>
    <row r="323" spans="2:23" customFormat="1" ht="14" hidden="1">
      <c r="B323" t="s">
        <v>5815</v>
      </c>
      <c r="C323" t="s">
        <v>5816</v>
      </c>
      <c r="D323" t="s">
        <v>5817</v>
      </c>
      <c r="E323" t="s">
        <v>5327</v>
      </c>
      <c r="F323" t="s">
        <v>272</v>
      </c>
      <c r="G323">
        <v>10</v>
      </c>
      <c r="H323">
        <v>10</v>
      </c>
      <c r="I323" s="309" t="s">
        <v>3237</v>
      </c>
      <c r="J323">
        <v>9</v>
      </c>
      <c r="K323" s="312" t="s">
        <v>3249</v>
      </c>
      <c r="L323" t="s">
        <v>5969</v>
      </c>
      <c r="M323" s="475">
        <v>0</v>
      </c>
      <c r="N323" s="475">
        <v>0</v>
      </c>
      <c r="O323" s="475">
        <v>0</v>
      </c>
      <c r="P323" s="475">
        <v>0</v>
      </c>
      <c r="Q323" s="475">
        <v>0</v>
      </c>
      <c r="S323" s="260"/>
      <c r="T323" s="260"/>
      <c r="U323" s="260"/>
      <c r="V323" s="260"/>
      <c r="W323" s="260"/>
    </row>
    <row r="324" spans="2:23" customFormat="1" ht="14" hidden="1">
      <c r="B324" t="s">
        <v>5794</v>
      </c>
      <c r="C324" t="s">
        <v>5795</v>
      </c>
      <c r="D324" t="s">
        <v>5796</v>
      </c>
      <c r="F324" t="s">
        <v>253</v>
      </c>
      <c r="I324" s="711" t="s">
        <v>5080</v>
      </c>
      <c r="J324">
        <v>1</v>
      </c>
      <c r="K324" s="312" t="s">
        <v>3249</v>
      </c>
      <c r="L324" t="s">
        <v>5969</v>
      </c>
      <c r="M324" s="475">
        <v>0</v>
      </c>
      <c r="N324" s="475">
        <v>0</v>
      </c>
      <c r="O324" s="475">
        <v>0</v>
      </c>
      <c r="P324" s="475">
        <v>0</v>
      </c>
      <c r="Q324" s="475">
        <v>0</v>
      </c>
      <c r="S324" s="260"/>
      <c r="T324" s="260"/>
      <c r="U324" s="260"/>
      <c r="V324" s="260"/>
      <c r="W324" s="260"/>
    </row>
    <row r="325" spans="2:23" customFormat="1" ht="14" hidden="1">
      <c r="B325" t="s">
        <v>5800</v>
      </c>
      <c r="C325" t="s">
        <v>5801</v>
      </c>
      <c r="D325" t="s">
        <v>5802</v>
      </c>
      <c r="F325" t="s">
        <v>253</v>
      </c>
      <c r="I325" s="711" t="s">
        <v>5080</v>
      </c>
      <c r="J325">
        <v>1</v>
      </c>
      <c r="K325" t="s">
        <v>457</v>
      </c>
      <c r="L325" t="s">
        <v>5969</v>
      </c>
      <c r="M325" s="475">
        <v>0</v>
      </c>
      <c r="N325" s="475">
        <v>0</v>
      </c>
      <c r="O325" s="475">
        <v>0</v>
      </c>
      <c r="P325" s="475">
        <v>0</v>
      </c>
      <c r="Q325" s="475">
        <v>0</v>
      </c>
      <c r="S325" s="260"/>
      <c r="T325" s="260"/>
      <c r="U325" s="260"/>
      <c r="V325" s="260"/>
      <c r="W325" s="260"/>
    </row>
    <row r="326" spans="2:23" customFormat="1" ht="14" hidden="1">
      <c r="B326" t="s">
        <v>5797</v>
      </c>
      <c r="C326" t="s">
        <v>5798</v>
      </c>
      <c r="D326" t="s">
        <v>5799</v>
      </c>
      <c r="F326" t="s">
        <v>272</v>
      </c>
      <c r="G326">
        <v>2</v>
      </c>
      <c r="H326">
        <v>3</v>
      </c>
      <c r="I326" s="711" t="s">
        <v>5080</v>
      </c>
      <c r="J326">
        <v>2</v>
      </c>
      <c r="K326" t="s">
        <v>457</v>
      </c>
      <c r="L326" t="s">
        <v>5969</v>
      </c>
      <c r="M326" s="475">
        <v>0</v>
      </c>
      <c r="N326" s="475">
        <v>0</v>
      </c>
      <c r="O326" s="475">
        <v>0</v>
      </c>
      <c r="P326" s="475">
        <v>0</v>
      </c>
      <c r="Q326" s="475">
        <v>0</v>
      </c>
      <c r="S326" s="260"/>
      <c r="T326" s="260"/>
      <c r="U326" s="260"/>
      <c r="V326" s="260"/>
      <c r="W326" s="260"/>
    </row>
    <row r="327" spans="2:23" customFormat="1" ht="14">
      <c r="B327" s="480" t="s">
        <v>5989</v>
      </c>
      <c r="C327" t="s">
        <v>5918</v>
      </c>
      <c r="D327" t="s">
        <v>5919</v>
      </c>
      <c r="F327" t="s">
        <v>272</v>
      </c>
      <c r="G327">
        <v>4</v>
      </c>
      <c r="H327">
        <v>1</v>
      </c>
      <c r="I327" s="711" t="s">
        <v>5080</v>
      </c>
      <c r="J327">
        <v>3</v>
      </c>
      <c r="K327" s="312" t="s">
        <v>3256</v>
      </c>
      <c r="L327" t="s">
        <v>5969</v>
      </c>
      <c r="M327" s="475">
        <v>0</v>
      </c>
      <c r="N327">
        <v>2</v>
      </c>
      <c r="O327" s="475">
        <v>0</v>
      </c>
      <c r="P327">
        <v>1</v>
      </c>
      <c r="Q327" s="475">
        <v>0</v>
      </c>
      <c r="S327" s="260"/>
      <c r="T327" s="260"/>
      <c r="U327" s="260"/>
      <c r="V327" s="260"/>
      <c r="W327" s="260"/>
    </row>
    <row r="328" spans="2:23" customFormat="1" ht="14">
      <c r="B328" t="s">
        <v>5840</v>
      </c>
      <c r="C328" t="s">
        <v>5841</v>
      </c>
      <c r="D328" t="s">
        <v>5842</v>
      </c>
      <c r="E328" t="s">
        <v>5327</v>
      </c>
      <c r="F328" t="s">
        <v>272</v>
      </c>
      <c r="G328">
        <v>4</v>
      </c>
      <c r="H328">
        <v>3</v>
      </c>
      <c r="I328" s="711" t="s">
        <v>5080</v>
      </c>
      <c r="J328">
        <v>3</v>
      </c>
      <c r="K328" s="312" t="s">
        <v>3256</v>
      </c>
      <c r="L328" t="s">
        <v>5969</v>
      </c>
      <c r="M328">
        <v>1</v>
      </c>
      <c r="N328">
        <v>2</v>
      </c>
      <c r="O328" s="475">
        <v>0</v>
      </c>
      <c r="P328">
        <v>2</v>
      </c>
      <c r="Q328">
        <v>1</v>
      </c>
      <c r="S328" s="260"/>
      <c r="T328" s="260"/>
      <c r="U328" s="260"/>
      <c r="V328" s="260"/>
      <c r="W328" s="260"/>
    </row>
    <row r="329" spans="2:23" customFormat="1" ht="14" hidden="1">
      <c r="B329" t="s">
        <v>5806</v>
      </c>
      <c r="C329" t="s">
        <v>5807</v>
      </c>
      <c r="D329" t="s">
        <v>5808</v>
      </c>
      <c r="F329" t="s">
        <v>272</v>
      </c>
      <c r="G329">
        <v>3</v>
      </c>
      <c r="H329">
        <v>4</v>
      </c>
      <c r="I329" s="711" t="s">
        <v>5080</v>
      </c>
      <c r="J329">
        <v>3</v>
      </c>
      <c r="K329" t="s">
        <v>457</v>
      </c>
      <c r="L329" t="s">
        <v>5969</v>
      </c>
      <c r="M329" s="475">
        <v>0</v>
      </c>
      <c r="N329" s="475">
        <v>0</v>
      </c>
      <c r="O329" s="475">
        <v>0</v>
      </c>
      <c r="P329" s="475">
        <v>0</v>
      </c>
      <c r="Q329" s="475">
        <v>0</v>
      </c>
      <c r="S329" s="260"/>
      <c r="T329" s="260"/>
      <c r="U329" s="260"/>
      <c r="V329" s="260"/>
      <c r="W329" s="260"/>
    </row>
    <row r="330" spans="2:23" customFormat="1" ht="14" hidden="1">
      <c r="B330" t="s">
        <v>5843</v>
      </c>
      <c r="C330" t="s">
        <v>5844</v>
      </c>
      <c r="D330" t="s">
        <v>5845</v>
      </c>
      <c r="E330" t="s">
        <v>5132</v>
      </c>
      <c r="F330" t="s">
        <v>272</v>
      </c>
      <c r="G330">
        <v>2</v>
      </c>
      <c r="H330">
        <v>5</v>
      </c>
      <c r="I330" s="711" t="s">
        <v>5080</v>
      </c>
      <c r="J330">
        <v>3</v>
      </c>
      <c r="K330" t="s">
        <v>457</v>
      </c>
      <c r="L330" t="s">
        <v>5969</v>
      </c>
      <c r="M330" s="475">
        <v>0</v>
      </c>
      <c r="N330" s="475">
        <v>0</v>
      </c>
      <c r="O330" s="475">
        <v>0</v>
      </c>
      <c r="P330" s="475">
        <v>0</v>
      </c>
      <c r="Q330" s="475">
        <v>0</v>
      </c>
      <c r="S330" s="260"/>
      <c r="T330" s="260"/>
      <c r="U330" s="260"/>
      <c r="V330" s="260"/>
      <c r="W330" s="260"/>
    </row>
    <row r="331" spans="2:23" customFormat="1" ht="14" hidden="1">
      <c r="B331" t="s">
        <v>5720</v>
      </c>
      <c r="C331" t="s">
        <v>5721</v>
      </c>
      <c r="D331" t="s">
        <v>5722</v>
      </c>
      <c r="F331" t="s">
        <v>253</v>
      </c>
      <c r="I331" s="711" t="s">
        <v>5080</v>
      </c>
      <c r="J331">
        <v>3</v>
      </c>
      <c r="K331" t="s">
        <v>457</v>
      </c>
      <c r="L331" t="s">
        <v>5969</v>
      </c>
      <c r="M331" s="475">
        <v>0</v>
      </c>
      <c r="N331" s="475">
        <v>0</v>
      </c>
      <c r="O331" s="475">
        <v>0</v>
      </c>
      <c r="P331" s="475">
        <v>0</v>
      </c>
      <c r="Q331" s="475">
        <v>0</v>
      </c>
      <c r="S331" s="260"/>
      <c r="T331" s="260"/>
      <c r="U331" s="260"/>
      <c r="V331" s="260"/>
      <c r="W331" s="260"/>
    </row>
    <row r="332" spans="2:23" customFormat="1" ht="14" hidden="1">
      <c r="B332" t="s">
        <v>5791</v>
      </c>
      <c r="C332" t="s">
        <v>5792</v>
      </c>
      <c r="D332" t="s">
        <v>5793</v>
      </c>
      <c r="F332" t="s">
        <v>5153</v>
      </c>
      <c r="G332">
        <v>3</v>
      </c>
      <c r="I332" s="711" t="s">
        <v>5080</v>
      </c>
      <c r="J332">
        <v>3</v>
      </c>
      <c r="K332" t="s">
        <v>457</v>
      </c>
      <c r="L332" t="s">
        <v>5969</v>
      </c>
      <c r="M332" s="475">
        <v>0</v>
      </c>
      <c r="N332" s="475">
        <v>0</v>
      </c>
      <c r="O332" s="475">
        <v>0</v>
      </c>
      <c r="P332" s="475">
        <v>0</v>
      </c>
      <c r="Q332" s="475">
        <v>0</v>
      </c>
      <c r="S332" s="260"/>
      <c r="T332" s="260"/>
      <c r="U332" s="260"/>
      <c r="V332" s="260"/>
      <c r="W332" s="260"/>
    </row>
    <row r="333" spans="2:23" customFormat="1" ht="14" hidden="1">
      <c r="B333" t="s">
        <v>5803</v>
      </c>
      <c r="C333" t="s">
        <v>5804</v>
      </c>
      <c r="D333" t="s">
        <v>5805</v>
      </c>
      <c r="F333" t="s">
        <v>253</v>
      </c>
      <c r="I333" s="711" t="s">
        <v>5080</v>
      </c>
      <c r="J333">
        <v>3</v>
      </c>
      <c r="K333" t="s">
        <v>457</v>
      </c>
      <c r="L333" t="s">
        <v>5969</v>
      </c>
      <c r="M333" s="475">
        <v>0</v>
      </c>
      <c r="N333" s="475">
        <v>0</v>
      </c>
      <c r="O333" s="475">
        <v>0</v>
      </c>
      <c r="P333" s="475">
        <v>0</v>
      </c>
      <c r="Q333" s="475">
        <v>0</v>
      </c>
      <c r="S333" s="260"/>
      <c r="T333" s="260"/>
      <c r="U333" s="260"/>
      <c r="V333" s="260"/>
      <c r="W333" s="260"/>
    </row>
    <row r="334" spans="2:23" customFormat="1" ht="14" hidden="1">
      <c r="B334" t="s">
        <v>5942</v>
      </c>
      <c r="C334" t="s">
        <v>5943</v>
      </c>
      <c r="D334" t="s">
        <v>5944</v>
      </c>
      <c r="F334" t="s">
        <v>272</v>
      </c>
      <c r="G334">
        <v>3</v>
      </c>
      <c r="H334">
        <v>3</v>
      </c>
      <c r="I334" s="711" t="s">
        <v>5080</v>
      </c>
      <c r="J334">
        <v>4</v>
      </c>
      <c r="K334" t="s">
        <v>457</v>
      </c>
      <c r="L334" t="s">
        <v>5969</v>
      </c>
      <c r="M334" s="475">
        <v>0</v>
      </c>
      <c r="N334" s="475">
        <v>0</v>
      </c>
      <c r="O334" s="475">
        <v>0</v>
      </c>
      <c r="P334" s="475">
        <v>0</v>
      </c>
      <c r="Q334" s="475">
        <v>0</v>
      </c>
      <c r="S334" s="260"/>
      <c r="T334" s="260"/>
      <c r="U334" s="260"/>
      <c r="V334" s="260"/>
      <c r="W334" s="260"/>
    </row>
    <row r="335" spans="2:23" customFormat="1" ht="14">
      <c r="B335" s="480" t="s">
        <v>5975</v>
      </c>
      <c r="C335" t="s">
        <v>5937</v>
      </c>
      <c r="D335" t="s">
        <v>5938</v>
      </c>
      <c r="F335" t="s">
        <v>272</v>
      </c>
      <c r="G335">
        <v>2</v>
      </c>
      <c r="H335">
        <v>6</v>
      </c>
      <c r="I335" s="711" t="s">
        <v>5080</v>
      </c>
      <c r="J335">
        <v>4</v>
      </c>
      <c r="K335" s="312" t="s">
        <v>3239</v>
      </c>
      <c r="L335" t="s">
        <v>5969</v>
      </c>
      <c r="M335">
        <v>1</v>
      </c>
      <c r="N335">
        <v>1</v>
      </c>
      <c r="O335">
        <v>1</v>
      </c>
      <c r="P335" s="475">
        <v>0</v>
      </c>
      <c r="Q335">
        <v>1</v>
      </c>
      <c r="S335" s="260"/>
      <c r="T335" s="260"/>
      <c r="U335" s="260"/>
      <c r="V335" s="260"/>
      <c r="W335" s="260"/>
    </row>
    <row r="336" spans="2:23" customFormat="1" ht="14">
      <c r="B336" s="480" t="s">
        <v>5991</v>
      </c>
      <c r="C336" t="s">
        <v>5877</v>
      </c>
      <c r="D336" t="s">
        <v>5878</v>
      </c>
      <c r="F336" t="s">
        <v>272</v>
      </c>
      <c r="G336">
        <v>5</v>
      </c>
      <c r="H336">
        <v>3</v>
      </c>
      <c r="I336" s="711" t="s">
        <v>5080</v>
      </c>
      <c r="J336">
        <v>5</v>
      </c>
      <c r="K336" s="312" t="s">
        <v>3239</v>
      </c>
      <c r="L336" t="s">
        <v>5969</v>
      </c>
      <c r="M336">
        <v>1</v>
      </c>
      <c r="N336" s="475">
        <v>0</v>
      </c>
      <c r="O336">
        <v>1</v>
      </c>
      <c r="P336">
        <v>1</v>
      </c>
      <c r="Q336">
        <v>1</v>
      </c>
      <c r="S336" s="260"/>
      <c r="T336" s="260"/>
      <c r="U336" s="260"/>
      <c r="V336" s="260"/>
      <c r="W336" s="260"/>
    </row>
    <row r="337" spans="2:23" customFormat="1" ht="14" hidden="1">
      <c r="B337" t="s">
        <v>5882</v>
      </c>
      <c r="C337" t="s">
        <v>5883</v>
      </c>
      <c r="D337" t="s">
        <v>5884</v>
      </c>
      <c r="E337" t="s">
        <v>5132</v>
      </c>
      <c r="F337" t="s">
        <v>272</v>
      </c>
      <c r="G337">
        <v>6</v>
      </c>
      <c r="H337">
        <v>6</v>
      </c>
      <c r="I337" s="711" t="s">
        <v>5080</v>
      </c>
      <c r="J337">
        <v>6</v>
      </c>
      <c r="K337" s="312" t="s">
        <v>3249</v>
      </c>
      <c r="L337" t="s">
        <v>5969</v>
      </c>
      <c r="M337" s="475">
        <v>0</v>
      </c>
      <c r="N337" s="475">
        <v>0</v>
      </c>
      <c r="O337" s="475">
        <v>0</v>
      </c>
      <c r="P337" s="475">
        <v>0</v>
      </c>
      <c r="Q337" s="475">
        <v>0</v>
      </c>
      <c r="S337" s="260"/>
      <c r="T337" s="260"/>
      <c r="U337" s="260"/>
      <c r="V337" s="260"/>
      <c r="W337" s="260"/>
    </row>
    <row r="338" spans="2:23" customFormat="1" ht="14">
      <c r="B338" t="s">
        <v>5939</v>
      </c>
      <c r="C338" t="s">
        <v>5940</v>
      </c>
      <c r="D338" t="s">
        <v>5941</v>
      </c>
      <c r="F338" t="s">
        <v>253</v>
      </c>
      <c r="I338" s="711" t="s">
        <v>5080</v>
      </c>
      <c r="J338">
        <v>7</v>
      </c>
      <c r="K338" s="312" t="s">
        <v>3256</v>
      </c>
      <c r="L338" t="s">
        <v>5969</v>
      </c>
      <c r="M338" s="475">
        <v>0</v>
      </c>
      <c r="N338">
        <v>1</v>
      </c>
      <c r="O338">
        <v>1</v>
      </c>
      <c r="P338">
        <v>0</v>
      </c>
      <c r="Q338">
        <v>2</v>
      </c>
      <c r="S338" s="260"/>
      <c r="T338" s="260"/>
      <c r="U338" s="260"/>
      <c r="V338" s="260"/>
      <c r="W338" s="260"/>
    </row>
    <row r="339" spans="2:23" customFormat="1" ht="14" hidden="1">
      <c r="B339" t="s">
        <v>5779</v>
      </c>
      <c r="C339" t="s">
        <v>5780</v>
      </c>
      <c r="D339" t="s">
        <v>5781</v>
      </c>
      <c r="E339" t="s">
        <v>5327</v>
      </c>
      <c r="F339" t="s">
        <v>272</v>
      </c>
      <c r="G339">
        <v>3</v>
      </c>
      <c r="H339">
        <v>2</v>
      </c>
      <c r="I339" s="718" t="s">
        <v>275</v>
      </c>
      <c r="J339">
        <v>2</v>
      </c>
      <c r="K339" t="s">
        <v>457</v>
      </c>
      <c r="L339" t="s">
        <v>5969</v>
      </c>
      <c r="M339" s="475">
        <v>0</v>
      </c>
      <c r="N339" s="475">
        <v>0</v>
      </c>
      <c r="O339" s="475">
        <v>0</v>
      </c>
      <c r="P339" s="475">
        <v>0</v>
      </c>
      <c r="Q339" s="475">
        <v>0</v>
      </c>
      <c r="S339" s="260"/>
      <c r="T339" s="260"/>
      <c r="U339" s="260"/>
      <c r="V339" s="260"/>
      <c r="W339" s="260"/>
    </row>
    <row r="340" spans="2:23" customFormat="1" ht="14" hidden="1">
      <c r="B340" t="s">
        <v>5773</v>
      </c>
      <c r="C340" t="s">
        <v>5774</v>
      </c>
      <c r="D340" t="s">
        <v>5775</v>
      </c>
      <c r="F340" t="s">
        <v>272</v>
      </c>
      <c r="G340">
        <v>2</v>
      </c>
      <c r="H340">
        <v>3</v>
      </c>
      <c r="I340" s="718" t="s">
        <v>275</v>
      </c>
      <c r="J340">
        <v>2</v>
      </c>
      <c r="K340" t="s">
        <v>457</v>
      </c>
      <c r="L340" t="s">
        <v>5969</v>
      </c>
      <c r="M340" s="475">
        <v>0</v>
      </c>
      <c r="N340" s="475">
        <v>0</v>
      </c>
      <c r="O340" s="475">
        <v>0</v>
      </c>
      <c r="P340" s="475">
        <v>0</v>
      </c>
      <c r="Q340" s="475">
        <v>0</v>
      </c>
      <c r="S340" s="260"/>
      <c r="T340" s="260"/>
      <c r="U340" s="260"/>
      <c r="V340" s="260"/>
      <c r="W340" s="260"/>
    </row>
    <row r="341" spans="2:23" customFormat="1" ht="14">
      <c r="B341" s="480" t="s">
        <v>5987</v>
      </c>
      <c r="C341" t="s">
        <v>5861</v>
      </c>
      <c r="D341" t="s">
        <v>5862</v>
      </c>
      <c r="F341" t="s">
        <v>253</v>
      </c>
      <c r="I341" s="718" t="s">
        <v>275</v>
      </c>
      <c r="J341">
        <v>2</v>
      </c>
      <c r="K341" s="312" t="s">
        <v>3239</v>
      </c>
      <c r="L341" t="s">
        <v>5969</v>
      </c>
      <c r="M341" s="475">
        <v>0</v>
      </c>
      <c r="N341" s="475">
        <v>0</v>
      </c>
      <c r="O341">
        <v>1</v>
      </c>
      <c r="P341" s="475">
        <v>0</v>
      </c>
      <c r="Q341" s="475">
        <v>0</v>
      </c>
      <c r="S341" s="260"/>
      <c r="T341" s="260"/>
      <c r="U341" s="260"/>
      <c r="V341" s="260"/>
      <c r="W341" s="260"/>
    </row>
    <row r="342" spans="2:23" customFormat="1" ht="14">
      <c r="B342" t="s">
        <v>5892</v>
      </c>
      <c r="C342" t="s">
        <v>5893</v>
      </c>
      <c r="D342" t="s">
        <v>5894</v>
      </c>
      <c r="F342" t="s">
        <v>253</v>
      </c>
      <c r="I342" s="718" t="s">
        <v>275</v>
      </c>
      <c r="J342">
        <v>3</v>
      </c>
      <c r="K342" s="312" t="s">
        <v>3256</v>
      </c>
      <c r="L342" t="s">
        <v>5969</v>
      </c>
      <c r="M342">
        <v>1</v>
      </c>
      <c r="N342">
        <v>2</v>
      </c>
      <c r="O342">
        <v>1</v>
      </c>
      <c r="P342">
        <v>2</v>
      </c>
      <c r="Q342">
        <v>2</v>
      </c>
      <c r="S342" s="260"/>
      <c r="T342" s="260"/>
      <c r="U342" s="260"/>
      <c r="V342" s="260"/>
      <c r="W342" s="260"/>
    </row>
    <row r="343" spans="2:23" customFormat="1" ht="14">
      <c r="B343" t="s">
        <v>5885</v>
      </c>
      <c r="C343" t="s">
        <v>5886</v>
      </c>
      <c r="D343" t="s">
        <v>5887</v>
      </c>
      <c r="F343" t="s">
        <v>272</v>
      </c>
      <c r="G343">
        <v>4</v>
      </c>
      <c r="H343">
        <v>4</v>
      </c>
      <c r="I343" s="718" t="s">
        <v>275</v>
      </c>
      <c r="J343">
        <v>4</v>
      </c>
      <c r="K343" s="312" t="s">
        <v>3256</v>
      </c>
      <c r="L343" t="s">
        <v>5969</v>
      </c>
      <c r="M343">
        <v>2</v>
      </c>
      <c r="N343">
        <v>2</v>
      </c>
      <c r="O343">
        <v>0</v>
      </c>
      <c r="P343">
        <v>2</v>
      </c>
      <c r="Q343">
        <v>2</v>
      </c>
      <c r="S343" s="260"/>
      <c r="T343" s="260"/>
      <c r="U343" s="260"/>
      <c r="V343" s="260"/>
      <c r="W343" s="260"/>
    </row>
    <row r="344" spans="2:23" customFormat="1" ht="14" hidden="1">
      <c r="B344" t="s">
        <v>5929</v>
      </c>
      <c r="C344" t="s">
        <v>5930</v>
      </c>
      <c r="D344" t="s">
        <v>5931</v>
      </c>
      <c r="F344" t="s">
        <v>253</v>
      </c>
      <c r="I344" s="718" t="s">
        <v>275</v>
      </c>
      <c r="J344">
        <v>4</v>
      </c>
      <c r="K344" s="312" t="s">
        <v>3249</v>
      </c>
      <c r="L344" t="s">
        <v>5969</v>
      </c>
      <c r="M344" s="475">
        <v>0</v>
      </c>
      <c r="N344" s="475">
        <v>0</v>
      </c>
      <c r="O344" s="475">
        <v>0</v>
      </c>
      <c r="P344" s="475">
        <v>0</v>
      </c>
      <c r="Q344" s="475">
        <v>0</v>
      </c>
      <c r="S344" s="260"/>
      <c r="T344" s="260"/>
      <c r="U344" s="260"/>
      <c r="V344" s="260"/>
      <c r="W344" s="260"/>
    </row>
    <row r="345" spans="2:23" customFormat="1" ht="14" hidden="1">
      <c r="B345" t="s">
        <v>5776</v>
      </c>
      <c r="C345" t="s">
        <v>5777</v>
      </c>
      <c r="D345" t="s">
        <v>5778</v>
      </c>
      <c r="E345" t="s">
        <v>5327</v>
      </c>
      <c r="F345" t="s">
        <v>272</v>
      </c>
      <c r="G345">
        <v>3</v>
      </c>
      <c r="H345">
        <v>5</v>
      </c>
      <c r="I345" s="718" t="s">
        <v>275</v>
      </c>
      <c r="J345">
        <v>5</v>
      </c>
      <c r="K345" t="s">
        <v>457</v>
      </c>
      <c r="L345" t="s">
        <v>5969</v>
      </c>
      <c r="M345" s="475">
        <v>0</v>
      </c>
      <c r="N345" s="475">
        <v>0</v>
      </c>
      <c r="O345" s="475">
        <v>0</v>
      </c>
      <c r="P345" s="475">
        <v>0</v>
      </c>
      <c r="Q345" s="475">
        <v>0</v>
      </c>
      <c r="S345" s="260"/>
      <c r="T345" s="260"/>
      <c r="U345" s="260"/>
      <c r="V345" s="260"/>
      <c r="W345" s="260"/>
    </row>
    <row r="346" spans="2:23" customFormat="1" ht="14">
      <c r="B346" s="480" t="s">
        <v>5990</v>
      </c>
      <c r="C346" t="s">
        <v>5859</v>
      </c>
      <c r="D346" t="s">
        <v>5860</v>
      </c>
      <c r="F346" t="s">
        <v>272</v>
      </c>
      <c r="G346">
        <v>5</v>
      </c>
      <c r="H346">
        <v>5</v>
      </c>
      <c r="I346" s="718" t="s">
        <v>275</v>
      </c>
      <c r="J346">
        <v>6</v>
      </c>
      <c r="K346" s="312" t="s">
        <v>3239</v>
      </c>
      <c r="L346" t="s">
        <v>5969</v>
      </c>
      <c r="M346">
        <v>1</v>
      </c>
      <c r="N346" s="475">
        <v>0</v>
      </c>
      <c r="O346">
        <v>1</v>
      </c>
      <c r="P346">
        <v>1</v>
      </c>
      <c r="Q346" s="475">
        <v>0</v>
      </c>
      <c r="S346" s="260"/>
      <c r="T346" s="260"/>
      <c r="U346" s="260"/>
      <c r="V346" s="260"/>
      <c r="W346" s="260"/>
    </row>
    <row r="347" spans="2:23" customFormat="1" ht="14" hidden="1">
      <c r="B347" t="s">
        <v>5770</v>
      </c>
      <c r="C347" t="s">
        <v>5771</v>
      </c>
      <c r="D347" t="s">
        <v>5772</v>
      </c>
      <c r="F347" t="s">
        <v>253</v>
      </c>
      <c r="I347" s="718" t="s">
        <v>275</v>
      </c>
      <c r="J347">
        <v>7</v>
      </c>
      <c r="K347" s="312" t="s">
        <v>3249</v>
      </c>
      <c r="L347" t="s">
        <v>5969</v>
      </c>
      <c r="M347" s="475">
        <v>0</v>
      </c>
      <c r="N347" s="475">
        <v>0</v>
      </c>
      <c r="O347" s="475">
        <v>0</v>
      </c>
      <c r="P347" s="475">
        <v>0</v>
      </c>
      <c r="Q347" s="475">
        <v>0</v>
      </c>
      <c r="S347" s="260"/>
      <c r="T347" s="260"/>
      <c r="U347" s="260"/>
      <c r="V347" s="260"/>
      <c r="W347" s="260"/>
    </row>
    <row r="348" spans="2:23" customFormat="1" ht="14" hidden="1">
      <c r="B348" t="s">
        <v>5809</v>
      </c>
      <c r="C348" t="s">
        <v>5810</v>
      </c>
      <c r="D348" t="s">
        <v>5811</v>
      </c>
      <c r="F348" t="s">
        <v>253</v>
      </c>
      <c r="I348" s="718" t="s">
        <v>275</v>
      </c>
      <c r="J348">
        <v>8</v>
      </c>
      <c r="K348" s="312" t="s">
        <v>3249</v>
      </c>
      <c r="L348" t="s">
        <v>5969</v>
      </c>
      <c r="M348" s="475">
        <v>0</v>
      </c>
      <c r="N348" s="475">
        <v>0</v>
      </c>
      <c r="O348" s="475">
        <v>0</v>
      </c>
      <c r="P348" s="475">
        <v>0</v>
      </c>
      <c r="Q348" s="475">
        <v>0</v>
      </c>
      <c r="S348" s="260"/>
      <c r="T348" s="260"/>
      <c r="U348" s="260"/>
      <c r="V348" s="260"/>
      <c r="W348" s="260"/>
    </row>
    <row r="349" spans="2:23" customFormat="1" ht="14" hidden="1">
      <c r="B349" t="s">
        <v>5688</v>
      </c>
      <c r="C349" t="s">
        <v>5689</v>
      </c>
      <c r="D349" t="s">
        <v>5690</v>
      </c>
      <c r="F349" t="s">
        <v>272</v>
      </c>
      <c r="G349">
        <v>1</v>
      </c>
      <c r="H349">
        <v>1</v>
      </c>
      <c r="I349" s="719" t="s">
        <v>296</v>
      </c>
      <c r="J349">
        <v>1</v>
      </c>
      <c r="K349" t="s">
        <v>457</v>
      </c>
      <c r="L349" t="s">
        <v>5969</v>
      </c>
      <c r="M349" s="475">
        <v>0</v>
      </c>
      <c r="N349" s="475">
        <v>0</v>
      </c>
      <c r="O349" s="475">
        <v>0</v>
      </c>
      <c r="P349" s="475">
        <v>0</v>
      </c>
      <c r="Q349" s="475">
        <v>0</v>
      </c>
      <c r="S349" s="260"/>
      <c r="T349" s="260"/>
      <c r="U349" s="260"/>
      <c r="V349" s="260"/>
      <c r="W349" s="260"/>
    </row>
    <row r="350" spans="2:23" customFormat="1" ht="14" hidden="1">
      <c r="B350" t="s">
        <v>5691</v>
      </c>
      <c r="C350" t="s">
        <v>5692</v>
      </c>
      <c r="D350" t="s">
        <v>5693</v>
      </c>
      <c r="E350" t="s">
        <v>5197</v>
      </c>
      <c r="F350" t="s">
        <v>272</v>
      </c>
      <c r="G350">
        <v>1</v>
      </c>
      <c r="H350">
        <v>5</v>
      </c>
      <c r="I350" s="719" t="s">
        <v>296</v>
      </c>
      <c r="J350">
        <v>2</v>
      </c>
      <c r="K350" t="s">
        <v>457</v>
      </c>
      <c r="L350" t="s">
        <v>5969</v>
      </c>
      <c r="M350" s="475">
        <v>0</v>
      </c>
      <c r="N350" s="475">
        <v>0</v>
      </c>
      <c r="O350" s="475">
        <v>0</v>
      </c>
      <c r="P350" s="475">
        <v>0</v>
      </c>
      <c r="Q350" s="475">
        <v>0</v>
      </c>
      <c r="S350" s="260"/>
      <c r="T350" s="260"/>
      <c r="U350" s="260"/>
      <c r="V350" s="260"/>
      <c r="W350" s="260"/>
    </row>
    <row r="351" spans="2:23" customFormat="1" ht="14" hidden="1">
      <c r="B351" t="s">
        <v>5685</v>
      </c>
      <c r="C351" t="s">
        <v>5686</v>
      </c>
      <c r="D351" t="s">
        <v>5687</v>
      </c>
      <c r="F351" t="s">
        <v>253</v>
      </c>
      <c r="I351" s="719" t="s">
        <v>296</v>
      </c>
      <c r="J351">
        <v>2</v>
      </c>
      <c r="K351" t="s">
        <v>457</v>
      </c>
      <c r="L351" t="s">
        <v>5969</v>
      </c>
      <c r="M351" s="475">
        <v>0</v>
      </c>
      <c r="N351" s="475">
        <v>0</v>
      </c>
      <c r="O351" s="475">
        <v>0</v>
      </c>
      <c r="P351" s="475">
        <v>0</v>
      </c>
      <c r="Q351" s="475">
        <v>0</v>
      </c>
      <c r="S351" s="260"/>
      <c r="T351" s="260"/>
      <c r="U351" s="260"/>
      <c r="V351" s="260"/>
      <c r="W351" s="260"/>
    </row>
    <row r="352" spans="2:23" customFormat="1" ht="14">
      <c r="B352" t="s">
        <v>5923</v>
      </c>
      <c r="C352" t="s">
        <v>5924</v>
      </c>
      <c r="D352" t="s">
        <v>5925</v>
      </c>
      <c r="F352" t="s">
        <v>253</v>
      </c>
      <c r="I352" s="719" t="s">
        <v>296</v>
      </c>
      <c r="J352">
        <v>2</v>
      </c>
      <c r="K352" s="312" t="s">
        <v>3256</v>
      </c>
      <c r="L352" t="s">
        <v>5969</v>
      </c>
      <c r="M352">
        <v>2</v>
      </c>
      <c r="N352">
        <v>2</v>
      </c>
      <c r="O352">
        <v>1</v>
      </c>
      <c r="P352">
        <v>2</v>
      </c>
      <c r="Q352">
        <v>2</v>
      </c>
      <c r="S352" s="260"/>
      <c r="T352" s="260"/>
      <c r="U352" s="260"/>
      <c r="V352" s="260"/>
      <c r="W352" s="260"/>
    </row>
    <row r="353" spans="2:23" customFormat="1" ht="14" hidden="1">
      <c r="B353" t="s">
        <v>5926</v>
      </c>
      <c r="C353" t="s">
        <v>5927</v>
      </c>
      <c r="D353" t="s">
        <v>5928</v>
      </c>
      <c r="F353" t="s">
        <v>253</v>
      </c>
      <c r="I353" s="719" t="s">
        <v>296</v>
      </c>
      <c r="J353">
        <v>3</v>
      </c>
      <c r="K353" s="312" t="s">
        <v>3249</v>
      </c>
      <c r="L353" t="s">
        <v>5969</v>
      </c>
      <c r="M353" s="475">
        <v>0</v>
      </c>
      <c r="N353" s="475">
        <v>0</v>
      </c>
      <c r="O353" s="475">
        <v>0</v>
      </c>
      <c r="P353" s="475">
        <v>0</v>
      </c>
      <c r="Q353" s="475">
        <v>0</v>
      </c>
      <c r="S353" s="260"/>
      <c r="T353" s="260"/>
      <c r="U353" s="260"/>
      <c r="V353" s="260"/>
      <c r="W353" s="260"/>
    </row>
    <row r="354" spans="2:23" customFormat="1" ht="14">
      <c r="B354" s="480" t="s">
        <v>6004</v>
      </c>
      <c r="C354" t="s">
        <v>5865</v>
      </c>
      <c r="D354" t="s">
        <v>5866</v>
      </c>
      <c r="F354" t="s">
        <v>5153</v>
      </c>
      <c r="G354">
        <v>2</v>
      </c>
      <c r="I354" s="719" t="s">
        <v>296</v>
      </c>
      <c r="J354">
        <v>4</v>
      </c>
      <c r="K354" s="312" t="s">
        <v>3239</v>
      </c>
      <c r="L354" t="s">
        <v>5969</v>
      </c>
      <c r="M354">
        <v>1</v>
      </c>
      <c r="N354">
        <v>1</v>
      </c>
      <c r="O354" s="715">
        <v>0</v>
      </c>
      <c r="P354" s="715">
        <v>0</v>
      </c>
      <c r="Q354">
        <v>1</v>
      </c>
      <c r="S354" s="260"/>
      <c r="T354" s="260"/>
      <c r="U354" s="260"/>
      <c r="V354" s="260"/>
      <c r="W354" s="260"/>
    </row>
    <row r="355" spans="2:23" customFormat="1" ht="14" hidden="1">
      <c r="B355" t="s">
        <v>5682</v>
      </c>
      <c r="C355" t="s">
        <v>5683</v>
      </c>
      <c r="D355" t="s">
        <v>5684</v>
      </c>
      <c r="E355" t="s">
        <v>5197</v>
      </c>
      <c r="F355" t="s">
        <v>272</v>
      </c>
      <c r="G355">
        <v>5</v>
      </c>
      <c r="H355">
        <v>5</v>
      </c>
      <c r="I355" s="719" t="s">
        <v>296</v>
      </c>
      <c r="J355">
        <v>5</v>
      </c>
      <c r="K355" s="312" t="s">
        <v>3249</v>
      </c>
      <c r="L355" t="s">
        <v>5969</v>
      </c>
      <c r="M355" s="475">
        <v>0</v>
      </c>
      <c r="N355" s="475">
        <v>0</v>
      </c>
      <c r="O355" s="475">
        <v>0</v>
      </c>
      <c r="P355" s="475">
        <v>0</v>
      </c>
      <c r="Q355" s="475">
        <v>0</v>
      </c>
      <c r="S355" s="260"/>
      <c r="T355" s="260"/>
      <c r="U355" s="260"/>
      <c r="V355" s="260"/>
      <c r="W355" s="260"/>
    </row>
    <row r="356" spans="2:23" customFormat="1" ht="14">
      <c r="B356" s="480" t="s">
        <v>5981</v>
      </c>
      <c r="C356" t="s">
        <v>5945</v>
      </c>
      <c r="D356" t="s">
        <v>5946</v>
      </c>
      <c r="F356" t="s">
        <v>272</v>
      </c>
      <c r="G356">
        <v>4</v>
      </c>
      <c r="H356">
        <v>4</v>
      </c>
      <c r="I356" s="719" t="s">
        <v>296</v>
      </c>
      <c r="J356">
        <v>6</v>
      </c>
      <c r="K356" s="312" t="s">
        <v>3239</v>
      </c>
      <c r="L356" t="s">
        <v>5969</v>
      </c>
      <c r="M356">
        <v>1</v>
      </c>
      <c r="N356">
        <v>1</v>
      </c>
      <c r="O356" s="715">
        <v>0</v>
      </c>
      <c r="P356" s="475">
        <v>0</v>
      </c>
      <c r="Q356">
        <v>1</v>
      </c>
      <c r="S356" s="260"/>
      <c r="T356" s="260"/>
      <c r="U356" s="260"/>
      <c r="V356" s="260"/>
      <c r="W356" s="260"/>
    </row>
    <row r="357" spans="2:23" customFormat="1" ht="14" hidden="1">
      <c r="B357" t="s">
        <v>5947</v>
      </c>
      <c r="C357" t="s">
        <v>5948</v>
      </c>
      <c r="D357" t="s">
        <v>5949</v>
      </c>
      <c r="E357" t="s">
        <v>5610</v>
      </c>
      <c r="F357" t="s">
        <v>272</v>
      </c>
      <c r="G357">
        <v>8</v>
      </c>
      <c r="H357">
        <v>5</v>
      </c>
      <c r="I357" s="719" t="s">
        <v>296</v>
      </c>
      <c r="J357">
        <v>7</v>
      </c>
      <c r="K357" s="312" t="s">
        <v>3249</v>
      </c>
      <c r="L357" t="s">
        <v>5969</v>
      </c>
      <c r="M357" s="475">
        <v>0</v>
      </c>
      <c r="N357" s="475">
        <v>0</v>
      </c>
      <c r="O357" s="475">
        <v>0</v>
      </c>
      <c r="P357" s="475">
        <v>0</v>
      </c>
      <c r="Q357" s="475">
        <v>0</v>
      </c>
      <c r="S357" s="260"/>
      <c r="T357" s="260"/>
      <c r="U357" s="260"/>
      <c r="V357" s="260"/>
      <c r="W357" s="260"/>
    </row>
    <row r="358" spans="2:23" customFormat="1" ht="14">
      <c r="B358" t="s">
        <v>5832</v>
      </c>
      <c r="C358" t="s">
        <v>5833</v>
      </c>
      <c r="D358" t="s">
        <v>5834</v>
      </c>
      <c r="F358" t="s">
        <v>253</v>
      </c>
      <c r="I358" s="719" t="s">
        <v>296</v>
      </c>
      <c r="J358">
        <v>8</v>
      </c>
      <c r="K358" s="312" t="s">
        <v>3256</v>
      </c>
      <c r="L358" t="s">
        <v>5969</v>
      </c>
      <c r="M358">
        <v>2</v>
      </c>
      <c r="N358">
        <v>1</v>
      </c>
      <c r="O358">
        <v>2</v>
      </c>
      <c r="P358">
        <v>2</v>
      </c>
      <c r="Q358">
        <v>1</v>
      </c>
      <c r="S358" s="260"/>
      <c r="T358" s="260"/>
      <c r="U358" s="260"/>
      <c r="V358" s="260"/>
      <c r="W358" s="260"/>
    </row>
    <row r="359" spans="2:23" customFormat="1" ht="14" hidden="1">
      <c r="B359" t="s">
        <v>5705</v>
      </c>
      <c r="C359" t="s">
        <v>5706</v>
      </c>
      <c r="D359" t="s">
        <v>5707</v>
      </c>
      <c r="F359" t="s">
        <v>253</v>
      </c>
      <c r="I359" s="720" t="s">
        <v>311</v>
      </c>
      <c r="J359">
        <v>2</v>
      </c>
      <c r="K359" t="s">
        <v>457</v>
      </c>
      <c r="L359" t="s">
        <v>5969</v>
      </c>
      <c r="M359" s="475">
        <v>0</v>
      </c>
      <c r="N359" s="475">
        <v>0</v>
      </c>
      <c r="O359" s="475">
        <v>0</v>
      </c>
      <c r="P359" s="475">
        <v>0</v>
      </c>
      <c r="Q359" s="475">
        <v>0</v>
      </c>
      <c r="S359" s="260"/>
      <c r="T359" s="260"/>
      <c r="U359" s="260"/>
      <c r="V359" s="260"/>
      <c r="W359" s="260"/>
    </row>
    <row r="360" spans="2:23" customFormat="1" ht="14" hidden="1">
      <c r="B360" t="s">
        <v>5723</v>
      </c>
      <c r="C360" t="s">
        <v>5724</v>
      </c>
      <c r="D360" t="s">
        <v>5725</v>
      </c>
      <c r="F360" t="s">
        <v>272</v>
      </c>
      <c r="G360">
        <v>4</v>
      </c>
      <c r="H360">
        <v>3</v>
      </c>
      <c r="I360" s="720" t="s">
        <v>311</v>
      </c>
      <c r="J360">
        <v>3</v>
      </c>
      <c r="K360" t="s">
        <v>457</v>
      </c>
      <c r="L360" t="s">
        <v>5969</v>
      </c>
      <c r="M360" s="475">
        <v>0</v>
      </c>
      <c r="N360" s="475">
        <v>0</v>
      </c>
      <c r="O360" s="475">
        <v>0</v>
      </c>
      <c r="P360" s="475">
        <v>0</v>
      </c>
      <c r="Q360" s="475">
        <v>0</v>
      </c>
      <c r="S360" s="260"/>
      <c r="T360" s="260"/>
      <c r="U360" s="260"/>
      <c r="V360" s="260"/>
      <c r="W360" s="260"/>
    </row>
    <row r="361" spans="2:23" customFormat="1" ht="14" hidden="1">
      <c r="B361" t="s">
        <v>5812</v>
      </c>
      <c r="C361" t="s">
        <v>5813</v>
      </c>
      <c r="D361" t="s">
        <v>5814</v>
      </c>
      <c r="F361" t="s">
        <v>272</v>
      </c>
      <c r="G361">
        <v>2</v>
      </c>
      <c r="H361">
        <v>5</v>
      </c>
      <c r="I361" s="720" t="s">
        <v>311</v>
      </c>
      <c r="J361">
        <v>3</v>
      </c>
      <c r="K361" s="312" t="s">
        <v>3249</v>
      </c>
      <c r="L361" t="s">
        <v>5969</v>
      </c>
      <c r="M361" s="475">
        <v>0</v>
      </c>
      <c r="N361" s="475">
        <v>0</v>
      </c>
      <c r="O361" s="475">
        <v>0</v>
      </c>
      <c r="P361" s="475">
        <v>0</v>
      </c>
      <c r="Q361" s="475">
        <v>0</v>
      </c>
      <c r="S361" s="260"/>
      <c r="T361" s="260"/>
      <c r="U361" s="260"/>
      <c r="V361" s="260"/>
      <c r="W361" s="260"/>
    </row>
    <row r="362" spans="2:23" customFormat="1" ht="14" hidden="1">
      <c r="B362" t="s">
        <v>5821</v>
      </c>
      <c r="C362" t="s">
        <v>5822</v>
      </c>
      <c r="D362" t="s">
        <v>5823</v>
      </c>
      <c r="F362" t="s">
        <v>253</v>
      </c>
      <c r="I362" s="720" t="s">
        <v>311</v>
      </c>
      <c r="J362">
        <v>3</v>
      </c>
      <c r="K362" s="312" t="s">
        <v>3249</v>
      </c>
      <c r="L362" t="s">
        <v>5969</v>
      </c>
      <c r="M362" s="475">
        <v>0</v>
      </c>
      <c r="N362" s="475">
        <v>0</v>
      </c>
      <c r="O362" s="475">
        <v>0</v>
      </c>
      <c r="P362" s="475">
        <v>0</v>
      </c>
      <c r="Q362" s="475">
        <v>0</v>
      </c>
      <c r="S362" s="260"/>
      <c r="T362" s="260"/>
      <c r="U362" s="260"/>
      <c r="V362" s="260"/>
      <c r="W362" s="260"/>
    </row>
    <row r="363" spans="2:23" customFormat="1" ht="14">
      <c r="B363" s="480" t="s">
        <v>5979</v>
      </c>
      <c r="C363" t="s">
        <v>5913</v>
      </c>
      <c r="D363" t="s">
        <v>5914</v>
      </c>
      <c r="F363" t="s">
        <v>272</v>
      </c>
      <c r="G363">
        <v>4</v>
      </c>
      <c r="H363">
        <v>4</v>
      </c>
      <c r="I363" s="720" t="s">
        <v>311</v>
      </c>
      <c r="J363">
        <v>4</v>
      </c>
      <c r="K363" s="312" t="s">
        <v>3239</v>
      </c>
      <c r="L363" t="s">
        <v>5969</v>
      </c>
      <c r="M363">
        <v>1</v>
      </c>
      <c r="N363" s="475">
        <v>0</v>
      </c>
      <c r="O363" s="475">
        <v>0</v>
      </c>
      <c r="P363">
        <v>1</v>
      </c>
      <c r="Q363">
        <v>1</v>
      </c>
      <c r="S363" s="260"/>
      <c r="T363" s="260"/>
      <c r="U363" s="260"/>
      <c r="V363" s="260"/>
      <c r="W363" s="260"/>
    </row>
    <row r="364" spans="2:23" customFormat="1" ht="14" hidden="1">
      <c r="B364" t="s">
        <v>5837</v>
      </c>
      <c r="C364" t="s">
        <v>5838</v>
      </c>
      <c r="D364" t="s">
        <v>5839</v>
      </c>
      <c r="F364" t="s">
        <v>253</v>
      </c>
      <c r="I364" s="720" t="s">
        <v>311</v>
      </c>
      <c r="J364">
        <v>4</v>
      </c>
      <c r="K364" s="312" t="s">
        <v>3249</v>
      </c>
      <c r="L364" t="s">
        <v>5969</v>
      </c>
      <c r="M364" s="475">
        <v>0</v>
      </c>
      <c r="N364" s="475">
        <v>0</v>
      </c>
      <c r="O364" s="475">
        <v>0</v>
      </c>
      <c r="P364" s="475">
        <v>0</v>
      </c>
      <c r="Q364" s="475">
        <v>0</v>
      </c>
      <c r="S364" s="260"/>
      <c r="T364" s="260"/>
      <c r="U364" s="260"/>
      <c r="V364" s="260"/>
      <c r="W364" s="260"/>
    </row>
    <row r="365" spans="2:23" customFormat="1" ht="14" hidden="1">
      <c r="B365" t="s">
        <v>5952</v>
      </c>
      <c r="C365" t="s">
        <v>5953</v>
      </c>
      <c r="D365" t="s">
        <v>5954</v>
      </c>
      <c r="E365" t="s">
        <v>5610</v>
      </c>
      <c r="F365" t="s">
        <v>272</v>
      </c>
      <c r="G365">
        <v>3</v>
      </c>
      <c r="H365">
        <v>3</v>
      </c>
      <c r="I365" s="720" t="s">
        <v>311</v>
      </c>
      <c r="J365">
        <v>5</v>
      </c>
      <c r="K365" t="s">
        <v>457</v>
      </c>
      <c r="L365" t="s">
        <v>5969</v>
      </c>
      <c r="M365" s="475">
        <v>0</v>
      </c>
      <c r="N365" s="475">
        <v>0</v>
      </c>
      <c r="O365" s="475">
        <v>0</v>
      </c>
      <c r="P365" s="475">
        <v>0</v>
      </c>
      <c r="Q365" s="475">
        <v>0</v>
      </c>
      <c r="S365" s="260"/>
      <c r="T365" s="260"/>
      <c r="U365" s="260"/>
      <c r="V365" s="260"/>
      <c r="W365" s="260"/>
    </row>
    <row r="366" spans="2:23" customFormat="1" ht="14">
      <c r="B366" s="480" t="s">
        <v>5974</v>
      </c>
      <c r="C366" t="s">
        <v>5703</v>
      </c>
      <c r="D366" t="s">
        <v>5704</v>
      </c>
      <c r="F366" t="s">
        <v>272</v>
      </c>
      <c r="G366">
        <v>8</v>
      </c>
      <c r="H366">
        <v>8</v>
      </c>
      <c r="I366" s="720" t="s">
        <v>311</v>
      </c>
      <c r="J366">
        <v>8</v>
      </c>
      <c r="K366" s="312" t="s">
        <v>3239</v>
      </c>
      <c r="L366" t="s">
        <v>5969</v>
      </c>
      <c r="M366" s="475">
        <v>0</v>
      </c>
      <c r="N366">
        <v>1</v>
      </c>
      <c r="O366">
        <v>1</v>
      </c>
      <c r="P366" s="475">
        <v>0</v>
      </c>
      <c r="Q366">
        <v>1</v>
      </c>
      <c r="S366" s="260"/>
      <c r="T366" s="260"/>
      <c r="U366" s="260"/>
      <c r="V366" s="260"/>
      <c r="W366" s="260"/>
    </row>
    <row r="367" spans="2:23" customFormat="1" ht="14">
      <c r="B367" t="s">
        <v>5818</v>
      </c>
      <c r="C367" t="s">
        <v>5819</v>
      </c>
      <c r="D367" t="s">
        <v>5820</v>
      </c>
      <c r="F367" t="s">
        <v>253</v>
      </c>
      <c r="I367" s="720" t="s">
        <v>311</v>
      </c>
      <c r="J367">
        <v>8</v>
      </c>
      <c r="K367" s="312" t="s">
        <v>3256</v>
      </c>
      <c r="L367" t="s">
        <v>5969</v>
      </c>
      <c r="M367" s="475">
        <v>0</v>
      </c>
      <c r="N367" s="475">
        <v>0</v>
      </c>
      <c r="O367" s="475">
        <v>0</v>
      </c>
      <c r="P367">
        <v>2</v>
      </c>
      <c r="Q367">
        <v>1</v>
      </c>
      <c r="S367" s="260"/>
      <c r="T367" s="260"/>
      <c r="U367" s="260"/>
      <c r="V367" s="260"/>
      <c r="W367" s="260"/>
    </row>
    <row r="368" spans="2:23" customFormat="1" ht="14">
      <c r="B368" t="s">
        <v>5708</v>
      </c>
      <c r="C368" t="s">
        <v>5709</v>
      </c>
      <c r="D368" t="s">
        <v>5710</v>
      </c>
      <c r="E368" t="s">
        <v>5327</v>
      </c>
      <c r="F368" t="s">
        <v>272</v>
      </c>
      <c r="G368">
        <v>8</v>
      </c>
      <c r="H368">
        <v>8</v>
      </c>
      <c r="I368" s="720" t="s">
        <v>311</v>
      </c>
      <c r="J368">
        <v>9</v>
      </c>
      <c r="K368" s="312" t="s">
        <v>3256</v>
      </c>
      <c r="L368" t="s">
        <v>5969</v>
      </c>
      <c r="M368">
        <v>2</v>
      </c>
      <c r="N368">
        <v>0</v>
      </c>
      <c r="O368">
        <v>0</v>
      </c>
      <c r="P368">
        <v>2</v>
      </c>
      <c r="Q368">
        <v>2</v>
      </c>
      <c r="S368" s="260"/>
      <c r="T368" s="260"/>
      <c r="U368" s="260"/>
      <c r="V368" s="260"/>
      <c r="W368" s="260"/>
    </row>
    <row r="369" spans="2:23" customFormat="1" ht="14" hidden="1">
      <c r="B369" t="s">
        <v>5934</v>
      </c>
      <c r="C369" t="s">
        <v>5935</v>
      </c>
      <c r="D369" t="s">
        <v>5936</v>
      </c>
      <c r="E369" t="s">
        <v>5741</v>
      </c>
      <c r="F369" t="s">
        <v>272</v>
      </c>
      <c r="G369">
        <v>2</v>
      </c>
      <c r="H369">
        <v>1</v>
      </c>
      <c r="I369" s="309" t="s">
        <v>3306</v>
      </c>
      <c r="J369">
        <v>1</v>
      </c>
      <c r="K369" s="312" t="s">
        <v>3249</v>
      </c>
      <c r="L369" t="s">
        <v>5969</v>
      </c>
      <c r="M369" s="475">
        <v>0</v>
      </c>
      <c r="N369" s="475">
        <v>0</v>
      </c>
      <c r="O369" s="475">
        <v>0</v>
      </c>
      <c r="P369" s="475">
        <v>0</v>
      </c>
      <c r="Q369" s="475">
        <v>0</v>
      </c>
      <c r="S369" s="260"/>
      <c r="T369" s="260"/>
      <c r="U369" s="260"/>
      <c r="V369" s="260"/>
      <c r="W369" s="260"/>
    </row>
    <row r="370" spans="2:23" customFormat="1" ht="14" hidden="1">
      <c r="B370" t="s">
        <v>5782</v>
      </c>
      <c r="C370" t="s">
        <v>5783</v>
      </c>
      <c r="D370" t="s">
        <v>5784</v>
      </c>
      <c r="F370" t="s">
        <v>272</v>
      </c>
      <c r="G370">
        <v>3</v>
      </c>
      <c r="H370">
        <v>2</v>
      </c>
      <c r="I370" s="309" t="s">
        <v>3306</v>
      </c>
      <c r="J370">
        <v>2</v>
      </c>
      <c r="K370" t="s">
        <v>457</v>
      </c>
      <c r="L370" t="s">
        <v>5969</v>
      </c>
      <c r="M370" s="475">
        <v>0</v>
      </c>
      <c r="N370" s="475">
        <v>0</v>
      </c>
      <c r="O370" s="475">
        <v>0</v>
      </c>
      <c r="P370" s="475">
        <v>0</v>
      </c>
      <c r="Q370" s="475">
        <v>0</v>
      </c>
      <c r="S370" s="260"/>
      <c r="T370" s="260"/>
      <c r="U370" s="260"/>
      <c r="V370" s="260"/>
      <c r="W370" s="260"/>
    </row>
    <row r="371" spans="2:23" customFormat="1" ht="14" hidden="1">
      <c r="B371" t="s">
        <v>5788</v>
      </c>
      <c r="C371" t="s">
        <v>5789</v>
      </c>
      <c r="D371" t="s">
        <v>5790</v>
      </c>
      <c r="F371" t="s">
        <v>272</v>
      </c>
      <c r="G371">
        <v>3</v>
      </c>
      <c r="H371">
        <v>2</v>
      </c>
      <c r="I371" s="309" t="s">
        <v>3306</v>
      </c>
      <c r="J371">
        <v>2</v>
      </c>
      <c r="K371" t="s">
        <v>457</v>
      </c>
      <c r="L371" t="s">
        <v>5969</v>
      </c>
      <c r="M371" s="475">
        <v>0</v>
      </c>
      <c r="N371" s="475">
        <v>0</v>
      </c>
      <c r="O371" s="475">
        <v>0</v>
      </c>
      <c r="P371" s="475">
        <v>0</v>
      </c>
      <c r="Q371" s="475">
        <v>0</v>
      </c>
      <c r="S371" s="260"/>
      <c r="T371" s="260"/>
      <c r="U371" s="260"/>
      <c r="V371" s="260"/>
      <c r="W371" s="260"/>
    </row>
    <row r="372" spans="2:23" customFormat="1" ht="14">
      <c r="B372" s="480" t="s">
        <v>7079</v>
      </c>
      <c r="C372" t="s">
        <v>5867</v>
      </c>
      <c r="D372" t="s">
        <v>5868</v>
      </c>
      <c r="F372" t="s">
        <v>272</v>
      </c>
      <c r="G372">
        <v>3</v>
      </c>
      <c r="H372">
        <v>2</v>
      </c>
      <c r="I372" s="309" t="s">
        <v>3306</v>
      </c>
      <c r="J372">
        <v>2</v>
      </c>
      <c r="K372" s="312" t="s">
        <v>3239</v>
      </c>
      <c r="L372" t="s">
        <v>5969</v>
      </c>
      <c r="M372">
        <v>1</v>
      </c>
      <c r="N372" s="475">
        <v>0</v>
      </c>
      <c r="O372">
        <v>1</v>
      </c>
      <c r="P372">
        <v>1</v>
      </c>
      <c r="Q372">
        <v>1</v>
      </c>
      <c r="S372" s="260"/>
      <c r="T372" s="260"/>
      <c r="U372" s="260"/>
      <c r="V372" s="260"/>
      <c r="W372" s="260"/>
    </row>
    <row r="373" spans="2:23" customFormat="1" ht="14" hidden="1">
      <c r="B373" t="s">
        <v>5785</v>
      </c>
      <c r="C373" t="s">
        <v>5786</v>
      </c>
      <c r="D373" t="s">
        <v>5787</v>
      </c>
      <c r="F373" t="s">
        <v>253</v>
      </c>
      <c r="I373" s="309" t="s">
        <v>3306</v>
      </c>
      <c r="J373">
        <v>2</v>
      </c>
      <c r="K373" t="s">
        <v>457</v>
      </c>
      <c r="L373" t="s">
        <v>5969</v>
      </c>
      <c r="M373" s="475">
        <v>0</v>
      </c>
      <c r="N373" s="475">
        <v>0</v>
      </c>
      <c r="O373" s="475">
        <v>0</v>
      </c>
      <c r="P373" s="475">
        <v>0</v>
      </c>
      <c r="Q373" s="475">
        <v>0</v>
      </c>
      <c r="S373" s="260"/>
      <c r="T373" s="260"/>
      <c r="U373" s="260"/>
      <c r="V373" s="260"/>
      <c r="W373" s="260"/>
    </row>
    <row r="374" spans="2:23" customFormat="1" ht="14" hidden="1">
      <c r="B374" t="s">
        <v>5856</v>
      </c>
      <c r="C374" t="s">
        <v>5857</v>
      </c>
      <c r="D374" t="s">
        <v>5858</v>
      </c>
      <c r="F374" t="s">
        <v>253</v>
      </c>
      <c r="I374" s="309" t="s">
        <v>3306</v>
      </c>
      <c r="J374">
        <v>2</v>
      </c>
      <c r="K374" s="312" t="s">
        <v>3249</v>
      </c>
      <c r="L374" t="s">
        <v>5969</v>
      </c>
      <c r="M374" s="475">
        <v>0</v>
      </c>
      <c r="N374" s="475">
        <v>0</v>
      </c>
      <c r="O374" s="475">
        <v>0</v>
      </c>
      <c r="P374" s="475">
        <v>0</v>
      </c>
      <c r="Q374" s="475">
        <v>0</v>
      </c>
      <c r="S374" s="260"/>
      <c r="T374" s="260"/>
      <c r="U374" s="260"/>
      <c r="V374" s="260"/>
      <c r="W374" s="260"/>
    </row>
    <row r="375" spans="2:23" customFormat="1" ht="14" hidden="1">
      <c r="B375" t="s">
        <v>5915</v>
      </c>
      <c r="C375" t="s">
        <v>5916</v>
      </c>
      <c r="D375" t="s">
        <v>5917</v>
      </c>
      <c r="F375" t="s">
        <v>272</v>
      </c>
      <c r="G375">
        <v>4</v>
      </c>
      <c r="H375">
        <v>3</v>
      </c>
      <c r="I375" s="309" t="s">
        <v>3306</v>
      </c>
      <c r="J375">
        <v>3</v>
      </c>
      <c r="K375" s="312" t="s">
        <v>3249</v>
      </c>
      <c r="L375" t="s">
        <v>5969</v>
      </c>
      <c r="M375" s="475">
        <v>0</v>
      </c>
      <c r="N375" s="475">
        <v>0</v>
      </c>
      <c r="O375" s="475">
        <v>0</v>
      </c>
      <c r="P375" s="475">
        <v>0</v>
      </c>
      <c r="Q375" s="475">
        <v>0</v>
      </c>
      <c r="S375" s="260"/>
      <c r="T375" s="260"/>
      <c r="U375" s="260"/>
      <c r="V375" s="260"/>
      <c r="W375" s="260"/>
    </row>
    <row r="376" spans="2:23" customFormat="1" ht="14">
      <c r="B376" t="s">
        <v>5824</v>
      </c>
      <c r="C376" t="s">
        <v>5825</v>
      </c>
      <c r="D376" t="s">
        <v>5826</v>
      </c>
      <c r="F376" t="s">
        <v>253</v>
      </c>
      <c r="I376" s="309" t="s">
        <v>3306</v>
      </c>
      <c r="J376">
        <v>3</v>
      </c>
      <c r="K376" s="312" t="s">
        <v>3256</v>
      </c>
      <c r="L376" t="s">
        <v>5969</v>
      </c>
      <c r="M376">
        <v>2</v>
      </c>
      <c r="N376">
        <v>1</v>
      </c>
      <c r="O376">
        <v>2</v>
      </c>
      <c r="P376">
        <v>1</v>
      </c>
      <c r="Q376">
        <v>1</v>
      </c>
      <c r="S376" s="260"/>
      <c r="T376" s="260"/>
      <c r="U376" s="260"/>
      <c r="V376" s="260"/>
      <c r="W376" s="260"/>
    </row>
    <row r="377" spans="2:23" customFormat="1" ht="14">
      <c r="B377" t="s">
        <v>5874</v>
      </c>
      <c r="C377" t="s">
        <v>5875</v>
      </c>
      <c r="D377" t="s">
        <v>5876</v>
      </c>
      <c r="F377" t="s">
        <v>253</v>
      </c>
      <c r="I377" s="309" t="s">
        <v>3306</v>
      </c>
      <c r="J377">
        <v>5</v>
      </c>
      <c r="K377" s="312" t="s">
        <v>3256</v>
      </c>
      <c r="L377" t="s">
        <v>5969</v>
      </c>
      <c r="M377" s="475">
        <v>0</v>
      </c>
      <c r="N377">
        <v>0</v>
      </c>
      <c r="O377">
        <v>2</v>
      </c>
      <c r="P377">
        <v>2</v>
      </c>
      <c r="Q377">
        <v>1</v>
      </c>
      <c r="S377" s="260"/>
      <c r="T377" s="260"/>
      <c r="U377" s="260"/>
      <c r="V377" s="260"/>
      <c r="W377" s="260"/>
    </row>
    <row r="378" spans="2:23" customFormat="1" ht="14">
      <c r="B378" s="480" t="s">
        <v>6483</v>
      </c>
      <c r="C378" t="s">
        <v>5890</v>
      </c>
      <c r="D378" t="s">
        <v>5891</v>
      </c>
      <c r="F378" t="s">
        <v>272</v>
      </c>
      <c r="G378">
        <v>5</v>
      </c>
      <c r="H378">
        <v>7</v>
      </c>
      <c r="I378" s="309" t="s">
        <v>3306</v>
      </c>
      <c r="J378">
        <v>6</v>
      </c>
      <c r="K378" s="312" t="s">
        <v>3239</v>
      </c>
      <c r="L378" t="s">
        <v>5969</v>
      </c>
      <c r="M378">
        <v>1</v>
      </c>
      <c r="N378">
        <v>1</v>
      </c>
      <c r="O378">
        <v>1</v>
      </c>
      <c r="P378" s="475">
        <v>0</v>
      </c>
      <c r="Q378">
        <v>1</v>
      </c>
      <c r="S378" s="260"/>
      <c r="T378" s="260"/>
      <c r="U378" s="260"/>
      <c r="V378" s="260"/>
      <c r="W378" s="260"/>
    </row>
    <row r="379" spans="2:23" customFormat="1" ht="14" hidden="1">
      <c r="B379" t="s">
        <v>5756</v>
      </c>
      <c r="C379" t="s">
        <v>5757</v>
      </c>
      <c r="D379" t="s">
        <v>5758</v>
      </c>
      <c r="F379" t="s">
        <v>253</v>
      </c>
      <c r="I379" s="309" t="s">
        <v>3324</v>
      </c>
      <c r="J379">
        <v>1</v>
      </c>
      <c r="K379" t="s">
        <v>457</v>
      </c>
      <c r="L379" t="s">
        <v>5969</v>
      </c>
      <c r="M379" s="475">
        <v>0</v>
      </c>
      <c r="N379" s="475">
        <v>0</v>
      </c>
      <c r="O379" s="475">
        <v>0</v>
      </c>
      <c r="P379" s="475">
        <v>0</v>
      </c>
      <c r="Q379" s="475">
        <v>0</v>
      </c>
      <c r="S379" s="260"/>
      <c r="T379" s="260"/>
      <c r="U379" s="260"/>
      <c r="V379" s="260"/>
      <c r="W379" s="260"/>
    </row>
    <row r="380" spans="2:23" customFormat="1" ht="14" hidden="1">
      <c r="B380" t="s">
        <v>5747</v>
      </c>
      <c r="C380" t="s">
        <v>5748</v>
      </c>
      <c r="D380" t="s">
        <v>5749</v>
      </c>
      <c r="E380" t="s">
        <v>5327</v>
      </c>
      <c r="F380" t="s">
        <v>272</v>
      </c>
      <c r="G380">
        <v>2</v>
      </c>
      <c r="H380">
        <v>2</v>
      </c>
      <c r="I380" s="309" t="s">
        <v>3324</v>
      </c>
      <c r="J380">
        <v>2</v>
      </c>
      <c r="K380" t="s">
        <v>457</v>
      </c>
      <c r="L380" t="s">
        <v>5969</v>
      </c>
      <c r="M380" s="475">
        <v>0</v>
      </c>
      <c r="N380" s="475">
        <v>0</v>
      </c>
      <c r="O380" s="475">
        <v>0</v>
      </c>
      <c r="P380" s="475">
        <v>0</v>
      </c>
      <c r="Q380" s="475">
        <v>0</v>
      </c>
      <c r="S380" s="260"/>
      <c r="T380" s="260"/>
      <c r="U380" s="260"/>
      <c r="V380" s="260"/>
      <c r="W380" s="260"/>
    </row>
    <row r="381" spans="2:23" customFormat="1" ht="14">
      <c r="B381" t="s">
        <v>5853</v>
      </c>
      <c r="C381" t="s">
        <v>5854</v>
      </c>
      <c r="D381" t="s">
        <v>5855</v>
      </c>
      <c r="F381" t="s">
        <v>253</v>
      </c>
      <c r="I381" s="309" t="s">
        <v>3324</v>
      </c>
      <c r="J381">
        <v>2</v>
      </c>
      <c r="K381" s="312" t="s">
        <v>3256</v>
      </c>
      <c r="L381" t="s">
        <v>5969</v>
      </c>
      <c r="M381">
        <v>2</v>
      </c>
      <c r="N381">
        <v>1</v>
      </c>
      <c r="O381" s="475">
        <v>0</v>
      </c>
      <c r="P381">
        <v>1</v>
      </c>
      <c r="Q381">
        <v>1</v>
      </c>
      <c r="S381" s="260"/>
      <c r="T381" s="260"/>
      <c r="U381" s="260"/>
      <c r="V381" s="260"/>
      <c r="W381" s="260"/>
    </row>
    <row r="382" spans="2:23" customFormat="1" ht="14" hidden="1">
      <c r="B382" t="s">
        <v>5750</v>
      </c>
      <c r="C382" t="s">
        <v>5751</v>
      </c>
      <c r="D382" t="s">
        <v>5752</v>
      </c>
      <c r="F382" t="s">
        <v>272</v>
      </c>
      <c r="G382">
        <v>1</v>
      </c>
      <c r="H382">
        <v>2</v>
      </c>
      <c r="I382" s="309" t="s">
        <v>3324</v>
      </c>
      <c r="J382">
        <v>3</v>
      </c>
      <c r="K382" s="312" t="s">
        <v>3249</v>
      </c>
      <c r="L382" t="s">
        <v>5969</v>
      </c>
      <c r="M382" s="475">
        <v>0</v>
      </c>
      <c r="N382" s="475">
        <v>0</v>
      </c>
      <c r="O382" s="475">
        <v>0</v>
      </c>
      <c r="P382" s="475">
        <v>0</v>
      </c>
      <c r="Q382" s="475">
        <v>0</v>
      </c>
      <c r="S382" s="260"/>
      <c r="T382" s="260"/>
      <c r="U382" s="260"/>
      <c r="V382" s="260"/>
      <c r="W382" s="260"/>
    </row>
    <row r="383" spans="2:23" customFormat="1" ht="14">
      <c r="B383" t="s">
        <v>5827</v>
      </c>
      <c r="C383" t="s">
        <v>5828</v>
      </c>
      <c r="D383" t="s">
        <v>5829</v>
      </c>
      <c r="E383" t="s">
        <v>5352</v>
      </c>
      <c r="F383" t="s">
        <v>272</v>
      </c>
      <c r="G383">
        <v>3</v>
      </c>
      <c r="H383">
        <v>4</v>
      </c>
      <c r="I383" s="309" t="s">
        <v>3324</v>
      </c>
      <c r="J383">
        <v>3</v>
      </c>
      <c r="K383" s="312" t="s">
        <v>3256</v>
      </c>
      <c r="L383" t="s">
        <v>5969</v>
      </c>
      <c r="M383">
        <v>1</v>
      </c>
      <c r="N383">
        <v>0</v>
      </c>
      <c r="O383">
        <v>2</v>
      </c>
      <c r="P383">
        <v>2</v>
      </c>
      <c r="Q383">
        <v>2</v>
      </c>
      <c r="S383" s="260"/>
      <c r="T383" s="260"/>
      <c r="U383" s="260"/>
      <c r="V383" s="260"/>
      <c r="W383" s="260"/>
    </row>
    <row r="384" spans="2:23" customFormat="1" ht="14">
      <c r="B384" s="480" t="s">
        <v>5978</v>
      </c>
      <c r="C384" t="s">
        <v>5848</v>
      </c>
      <c r="D384" t="s">
        <v>5849</v>
      </c>
      <c r="E384" t="s">
        <v>5213</v>
      </c>
      <c r="F384" t="s">
        <v>272</v>
      </c>
      <c r="G384">
        <v>0</v>
      </c>
      <c r="H384">
        <v>4</v>
      </c>
      <c r="I384" s="309" t="s">
        <v>3324</v>
      </c>
      <c r="J384">
        <v>3</v>
      </c>
      <c r="K384" s="312" t="s">
        <v>3239</v>
      </c>
      <c r="L384" t="s">
        <v>5969</v>
      </c>
      <c r="M384" s="475">
        <v>0</v>
      </c>
      <c r="N384" s="475">
        <v>0</v>
      </c>
      <c r="O384" s="475">
        <v>0</v>
      </c>
      <c r="P384">
        <v>1</v>
      </c>
      <c r="Q384">
        <v>1</v>
      </c>
      <c r="S384" s="260"/>
      <c r="T384" s="260"/>
      <c r="U384" s="260"/>
      <c r="V384" s="260"/>
      <c r="W384" s="260"/>
    </row>
    <row r="385" spans="2:23" customFormat="1" ht="14" hidden="1">
      <c r="B385" t="s">
        <v>5744</v>
      </c>
      <c r="C385" t="s">
        <v>5745</v>
      </c>
      <c r="D385" t="s">
        <v>5746</v>
      </c>
      <c r="F385" t="s">
        <v>5153</v>
      </c>
      <c r="G385">
        <v>3</v>
      </c>
      <c r="I385" s="309" t="s">
        <v>3324</v>
      </c>
      <c r="J385">
        <v>3</v>
      </c>
      <c r="K385" s="312" t="s">
        <v>3249</v>
      </c>
      <c r="L385" t="s">
        <v>5969</v>
      </c>
      <c r="M385" s="475">
        <v>0</v>
      </c>
      <c r="N385" s="475">
        <v>0</v>
      </c>
      <c r="O385" s="475">
        <v>0</v>
      </c>
      <c r="P385" s="475">
        <v>0</v>
      </c>
      <c r="Q385" s="475">
        <v>0</v>
      </c>
      <c r="S385" s="260"/>
      <c r="T385" s="260"/>
      <c r="U385" s="260"/>
      <c r="V385" s="260"/>
      <c r="W385" s="260"/>
    </row>
    <row r="386" spans="2:23" customFormat="1" ht="14" hidden="1">
      <c r="B386" t="s">
        <v>5753</v>
      </c>
      <c r="C386" t="s">
        <v>5754</v>
      </c>
      <c r="D386" t="s">
        <v>5755</v>
      </c>
      <c r="F386" t="s">
        <v>253</v>
      </c>
      <c r="I386" s="309" t="s">
        <v>3324</v>
      </c>
      <c r="J386">
        <v>3</v>
      </c>
      <c r="K386" t="s">
        <v>457</v>
      </c>
      <c r="L386" t="s">
        <v>5969</v>
      </c>
      <c r="M386" s="475">
        <v>0</v>
      </c>
      <c r="N386" s="475">
        <v>0</v>
      </c>
      <c r="O386" s="475">
        <v>0</v>
      </c>
      <c r="P386" s="475">
        <v>0</v>
      </c>
      <c r="Q386" s="475">
        <v>0</v>
      </c>
      <c r="S386" s="260"/>
      <c r="T386" s="260"/>
      <c r="U386" s="260"/>
      <c r="V386" s="260"/>
      <c r="W386" s="260"/>
    </row>
    <row r="387" spans="2:23" customFormat="1" ht="14" hidden="1">
      <c r="B387" t="s">
        <v>5963</v>
      </c>
      <c r="C387" t="s">
        <v>5964</v>
      </c>
      <c r="D387" t="s">
        <v>5965</v>
      </c>
      <c r="F387" t="s">
        <v>253</v>
      </c>
      <c r="I387" s="309" t="s">
        <v>3324</v>
      </c>
      <c r="J387">
        <v>4</v>
      </c>
      <c r="K387" s="312" t="s">
        <v>3249</v>
      </c>
      <c r="L387" t="s">
        <v>5969</v>
      </c>
      <c r="M387" s="475">
        <v>0</v>
      </c>
      <c r="N387" s="475">
        <v>0</v>
      </c>
      <c r="O387" s="475">
        <v>0</v>
      </c>
      <c r="P387" s="475">
        <v>0</v>
      </c>
      <c r="Q387" s="475">
        <v>0</v>
      </c>
      <c r="S387" s="260"/>
      <c r="T387" s="260"/>
      <c r="U387" s="260"/>
      <c r="V387" s="260"/>
      <c r="W387" s="260"/>
    </row>
    <row r="388" spans="2:23" customFormat="1" ht="14">
      <c r="B388" s="480" t="s">
        <v>5972</v>
      </c>
      <c r="C388" t="s">
        <v>5742</v>
      </c>
      <c r="D388" t="s">
        <v>5743</v>
      </c>
      <c r="F388" t="s">
        <v>272</v>
      </c>
      <c r="G388">
        <v>4</v>
      </c>
      <c r="H388">
        <v>5</v>
      </c>
      <c r="I388" s="309" t="s">
        <v>3324</v>
      </c>
      <c r="J388">
        <v>5</v>
      </c>
      <c r="K388" s="312" t="s">
        <v>3239</v>
      </c>
      <c r="L388" t="s">
        <v>5969</v>
      </c>
      <c r="M388" s="475">
        <v>0</v>
      </c>
      <c r="N388">
        <v>1</v>
      </c>
      <c r="O388">
        <v>1</v>
      </c>
      <c r="P388" s="475">
        <v>0</v>
      </c>
      <c r="Q388">
        <v>1</v>
      </c>
      <c r="S388" s="260"/>
      <c r="T388" s="260"/>
      <c r="U388" s="260"/>
      <c r="V388" s="260"/>
      <c r="W388" s="260"/>
    </row>
    <row r="389" spans="2:23" customFormat="1" ht="14">
      <c r="B389" s="480" t="s">
        <v>6492</v>
      </c>
      <c r="C389" t="s">
        <v>5830</v>
      </c>
      <c r="D389" t="s">
        <v>5831</v>
      </c>
      <c r="F389" t="s">
        <v>253</v>
      </c>
      <c r="I389" s="547" t="s">
        <v>3339</v>
      </c>
      <c r="J389">
        <v>1</v>
      </c>
      <c r="K389" s="312" t="s">
        <v>3256</v>
      </c>
      <c r="L389" t="s">
        <v>5969</v>
      </c>
      <c r="M389">
        <v>2</v>
      </c>
      <c r="N389" s="475">
        <v>0</v>
      </c>
      <c r="O389" s="475">
        <v>0</v>
      </c>
      <c r="P389">
        <v>2</v>
      </c>
      <c r="Q389">
        <v>0</v>
      </c>
      <c r="S389" s="260"/>
      <c r="T389" s="260"/>
      <c r="U389" s="260"/>
      <c r="V389" s="260"/>
      <c r="W389" s="260"/>
    </row>
    <row r="390" spans="2:23" customFormat="1" ht="14" hidden="1">
      <c r="B390" t="s">
        <v>5717</v>
      </c>
      <c r="C390" t="s">
        <v>5718</v>
      </c>
      <c r="D390" t="s">
        <v>5719</v>
      </c>
      <c r="E390" t="s">
        <v>5352</v>
      </c>
      <c r="F390" t="s">
        <v>272</v>
      </c>
      <c r="G390">
        <v>2</v>
      </c>
      <c r="H390">
        <v>3</v>
      </c>
      <c r="I390" s="547" t="s">
        <v>3339</v>
      </c>
      <c r="J390">
        <v>2</v>
      </c>
      <c r="K390" t="s">
        <v>457</v>
      </c>
      <c r="L390" t="s">
        <v>5969</v>
      </c>
      <c r="M390" s="475">
        <v>0</v>
      </c>
      <c r="N390" s="475">
        <v>0</v>
      </c>
      <c r="O390" s="475">
        <v>0</v>
      </c>
      <c r="P390" s="475">
        <v>0</v>
      </c>
      <c r="Q390" s="475">
        <v>0</v>
      </c>
      <c r="S390" s="260"/>
      <c r="T390" s="260"/>
      <c r="U390" s="260"/>
      <c r="V390" s="260"/>
      <c r="W390" s="260"/>
    </row>
    <row r="391" spans="2:23" customFormat="1" ht="14" hidden="1">
      <c r="B391" t="s">
        <v>5714</v>
      </c>
      <c r="C391" t="s">
        <v>5715</v>
      </c>
      <c r="D391" t="s">
        <v>5716</v>
      </c>
      <c r="F391" t="s">
        <v>253</v>
      </c>
      <c r="I391" s="547" t="s">
        <v>3339</v>
      </c>
      <c r="J391">
        <v>2</v>
      </c>
      <c r="K391" s="312" t="s">
        <v>3249</v>
      </c>
      <c r="L391" t="s">
        <v>5969</v>
      </c>
      <c r="M391" s="475">
        <v>0</v>
      </c>
      <c r="N391" s="475">
        <v>0</v>
      </c>
      <c r="O391" s="475">
        <v>0</v>
      </c>
      <c r="P391" s="475">
        <v>0</v>
      </c>
      <c r="Q391" s="475">
        <v>0</v>
      </c>
      <c r="S391" s="260"/>
      <c r="T391" s="260"/>
      <c r="U391" s="260"/>
      <c r="V391" s="260"/>
      <c r="W391" s="260"/>
    </row>
    <row r="392" spans="2:23" customFormat="1" ht="14" hidden="1">
      <c r="B392" t="s">
        <v>5767</v>
      </c>
      <c r="C392" t="s">
        <v>5768</v>
      </c>
      <c r="D392" t="s">
        <v>5769</v>
      </c>
      <c r="F392" t="s">
        <v>272</v>
      </c>
      <c r="G392">
        <v>3</v>
      </c>
      <c r="H392">
        <v>2</v>
      </c>
      <c r="I392" s="547" t="s">
        <v>3339</v>
      </c>
      <c r="J392">
        <v>3</v>
      </c>
      <c r="K392" s="312" t="s">
        <v>3249</v>
      </c>
      <c r="L392" t="s">
        <v>5969</v>
      </c>
      <c r="M392" s="475">
        <v>0</v>
      </c>
      <c r="N392" s="475">
        <v>0</v>
      </c>
      <c r="O392" s="475">
        <v>0</v>
      </c>
      <c r="P392" s="475">
        <v>0</v>
      </c>
      <c r="Q392" s="475">
        <v>0</v>
      </c>
      <c r="S392" s="260"/>
      <c r="T392" s="260"/>
      <c r="U392" s="260"/>
      <c r="V392" s="260"/>
      <c r="W392" s="260"/>
    </row>
    <row r="393" spans="2:23" customFormat="1" ht="14" hidden="1">
      <c r="B393" t="s">
        <v>5966</v>
      </c>
      <c r="C393" t="s">
        <v>5967</v>
      </c>
      <c r="D393" t="s">
        <v>5968</v>
      </c>
      <c r="F393" t="s">
        <v>253</v>
      </c>
      <c r="I393" s="547" t="s">
        <v>3339</v>
      </c>
      <c r="J393">
        <v>3</v>
      </c>
      <c r="K393" t="s">
        <v>457</v>
      </c>
      <c r="L393" t="s">
        <v>5969</v>
      </c>
      <c r="M393" s="475">
        <v>0</v>
      </c>
      <c r="N393" s="475">
        <v>0</v>
      </c>
      <c r="O393" s="475">
        <v>0</v>
      </c>
      <c r="P393" s="475">
        <v>0</v>
      </c>
      <c r="Q393" s="475">
        <v>0</v>
      </c>
      <c r="S393" s="260"/>
      <c r="T393" s="260"/>
      <c r="U393" s="260"/>
      <c r="V393" s="260"/>
      <c r="W393" s="260"/>
    </row>
    <row r="394" spans="2:23" customFormat="1" ht="14" hidden="1">
      <c r="B394" t="s">
        <v>5897</v>
      </c>
      <c r="C394" t="s">
        <v>5898</v>
      </c>
      <c r="D394" t="s">
        <v>5899</v>
      </c>
      <c r="F394" t="s">
        <v>272</v>
      </c>
      <c r="G394">
        <v>3</v>
      </c>
      <c r="H394">
        <v>5</v>
      </c>
      <c r="I394" s="547" t="s">
        <v>3339</v>
      </c>
      <c r="J394">
        <v>4</v>
      </c>
      <c r="K394" s="312" t="s">
        <v>3249</v>
      </c>
      <c r="L394" t="s">
        <v>5969</v>
      </c>
      <c r="M394" s="475">
        <v>0</v>
      </c>
      <c r="N394" s="475">
        <v>0</v>
      </c>
      <c r="O394" s="475">
        <v>0</v>
      </c>
      <c r="P394" s="475">
        <v>0</v>
      </c>
      <c r="Q394" s="475">
        <v>0</v>
      </c>
      <c r="S394" s="260"/>
      <c r="T394" s="260"/>
      <c r="U394" s="260"/>
      <c r="V394" s="260"/>
      <c r="W394" s="260"/>
    </row>
    <row r="395" spans="2:23" customFormat="1" ht="14">
      <c r="B395" t="s">
        <v>5871</v>
      </c>
      <c r="C395" t="s">
        <v>5872</v>
      </c>
      <c r="D395" t="s">
        <v>5873</v>
      </c>
      <c r="E395" t="s">
        <v>5132</v>
      </c>
      <c r="F395" t="s">
        <v>272</v>
      </c>
      <c r="G395">
        <v>5</v>
      </c>
      <c r="H395">
        <v>5</v>
      </c>
      <c r="I395" s="547" t="s">
        <v>3339</v>
      </c>
      <c r="J395">
        <v>5</v>
      </c>
      <c r="K395" s="312" t="s">
        <v>3239</v>
      </c>
      <c r="L395" t="s">
        <v>5969</v>
      </c>
      <c r="M395">
        <v>1</v>
      </c>
      <c r="N395">
        <v>1</v>
      </c>
      <c r="O395">
        <v>1</v>
      </c>
      <c r="P395">
        <v>1</v>
      </c>
      <c r="Q395">
        <v>1</v>
      </c>
      <c r="S395" s="260"/>
      <c r="T395" s="260"/>
      <c r="U395" s="260"/>
      <c r="V395" s="485" t="s">
        <v>5984</v>
      </c>
      <c r="W395" s="260"/>
    </row>
    <row r="396" spans="2:23" customFormat="1" ht="14" hidden="1">
      <c r="B396" t="s">
        <v>5908</v>
      </c>
      <c r="C396" t="s">
        <v>5909</v>
      </c>
      <c r="D396" t="s">
        <v>5910</v>
      </c>
      <c r="E396" t="s">
        <v>5610</v>
      </c>
      <c r="F396" t="s">
        <v>272</v>
      </c>
      <c r="G396">
        <v>5</v>
      </c>
      <c r="H396">
        <v>5</v>
      </c>
      <c r="I396" s="547" t="s">
        <v>3339</v>
      </c>
      <c r="J396">
        <v>5</v>
      </c>
      <c r="K396" t="s">
        <v>457</v>
      </c>
      <c r="L396" t="s">
        <v>5969</v>
      </c>
      <c r="M396" s="475">
        <v>0</v>
      </c>
      <c r="N396" s="475">
        <v>0</v>
      </c>
      <c r="O396" s="475">
        <v>0</v>
      </c>
      <c r="P396" s="475">
        <v>0</v>
      </c>
      <c r="Q396" s="475">
        <v>0</v>
      </c>
      <c r="S396" s="260"/>
      <c r="T396" s="260"/>
      <c r="U396" s="260"/>
      <c r="V396" s="260"/>
      <c r="W396" s="260"/>
    </row>
    <row r="397" spans="2:23" customFormat="1" ht="14">
      <c r="B397" s="480" t="s">
        <v>6493</v>
      </c>
      <c r="C397" t="s">
        <v>5932</v>
      </c>
      <c r="D397" t="s">
        <v>5933</v>
      </c>
      <c r="F397" t="s">
        <v>5153</v>
      </c>
      <c r="G397">
        <v>3</v>
      </c>
      <c r="I397" s="547" t="s">
        <v>3339</v>
      </c>
      <c r="J397">
        <v>6</v>
      </c>
      <c r="K397" s="312" t="s">
        <v>3256</v>
      </c>
      <c r="L397" t="s">
        <v>5969</v>
      </c>
      <c r="M397">
        <v>1</v>
      </c>
      <c r="N397">
        <v>1</v>
      </c>
      <c r="O397" s="480">
        <v>1</v>
      </c>
      <c r="P397">
        <v>1</v>
      </c>
      <c r="Q397">
        <v>2</v>
      </c>
      <c r="S397" s="260"/>
      <c r="T397" s="260"/>
      <c r="U397" s="260"/>
      <c r="V397" s="260"/>
      <c r="W397" s="260"/>
    </row>
    <row r="398" spans="2:23" customFormat="1" ht="14">
      <c r="B398" s="480" t="s">
        <v>5986</v>
      </c>
      <c r="C398" t="s">
        <v>5895</v>
      </c>
      <c r="D398" t="s">
        <v>5896</v>
      </c>
      <c r="F398" t="s">
        <v>272</v>
      </c>
      <c r="G398">
        <v>7</v>
      </c>
      <c r="H398">
        <v>5</v>
      </c>
      <c r="I398" s="547" t="s">
        <v>3339</v>
      </c>
      <c r="J398">
        <v>8</v>
      </c>
      <c r="K398" s="312" t="s">
        <v>3239</v>
      </c>
      <c r="L398" t="s">
        <v>5969</v>
      </c>
      <c r="M398">
        <v>1</v>
      </c>
      <c r="N398" s="475">
        <v>0</v>
      </c>
      <c r="O398" s="475">
        <v>0</v>
      </c>
      <c r="P398">
        <v>1</v>
      </c>
      <c r="Q398" s="475">
        <v>0</v>
      </c>
      <c r="S398" s="260"/>
      <c r="T398" s="260"/>
      <c r="U398" s="260"/>
      <c r="V398" s="260"/>
      <c r="W398" s="260"/>
    </row>
    <row r="399" spans="2:23" customFormat="1" ht="14" hidden="1">
      <c r="B399" t="s">
        <v>5905</v>
      </c>
      <c r="C399" t="s">
        <v>5906</v>
      </c>
      <c r="D399" t="s">
        <v>5907</v>
      </c>
      <c r="F399" t="s">
        <v>253</v>
      </c>
      <c r="I399" s="309" t="s">
        <v>3356</v>
      </c>
      <c r="J399">
        <v>1</v>
      </c>
      <c r="K399" s="312" t="s">
        <v>3249</v>
      </c>
      <c r="L399" t="s">
        <v>5969</v>
      </c>
      <c r="M399" s="475">
        <v>0</v>
      </c>
      <c r="N399" s="475">
        <v>0</v>
      </c>
      <c r="O399" s="475">
        <v>0</v>
      </c>
      <c r="P399" s="475">
        <v>0</v>
      </c>
      <c r="Q399" s="475">
        <v>0</v>
      </c>
      <c r="S399" s="260"/>
      <c r="T399" s="260"/>
      <c r="U399" s="260"/>
      <c r="V399" s="260"/>
      <c r="W399" s="260"/>
    </row>
    <row r="400" spans="2:23" customFormat="1" ht="14" hidden="1">
      <c r="B400" t="s">
        <v>5759</v>
      </c>
      <c r="C400" t="s">
        <v>5760</v>
      </c>
      <c r="D400" t="s">
        <v>5631</v>
      </c>
      <c r="E400" t="s">
        <v>5132</v>
      </c>
      <c r="F400" t="s">
        <v>272</v>
      </c>
      <c r="G400">
        <v>1</v>
      </c>
      <c r="H400">
        <v>5</v>
      </c>
      <c r="I400" s="309" t="s">
        <v>3356</v>
      </c>
      <c r="J400">
        <v>2</v>
      </c>
      <c r="K400" t="s">
        <v>457</v>
      </c>
      <c r="L400" t="s">
        <v>5969</v>
      </c>
      <c r="M400" s="475">
        <v>0</v>
      </c>
      <c r="N400" s="475">
        <v>0</v>
      </c>
      <c r="O400" s="475">
        <v>0</v>
      </c>
      <c r="P400" s="475">
        <v>0</v>
      </c>
      <c r="Q400" s="475">
        <v>0</v>
      </c>
      <c r="S400" s="260"/>
      <c r="T400" s="260"/>
      <c r="U400" s="260"/>
      <c r="V400" s="260"/>
      <c r="W400" s="260"/>
    </row>
    <row r="401" spans="2:23" customFormat="1" ht="14">
      <c r="B401" t="s">
        <v>5920</v>
      </c>
      <c r="C401" t="s">
        <v>5921</v>
      </c>
      <c r="D401" t="s">
        <v>5922</v>
      </c>
      <c r="F401" t="s">
        <v>272</v>
      </c>
      <c r="G401">
        <v>3</v>
      </c>
      <c r="H401">
        <v>3</v>
      </c>
      <c r="I401" s="309" t="s">
        <v>3356</v>
      </c>
      <c r="J401">
        <v>3</v>
      </c>
      <c r="K401" s="312" t="s">
        <v>3256</v>
      </c>
      <c r="L401" t="s">
        <v>5969</v>
      </c>
      <c r="M401">
        <v>2</v>
      </c>
      <c r="N401">
        <v>2</v>
      </c>
      <c r="O401" s="475">
        <v>0</v>
      </c>
      <c r="P401">
        <v>0</v>
      </c>
      <c r="Q401">
        <v>1</v>
      </c>
      <c r="S401" s="260"/>
      <c r="T401" s="260"/>
      <c r="U401" s="260"/>
      <c r="V401" s="260"/>
      <c r="W401" s="260"/>
    </row>
    <row r="402" spans="2:23" customFormat="1" ht="14" hidden="1">
      <c r="B402" t="s">
        <v>5764</v>
      </c>
      <c r="C402" t="s">
        <v>5765</v>
      </c>
      <c r="D402" t="s">
        <v>5766</v>
      </c>
      <c r="E402" t="s">
        <v>5132</v>
      </c>
      <c r="F402" t="s">
        <v>272</v>
      </c>
      <c r="G402">
        <v>3</v>
      </c>
      <c r="H402">
        <v>4</v>
      </c>
      <c r="I402" s="309" t="s">
        <v>3356</v>
      </c>
      <c r="J402">
        <v>3</v>
      </c>
      <c r="K402" t="s">
        <v>457</v>
      </c>
      <c r="L402" t="s">
        <v>5969</v>
      </c>
      <c r="M402" s="475">
        <v>0</v>
      </c>
      <c r="N402" s="475">
        <v>0</v>
      </c>
      <c r="O402" s="475">
        <v>0</v>
      </c>
      <c r="P402" s="475">
        <v>0</v>
      </c>
      <c r="Q402" s="475">
        <v>0</v>
      </c>
      <c r="S402" s="260"/>
      <c r="T402" s="260"/>
      <c r="U402" s="260"/>
      <c r="V402" s="260"/>
      <c r="W402" s="260"/>
    </row>
    <row r="403" spans="2:23" customFormat="1" ht="14" hidden="1">
      <c r="B403" t="s">
        <v>5761</v>
      </c>
      <c r="C403" t="s">
        <v>5762</v>
      </c>
      <c r="D403" t="s">
        <v>5763</v>
      </c>
      <c r="F403" t="s">
        <v>253</v>
      </c>
      <c r="I403" s="309" t="s">
        <v>3356</v>
      </c>
      <c r="J403">
        <v>3</v>
      </c>
      <c r="K403" s="312" t="s">
        <v>3249</v>
      </c>
      <c r="L403" t="s">
        <v>5969</v>
      </c>
      <c r="M403" s="475">
        <v>0</v>
      </c>
      <c r="N403" s="475">
        <v>0</v>
      </c>
      <c r="O403" s="475">
        <v>0</v>
      </c>
      <c r="P403" s="475">
        <v>0</v>
      </c>
      <c r="Q403" s="475">
        <v>0</v>
      </c>
      <c r="S403" s="260"/>
      <c r="T403" s="260"/>
      <c r="U403" s="260"/>
      <c r="V403" s="260"/>
      <c r="W403" s="260"/>
    </row>
    <row r="404" spans="2:23" customFormat="1" ht="14" hidden="1">
      <c r="B404" t="s">
        <v>5879</v>
      </c>
      <c r="C404" t="s">
        <v>5880</v>
      </c>
      <c r="D404" t="s">
        <v>5881</v>
      </c>
      <c r="E404" t="s">
        <v>5132</v>
      </c>
      <c r="F404" t="s">
        <v>272</v>
      </c>
      <c r="G404">
        <v>4</v>
      </c>
      <c r="H404">
        <v>3</v>
      </c>
      <c r="I404" s="309" t="s">
        <v>3356</v>
      </c>
      <c r="J404">
        <v>4</v>
      </c>
      <c r="K404" s="312" t="s">
        <v>3249</v>
      </c>
      <c r="L404" t="s">
        <v>5969</v>
      </c>
      <c r="M404" s="475">
        <v>0</v>
      </c>
      <c r="N404" s="475">
        <v>0</v>
      </c>
      <c r="O404" s="475">
        <v>0</v>
      </c>
      <c r="P404" s="475">
        <v>0</v>
      </c>
      <c r="Q404" s="475">
        <v>0</v>
      </c>
      <c r="S404" s="260"/>
      <c r="T404" s="260"/>
      <c r="U404" s="260"/>
      <c r="V404" s="260"/>
      <c r="W404" s="260"/>
    </row>
    <row r="405" spans="2:23" customFormat="1" ht="14">
      <c r="B405" s="480" t="s">
        <v>6499</v>
      </c>
      <c r="C405" t="s">
        <v>5846</v>
      </c>
      <c r="D405" t="s">
        <v>5847</v>
      </c>
      <c r="F405" t="s">
        <v>253</v>
      </c>
      <c r="I405" s="309" t="s">
        <v>3356</v>
      </c>
      <c r="J405">
        <v>4</v>
      </c>
      <c r="K405" s="312" t="s">
        <v>3256</v>
      </c>
      <c r="L405" t="s">
        <v>5969</v>
      </c>
      <c r="M405">
        <v>0</v>
      </c>
      <c r="N405">
        <v>2</v>
      </c>
      <c r="O405" s="475">
        <v>0</v>
      </c>
      <c r="P405">
        <v>2</v>
      </c>
      <c r="Q405">
        <v>1</v>
      </c>
      <c r="S405" s="260"/>
      <c r="T405" s="260"/>
      <c r="U405" s="260"/>
      <c r="V405" s="260"/>
      <c r="W405" s="260"/>
    </row>
    <row r="406" spans="2:23" customFormat="1" ht="14" hidden="1">
      <c r="B406" t="s">
        <v>5679</v>
      </c>
      <c r="C406" t="s">
        <v>5680</v>
      </c>
      <c r="D406" t="s">
        <v>5681</v>
      </c>
      <c r="E406" t="s">
        <v>5132</v>
      </c>
      <c r="F406" t="s">
        <v>272</v>
      </c>
      <c r="G406">
        <v>6</v>
      </c>
      <c r="H406">
        <v>4</v>
      </c>
      <c r="I406" s="309" t="s">
        <v>3356</v>
      </c>
      <c r="J406">
        <v>6</v>
      </c>
      <c r="K406" t="s">
        <v>457</v>
      </c>
      <c r="L406" t="s">
        <v>5969</v>
      </c>
      <c r="M406" s="475">
        <v>0</v>
      </c>
      <c r="N406" s="475">
        <v>0</v>
      </c>
      <c r="O406" s="475">
        <v>0</v>
      </c>
      <c r="P406" s="475">
        <v>0</v>
      </c>
      <c r="Q406" s="475">
        <v>0</v>
      </c>
      <c r="S406" s="260"/>
      <c r="T406" s="260"/>
      <c r="U406" s="260"/>
      <c r="V406" s="260"/>
      <c r="W406" s="260"/>
    </row>
    <row r="407" spans="2:23" customFormat="1" ht="14">
      <c r="B407" s="480" t="s">
        <v>5980</v>
      </c>
      <c r="C407" t="s">
        <v>5835</v>
      </c>
      <c r="D407" t="s">
        <v>5836</v>
      </c>
      <c r="E407" t="s">
        <v>5132</v>
      </c>
      <c r="F407" t="s">
        <v>272</v>
      </c>
      <c r="G407">
        <v>8</v>
      </c>
      <c r="H407">
        <v>8</v>
      </c>
      <c r="I407" s="309" t="s">
        <v>3356</v>
      </c>
      <c r="J407">
        <v>6</v>
      </c>
      <c r="K407" s="312" t="s">
        <v>3239</v>
      </c>
      <c r="L407" t="s">
        <v>5969</v>
      </c>
      <c r="M407" s="475">
        <v>0</v>
      </c>
      <c r="N407">
        <v>1</v>
      </c>
      <c r="O407" s="475">
        <v>0</v>
      </c>
      <c r="P407" s="475">
        <v>0</v>
      </c>
      <c r="Q407" s="475">
        <v>0</v>
      </c>
      <c r="S407" s="260"/>
      <c r="T407" s="260"/>
      <c r="U407" s="260"/>
      <c r="V407" s="260"/>
      <c r="W407" s="260"/>
    </row>
    <row r="408" spans="2:23" customFormat="1" ht="14">
      <c r="B408" s="480" t="s">
        <v>5988</v>
      </c>
      <c r="C408" t="s">
        <v>5869</v>
      </c>
      <c r="D408" t="s">
        <v>5870</v>
      </c>
      <c r="F408" t="s">
        <v>253</v>
      </c>
      <c r="I408" s="309" t="s">
        <v>3356</v>
      </c>
      <c r="J408">
        <v>6</v>
      </c>
      <c r="K408" s="312" t="s">
        <v>3239</v>
      </c>
      <c r="L408" t="s">
        <v>5969</v>
      </c>
      <c r="M408">
        <v>1</v>
      </c>
      <c r="N408">
        <v>1</v>
      </c>
      <c r="O408">
        <v>1</v>
      </c>
      <c r="P408">
        <v>1</v>
      </c>
      <c r="Q408" s="715">
        <v>0</v>
      </c>
      <c r="S408" s="260"/>
      <c r="T408" s="260"/>
      <c r="U408" s="260"/>
      <c r="V408" s="260"/>
      <c r="W408" s="260"/>
    </row>
    <row r="409" spans="2:23" customFormat="1" ht="14" hidden="1">
      <c r="B409" t="s">
        <v>5729</v>
      </c>
      <c r="C409" t="s">
        <v>5730</v>
      </c>
      <c r="D409" t="s">
        <v>5731</v>
      </c>
      <c r="F409" t="s">
        <v>253</v>
      </c>
      <c r="I409" s="309" t="s">
        <v>3370</v>
      </c>
      <c r="J409">
        <v>1</v>
      </c>
      <c r="K409" s="312" t="s">
        <v>3249</v>
      </c>
      <c r="L409" t="s">
        <v>5969</v>
      </c>
      <c r="M409" s="475">
        <v>0</v>
      </c>
      <c r="N409" s="475">
        <v>0</v>
      </c>
      <c r="O409" s="475">
        <v>0</v>
      </c>
      <c r="P409" s="475">
        <v>0</v>
      </c>
      <c r="Q409" s="475">
        <v>0</v>
      </c>
      <c r="S409" s="260"/>
      <c r="T409" s="260"/>
      <c r="U409" s="260"/>
      <c r="V409" s="260"/>
      <c r="W409" s="260"/>
    </row>
    <row r="410" spans="2:23" customFormat="1" ht="14" hidden="1">
      <c r="B410" t="s">
        <v>5711</v>
      </c>
      <c r="C410" t="s">
        <v>5712</v>
      </c>
      <c r="D410" t="s">
        <v>5713</v>
      </c>
      <c r="E410" t="s">
        <v>5610</v>
      </c>
      <c r="F410" t="s">
        <v>272</v>
      </c>
      <c r="G410">
        <v>3</v>
      </c>
      <c r="H410">
        <v>2</v>
      </c>
      <c r="I410" s="309" t="s">
        <v>3370</v>
      </c>
      <c r="J410">
        <v>2</v>
      </c>
      <c r="K410" t="s">
        <v>457</v>
      </c>
      <c r="L410" t="s">
        <v>5969</v>
      </c>
      <c r="M410" s="475">
        <v>0</v>
      </c>
      <c r="N410" s="475">
        <v>0</v>
      </c>
      <c r="O410" s="475">
        <v>0</v>
      </c>
      <c r="P410" s="475">
        <v>0</v>
      </c>
      <c r="Q410" s="475">
        <v>0</v>
      </c>
      <c r="S410" s="260"/>
      <c r="T410" s="260"/>
      <c r="U410" s="260"/>
      <c r="V410" s="260"/>
      <c r="W410" s="260"/>
    </row>
    <row r="411" spans="2:23" customFormat="1" ht="14" hidden="1">
      <c r="B411" t="s">
        <v>5732</v>
      </c>
      <c r="C411" t="s">
        <v>5733</v>
      </c>
      <c r="D411" t="s">
        <v>5734</v>
      </c>
      <c r="E411" t="s">
        <v>5610</v>
      </c>
      <c r="F411" t="s">
        <v>272</v>
      </c>
      <c r="G411">
        <v>1</v>
      </c>
      <c r="H411">
        <v>3</v>
      </c>
      <c r="I411" s="309" t="s">
        <v>3370</v>
      </c>
      <c r="J411">
        <v>2</v>
      </c>
      <c r="K411" s="312" t="s">
        <v>3249</v>
      </c>
      <c r="L411" t="s">
        <v>5969</v>
      </c>
      <c r="M411" s="475">
        <v>0</v>
      </c>
      <c r="N411" s="475">
        <v>0</v>
      </c>
      <c r="O411" s="475">
        <v>0</v>
      </c>
      <c r="P411" s="475">
        <v>0</v>
      </c>
      <c r="Q411" s="475">
        <v>0</v>
      </c>
      <c r="S411" s="260"/>
      <c r="T411" s="260"/>
      <c r="U411" s="260"/>
      <c r="V411" s="260"/>
      <c r="W411" s="260"/>
    </row>
    <row r="412" spans="2:23" customFormat="1" ht="14">
      <c r="B412" s="480" t="s">
        <v>6515</v>
      </c>
      <c r="C412" t="s">
        <v>5911</v>
      </c>
      <c r="D412" t="s">
        <v>5912</v>
      </c>
      <c r="F412" t="s">
        <v>272</v>
      </c>
      <c r="G412">
        <v>1</v>
      </c>
      <c r="H412">
        <v>4</v>
      </c>
      <c r="I412" s="309" t="s">
        <v>3370</v>
      </c>
      <c r="J412">
        <v>2</v>
      </c>
      <c r="K412" s="312" t="s">
        <v>3239</v>
      </c>
      <c r="L412" t="s">
        <v>5969</v>
      </c>
      <c r="M412" s="715">
        <v>0</v>
      </c>
      <c r="N412">
        <v>1</v>
      </c>
      <c r="O412">
        <v>1</v>
      </c>
      <c r="P412">
        <v>1</v>
      </c>
      <c r="Q412">
        <v>1</v>
      </c>
      <c r="S412" s="260"/>
      <c r="T412" s="260"/>
      <c r="U412" s="260"/>
      <c r="V412" s="260"/>
      <c r="W412" s="260"/>
    </row>
    <row r="413" spans="2:23" customFormat="1" ht="14" hidden="1">
      <c r="B413" t="s">
        <v>5735</v>
      </c>
      <c r="C413" t="s">
        <v>5736</v>
      </c>
      <c r="D413" t="s">
        <v>5737</v>
      </c>
      <c r="F413" t="s">
        <v>253</v>
      </c>
      <c r="I413" s="309" t="s">
        <v>3370</v>
      </c>
      <c r="J413">
        <v>2</v>
      </c>
      <c r="K413" t="s">
        <v>457</v>
      </c>
      <c r="L413" t="s">
        <v>5969</v>
      </c>
      <c r="M413" s="475">
        <v>0</v>
      </c>
      <c r="N413" s="475">
        <v>0</v>
      </c>
      <c r="O413" s="475">
        <v>0</v>
      </c>
      <c r="P413" s="475">
        <v>0</v>
      </c>
      <c r="Q413" s="475">
        <v>0</v>
      </c>
      <c r="S413" s="260"/>
      <c r="T413" s="260"/>
      <c r="U413" s="260"/>
      <c r="V413" s="260"/>
      <c r="W413" s="260"/>
    </row>
    <row r="414" spans="2:23" customFormat="1" ht="14">
      <c r="B414" t="s">
        <v>5902</v>
      </c>
      <c r="C414" t="s">
        <v>5903</v>
      </c>
      <c r="D414" t="s">
        <v>5904</v>
      </c>
      <c r="F414" t="s">
        <v>5153</v>
      </c>
      <c r="G414">
        <v>1</v>
      </c>
      <c r="I414" s="309" t="s">
        <v>3370</v>
      </c>
      <c r="J414">
        <v>2</v>
      </c>
      <c r="K414" s="312" t="s">
        <v>3256</v>
      </c>
      <c r="L414" t="s">
        <v>5969</v>
      </c>
      <c r="M414">
        <v>1</v>
      </c>
      <c r="N414">
        <v>1</v>
      </c>
      <c r="O414">
        <v>2</v>
      </c>
      <c r="P414">
        <v>2</v>
      </c>
      <c r="Q414">
        <v>2</v>
      </c>
      <c r="S414" s="260"/>
      <c r="T414" s="260"/>
      <c r="U414" s="260"/>
      <c r="V414" s="260"/>
      <c r="W414" s="260"/>
    </row>
    <row r="415" spans="2:23" customFormat="1" ht="14" hidden="1">
      <c r="B415" t="s">
        <v>5726</v>
      </c>
      <c r="C415" t="s">
        <v>5727</v>
      </c>
      <c r="D415" t="s">
        <v>5728</v>
      </c>
      <c r="F415" t="s">
        <v>253</v>
      </c>
      <c r="I415" s="309" t="s">
        <v>3370</v>
      </c>
      <c r="J415">
        <v>3</v>
      </c>
      <c r="K415" s="312" t="s">
        <v>3249</v>
      </c>
      <c r="L415" t="s">
        <v>5969</v>
      </c>
      <c r="M415" s="475">
        <v>0</v>
      </c>
      <c r="N415" s="475">
        <v>0</v>
      </c>
      <c r="O415" s="475">
        <v>0</v>
      </c>
      <c r="P415" s="475">
        <v>0</v>
      </c>
      <c r="Q415" s="475">
        <v>0</v>
      </c>
      <c r="S415" s="260"/>
      <c r="T415" s="260"/>
      <c r="U415" s="260"/>
      <c r="V415" s="260"/>
      <c r="W415" s="260"/>
    </row>
    <row r="416" spans="2:23" customFormat="1" ht="14" hidden="1">
      <c r="B416" t="s">
        <v>5738</v>
      </c>
      <c r="C416" t="s">
        <v>5739</v>
      </c>
      <c r="D416" t="s">
        <v>5740</v>
      </c>
      <c r="E416" t="s">
        <v>5741</v>
      </c>
      <c r="F416" t="s">
        <v>272</v>
      </c>
      <c r="G416">
        <v>2</v>
      </c>
      <c r="H416">
        <v>5</v>
      </c>
      <c r="I416" s="309" t="s">
        <v>3370</v>
      </c>
      <c r="J416">
        <v>4</v>
      </c>
      <c r="K416" t="s">
        <v>457</v>
      </c>
      <c r="L416" t="s">
        <v>5969</v>
      </c>
      <c r="M416" s="475">
        <v>0</v>
      </c>
      <c r="N416" s="475">
        <v>0</v>
      </c>
      <c r="O416" s="475">
        <v>0</v>
      </c>
      <c r="P416" s="475">
        <v>0</v>
      </c>
      <c r="Q416" s="475">
        <v>0</v>
      </c>
      <c r="S416" s="260"/>
      <c r="T416" s="260"/>
      <c r="U416" s="260"/>
      <c r="V416" s="260"/>
      <c r="W416" s="260"/>
    </row>
    <row r="417" spans="2:23" customFormat="1" ht="14">
      <c r="B417" s="480" t="s">
        <v>6516</v>
      </c>
      <c r="C417" t="s">
        <v>5888</v>
      </c>
      <c r="D417" t="s">
        <v>5889</v>
      </c>
      <c r="E417" t="s">
        <v>5343</v>
      </c>
      <c r="F417" t="s">
        <v>272</v>
      </c>
      <c r="G417">
        <v>5</v>
      </c>
      <c r="H417">
        <v>5</v>
      </c>
      <c r="I417" s="309" t="s">
        <v>3370</v>
      </c>
      <c r="J417">
        <v>5</v>
      </c>
      <c r="K417" s="312" t="s">
        <v>3256</v>
      </c>
      <c r="L417" t="s">
        <v>5969</v>
      </c>
      <c r="M417">
        <v>0</v>
      </c>
      <c r="N417">
        <v>2</v>
      </c>
      <c r="O417">
        <v>1</v>
      </c>
      <c r="P417">
        <v>1</v>
      </c>
      <c r="Q417">
        <v>1</v>
      </c>
      <c r="S417" s="260"/>
      <c r="T417" s="260"/>
      <c r="U417" s="260"/>
      <c r="V417" s="260"/>
      <c r="W417" s="260"/>
    </row>
    <row r="418" spans="2:23" customFormat="1" ht="14">
      <c r="B418" s="480" t="s">
        <v>5982</v>
      </c>
      <c r="C418" t="s">
        <v>5900</v>
      </c>
      <c r="D418" t="s">
        <v>5901</v>
      </c>
      <c r="F418" t="s">
        <v>272</v>
      </c>
      <c r="G418">
        <v>3</v>
      </c>
      <c r="H418">
        <v>5</v>
      </c>
      <c r="I418" s="309" t="s">
        <v>3370</v>
      </c>
      <c r="J418">
        <v>5</v>
      </c>
      <c r="K418" s="312" t="s">
        <v>3239</v>
      </c>
      <c r="L418" t="s">
        <v>5969</v>
      </c>
      <c r="M418">
        <v>1</v>
      </c>
      <c r="N418">
        <v>1</v>
      </c>
      <c r="O418" s="475">
        <v>0</v>
      </c>
      <c r="P418">
        <v>1</v>
      </c>
      <c r="Q418">
        <v>1</v>
      </c>
      <c r="S418" s="260"/>
      <c r="T418" s="260"/>
      <c r="U418" s="260"/>
      <c r="V418" s="260"/>
      <c r="W418" s="260"/>
    </row>
    <row r="419" spans="2:23" customFormat="1" ht="14" hidden="1">
      <c r="B419" t="s">
        <v>5592</v>
      </c>
      <c r="C419" t="s">
        <v>5593</v>
      </c>
      <c r="D419" t="s">
        <v>5594</v>
      </c>
      <c r="F419" t="s">
        <v>272</v>
      </c>
      <c r="G419">
        <v>1</v>
      </c>
      <c r="H419">
        <v>3</v>
      </c>
      <c r="I419" s="722" t="s">
        <v>410</v>
      </c>
      <c r="J419">
        <v>1</v>
      </c>
      <c r="K419" s="312" t="s">
        <v>3249</v>
      </c>
      <c r="L419" t="s">
        <v>5969</v>
      </c>
      <c r="M419" s="475">
        <v>0</v>
      </c>
      <c r="N419" s="475">
        <v>0</v>
      </c>
      <c r="O419" s="475">
        <v>0</v>
      </c>
      <c r="P419" s="475">
        <v>0</v>
      </c>
      <c r="Q419" s="475">
        <v>0</v>
      </c>
      <c r="S419" s="260"/>
      <c r="T419" s="260"/>
      <c r="U419" s="260"/>
      <c r="V419" s="260"/>
      <c r="W419" s="260"/>
    </row>
    <row r="420" spans="2:23" customFormat="1" ht="14" hidden="1">
      <c r="B420" t="s">
        <v>5595</v>
      </c>
      <c r="C420" t="s">
        <v>5596</v>
      </c>
      <c r="D420" t="s">
        <v>5597</v>
      </c>
      <c r="F420" t="s">
        <v>272</v>
      </c>
      <c r="G420">
        <v>2</v>
      </c>
      <c r="H420">
        <v>1</v>
      </c>
      <c r="I420" s="722" t="s">
        <v>410</v>
      </c>
      <c r="J420">
        <v>2</v>
      </c>
      <c r="K420" t="s">
        <v>457</v>
      </c>
      <c r="L420" t="s">
        <v>5969</v>
      </c>
      <c r="M420" s="475">
        <v>0</v>
      </c>
      <c r="N420" s="475">
        <v>0</v>
      </c>
      <c r="O420" s="475">
        <v>0</v>
      </c>
      <c r="P420" s="475">
        <v>0</v>
      </c>
      <c r="Q420" s="475">
        <v>0</v>
      </c>
      <c r="S420" s="260"/>
      <c r="T420" s="260"/>
      <c r="U420" s="260"/>
      <c r="V420" s="260"/>
      <c r="W420" s="260"/>
    </row>
    <row r="421" spans="2:23" customFormat="1" ht="14" hidden="1">
      <c r="B421" t="s">
        <v>5629</v>
      </c>
      <c r="C421" t="s">
        <v>5630</v>
      </c>
      <c r="D421" t="s">
        <v>5631</v>
      </c>
      <c r="E421" t="s">
        <v>5327</v>
      </c>
      <c r="F421" t="s">
        <v>272</v>
      </c>
      <c r="G421">
        <v>5</v>
      </c>
      <c r="H421">
        <v>1</v>
      </c>
      <c r="I421" s="722" t="s">
        <v>410</v>
      </c>
      <c r="J421">
        <v>2</v>
      </c>
      <c r="K421" t="s">
        <v>457</v>
      </c>
      <c r="L421" t="s">
        <v>5969</v>
      </c>
      <c r="M421" s="475">
        <v>0</v>
      </c>
      <c r="N421" s="475">
        <v>0</v>
      </c>
      <c r="O421" s="475">
        <v>0</v>
      </c>
      <c r="P421" s="475">
        <v>0</v>
      </c>
      <c r="Q421" s="475">
        <v>0</v>
      </c>
      <c r="S421" s="260"/>
      <c r="T421" s="260"/>
      <c r="U421" s="260"/>
      <c r="V421" s="260"/>
      <c r="W421" s="260"/>
    </row>
    <row r="422" spans="2:23" customFormat="1" ht="14" hidden="1">
      <c r="B422" t="s">
        <v>5620</v>
      </c>
      <c r="C422" t="s">
        <v>5621</v>
      </c>
      <c r="D422" t="s">
        <v>5622</v>
      </c>
      <c r="F422" t="s">
        <v>272</v>
      </c>
      <c r="G422">
        <v>3</v>
      </c>
      <c r="H422">
        <v>2</v>
      </c>
      <c r="I422" s="722" t="s">
        <v>410</v>
      </c>
      <c r="J422">
        <v>2</v>
      </c>
      <c r="K422" t="s">
        <v>457</v>
      </c>
      <c r="L422" t="s">
        <v>5969</v>
      </c>
      <c r="M422" s="475">
        <v>0</v>
      </c>
      <c r="N422" s="475">
        <v>0</v>
      </c>
      <c r="O422" s="475">
        <v>0</v>
      </c>
      <c r="P422" s="475">
        <v>0</v>
      </c>
      <c r="Q422" s="475">
        <v>0</v>
      </c>
      <c r="S422" s="260"/>
      <c r="T422" s="260"/>
      <c r="U422" s="260"/>
      <c r="V422" s="260"/>
      <c r="W422" s="260"/>
    </row>
    <row r="423" spans="2:23" customFormat="1" ht="14" hidden="1">
      <c r="B423" t="s">
        <v>5623</v>
      </c>
      <c r="C423" t="s">
        <v>5624</v>
      </c>
      <c r="D423" t="s">
        <v>5625</v>
      </c>
      <c r="F423" t="s">
        <v>272</v>
      </c>
      <c r="G423">
        <v>1</v>
      </c>
      <c r="H423">
        <v>2</v>
      </c>
      <c r="I423" s="722" t="s">
        <v>410</v>
      </c>
      <c r="J423">
        <v>2</v>
      </c>
      <c r="K423" t="s">
        <v>457</v>
      </c>
      <c r="L423" t="s">
        <v>5969</v>
      </c>
      <c r="M423" s="475">
        <v>0</v>
      </c>
      <c r="N423" s="475">
        <v>0</v>
      </c>
      <c r="O423" s="475">
        <v>0</v>
      </c>
      <c r="P423" s="475">
        <v>0</v>
      </c>
      <c r="Q423" s="475">
        <v>0</v>
      </c>
      <c r="S423" s="260"/>
      <c r="T423" s="260"/>
      <c r="U423" s="260"/>
      <c r="V423" s="260"/>
      <c r="W423" s="260"/>
    </row>
    <row r="424" spans="2:23" customFormat="1" ht="14">
      <c r="B424" t="s">
        <v>5660</v>
      </c>
      <c r="C424" t="s">
        <v>5661</v>
      </c>
      <c r="D424" t="s">
        <v>5662</v>
      </c>
      <c r="F424" t="s">
        <v>272</v>
      </c>
      <c r="G424">
        <v>2</v>
      </c>
      <c r="H424">
        <v>2</v>
      </c>
      <c r="I424" s="722" t="s">
        <v>410</v>
      </c>
      <c r="J424">
        <v>2</v>
      </c>
      <c r="K424" s="312" t="s">
        <v>3256</v>
      </c>
      <c r="L424" t="s">
        <v>5969</v>
      </c>
      <c r="M424">
        <v>1</v>
      </c>
      <c r="N424" s="475">
        <v>0</v>
      </c>
      <c r="O424">
        <v>1</v>
      </c>
      <c r="P424">
        <v>1</v>
      </c>
      <c r="Q424">
        <v>2</v>
      </c>
      <c r="S424" s="260"/>
      <c r="T424" s="260"/>
      <c r="U424" s="260"/>
      <c r="V424" s="260"/>
      <c r="W424" s="260"/>
    </row>
    <row r="425" spans="2:23" customFormat="1" ht="14" hidden="1">
      <c r="B425" t="s">
        <v>5611</v>
      </c>
      <c r="C425" t="s">
        <v>5612</v>
      </c>
      <c r="D425" t="s">
        <v>5613</v>
      </c>
      <c r="E425" t="s">
        <v>5352</v>
      </c>
      <c r="F425" t="s">
        <v>272</v>
      </c>
      <c r="G425">
        <v>2</v>
      </c>
      <c r="H425">
        <v>3</v>
      </c>
      <c r="I425" s="722" t="s">
        <v>410</v>
      </c>
      <c r="J425">
        <v>2</v>
      </c>
      <c r="K425" t="s">
        <v>457</v>
      </c>
      <c r="L425" t="s">
        <v>5969</v>
      </c>
      <c r="M425" s="475">
        <v>0</v>
      </c>
      <c r="N425" s="475">
        <v>0</v>
      </c>
      <c r="O425" s="475">
        <v>0</v>
      </c>
      <c r="P425" s="475">
        <v>0</v>
      </c>
      <c r="Q425" s="475">
        <v>0</v>
      </c>
      <c r="S425" s="260"/>
      <c r="T425" s="260"/>
      <c r="U425" s="260"/>
      <c r="V425" s="260"/>
      <c r="W425" s="260"/>
    </row>
    <row r="426" spans="2:23" customFormat="1" ht="14" hidden="1">
      <c r="B426" t="s">
        <v>5626</v>
      </c>
      <c r="C426" t="s">
        <v>5627</v>
      </c>
      <c r="D426" t="s">
        <v>5628</v>
      </c>
      <c r="F426" t="s">
        <v>272</v>
      </c>
      <c r="G426">
        <v>2</v>
      </c>
      <c r="H426">
        <v>3</v>
      </c>
      <c r="I426" s="722" t="s">
        <v>410</v>
      </c>
      <c r="J426">
        <v>2</v>
      </c>
      <c r="K426" t="s">
        <v>457</v>
      </c>
      <c r="L426" t="s">
        <v>5969</v>
      </c>
      <c r="M426" s="475">
        <v>0</v>
      </c>
      <c r="N426" s="475">
        <v>0</v>
      </c>
      <c r="O426" s="475">
        <v>0</v>
      </c>
      <c r="P426" s="475">
        <v>0</v>
      </c>
      <c r="Q426" s="475">
        <v>0</v>
      </c>
      <c r="S426" s="260"/>
      <c r="T426" s="260"/>
      <c r="U426" s="260"/>
      <c r="V426" s="260"/>
      <c r="W426" s="260"/>
    </row>
    <row r="427" spans="2:23" customFormat="1" ht="14" hidden="1">
      <c r="B427" t="s">
        <v>5604</v>
      </c>
      <c r="C427" t="s">
        <v>5605</v>
      </c>
      <c r="D427" t="s">
        <v>5606</v>
      </c>
      <c r="F427" t="s">
        <v>272</v>
      </c>
      <c r="G427">
        <v>2</v>
      </c>
      <c r="H427">
        <v>2</v>
      </c>
      <c r="I427" s="722" t="s">
        <v>410</v>
      </c>
      <c r="J427">
        <v>3</v>
      </c>
      <c r="K427" t="s">
        <v>457</v>
      </c>
      <c r="L427" t="s">
        <v>5969</v>
      </c>
      <c r="M427" s="475">
        <v>0</v>
      </c>
      <c r="N427" s="475">
        <v>0</v>
      </c>
      <c r="O427" s="475">
        <v>0</v>
      </c>
      <c r="P427" s="475">
        <v>0</v>
      </c>
      <c r="Q427" s="475">
        <v>0</v>
      </c>
      <c r="S427" s="260"/>
      <c r="T427" s="260"/>
      <c r="U427" s="260"/>
      <c r="V427" s="260"/>
      <c r="W427" s="260"/>
    </row>
    <row r="428" spans="2:23" customFormat="1" ht="14" hidden="1">
      <c r="B428" t="s">
        <v>5607</v>
      </c>
      <c r="C428" t="s">
        <v>5608</v>
      </c>
      <c r="D428" t="s">
        <v>5609</v>
      </c>
      <c r="E428" t="s">
        <v>5610</v>
      </c>
      <c r="F428" t="s">
        <v>272</v>
      </c>
      <c r="G428">
        <v>3</v>
      </c>
      <c r="H428">
        <v>2</v>
      </c>
      <c r="I428" s="722" t="s">
        <v>410</v>
      </c>
      <c r="J428">
        <v>3</v>
      </c>
      <c r="K428" t="s">
        <v>457</v>
      </c>
      <c r="L428" t="s">
        <v>5969</v>
      </c>
      <c r="M428" s="475">
        <v>0</v>
      </c>
      <c r="N428" s="475">
        <v>0</v>
      </c>
      <c r="O428" s="475">
        <v>0</v>
      </c>
      <c r="P428" s="475">
        <v>0</v>
      </c>
      <c r="Q428" s="475">
        <v>0</v>
      </c>
      <c r="S428" s="260"/>
      <c r="T428" s="260"/>
      <c r="U428" s="260"/>
      <c r="V428" s="260"/>
      <c r="W428" s="260"/>
    </row>
    <row r="429" spans="2:23" customFormat="1" ht="14" hidden="1">
      <c r="B429" t="s">
        <v>5617</v>
      </c>
      <c r="C429" t="s">
        <v>5618</v>
      </c>
      <c r="D429" t="s">
        <v>5619</v>
      </c>
      <c r="E429" t="s">
        <v>5327</v>
      </c>
      <c r="F429" t="s">
        <v>272</v>
      </c>
      <c r="G429">
        <v>3</v>
      </c>
      <c r="H429">
        <v>2</v>
      </c>
      <c r="I429" s="722" t="s">
        <v>410</v>
      </c>
      <c r="J429">
        <v>3</v>
      </c>
      <c r="K429" t="s">
        <v>457</v>
      </c>
      <c r="L429" t="s">
        <v>5969</v>
      </c>
      <c r="M429" s="475">
        <v>0</v>
      </c>
      <c r="N429" s="475">
        <v>0</v>
      </c>
      <c r="O429" s="475">
        <v>0</v>
      </c>
      <c r="P429" s="475">
        <v>0</v>
      </c>
      <c r="Q429" s="475">
        <v>0</v>
      </c>
      <c r="S429" s="260"/>
      <c r="T429" s="260"/>
      <c r="U429" s="260"/>
      <c r="V429" s="260"/>
      <c r="W429" s="260"/>
    </row>
    <row r="430" spans="2:23" customFormat="1" ht="14" hidden="1">
      <c r="B430" t="s">
        <v>5601</v>
      </c>
      <c r="C430" t="s">
        <v>5602</v>
      </c>
      <c r="D430" t="s">
        <v>5603</v>
      </c>
      <c r="F430" t="s">
        <v>272</v>
      </c>
      <c r="G430">
        <v>4</v>
      </c>
      <c r="H430">
        <v>4</v>
      </c>
      <c r="I430" s="722" t="s">
        <v>410</v>
      </c>
      <c r="J430">
        <v>3</v>
      </c>
      <c r="K430" s="312" t="s">
        <v>3249</v>
      </c>
      <c r="L430" t="s">
        <v>5969</v>
      </c>
      <c r="M430" s="475">
        <v>0</v>
      </c>
      <c r="N430" s="475">
        <v>0</v>
      </c>
      <c r="O430" s="475">
        <v>0</v>
      </c>
      <c r="P430" s="475">
        <v>0</v>
      </c>
      <c r="Q430" s="475">
        <v>0</v>
      </c>
      <c r="S430" s="260"/>
      <c r="T430" s="260"/>
      <c r="U430" s="260"/>
      <c r="V430" s="260"/>
      <c r="W430" s="260"/>
    </row>
    <row r="431" spans="2:23" customFormat="1" ht="14" hidden="1">
      <c r="B431" t="s">
        <v>5614</v>
      </c>
      <c r="C431" t="s">
        <v>5615</v>
      </c>
      <c r="D431" t="s">
        <v>5616</v>
      </c>
      <c r="F431" t="s">
        <v>272</v>
      </c>
      <c r="G431">
        <v>2</v>
      </c>
      <c r="H431">
        <v>4</v>
      </c>
      <c r="I431" s="722" t="s">
        <v>410</v>
      </c>
      <c r="J431">
        <v>3</v>
      </c>
      <c r="K431" t="s">
        <v>457</v>
      </c>
      <c r="L431" t="s">
        <v>5969</v>
      </c>
      <c r="M431" s="475">
        <v>0</v>
      </c>
      <c r="N431" s="475">
        <v>0</v>
      </c>
      <c r="O431" s="475">
        <v>0</v>
      </c>
      <c r="P431" s="475">
        <v>0</v>
      </c>
      <c r="Q431" s="475">
        <v>0</v>
      </c>
      <c r="S431" s="260"/>
      <c r="T431" s="260"/>
      <c r="U431" s="260"/>
      <c r="V431" s="260"/>
      <c r="W431" s="260"/>
    </row>
    <row r="432" spans="2:23" customFormat="1" ht="14" hidden="1">
      <c r="B432" t="s">
        <v>5598</v>
      </c>
      <c r="C432" t="s">
        <v>5599</v>
      </c>
      <c r="D432" t="s">
        <v>5600</v>
      </c>
      <c r="F432" t="s">
        <v>272</v>
      </c>
      <c r="G432">
        <v>0</v>
      </c>
      <c r="H432">
        <v>5</v>
      </c>
      <c r="I432" s="722" t="s">
        <v>410</v>
      </c>
      <c r="J432">
        <v>3</v>
      </c>
      <c r="K432" t="s">
        <v>457</v>
      </c>
      <c r="L432" t="s">
        <v>5969</v>
      </c>
      <c r="M432" s="475">
        <v>0</v>
      </c>
      <c r="N432" s="475">
        <v>0</v>
      </c>
      <c r="O432" s="475">
        <v>0</v>
      </c>
      <c r="P432" s="475">
        <v>0</v>
      </c>
      <c r="Q432" s="475">
        <v>0</v>
      </c>
      <c r="S432" s="260"/>
      <c r="T432" s="260"/>
      <c r="U432" s="260"/>
      <c r="V432" s="260"/>
      <c r="W432" s="260"/>
    </row>
    <row r="433" spans="2:23" customFormat="1" ht="14" hidden="1">
      <c r="B433" t="s">
        <v>5632</v>
      </c>
      <c r="C433" t="s">
        <v>5633</v>
      </c>
      <c r="D433" t="s">
        <v>5634</v>
      </c>
      <c r="F433" t="s">
        <v>272</v>
      </c>
      <c r="G433">
        <v>3</v>
      </c>
      <c r="H433">
        <v>4</v>
      </c>
      <c r="I433" s="722" t="s">
        <v>410</v>
      </c>
      <c r="J433">
        <v>4</v>
      </c>
      <c r="K433" t="s">
        <v>457</v>
      </c>
      <c r="L433" t="s">
        <v>5969</v>
      </c>
      <c r="M433" s="475">
        <v>0</v>
      </c>
      <c r="N433" s="475">
        <v>0</v>
      </c>
      <c r="O433" s="475">
        <v>0</v>
      </c>
      <c r="P433" s="475">
        <v>0</v>
      </c>
      <c r="Q433" s="475">
        <v>0</v>
      </c>
      <c r="S433" s="260"/>
      <c r="T433" s="260"/>
      <c r="U433" s="260"/>
      <c r="V433" s="260"/>
      <c r="W433" s="260"/>
    </row>
    <row r="434" spans="2:23" customFormat="1" ht="14" hidden="1">
      <c r="B434" t="s">
        <v>5642</v>
      </c>
      <c r="C434" t="s">
        <v>5643</v>
      </c>
      <c r="D434" t="s">
        <v>5644</v>
      </c>
      <c r="F434" t="s">
        <v>272</v>
      </c>
      <c r="G434">
        <v>3</v>
      </c>
      <c r="H434">
        <v>4</v>
      </c>
      <c r="I434" s="722" t="s">
        <v>410</v>
      </c>
      <c r="J434">
        <v>4</v>
      </c>
      <c r="K434" t="s">
        <v>457</v>
      </c>
      <c r="L434" t="s">
        <v>5969</v>
      </c>
      <c r="M434" s="475">
        <v>0</v>
      </c>
      <c r="N434" s="475">
        <v>0</v>
      </c>
      <c r="O434" s="475">
        <v>0</v>
      </c>
      <c r="P434" s="475">
        <v>0</v>
      </c>
      <c r="Q434" s="475">
        <v>0</v>
      </c>
      <c r="S434" s="260"/>
      <c r="T434" s="260"/>
      <c r="U434" s="260"/>
      <c r="V434" s="260"/>
      <c r="W434" s="260"/>
    </row>
    <row r="435" spans="2:23" customFormat="1" ht="14" hidden="1">
      <c r="B435" t="s">
        <v>5635</v>
      </c>
      <c r="C435" t="s">
        <v>5636</v>
      </c>
      <c r="D435" t="s">
        <v>5637</v>
      </c>
      <c r="E435" t="s">
        <v>5638</v>
      </c>
      <c r="F435" t="s">
        <v>272</v>
      </c>
      <c r="G435">
        <v>4</v>
      </c>
      <c r="H435">
        <v>5</v>
      </c>
      <c r="I435" s="722" t="s">
        <v>410</v>
      </c>
      <c r="J435">
        <v>4</v>
      </c>
      <c r="K435" t="s">
        <v>457</v>
      </c>
      <c r="L435" t="s">
        <v>5969</v>
      </c>
      <c r="M435" s="475">
        <v>0</v>
      </c>
      <c r="N435" s="475">
        <v>0</v>
      </c>
      <c r="O435" s="475">
        <v>0</v>
      </c>
      <c r="P435" s="475">
        <v>0</v>
      </c>
      <c r="Q435" s="475">
        <v>0</v>
      </c>
      <c r="S435" s="260"/>
      <c r="T435" s="260"/>
      <c r="U435" s="260"/>
      <c r="V435" s="260"/>
      <c r="W435" s="260"/>
    </row>
    <row r="436" spans="2:23" customFormat="1" ht="14" hidden="1">
      <c r="B436" t="s">
        <v>5639</v>
      </c>
      <c r="C436" t="s">
        <v>5640</v>
      </c>
      <c r="D436" t="s">
        <v>5641</v>
      </c>
      <c r="E436" t="s">
        <v>5327</v>
      </c>
      <c r="F436" t="s">
        <v>272</v>
      </c>
      <c r="G436">
        <v>3</v>
      </c>
      <c r="H436">
        <v>5</v>
      </c>
      <c r="I436" s="722" t="s">
        <v>410</v>
      </c>
      <c r="J436">
        <v>4</v>
      </c>
      <c r="K436" t="s">
        <v>457</v>
      </c>
      <c r="L436" t="s">
        <v>5969</v>
      </c>
      <c r="M436" s="475">
        <v>0</v>
      </c>
      <c r="N436" s="475">
        <v>0</v>
      </c>
      <c r="O436" s="475">
        <v>0</v>
      </c>
      <c r="P436" s="475">
        <v>0</v>
      </c>
      <c r="Q436" s="475">
        <v>0</v>
      </c>
      <c r="S436" s="260"/>
      <c r="T436" s="260"/>
      <c r="U436" s="260"/>
      <c r="V436" s="260"/>
      <c r="W436" s="260"/>
    </row>
    <row r="437" spans="2:23" customFormat="1" ht="14" hidden="1">
      <c r="B437" t="s">
        <v>5648</v>
      </c>
      <c r="C437" t="s">
        <v>5649</v>
      </c>
      <c r="D437" t="s">
        <v>5650</v>
      </c>
      <c r="F437" t="s">
        <v>272</v>
      </c>
      <c r="G437">
        <v>3</v>
      </c>
      <c r="H437">
        <v>2</v>
      </c>
      <c r="I437" s="722" t="s">
        <v>410</v>
      </c>
      <c r="J437">
        <v>5</v>
      </c>
      <c r="K437" s="312" t="s">
        <v>3249</v>
      </c>
      <c r="L437" t="s">
        <v>5969</v>
      </c>
      <c r="M437" s="475">
        <v>0</v>
      </c>
      <c r="N437" s="475">
        <v>0</v>
      </c>
      <c r="O437" s="475">
        <v>0</v>
      </c>
      <c r="P437" s="475">
        <v>0</v>
      </c>
      <c r="Q437" s="475">
        <v>0</v>
      </c>
      <c r="S437" s="260"/>
      <c r="T437" s="260"/>
      <c r="U437" s="260"/>
      <c r="V437" s="260"/>
      <c r="W437" s="260"/>
    </row>
    <row r="438" spans="2:23" customFormat="1" ht="14" hidden="1">
      <c r="B438" t="s">
        <v>5663</v>
      </c>
      <c r="C438" t="s">
        <v>5664</v>
      </c>
      <c r="D438" t="s">
        <v>5665</v>
      </c>
      <c r="E438" t="s">
        <v>5197</v>
      </c>
      <c r="F438" t="s">
        <v>272</v>
      </c>
      <c r="G438">
        <v>4</v>
      </c>
      <c r="H438">
        <v>4</v>
      </c>
      <c r="I438" s="722" t="s">
        <v>410</v>
      </c>
      <c r="J438">
        <v>5</v>
      </c>
      <c r="K438" t="s">
        <v>457</v>
      </c>
      <c r="L438" t="s">
        <v>5969</v>
      </c>
      <c r="M438" s="475">
        <v>0</v>
      </c>
      <c r="N438" s="475">
        <v>0</v>
      </c>
      <c r="O438" s="475">
        <v>0</v>
      </c>
      <c r="P438" s="475">
        <v>0</v>
      </c>
      <c r="Q438" s="475">
        <v>0</v>
      </c>
      <c r="S438" s="260"/>
      <c r="T438" s="260"/>
      <c r="U438" s="260"/>
      <c r="V438" s="260"/>
      <c r="W438" s="260"/>
    </row>
    <row r="439" spans="2:23" customFormat="1" ht="14" hidden="1">
      <c r="B439" t="s">
        <v>5657</v>
      </c>
      <c r="C439" t="s">
        <v>5658</v>
      </c>
      <c r="D439" t="s">
        <v>5659</v>
      </c>
      <c r="F439" t="s">
        <v>272</v>
      </c>
      <c r="G439">
        <v>6</v>
      </c>
      <c r="H439">
        <v>7</v>
      </c>
      <c r="I439" s="722" t="s">
        <v>410</v>
      </c>
      <c r="J439">
        <v>5</v>
      </c>
      <c r="K439" t="s">
        <v>457</v>
      </c>
      <c r="L439" t="s">
        <v>5969</v>
      </c>
      <c r="M439" s="475">
        <v>0</v>
      </c>
      <c r="N439" s="475">
        <v>0</v>
      </c>
      <c r="O439" s="475">
        <v>0</v>
      </c>
      <c r="P439" s="475">
        <v>0</v>
      </c>
      <c r="Q439" s="475">
        <v>0</v>
      </c>
      <c r="S439" s="260"/>
      <c r="T439" s="260"/>
      <c r="U439" s="260"/>
      <c r="V439" s="260"/>
      <c r="W439" s="260"/>
    </row>
    <row r="440" spans="2:23" customFormat="1" ht="14" hidden="1">
      <c r="B440" t="s">
        <v>5651</v>
      </c>
      <c r="C440" t="s">
        <v>5652</v>
      </c>
      <c r="D440" t="s">
        <v>5653</v>
      </c>
      <c r="E440" t="s">
        <v>5610</v>
      </c>
      <c r="F440" t="s">
        <v>272</v>
      </c>
      <c r="G440">
        <v>6</v>
      </c>
      <c r="H440">
        <v>3</v>
      </c>
      <c r="I440" s="722" t="s">
        <v>410</v>
      </c>
      <c r="J440">
        <v>6</v>
      </c>
      <c r="K440" t="s">
        <v>457</v>
      </c>
      <c r="L440" t="s">
        <v>5969</v>
      </c>
      <c r="M440" s="475">
        <v>0</v>
      </c>
      <c r="N440" s="475">
        <v>0</v>
      </c>
      <c r="O440" s="475">
        <v>0</v>
      </c>
      <c r="P440" s="475">
        <v>0</v>
      </c>
      <c r="Q440" s="475">
        <v>0</v>
      </c>
      <c r="S440" s="260"/>
      <c r="T440" s="260"/>
      <c r="U440" s="260"/>
      <c r="V440" s="260"/>
      <c r="W440" s="260"/>
    </row>
    <row r="441" spans="2:23" customFormat="1" ht="14" hidden="1">
      <c r="B441" s="480" t="s">
        <v>5971</v>
      </c>
      <c r="C441" t="s">
        <v>5666</v>
      </c>
      <c r="D441" t="s">
        <v>5667</v>
      </c>
      <c r="F441" t="s">
        <v>272</v>
      </c>
      <c r="G441">
        <v>4</v>
      </c>
      <c r="H441">
        <v>4</v>
      </c>
      <c r="I441" s="722" t="s">
        <v>410</v>
      </c>
      <c r="J441">
        <v>7</v>
      </c>
      <c r="K441" s="312" t="s">
        <v>3239</v>
      </c>
      <c r="L441" s="480" t="s">
        <v>5985</v>
      </c>
      <c r="M441" s="715">
        <v>0</v>
      </c>
      <c r="N441" s="715">
        <v>0</v>
      </c>
      <c r="O441" s="715">
        <v>0</v>
      </c>
      <c r="P441" s="715">
        <v>0</v>
      </c>
      <c r="Q441" s="715">
        <v>0</v>
      </c>
      <c r="S441" s="260"/>
      <c r="T441" s="260"/>
      <c r="U441" s="260"/>
      <c r="V441" s="260"/>
      <c r="W441" s="260"/>
    </row>
    <row r="442" spans="2:23" customFormat="1" ht="14" hidden="1">
      <c r="B442" t="s">
        <v>5654</v>
      </c>
      <c r="C442" t="s">
        <v>5655</v>
      </c>
      <c r="D442" t="s">
        <v>5656</v>
      </c>
      <c r="F442" t="s">
        <v>272</v>
      </c>
      <c r="G442">
        <v>6</v>
      </c>
      <c r="H442">
        <v>6</v>
      </c>
      <c r="I442" s="722" t="s">
        <v>410</v>
      </c>
      <c r="J442">
        <v>7</v>
      </c>
      <c r="K442" t="s">
        <v>457</v>
      </c>
      <c r="L442" t="s">
        <v>5969</v>
      </c>
      <c r="M442" s="475">
        <v>0</v>
      </c>
      <c r="N442" s="475">
        <v>0</v>
      </c>
      <c r="O442" s="475">
        <v>0</v>
      </c>
      <c r="P442" s="475">
        <v>0</v>
      </c>
      <c r="Q442" s="475">
        <v>0</v>
      </c>
      <c r="S442" s="260"/>
      <c r="T442" s="260"/>
      <c r="U442" s="260"/>
      <c r="V442" s="260"/>
      <c r="W442" s="260"/>
    </row>
    <row r="443" spans="2:23" customFormat="1" ht="14">
      <c r="B443" t="s">
        <v>5645</v>
      </c>
      <c r="C443" t="s">
        <v>5646</v>
      </c>
      <c r="D443" t="s">
        <v>5647</v>
      </c>
      <c r="F443" t="s">
        <v>272</v>
      </c>
      <c r="G443">
        <v>4</v>
      </c>
      <c r="H443">
        <v>4</v>
      </c>
      <c r="I443" s="722" t="s">
        <v>410</v>
      </c>
      <c r="J443">
        <v>9</v>
      </c>
      <c r="K443" s="312" t="s">
        <v>3256</v>
      </c>
      <c r="L443" t="s">
        <v>5969</v>
      </c>
      <c r="M443">
        <v>2</v>
      </c>
      <c r="N443">
        <v>2</v>
      </c>
      <c r="O443">
        <v>1</v>
      </c>
      <c r="P443">
        <v>2</v>
      </c>
      <c r="Q443">
        <v>0</v>
      </c>
      <c r="S443" s="260"/>
      <c r="T443" s="260"/>
      <c r="U443" s="260"/>
      <c r="V443" s="260"/>
      <c r="W443" s="260"/>
    </row>
    <row r="444" spans="2:23" customFormat="1" ht="14">
      <c r="B444" t="s">
        <v>5668</v>
      </c>
      <c r="C444" t="s">
        <v>5669</v>
      </c>
      <c r="D444" t="s">
        <v>5670</v>
      </c>
      <c r="E444" t="s">
        <v>5197</v>
      </c>
      <c r="F444" t="s">
        <v>272</v>
      </c>
      <c r="G444">
        <v>1</v>
      </c>
      <c r="H444">
        <v>1</v>
      </c>
      <c r="I444" s="722" t="s">
        <v>410</v>
      </c>
      <c r="J444">
        <v>10</v>
      </c>
      <c r="K444" s="312" t="s">
        <v>3256</v>
      </c>
      <c r="L444" t="s">
        <v>5969</v>
      </c>
      <c r="M444" s="475">
        <v>0</v>
      </c>
      <c r="N444">
        <v>1</v>
      </c>
      <c r="O444">
        <v>2</v>
      </c>
      <c r="P444">
        <v>2</v>
      </c>
      <c r="Q444">
        <v>0</v>
      </c>
      <c r="S444" s="260"/>
      <c r="T444" s="260"/>
      <c r="U444" s="260"/>
      <c r="V444" s="260"/>
      <c r="W444" s="260"/>
    </row>
    <row r="445" spans="2:23" customFormat="1" ht="14">
      <c r="B445" s="480" t="s">
        <v>5973</v>
      </c>
      <c r="C445" t="s">
        <v>5675</v>
      </c>
      <c r="D445" t="s">
        <v>5676</v>
      </c>
      <c r="F445" t="s">
        <v>272</v>
      </c>
      <c r="G445">
        <v>7</v>
      </c>
      <c r="H445">
        <v>5</v>
      </c>
      <c r="I445" s="722" t="s">
        <v>410</v>
      </c>
      <c r="J445">
        <v>10</v>
      </c>
      <c r="K445" s="312" t="s">
        <v>3239</v>
      </c>
      <c r="L445" t="s">
        <v>5969</v>
      </c>
      <c r="M445" s="715">
        <v>0</v>
      </c>
      <c r="N445">
        <v>1</v>
      </c>
      <c r="O445" s="715">
        <v>0</v>
      </c>
      <c r="P445">
        <v>1</v>
      </c>
      <c r="Q445">
        <v>1</v>
      </c>
      <c r="S445" s="260"/>
      <c r="T445" s="260"/>
      <c r="U445" s="260"/>
      <c r="V445" s="260"/>
      <c r="W445" s="260"/>
    </row>
    <row r="446" spans="2:23" customFormat="1" ht="14">
      <c r="B446" s="480" t="s">
        <v>6439</v>
      </c>
      <c r="C446" t="s">
        <v>5671</v>
      </c>
      <c r="D446" t="s">
        <v>5672</v>
      </c>
      <c r="F446" t="s">
        <v>272</v>
      </c>
      <c r="G446">
        <v>6</v>
      </c>
      <c r="H446">
        <v>6</v>
      </c>
      <c r="I446" s="722" t="s">
        <v>410</v>
      </c>
      <c r="J446">
        <v>10</v>
      </c>
      <c r="K446" s="312" t="s">
        <v>3239</v>
      </c>
      <c r="L446" t="s">
        <v>5969</v>
      </c>
      <c r="M446" s="715">
        <v>0</v>
      </c>
      <c r="N446" s="715">
        <v>0</v>
      </c>
      <c r="O446">
        <v>1</v>
      </c>
      <c r="P446">
        <v>1</v>
      </c>
      <c r="Q446" s="715">
        <v>0</v>
      </c>
      <c r="S446" s="260"/>
      <c r="T446" s="260"/>
      <c r="U446" s="260"/>
      <c r="V446" s="260"/>
      <c r="W446" s="260"/>
    </row>
    <row r="447" spans="2:23" customFormat="1" ht="14">
      <c r="B447" s="480" t="s">
        <v>5977</v>
      </c>
      <c r="C447" t="s">
        <v>5677</v>
      </c>
      <c r="D447" t="s">
        <v>5678</v>
      </c>
      <c r="F447" t="s">
        <v>272</v>
      </c>
      <c r="G447">
        <v>5</v>
      </c>
      <c r="H447">
        <v>7</v>
      </c>
      <c r="I447" s="722" t="s">
        <v>410</v>
      </c>
      <c r="J447">
        <v>10</v>
      </c>
      <c r="K447" s="312" t="s">
        <v>3239</v>
      </c>
      <c r="L447" t="s">
        <v>5969</v>
      </c>
      <c r="M447" s="715">
        <v>0</v>
      </c>
      <c r="N447">
        <v>1</v>
      </c>
      <c r="O447" s="715">
        <v>0</v>
      </c>
      <c r="P447">
        <v>1</v>
      </c>
      <c r="Q447">
        <v>1</v>
      </c>
      <c r="S447" s="260"/>
      <c r="T447" s="260"/>
      <c r="U447" s="260"/>
      <c r="V447" s="260"/>
      <c r="W447" s="260"/>
    </row>
    <row r="448" spans="2:23" customFormat="1" ht="14">
      <c r="B448" s="480" t="s">
        <v>7539</v>
      </c>
      <c r="C448" t="s">
        <v>5673</v>
      </c>
      <c r="D448" t="s">
        <v>5674</v>
      </c>
      <c r="F448" t="s">
        <v>272</v>
      </c>
      <c r="G448">
        <v>10</v>
      </c>
      <c r="H448">
        <v>10</v>
      </c>
      <c r="I448" s="722" t="s">
        <v>410</v>
      </c>
      <c r="J448">
        <v>10</v>
      </c>
      <c r="K448" s="312" t="s">
        <v>3239</v>
      </c>
      <c r="L448" t="s">
        <v>5969</v>
      </c>
      <c r="M448">
        <v>1</v>
      </c>
      <c r="N448">
        <v>1</v>
      </c>
      <c r="O448">
        <v>1</v>
      </c>
      <c r="P448" s="715">
        <v>0</v>
      </c>
      <c r="Q448">
        <v>1</v>
      </c>
      <c r="S448" s="260"/>
      <c r="T448" s="260"/>
      <c r="U448" s="260"/>
      <c r="V448" s="260"/>
      <c r="W448" s="260"/>
    </row>
    <row r="449" spans="2:24" ht="15" hidden="1" customHeight="1">
      <c r="B449" s="260" t="s">
        <v>5067</v>
      </c>
      <c r="C449" s="260" t="s">
        <v>5133</v>
      </c>
      <c r="D449" s="691" t="s">
        <v>5068</v>
      </c>
      <c r="F449" s="260" t="s">
        <v>253</v>
      </c>
      <c r="I449" s="711" t="s">
        <v>5080</v>
      </c>
      <c r="J449" s="260">
        <v>1</v>
      </c>
      <c r="K449" s="312" t="s">
        <v>5461</v>
      </c>
      <c r="L449" s="485" t="s">
        <v>5475</v>
      </c>
      <c r="M449" s="495">
        <v>0</v>
      </c>
      <c r="N449" s="495">
        <v>0</v>
      </c>
      <c r="O449" s="495">
        <v>0</v>
      </c>
      <c r="P449" s="495">
        <v>0</v>
      </c>
      <c r="Q449" s="495">
        <v>0</v>
      </c>
      <c r="R449" s="495"/>
      <c r="S449" s="485"/>
      <c r="T449" s="485"/>
      <c r="U449" s="485"/>
      <c r="V449" s="485"/>
      <c r="W449" s="485"/>
      <c r="X449" s="485"/>
    </row>
    <row r="450" spans="2:24" ht="15" hidden="1" customHeight="1">
      <c r="B450" s="260" t="s">
        <v>5077</v>
      </c>
      <c r="C450" s="260" t="s">
        <v>5273</v>
      </c>
      <c r="D450" s="691" t="s">
        <v>5274</v>
      </c>
      <c r="F450" s="260" t="s">
        <v>272</v>
      </c>
      <c r="G450" s="260">
        <v>3</v>
      </c>
      <c r="H450" s="260">
        <v>2</v>
      </c>
      <c r="I450" s="711" t="s">
        <v>5080</v>
      </c>
      <c r="J450" s="260">
        <v>3</v>
      </c>
      <c r="K450" s="312" t="s">
        <v>5462</v>
      </c>
      <c r="L450" s="485" t="s">
        <v>5475</v>
      </c>
      <c r="M450" s="495">
        <v>0</v>
      </c>
      <c r="N450" s="495">
        <v>0</v>
      </c>
      <c r="O450" s="495">
        <v>0</v>
      </c>
      <c r="P450" s="495">
        <v>0</v>
      </c>
      <c r="Q450" s="495">
        <v>0</v>
      </c>
      <c r="S450" s="485"/>
      <c r="T450" s="485"/>
      <c r="U450" s="485"/>
      <c r="V450" s="485"/>
      <c r="W450" s="485"/>
      <c r="X450" s="485"/>
    </row>
    <row r="451" spans="2:24" ht="15" hidden="1" customHeight="1">
      <c r="B451" s="260" t="s">
        <v>5078</v>
      </c>
      <c r="C451" s="260" t="s">
        <v>5275</v>
      </c>
      <c r="D451" s="691" t="s">
        <v>5079</v>
      </c>
      <c r="F451" s="260" t="s">
        <v>272</v>
      </c>
      <c r="G451" s="260">
        <v>2</v>
      </c>
      <c r="H451" s="260">
        <v>3</v>
      </c>
      <c r="I451" s="711" t="s">
        <v>5080</v>
      </c>
      <c r="J451" s="260">
        <v>3</v>
      </c>
      <c r="K451" s="312" t="s">
        <v>5462</v>
      </c>
      <c r="L451" s="485" t="s">
        <v>5475</v>
      </c>
      <c r="M451" s="495">
        <v>0</v>
      </c>
      <c r="N451" s="495">
        <v>0</v>
      </c>
      <c r="O451" s="495">
        <v>0</v>
      </c>
      <c r="P451" s="495">
        <v>0</v>
      </c>
      <c r="Q451" s="495">
        <v>0</v>
      </c>
      <c r="S451" s="485"/>
      <c r="T451" s="485"/>
      <c r="U451" s="485"/>
      <c r="V451" s="485"/>
      <c r="W451" s="485"/>
      <c r="X451" s="485"/>
    </row>
    <row r="452" spans="2:24" ht="15" hidden="1" customHeight="1">
      <c r="B452" s="260" t="s">
        <v>5082</v>
      </c>
      <c r="C452" s="260" t="s">
        <v>5306</v>
      </c>
      <c r="D452" s="691" t="s">
        <v>5083</v>
      </c>
      <c r="F452" s="260" t="s">
        <v>5153</v>
      </c>
      <c r="G452" s="260">
        <v>4</v>
      </c>
      <c r="I452" s="711" t="s">
        <v>5080</v>
      </c>
      <c r="J452" s="260">
        <v>4</v>
      </c>
      <c r="K452" s="312" t="s">
        <v>5461</v>
      </c>
      <c r="L452" s="485" t="s">
        <v>5475</v>
      </c>
      <c r="M452" s="495">
        <v>0</v>
      </c>
      <c r="N452" s="495">
        <v>0</v>
      </c>
      <c r="O452" s="495">
        <v>0</v>
      </c>
      <c r="P452" s="495">
        <v>0</v>
      </c>
      <c r="Q452" s="495">
        <v>0</v>
      </c>
      <c r="S452" s="485"/>
      <c r="T452" s="485"/>
      <c r="U452" s="485"/>
      <c r="V452" s="485"/>
      <c r="W452" s="485"/>
      <c r="X452" s="485"/>
    </row>
    <row r="453" spans="2:24" ht="15" customHeight="1">
      <c r="B453" s="260" t="s">
        <v>5084</v>
      </c>
      <c r="C453" s="260" t="s">
        <v>5320</v>
      </c>
      <c r="D453" s="691" t="s">
        <v>5085</v>
      </c>
      <c r="F453" s="260" t="s">
        <v>272</v>
      </c>
      <c r="G453" s="260">
        <v>4</v>
      </c>
      <c r="H453" s="260">
        <v>3</v>
      </c>
      <c r="I453" s="711" t="s">
        <v>5080</v>
      </c>
      <c r="J453" s="260">
        <v>4</v>
      </c>
      <c r="K453" s="312" t="s">
        <v>5459</v>
      </c>
      <c r="L453" s="260" t="s">
        <v>5465</v>
      </c>
      <c r="M453" s="260">
        <v>1</v>
      </c>
      <c r="N453" s="260">
        <v>1</v>
      </c>
      <c r="O453" s="260">
        <v>1</v>
      </c>
      <c r="P453" s="260">
        <v>1</v>
      </c>
      <c r="Q453" s="260">
        <v>1</v>
      </c>
      <c r="R453" s="260">
        <f>SUBTOTAL(9,M453:Q453)</f>
        <v>5</v>
      </c>
    </row>
    <row r="454" spans="2:24" ht="15" hidden="1" customHeight="1">
      <c r="B454" s="260" t="s">
        <v>5086</v>
      </c>
      <c r="C454" s="260" t="s">
        <v>5323</v>
      </c>
      <c r="D454" s="691" t="s">
        <v>5087</v>
      </c>
      <c r="F454" s="260" t="s">
        <v>253</v>
      </c>
      <c r="I454" s="711" t="s">
        <v>5080</v>
      </c>
      <c r="J454" s="260">
        <v>4</v>
      </c>
      <c r="K454" s="312" t="s">
        <v>5462</v>
      </c>
      <c r="L454" s="485" t="s">
        <v>5475</v>
      </c>
      <c r="M454" s="495">
        <v>0</v>
      </c>
      <c r="N454" s="495">
        <v>0</v>
      </c>
      <c r="O454" s="495">
        <v>0</v>
      </c>
      <c r="P454" s="495">
        <v>0</v>
      </c>
      <c r="Q454" s="495">
        <v>0</v>
      </c>
      <c r="S454" s="485"/>
      <c r="T454" s="485"/>
      <c r="U454" s="485"/>
      <c r="V454" s="485"/>
      <c r="W454" s="485"/>
      <c r="X454" s="485"/>
    </row>
    <row r="455" spans="2:24" ht="15" hidden="1" customHeight="1">
      <c r="B455" s="260" t="s">
        <v>5088</v>
      </c>
      <c r="C455" s="260" t="s">
        <v>5344</v>
      </c>
      <c r="D455" s="691" t="s">
        <v>5089</v>
      </c>
      <c r="F455" s="260" t="s">
        <v>272</v>
      </c>
      <c r="G455" s="260">
        <v>5</v>
      </c>
      <c r="H455" s="260">
        <v>4</v>
      </c>
      <c r="I455" s="711" t="s">
        <v>5080</v>
      </c>
      <c r="J455" s="260">
        <v>4</v>
      </c>
      <c r="K455" s="312" t="s">
        <v>5461</v>
      </c>
      <c r="L455" s="485" t="s">
        <v>5475</v>
      </c>
      <c r="M455" s="495">
        <v>0</v>
      </c>
      <c r="N455" s="495">
        <v>0</v>
      </c>
      <c r="O455" s="495">
        <v>0</v>
      </c>
      <c r="P455" s="495">
        <v>0</v>
      </c>
      <c r="Q455" s="495">
        <v>0</v>
      </c>
      <c r="S455" s="485"/>
      <c r="T455" s="485"/>
      <c r="U455" s="485"/>
      <c r="V455" s="485"/>
      <c r="W455" s="485"/>
      <c r="X455" s="485"/>
    </row>
    <row r="456" spans="2:24" ht="15" hidden="1" customHeight="1">
      <c r="B456" s="260" t="s">
        <v>5092</v>
      </c>
      <c r="C456" s="260" t="s">
        <v>5392</v>
      </c>
      <c r="D456" s="691" t="s">
        <v>5093</v>
      </c>
      <c r="F456" s="260" t="s">
        <v>272</v>
      </c>
      <c r="G456" s="260">
        <v>5</v>
      </c>
      <c r="H456" s="260">
        <v>5</v>
      </c>
      <c r="I456" s="711" t="s">
        <v>5080</v>
      </c>
      <c r="J456" s="260">
        <v>5</v>
      </c>
      <c r="K456" s="312" t="s">
        <v>5461</v>
      </c>
      <c r="L456" s="485" t="s">
        <v>5475</v>
      </c>
      <c r="M456" s="495">
        <v>0</v>
      </c>
      <c r="N456" s="495">
        <v>0</v>
      </c>
      <c r="O456" s="495">
        <v>0</v>
      </c>
      <c r="P456" s="495">
        <v>0</v>
      </c>
      <c r="Q456" s="495">
        <v>0</v>
      </c>
      <c r="S456" s="485"/>
      <c r="T456" s="485"/>
      <c r="U456" s="485"/>
      <c r="V456" s="485"/>
      <c r="W456" s="485"/>
      <c r="X456" s="485"/>
    </row>
    <row r="457" spans="2:24" ht="15" hidden="1" customHeight="1">
      <c r="B457" s="260" t="s">
        <v>5094</v>
      </c>
      <c r="C457" s="260" t="s">
        <v>5418</v>
      </c>
      <c r="D457" s="691" t="s">
        <v>5095</v>
      </c>
      <c r="F457" s="260" t="s">
        <v>253</v>
      </c>
      <c r="I457" s="711" t="s">
        <v>5080</v>
      </c>
      <c r="J457" s="260">
        <v>7</v>
      </c>
      <c r="K457" s="312" t="s">
        <v>5462</v>
      </c>
      <c r="L457" s="485" t="s">
        <v>5475</v>
      </c>
      <c r="M457" s="495">
        <v>0</v>
      </c>
      <c r="N457" s="495">
        <v>0</v>
      </c>
      <c r="O457" s="495">
        <v>0</v>
      </c>
      <c r="P457" s="495">
        <v>0</v>
      </c>
      <c r="Q457" s="495">
        <v>0</v>
      </c>
      <c r="S457" s="485"/>
      <c r="T457" s="485"/>
      <c r="U457" s="485"/>
      <c r="V457" s="485"/>
      <c r="W457" s="485"/>
      <c r="X457" s="485"/>
    </row>
    <row r="458" spans="2:24" ht="15" hidden="1" customHeight="1">
      <c r="B458" s="260" t="s">
        <v>5097</v>
      </c>
      <c r="C458" s="260" t="s">
        <v>5425</v>
      </c>
      <c r="D458" s="691" t="s">
        <v>5098</v>
      </c>
      <c r="F458" s="260" t="s">
        <v>253</v>
      </c>
      <c r="I458" s="711" t="s">
        <v>5080</v>
      </c>
      <c r="J458" s="260">
        <v>7</v>
      </c>
      <c r="K458" s="312" t="s">
        <v>5461</v>
      </c>
      <c r="L458" s="485" t="s">
        <v>5475</v>
      </c>
      <c r="M458" s="495">
        <v>0</v>
      </c>
      <c r="N458" s="495">
        <v>0</v>
      </c>
      <c r="O458" s="495">
        <v>0</v>
      </c>
      <c r="P458" s="495">
        <v>0</v>
      </c>
      <c r="Q458" s="495">
        <v>0</v>
      </c>
      <c r="S458" s="485"/>
      <c r="T458" s="485"/>
      <c r="U458" s="485"/>
      <c r="V458" s="485"/>
      <c r="W458" s="485"/>
      <c r="X458" s="485"/>
    </row>
    <row r="459" spans="2:24" ht="15" customHeight="1">
      <c r="B459" s="260" t="s">
        <v>5099</v>
      </c>
      <c r="C459" s="260" t="s">
        <v>5443</v>
      </c>
      <c r="D459" s="623" t="s">
        <v>5468</v>
      </c>
      <c r="E459" s="260" t="s">
        <v>5132</v>
      </c>
      <c r="F459" s="260" t="s">
        <v>272</v>
      </c>
      <c r="G459" s="260">
        <v>10</v>
      </c>
      <c r="H459" s="260">
        <v>10</v>
      </c>
      <c r="I459" s="711" t="s">
        <v>5080</v>
      </c>
      <c r="J459" s="260">
        <v>9</v>
      </c>
      <c r="K459" s="312" t="s">
        <v>5460</v>
      </c>
      <c r="L459" s="260" t="s">
        <v>5465</v>
      </c>
      <c r="M459" s="495">
        <v>0</v>
      </c>
      <c r="N459" s="260">
        <v>1</v>
      </c>
      <c r="O459" s="260">
        <v>0</v>
      </c>
      <c r="P459" s="260">
        <v>2</v>
      </c>
      <c r="Q459" s="260">
        <v>2</v>
      </c>
      <c r="R459" s="260">
        <f t="shared" ref="R459:R460" si="23">SUBTOTAL(9,M459:Q459)</f>
        <v>5</v>
      </c>
    </row>
    <row r="460" spans="2:24" ht="15" customHeight="1">
      <c r="B460" s="485" t="s">
        <v>5485</v>
      </c>
      <c r="C460" s="260" t="s">
        <v>5152</v>
      </c>
      <c r="D460" s="691" t="s">
        <v>5069</v>
      </c>
      <c r="F460" s="260" t="s">
        <v>5153</v>
      </c>
      <c r="G460" s="260">
        <v>1</v>
      </c>
      <c r="I460" s="711" t="s">
        <v>5154</v>
      </c>
      <c r="J460" s="260">
        <v>1</v>
      </c>
      <c r="K460" s="312" t="s">
        <v>5460</v>
      </c>
      <c r="L460" s="260" t="s">
        <v>5465</v>
      </c>
      <c r="M460" s="260">
        <v>1</v>
      </c>
      <c r="N460" s="495">
        <v>0</v>
      </c>
      <c r="O460" s="495">
        <v>0</v>
      </c>
      <c r="P460" s="260">
        <v>0</v>
      </c>
      <c r="Q460" s="260">
        <v>2</v>
      </c>
      <c r="R460" s="260">
        <f t="shared" si="23"/>
        <v>3</v>
      </c>
    </row>
    <row r="461" spans="2:24" ht="15" hidden="1" customHeight="1">
      <c r="B461" s="260" t="s">
        <v>5070</v>
      </c>
      <c r="C461" s="260" t="s">
        <v>5155</v>
      </c>
      <c r="D461" s="691" t="s">
        <v>5071</v>
      </c>
      <c r="F461" s="260" t="s">
        <v>253</v>
      </c>
      <c r="I461" s="711" t="s">
        <v>5154</v>
      </c>
      <c r="J461" s="260">
        <v>1</v>
      </c>
      <c r="K461" s="312" t="s">
        <v>5462</v>
      </c>
      <c r="L461" s="485" t="s">
        <v>5475</v>
      </c>
      <c r="M461" s="495">
        <v>0</v>
      </c>
      <c r="N461" s="495">
        <v>0</v>
      </c>
      <c r="O461" s="495">
        <v>0</v>
      </c>
      <c r="P461" s="495">
        <v>0</v>
      </c>
      <c r="Q461" s="495">
        <v>0</v>
      </c>
      <c r="S461" s="485"/>
      <c r="T461" s="485"/>
      <c r="U461" s="485"/>
      <c r="V461" s="485"/>
      <c r="W461" s="485"/>
      <c r="X461" s="485"/>
    </row>
    <row r="462" spans="2:24" ht="15" customHeight="1">
      <c r="B462" s="485" t="s">
        <v>5474</v>
      </c>
      <c r="C462" s="260" t="s">
        <v>5293</v>
      </c>
      <c r="D462" s="691" t="s">
        <v>5081</v>
      </c>
      <c r="F462" s="260" t="s">
        <v>272</v>
      </c>
      <c r="G462" s="260">
        <v>2</v>
      </c>
      <c r="H462" s="260">
        <v>4</v>
      </c>
      <c r="I462" s="711" t="s">
        <v>5154</v>
      </c>
      <c r="J462" s="260">
        <v>3</v>
      </c>
      <c r="K462" s="312" t="s">
        <v>5459</v>
      </c>
      <c r="L462" s="260" t="s">
        <v>5465</v>
      </c>
      <c r="M462" s="715">
        <v>0</v>
      </c>
      <c r="N462" s="715">
        <v>0</v>
      </c>
      <c r="O462" s="715">
        <v>0</v>
      </c>
      <c r="P462" s="715">
        <v>0</v>
      </c>
      <c r="Q462" s="260">
        <v>1</v>
      </c>
      <c r="R462" s="260">
        <f>SUBTOTAL(9,M462:Q462)</f>
        <v>1</v>
      </c>
    </row>
    <row r="463" spans="2:24" ht="15" hidden="1" customHeight="1">
      <c r="B463" s="260" t="s">
        <v>5090</v>
      </c>
      <c r="C463" s="260" t="s">
        <v>5364</v>
      </c>
      <c r="D463" s="691" t="s">
        <v>5091</v>
      </c>
      <c r="F463" s="260" t="s">
        <v>272</v>
      </c>
      <c r="G463" s="260">
        <v>1</v>
      </c>
      <c r="H463" s="260">
        <v>1</v>
      </c>
      <c r="I463" s="711" t="s">
        <v>5154</v>
      </c>
      <c r="J463" s="260">
        <v>5</v>
      </c>
      <c r="K463" s="312" t="s">
        <v>5461</v>
      </c>
      <c r="L463" s="485" t="s">
        <v>5475</v>
      </c>
      <c r="M463" s="495">
        <v>0</v>
      </c>
      <c r="N463" s="495">
        <v>0</v>
      </c>
      <c r="O463" s="495">
        <v>0</v>
      </c>
      <c r="P463" s="495">
        <v>0</v>
      </c>
      <c r="Q463" s="495">
        <v>0</v>
      </c>
      <c r="S463" s="485"/>
      <c r="T463" s="485"/>
      <c r="U463" s="485"/>
      <c r="V463" s="485"/>
      <c r="W463" s="485"/>
      <c r="X463" s="485"/>
    </row>
    <row r="464" spans="2:24" ht="15" hidden="1" customHeight="1">
      <c r="B464" s="260" t="s">
        <v>5072</v>
      </c>
      <c r="C464" s="260" t="s">
        <v>5180</v>
      </c>
      <c r="D464" s="691" t="s">
        <v>5073</v>
      </c>
      <c r="E464" s="260" t="s">
        <v>5132</v>
      </c>
      <c r="F464" s="260" t="s">
        <v>272</v>
      </c>
      <c r="G464" s="260">
        <v>1</v>
      </c>
      <c r="H464" s="260">
        <v>3</v>
      </c>
      <c r="I464" s="711" t="s">
        <v>5181</v>
      </c>
      <c r="J464" s="260">
        <v>1</v>
      </c>
      <c r="K464" s="312" t="s">
        <v>5461</v>
      </c>
      <c r="L464" s="485" t="s">
        <v>5475</v>
      </c>
      <c r="M464" s="495">
        <v>0</v>
      </c>
      <c r="N464" s="495">
        <v>0</v>
      </c>
      <c r="O464" s="495">
        <v>0</v>
      </c>
      <c r="P464" s="495">
        <v>0</v>
      </c>
      <c r="Q464" s="495">
        <v>0</v>
      </c>
      <c r="S464" s="485"/>
      <c r="T464" s="485"/>
      <c r="U464" s="485"/>
      <c r="V464" s="485"/>
      <c r="W464" s="485"/>
      <c r="X464" s="485"/>
    </row>
    <row r="465" spans="2:24" ht="15" customHeight="1">
      <c r="B465" s="485" t="s">
        <v>5976</v>
      </c>
      <c r="C465" s="260" t="s">
        <v>5190</v>
      </c>
      <c r="D465" s="691" t="s">
        <v>5074</v>
      </c>
      <c r="F465" s="260" t="s">
        <v>253</v>
      </c>
      <c r="I465" s="711" t="s">
        <v>5181</v>
      </c>
      <c r="J465" s="260">
        <v>1</v>
      </c>
      <c r="K465" s="312" t="s">
        <v>5460</v>
      </c>
      <c r="L465" s="260" t="s">
        <v>5465</v>
      </c>
      <c r="M465" s="260">
        <v>0</v>
      </c>
      <c r="N465" s="260">
        <v>2</v>
      </c>
      <c r="O465" s="260">
        <v>2</v>
      </c>
      <c r="P465" s="715">
        <v>0</v>
      </c>
      <c r="Q465" s="260">
        <v>2</v>
      </c>
      <c r="R465" s="260">
        <f>SUBTOTAL(9,M465:Q465)</f>
        <v>6</v>
      </c>
    </row>
    <row r="466" spans="2:24" ht="15" hidden="1" customHeight="1">
      <c r="B466" s="260" t="s">
        <v>5075</v>
      </c>
      <c r="C466" s="260" t="s">
        <v>5217</v>
      </c>
      <c r="D466" s="691" t="s">
        <v>5076</v>
      </c>
      <c r="F466" s="260" t="s">
        <v>253</v>
      </c>
      <c r="I466" s="711" t="s">
        <v>5181</v>
      </c>
      <c r="J466" s="260">
        <v>2</v>
      </c>
      <c r="K466" s="312" t="s">
        <v>5462</v>
      </c>
      <c r="L466" s="485" t="s">
        <v>5475</v>
      </c>
      <c r="M466" s="495">
        <v>0</v>
      </c>
      <c r="N466" s="495">
        <v>0</v>
      </c>
      <c r="O466" s="495">
        <v>0</v>
      </c>
      <c r="P466" s="495">
        <v>0</v>
      </c>
      <c r="Q466" s="495">
        <v>0</v>
      </c>
      <c r="S466" s="485"/>
      <c r="T466" s="485"/>
      <c r="U466" s="485"/>
      <c r="V466" s="485"/>
      <c r="W466" s="485"/>
      <c r="X466" s="485"/>
    </row>
    <row r="467" spans="2:24" ht="15" customHeight="1">
      <c r="B467" s="485" t="s">
        <v>5589</v>
      </c>
      <c r="C467" s="260" t="s">
        <v>5424</v>
      </c>
      <c r="D467" s="691" t="s">
        <v>5096</v>
      </c>
      <c r="F467" s="260" t="s">
        <v>272</v>
      </c>
      <c r="G467" s="260">
        <v>5</v>
      </c>
      <c r="H467" s="260">
        <v>5</v>
      </c>
      <c r="I467" s="711" t="s">
        <v>5181</v>
      </c>
      <c r="J467" s="260">
        <v>7</v>
      </c>
      <c r="K467" s="312" t="s">
        <v>5459</v>
      </c>
      <c r="L467" s="260" t="s">
        <v>5465</v>
      </c>
      <c r="M467" s="715">
        <v>0</v>
      </c>
      <c r="N467" s="260">
        <v>1</v>
      </c>
      <c r="O467" s="260">
        <v>1</v>
      </c>
      <c r="P467" s="715">
        <v>0</v>
      </c>
      <c r="Q467" s="260">
        <v>1</v>
      </c>
      <c r="R467" s="260">
        <f>SUBTOTAL(9,M467:Q467)</f>
        <v>3</v>
      </c>
    </row>
    <row r="468" spans="2:24" ht="15" hidden="1" customHeight="1">
      <c r="B468" s="260" t="s">
        <v>5103</v>
      </c>
      <c r="C468" s="260" t="s">
        <v>5104</v>
      </c>
      <c r="D468" s="691" t="s">
        <v>5105</v>
      </c>
      <c r="F468" s="260" t="s">
        <v>253</v>
      </c>
      <c r="I468" s="309" t="s">
        <v>3237</v>
      </c>
      <c r="J468" s="260">
        <v>1</v>
      </c>
      <c r="K468" s="312" t="s">
        <v>3249</v>
      </c>
      <c r="L468" s="485" t="s">
        <v>5475</v>
      </c>
      <c r="M468" s="495">
        <v>0</v>
      </c>
      <c r="N468" s="495">
        <v>0</v>
      </c>
      <c r="O468" s="495">
        <v>0</v>
      </c>
      <c r="P468" s="495">
        <v>0</v>
      </c>
      <c r="Q468" s="495">
        <v>0</v>
      </c>
      <c r="S468" s="485"/>
      <c r="T468" s="485"/>
      <c r="U468" s="485"/>
      <c r="V468" s="485"/>
      <c r="W468" s="485"/>
      <c r="X468" s="485"/>
    </row>
    <row r="469" spans="2:24" ht="15" hidden="1" customHeight="1">
      <c r="B469" s="260" t="s">
        <v>5106</v>
      </c>
      <c r="C469" s="260" t="s">
        <v>5107</v>
      </c>
      <c r="D469" s="691" t="s">
        <v>5108</v>
      </c>
      <c r="F469" s="260" t="s">
        <v>272</v>
      </c>
      <c r="G469" s="260">
        <v>1</v>
      </c>
      <c r="H469" s="260">
        <v>1</v>
      </c>
      <c r="I469" s="309" t="s">
        <v>3237</v>
      </c>
      <c r="J469" s="260">
        <v>1</v>
      </c>
      <c r="K469" s="312" t="s">
        <v>3244</v>
      </c>
      <c r="L469" s="485" t="s">
        <v>5475</v>
      </c>
      <c r="M469" s="495">
        <v>0</v>
      </c>
      <c r="N469" s="495">
        <v>0</v>
      </c>
      <c r="O469" s="495">
        <v>0</v>
      </c>
      <c r="P469" s="495">
        <v>0</v>
      </c>
      <c r="Q469" s="495">
        <v>0</v>
      </c>
      <c r="S469" s="485"/>
      <c r="T469" s="485"/>
      <c r="U469" s="485"/>
      <c r="V469" s="485"/>
      <c r="W469" s="485"/>
      <c r="X469" s="485"/>
    </row>
    <row r="470" spans="2:24" ht="15" hidden="1" customHeight="1">
      <c r="B470" s="260" t="s">
        <v>5109</v>
      </c>
      <c r="C470" s="260" t="s">
        <v>5110</v>
      </c>
      <c r="D470" s="691" t="s">
        <v>5111</v>
      </c>
      <c r="F470" s="260" t="s">
        <v>253</v>
      </c>
      <c r="I470" s="309" t="s">
        <v>3237</v>
      </c>
      <c r="J470" s="260">
        <v>1</v>
      </c>
      <c r="K470" s="312" t="s">
        <v>3244</v>
      </c>
      <c r="L470" s="485" t="s">
        <v>5475</v>
      </c>
      <c r="M470" s="495">
        <v>0</v>
      </c>
      <c r="N470" s="495">
        <v>0</v>
      </c>
      <c r="O470" s="495">
        <v>0</v>
      </c>
      <c r="P470" s="495">
        <v>0</v>
      </c>
      <c r="Q470" s="495">
        <v>0</v>
      </c>
      <c r="S470" s="485"/>
      <c r="T470" s="485"/>
      <c r="U470" s="485"/>
      <c r="V470" s="485"/>
      <c r="W470" s="485"/>
      <c r="X470" s="485"/>
    </row>
    <row r="471" spans="2:24" ht="15" hidden="1" customHeight="1">
      <c r="B471" s="260" t="s">
        <v>5367</v>
      </c>
      <c r="C471" s="260" t="s">
        <v>5368</v>
      </c>
      <c r="D471" s="691" t="s">
        <v>5369</v>
      </c>
      <c r="E471" s="260" t="s">
        <v>5197</v>
      </c>
      <c r="F471" s="260" t="s">
        <v>272</v>
      </c>
      <c r="G471" s="260">
        <v>5</v>
      </c>
      <c r="H471" s="260">
        <v>4</v>
      </c>
      <c r="I471" s="686" t="s">
        <v>3237</v>
      </c>
      <c r="J471" s="260">
        <v>5</v>
      </c>
      <c r="K471" s="312" t="s">
        <v>3249</v>
      </c>
      <c r="L471" s="485" t="s">
        <v>5475</v>
      </c>
      <c r="M471" s="495">
        <v>0</v>
      </c>
      <c r="N471" s="495">
        <v>0</v>
      </c>
      <c r="O471" s="495">
        <v>0</v>
      </c>
      <c r="P471" s="495">
        <v>0</v>
      </c>
      <c r="Q471" s="495">
        <v>0</v>
      </c>
      <c r="S471" s="485"/>
      <c r="T471" s="485"/>
      <c r="U471" s="485"/>
      <c r="V471" s="485"/>
      <c r="W471" s="485"/>
      <c r="X471" s="485"/>
    </row>
    <row r="472" spans="2:24" ht="15" customHeight="1">
      <c r="B472" s="260" t="s">
        <v>5399</v>
      </c>
      <c r="C472" s="260" t="s">
        <v>5400</v>
      </c>
      <c r="D472" s="691" t="s">
        <v>5401</v>
      </c>
      <c r="F472" s="260" t="s">
        <v>272</v>
      </c>
      <c r="G472" s="260">
        <v>5</v>
      </c>
      <c r="H472" s="260">
        <v>4</v>
      </c>
      <c r="I472" s="711" t="s">
        <v>3237</v>
      </c>
      <c r="J472" s="260">
        <v>6</v>
      </c>
      <c r="K472" s="312" t="s">
        <v>5459</v>
      </c>
      <c r="L472" s="260" t="s">
        <v>5465</v>
      </c>
      <c r="M472" s="260">
        <v>1</v>
      </c>
      <c r="N472" s="260">
        <v>1</v>
      </c>
      <c r="O472" s="260">
        <v>1</v>
      </c>
      <c r="P472" s="260">
        <v>1</v>
      </c>
      <c r="Q472" s="260">
        <v>1</v>
      </c>
      <c r="R472" s="260">
        <f t="shared" ref="R472:R473" si="24">SUBTOTAL(9,M472:Q472)</f>
        <v>5</v>
      </c>
    </row>
    <row r="473" spans="2:24" ht="15" customHeight="1">
      <c r="B473" s="485" t="s">
        <v>5579</v>
      </c>
      <c r="C473" s="260" t="s">
        <v>5448</v>
      </c>
      <c r="D473" s="691" t="s">
        <v>5449</v>
      </c>
      <c r="F473" s="260" t="s">
        <v>253</v>
      </c>
      <c r="I473" s="309" t="s">
        <v>3237</v>
      </c>
      <c r="J473" s="260">
        <v>10</v>
      </c>
      <c r="K473" s="312" t="s">
        <v>5460</v>
      </c>
      <c r="L473" s="260" t="s">
        <v>5465</v>
      </c>
      <c r="M473" s="260">
        <v>0</v>
      </c>
      <c r="N473" s="260">
        <v>0</v>
      </c>
      <c r="O473" s="260">
        <v>0</v>
      </c>
      <c r="P473" s="260">
        <v>2</v>
      </c>
      <c r="Q473" s="260">
        <v>2</v>
      </c>
      <c r="R473" s="260">
        <f t="shared" si="24"/>
        <v>4</v>
      </c>
    </row>
    <row r="474" spans="2:24" ht="15" hidden="1" customHeight="1">
      <c r="B474" s="260" t="s">
        <v>5112</v>
      </c>
      <c r="C474" s="260" t="s">
        <v>5113</v>
      </c>
      <c r="D474" s="691" t="s">
        <v>5114</v>
      </c>
      <c r="F474" s="260" t="s">
        <v>253</v>
      </c>
      <c r="I474" s="713" t="s">
        <v>5450</v>
      </c>
      <c r="J474" s="260">
        <v>1</v>
      </c>
      <c r="K474" s="312" t="s">
        <v>5461</v>
      </c>
      <c r="L474" s="485" t="s">
        <v>5475</v>
      </c>
      <c r="M474" s="495">
        <v>0</v>
      </c>
      <c r="N474" s="495">
        <v>0</v>
      </c>
      <c r="O474" s="495">
        <v>0</v>
      </c>
      <c r="P474" s="495">
        <v>0</v>
      </c>
      <c r="Q474" s="495">
        <v>0</v>
      </c>
      <c r="S474" s="485"/>
      <c r="T474" s="485"/>
      <c r="U474" s="485"/>
      <c r="V474" s="485"/>
      <c r="W474" s="485"/>
      <c r="X474" s="485"/>
    </row>
    <row r="475" spans="2:24" ht="15" customHeight="1">
      <c r="B475" s="485" t="s">
        <v>5484</v>
      </c>
      <c r="C475" s="260" t="s">
        <v>5115</v>
      </c>
      <c r="D475" s="691" t="s">
        <v>5116</v>
      </c>
      <c r="F475" s="260" t="s">
        <v>272</v>
      </c>
      <c r="G475" s="260">
        <v>3</v>
      </c>
      <c r="H475" s="260">
        <v>3</v>
      </c>
      <c r="I475" s="713" t="s">
        <v>5450</v>
      </c>
      <c r="J475" s="260">
        <v>3</v>
      </c>
      <c r="K475" s="312" t="s">
        <v>5459</v>
      </c>
      <c r="L475" s="260" t="s">
        <v>5465</v>
      </c>
      <c r="M475" s="260">
        <v>1</v>
      </c>
      <c r="N475" s="715">
        <v>0</v>
      </c>
      <c r="O475" s="260">
        <v>1</v>
      </c>
      <c r="P475" s="260">
        <v>1</v>
      </c>
      <c r="Q475" s="260">
        <v>1</v>
      </c>
      <c r="R475" s="260">
        <f>SUBTOTAL(9,M475:Q475)</f>
        <v>4</v>
      </c>
    </row>
    <row r="476" spans="2:24" ht="15" hidden="1" customHeight="1">
      <c r="B476" s="260" t="s">
        <v>5373</v>
      </c>
      <c r="C476" s="260" t="s">
        <v>5374</v>
      </c>
      <c r="D476" s="691" t="s">
        <v>5375</v>
      </c>
      <c r="E476" s="260" t="s">
        <v>5197</v>
      </c>
      <c r="F476" s="260" t="s">
        <v>272</v>
      </c>
      <c r="G476" s="260">
        <v>4</v>
      </c>
      <c r="H476" s="260">
        <v>5</v>
      </c>
      <c r="I476" s="713" t="s">
        <v>5450</v>
      </c>
      <c r="J476" s="260">
        <v>5</v>
      </c>
      <c r="K476" s="312" t="s">
        <v>5462</v>
      </c>
      <c r="L476" s="260" t="s">
        <v>5465</v>
      </c>
      <c r="M476" s="495">
        <v>0</v>
      </c>
      <c r="N476" s="495">
        <v>0</v>
      </c>
      <c r="O476" s="495">
        <v>0</v>
      </c>
      <c r="P476" s="495">
        <v>0</v>
      </c>
      <c r="Q476" s="495">
        <v>0</v>
      </c>
    </row>
    <row r="477" spans="2:24" ht="15" customHeight="1">
      <c r="B477" s="485" t="s">
        <v>5578</v>
      </c>
      <c r="C477" s="260" t="s">
        <v>5419</v>
      </c>
      <c r="D477" s="691" t="s">
        <v>5420</v>
      </c>
      <c r="F477" s="260" t="s">
        <v>253</v>
      </c>
      <c r="I477" s="713" t="s">
        <v>5450</v>
      </c>
      <c r="J477" s="260">
        <v>7</v>
      </c>
      <c r="K477" s="312" t="s">
        <v>5460</v>
      </c>
      <c r="L477" s="260" t="s">
        <v>5465</v>
      </c>
      <c r="M477" s="715">
        <v>0</v>
      </c>
      <c r="N477" s="715">
        <v>0</v>
      </c>
      <c r="O477" s="260">
        <v>1</v>
      </c>
      <c r="P477" s="260">
        <v>2</v>
      </c>
      <c r="Q477" s="260">
        <v>2</v>
      </c>
      <c r="R477" s="260">
        <f>SUBTOTAL(9,M477:Q477)</f>
        <v>5</v>
      </c>
    </row>
    <row r="478" spans="2:24" ht="15" hidden="1" customHeight="1">
      <c r="B478" s="260" t="s">
        <v>5100</v>
      </c>
      <c r="C478" s="260" t="s">
        <v>5101</v>
      </c>
      <c r="D478" s="691" t="s">
        <v>5102</v>
      </c>
      <c r="F478" s="260" t="s">
        <v>253</v>
      </c>
      <c r="I478" s="713" t="s">
        <v>5451</v>
      </c>
      <c r="J478" s="260">
        <v>0</v>
      </c>
      <c r="K478" s="312" t="s">
        <v>5461</v>
      </c>
      <c r="L478" s="485" t="s">
        <v>5475</v>
      </c>
      <c r="M478" s="495">
        <v>0</v>
      </c>
      <c r="N478" s="495">
        <v>0</v>
      </c>
      <c r="O478" s="495">
        <v>0</v>
      </c>
      <c r="P478" s="495">
        <v>0</v>
      </c>
      <c r="Q478" s="495">
        <v>0</v>
      </c>
      <c r="S478" s="485"/>
      <c r="T478" s="485"/>
      <c r="U478" s="485"/>
      <c r="V478" s="485"/>
      <c r="W478" s="485"/>
      <c r="X478" s="485"/>
    </row>
    <row r="479" spans="2:24" ht="15" customHeight="1">
      <c r="B479" s="260" t="s">
        <v>5117</v>
      </c>
      <c r="C479" s="260" t="s">
        <v>5118</v>
      </c>
      <c r="D479" s="691" t="s">
        <v>5119</v>
      </c>
      <c r="F479" s="260" t="s">
        <v>272</v>
      </c>
      <c r="G479" s="260">
        <v>1</v>
      </c>
      <c r="H479" s="260">
        <v>4</v>
      </c>
      <c r="I479" s="713" t="s">
        <v>5451</v>
      </c>
      <c r="J479" s="260">
        <v>3</v>
      </c>
      <c r="K479" s="312" t="s">
        <v>5459</v>
      </c>
      <c r="L479" s="260" t="s">
        <v>5465</v>
      </c>
      <c r="M479" s="260">
        <v>1</v>
      </c>
      <c r="N479" s="260">
        <v>1</v>
      </c>
      <c r="O479" s="260">
        <v>1</v>
      </c>
      <c r="P479" s="260">
        <v>1</v>
      </c>
      <c r="Q479" s="260">
        <v>1</v>
      </c>
      <c r="R479" s="260">
        <f>SUBTOTAL(9,M479:Q479)</f>
        <v>5</v>
      </c>
    </row>
    <row r="480" spans="2:24" ht="15" hidden="1" customHeight="1">
      <c r="B480" s="260" t="s">
        <v>5120</v>
      </c>
      <c r="C480" s="260" t="s">
        <v>5121</v>
      </c>
      <c r="D480" s="691" t="s">
        <v>5122</v>
      </c>
      <c r="F480" s="260" t="s">
        <v>272</v>
      </c>
      <c r="G480" s="260">
        <v>4</v>
      </c>
      <c r="H480" s="260">
        <v>5</v>
      </c>
      <c r="I480" s="713" t="s">
        <v>5451</v>
      </c>
      <c r="J480" s="260">
        <v>4</v>
      </c>
      <c r="K480" s="312" t="s">
        <v>5462</v>
      </c>
      <c r="L480" s="260" t="s">
        <v>5465</v>
      </c>
      <c r="M480" s="495">
        <v>0</v>
      </c>
      <c r="N480" s="495">
        <v>0</v>
      </c>
      <c r="O480" s="495">
        <v>0</v>
      </c>
      <c r="P480" s="495">
        <v>0</v>
      </c>
      <c r="Q480" s="495">
        <v>0</v>
      </c>
    </row>
    <row r="481" spans="2:24" ht="15" customHeight="1">
      <c r="B481" s="485" t="s">
        <v>5488</v>
      </c>
      <c r="C481" s="260" t="s">
        <v>5413</v>
      </c>
      <c r="D481" s="691" t="s">
        <v>5414</v>
      </c>
      <c r="F481" s="260" t="s">
        <v>253</v>
      </c>
      <c r="I481" s="713" t="s">
        <v>5451</v>
      </c>
      <c r="J481" s="260">
        <v>6</v>
      </c>
      <c r="K481" s="312" t="s">
        <v>5460</v>
      </c>
      <c r="L481" s="260" t="s">
        <v>5465</v>
      </c>
      <c r="M481" s="260">
        <v>1</v>
      </c>
      <c r="N481" s="260">
        <v>2</v>
      </c>
      <c r="O481" s="260">
        <v>1</v>
      </c>
      <c r="P481" s="260">
        <v>1</v>
      </c>
      <c r="Q481" s="260">
        <v>2</v>
      </c>
      <c r="R481" s="260">
        <f>SUBTOTAL(9,M481:Q481)</f>
        <v>7</v>
      </c>
    </row>
    <row r="482" spans="2:24" ht="15" hidden="1" customHeight="1">
      <c r="B482" s="260" t="s">
        <v>5175</v>
      </c>
      <c r="C482" s="260" t="s">
        <v>5176</v>
      </c>
      <c r="D482" s="691" t="s">
        <v>5177</v>
      </c>
      <c r="F482" s="260" t="s">
        <v>272</v>
      </c>
      <c r="G482" s="260">
        <v>1</v>
      </c>
      <c r="H482" s="260">
        <v>3</v>
      </c>
      <c r="I482" s="718" t="s">
        <v>275</v>
      </c>
      <c r="J482" s="260">
        <v>1</v>
      </c>
      <c r="K482" s="312" t="s">
        <v>5461</v>
      </c>
      <c r="L482" s="485" t="s">
        <v>5475</v>
      </c>
      <c r="M482" s="495">
        <v>0</v>
      </c>
      <c r="N482" s="495">
        <v>0</v>
      </c>
      <c r="O482" s="495">
        <v>0</v>
      </c>
      <c r="P482" s="495">
        <v>0</v>
      </c>
      <c r="Q482" s="495">
        <v>0</v>
      </c>
      <c r="S482" s="485"/>
      <c r="T482" s="485"/>
      <c r="U482" s="485"/>
      <c r="V482" s="485"/>
      <c r="W482" s="485"/>
      <c r="X482" s="485"/>
    </row>
    <row r="483" spans="2:24" ht="15" hidden="1" customHeight="1">
      <c r="B483" s="260" t="s">
        <v>5227</v>
      </c>
      <c r="C483" s="260" t="s">
        <v>5228</v>
      </c>
      <c r="D483" s="691" t="s">
        <v>5229</v>
      </c>
      <c r="F483" s="260" t="s">
        <v>253</v>
      </c>
      <c r="I483" s="718" t="s">
        <v>275</v>
      </c>
      <c r="J483" s="260">
        <v>2</v>
      </c>
      <c r="K483" s="312" t="s">
        <v>5462</v>
      </c>
      <c r="L483" s="485" t="s">
        <v>5588</v>
      </c>
      <c r="M483" s="495">
        <v>0</v>
      </c>
      <c r="N483" s="495">
        <v>0</v>
      </c>
      <c r="O483" s="495">
        <v>0</v>
      </c>
      <c r="P483" s="495">
        <v>0</v>
      </c>
      <c r="Q483" s="495">
        <v>0</v>
      </c>
      <c r="S483" s="485"/>
      <c r="T483" s="485"/>
      <c r="U483" s="485"/>
      <c r="V483" s="485"/>
      <c r="W483" s="485"/>
      <c r="X483" s="485"/>
    </row>
    <row r="484" spans="2:24" ht="15" hidden="1" customHeight="1">
      <c r="B484" s="260" t="s">
        <v>5279</v>
      </c>
      <c r="C484" s="260" t="s">
        <v>5280</v>
      </c>
      <c r="D484" s="691" t="s">
        <v>5281</v>
      </c>
      <c r="F484" s="260" t="s">
        <v>272</v>
      </c>
      <c r="G484" s="260">
        <v>3</v>
      </c>
      <c r="H484" s="260">
        <v>4</v>
      </c>
      <c r="I484" s="718" t="s">
        <v>275</v>
      </c>
      <c r="J484" s="260">
        <v>3</v>
      </c>
      <c r="K484" s="312" t="s">
        <v>5461</v>
      </c>
      <c r="L484" s="485" t="s">
        <v>5475</v>
      </c>
      <c r="M484" s="495">
        <v>0</v>
      </c>
      <c r="N484" s="495">
        <v>0</v>
      </c>
      <c r="O484" s="495">
        <v>0</v>
      </c>
      <c r="P484" s="495">
        <v>0</v>
      </c>
      <c r="Q484" s="495">
        <v>0</v>
      </c>
      <c r="S484" s="485"/>
      <c r="T484" s="485"/>
      <c r="U484" s="485"/>
      <c r="V484" s="485"/>
      <c r="W484" s="485"/>
      <c r="X484" s="485"/>
    </row>
    <row r="485" spans="2:24" ht="15" customHeight="1">
      <c r="B485" s="485" t="s">
        <v>6438</v>
      </c>
      <c r="C485" s="260" t="s">
        <v>5282</v>
      </c>
      <c r="D485" s="691" t="s">
        <v>5283</v>
      </c>
      <c r="F485" s="260" t="s">
        <v>253</v>
      </c>
      <c r="I485" s="718" t="s">
        <v>275</v>
      </c>
      <c r="J485" s="260">
        <v>3</v>
      </c>
      <c r="K485" s="312" t="s">
        <v>5460</v>
      </c>
      <c r="L485" s="260" t="s">
        <v>5465</v>
      </c>
      <c r="M485" s="260">
        <v>0</v>
      </c>
      <c r="N485" s="260">
        <v>1</v>
      </c>
      <c r="O485" s="260">
        <v>1</v>
      </c>
      <c r="P485" s="495">
        <v>0</v>
      </c>
      <c r="Q485" s="260">
        <v>1</v>
      </c>
      <c r="R485" s="260">
        <f t="shared" ref="R485:R486" si="25">SUBTOTAL(9,M485:Q485)</f>
        <v>3</v>
      </c>
    </row>
    <row r="486" spans="2:24" ht="15" customHeight="1">
      <c r="B486" s="485" t="s">
        <v>6005</v>
      </c>
      <c r="C486" s="260" t="s">
        <v>5353</v>
      </c>
      <c r="D486" s="691" t="s">
        <v>5354</v>
      </c>
      <c r="F486" s="260" t="s">
        <v>272</v>
      </c>
      <c r="G486" s="260">
        <v>3</v>
      </c>
      <c r="H486" s="260">
        <v>8</v>
      </c>
      <c r="I486" s="718" t="s">
        <v>275</v>
      </c>
      <c r="J486" s="260">
        <v>5</v>
      </c>
      <c r="K486" s="312" t="s">
        <v>5459</v>
      </c>
      <c r="L486" s="260" t="s">
        <v>5465</v>
      </c>
      <c r="M486" s="495">
        <v>0</v>
      </c>
      <c r="N486" s="260">
        <v>1</v>
      </c>
      <c r="O486" s="495">
        <v>0</v>
      </c>
      <c r="P486" s="260">
        <v>1</v>
      </c>
      <c r="Q486" s="260">
        <v>1</v>
      </c>
      <c r="R486" s="260">
        <f t="shared" si="25"/>
        <v>3</v>
      </c>
    </row>
    <row r="487" spans="2:24" ht="15" hidden="1" customHeight="1">
      <c r="B487" s="260" t="s">
        <v>5380</v>
      </c>
      <c r="C487" s="260" t="s">
        <v>5381</v>
      </c>
      <c r="D487" s="691" t="s">
        <v>5382</v>
      </c>
      <c r="F487" s="260" t="s">
        <v>272</v>
      </c>
      <c r="G487" s="260">
        <v>3</v>
      </c>
      <c r="H487" s="260">
        <v>6</v>
      </c>
      <c r="I487" s="718" t="s">
        <v>275</v>
      </c>
      <c r="J487" s="260">
        <v>5</v>
      </c>
      <c r="K487" s="312" t="s">
        <v>5462</v>
      </c>
      <c r="L487" s="260" t="s">
        <v>5465</v>
      </c>
      <c r="M487" s="495">
        <v>0</v>
      </c>
      <c r="N487" s="495">
        <v>0</v>
      </c>
      <c r="O487" s="495">
        <v>0</v>
      </c>
      <c r="P487" s="495">
        <v>0</v>
      </c>
      <c r="Q487" s="495">
        <v>0</v>
      </c>
    </row>
    <row r="488" spans="2:24" ht="15" hidden="1" customHeight="1">
      <c r="B488" s="260" t="s">
        <v>5141</v>
      </c>
      <c r="C488" s="260" t="s">
        <v>5142</v>
      </c>
      <c r="D488" s="691" t="s">
        <v>5143</v>
      </c>
      <c r="F488" s="260" t="s">
        <v>253</v>
      </c>
      <c r="I488" s="718" t="s">
        <v>5144</v>
      </c>
      <c r="J488" s="260">
        <v>1</v>
      </c>
      <c r="K488" s="312" t="s">
        <v>5462</v>
      </c>
      <c r="L488" s="260" t="s">
        <v>5465</v>
      </c>
      <c r="M488" s="495">
        <v>0</v>
      </c>
      <c r="N488" s="495">
        <v>0</v>
      </c>
      <c r="O488" s="495">
        <v>0</v>
      </c>
      <c r="P488" s="495">
        <v>0</v>
      </c>
      <c r="Q488" s="495">
        <v>0</v>
      </c>
    </row>
    <row r="489" spans="2:24" ht="15" hidden="1" customHeight="1">
      <c r="B489" s="260" t="s">
        <v>5191</v>
      </c>
      <c r="C489" s="260" t="s">
        <v>5192</v>
      </c>
      <c r="D489" s="691" t="s">
        <v>5193</v>
      </c>
      <c r="F489" s="260" t="s">
        <v>272</v>
      </c>
      <c r="G489" s="260">
        <v>1</v>
      </c>
      <c r="H489" s="260">
        <v>2</v>
      </c>
      <c r="I489" s="718" t="s">
        <v>5144</v>
      </c>
      <c r="J489" s="260">
        <v>1</v>
      </c>
      <c r="K489" s="312" t="s">
        <v>5461</v>
      </c>
      <c r="L489" s="485" t="s">
        <v>5475</v>
      </c>
      <c r="M489" s="495">
        <v>0</v>
      </c>
      <c r="N489" s="495">
        <v>0</v>
      </c>
      <c r="O489" s="495">
        <v>0</v>
      </c>
      <c r="P489" s="495">
        <v>0</v>
      </c>
      <c r="Q489" s="495">
        <v>0</v>
      </c>
      <c r="S489" s="485"/>
      <c r="T489" s="485"/>
      <c r="U489" s="485"/>
      <c r="V489" s="485"/>
      <c r="W489" s="485"/>
      <c r="X489" s="485"/>
    </row>
    <row r="490" spans="2:24" ht="15" customHeight="1">
      <c r="B490" s="260" t="s">
        <v>5312</v>
      </c>
      <c r="C490" s="260" t="s">
        <v>5313</v>
      </c>
      <c r="D490" s="691" t="s">
        <v>5314</v>
      </c>
      <c r="F490" s="260" t="s">
        <v>253</v>
      </c>
      <c r="I490" s="718" t="s">
        <v>5480</v>
      </c>
      <c r="J490" s="260">
        <v>4</v>
      </c>
      <c r="K490" s="312" t="s">
        <v>5460</v>
      </c>
      <c r="L490" s="260" t="s">
        <v>5465</v>
      </c>
      <c r="M490" s="260">
        <v>1</v>
      </c>
      <c r="N490" s="260">
        <v>0</v>
      </c>
      <c r="O490" s="260">
        <v>1</v>
      </c>
      <c r="P490" s="260">
        <v>0</v>
      </c>
      <c r="Q490" s="260">
        <v>2</v>
      </c>
      <c r="R490" s="260">
        <f t="shared" ref="R490:R491" si="26">SUBTOTAL(9,M490:Q490)</f>
        <v>4</v>
      </c>
    </row>
    <row r="491" spans="2:24" ht="15" customHeight="1">
      <c r="B491" s="485" t="s">
        <v>5470</v>
      </c>
      <c r="C491" s="260" t="s">
        <v>5390</v>
      </c>
      <c r="D491" s="691" t="s">
        <v>5391</v>
      </c>
      <c r="F491" s="260" t="s">
        <v>272</v>
      </c>
      <c r="G491" s="260">
        <v>2</v>
      </c>
      <c r="H491" s="260">
        <v>1</v>
      </c>
      <c r="I491" s="718" t="s">
        <v>5144</v>
      </c>
      <c r="J491" s="260">
        <v>5</v>
      </c>
      <c r="K491" s="312" t="s">
        <v>5459</v>
      </c>
      <c r="L491" s="260" t="s">
        <v>5465</v>
      </c>
      <c r="M491" s="495">
        <v>0</v>
      </c>
      <c r="N491" s="260">
        <v>1</v>
      </c>
      <c r="O491" s="495">
        <v>0</v>
      </c>
      <c r="P491" s="495">
        <v>0</v>
      </c>
      <c r="Q491" s="260">
        <v>1</v>
      </c>
      <c r="R491" s="260">
        <f t="shared" si="26"/>
        <v>2</v>
      </c>
    </row>
    <row r="492" spans="2:24" ht="15" hidden="1" customHeight="1">
      <c r="B492" s="260" t="s">
        <v>5145</v>
      </c>
      <c r="C492" s="260" t="s">
        <v>5146</v>
      </c>
      <c r="D492" s="691" t="s">
        <v>5147</v>
      </c>
      <c r="F492" s="260" t="s">
        <v>253</v>
      </c>
      <c r="I492" s="718" t="s">
        <v>5148</v>
      </c>
      <c r="J492" s="260">
        <v>1</v>
      </c>
      <c r="K492" s="312" t="s">
        <v>5461</v>
      </c>
      <c r="L492" s="485" t="s">
        <v>5475</v>
      </c>
      <c r="M492" s="495">
        <v>0</v>
      </c>
      <c r="N492" s="495">
        <v>0</v>
      </c>
      <c r="O492" s="495">
        <v>0</v>
      </c>
      <c r="P492" s="495">
        <v>0</v>
      </c>
      <c r="Q492" s="495">
        <v>0</v>
      </c>
      <c r="S492" s="485"/>
      <c r="T492" s="485"/>
      <c r="U492" s="485"/>
      <c r="V492" s="485"/>
      <c r="W492" s="485"/>
      <c r="X492" s="485"/>
    </row>
    <row r="493" spans="2:24" ht="15" customHeight="1">
      <c r="B493" s="485" t="s">
        <v>6006</v>
      </c>
      <c r="C493" s="260" t="s">
        <v>5188</v>
      </c>
      <c r="D493" s="691" t="s">
        <v>5189</v>
      </c>
      <c r="F493" s="260" t="s">
        <v>253</v>
      </c>
      <c r="I493" s="718" t="s">
        <v>5148</v>
      </c>
      <c r="J493" s="260">
        <v>1</v>
      </c>
      <c r="K493" s="312" t="s">
        <v>5460</v>
      </c>
      <c r="L493" s="260" t="s">
        <v>5465</v>
      </c>
      <c r="M493" s="495">
        <v>0</v>
      </c>
      <c r="N493" s="260">
        <v>1</v>
      </c>
      <c r="O493" s="260">
        <v>0</v>
      </c>
      <c r="P493" s="495">
        <v>0</v>
      </c>
      <c r="Q493" s="260">
        <v>1</v>
      </c>
      <c r="R493" s="260">
        <f>SUBTOTAL(9,M493:Q493)</f>
        <v>2</v>
      </c>
    </row>
    <row r="494" spans="2:24" ht="15" hidden="1" customHeight="1">
      <c r="B494" s="260" t="s">
        <v>5210</v>
      </c>
      <c r="C494" s="260" t="s">
        <v>5211</v>
      </c>
      <c r="D494" s="691" t="s">
        <v>5212</v>
      </c>
      <c r="E494" s="260" t="s">
        <v>5213</v>
      </c>
      <c r="F494" s="260" t="s">
        <v>272</v>
      </c>
      <c r="G494" s="260">
        <v>0</v>
      </c>
      <c r="H494" s="260">
        <v>3</v>
      </c>
      <c r="I494" s="718" t="s">
        <v>5148</v>
      </c>
      <c r="J494" s="260">
        <v>2</v>
      </c>
      <c r="K494" s="312" t="s">
        <v>5462</v>
      </c>
      <c r="L494" s="260" t="s">
        <v>5465</v>
      </c>
      <c r="M494" s="495">
        <v>0</v>
      </c>
      <c r="N494" s="495">
        <v>0</v>
      </c>
      <c r="O494" s="495">
        <v>0</v>
      </c>
      <c r="P494" s="495">
        <v>0</v>
      </c>
      <c r="Q494" s="495">
        <v>0</v>
      </c>
    </row>
    <row r="495" spans="2:24" ht="15" customHeight="1">
      <c r="B495" s="485" t="s">
        <v>5476</v>
      </c>
      <c r="C495" s="260" t="s">
        <v>5385</v>
      </c>
      <c r="D495" s="691" t="s">
        <v>5386</v>
      </c>
      <c r="F495" s="260" t="s">
        <v>272</v>
      </c>
      <c r="G495" s="260">
        <v>3</v>
      </c>
      <c r="H495" s="260">
        <v>6</v>
      </c>
      <c r="I495" s="718" t="s">
        <v>5148</v>
      </c>
      <c r="J495" s="260">
        <v>5</v>
      </c>
      <c r="K495" s="312" t="s">
        <v>5459</v>
      </c>
      <c r="L495" s="260" t="s">
        <v>5465</v>
      </c>
      <c r="M495" s="715">
        <v>0</v>
      </c>
      <c r="N495" s="715">
        <v>0</v>
      </c>
      <c r="O495" s="260">
        <v>1</v>
      </c>
      <c r="P495" s="260">
        <v>1</v>
      </c>
      <c r="Q495" s="260">
        <v>1</v>
      </c>
      <c r="R495" s="260">
        <f>SUBTOTAL(9,M495:Q495)</f>
        <v>3</v>
      </c>
    </row>
    <row r="496" spans="2:24" ht="15" hidden="1" customHeight="1">
      <c r="B496" s="260" t="s">
        <v>5161</v>
      </c>
      <c r="C496" s="260" t="s">
        <v>5162</v>
      </c>
      <c r="D496" s="691" t="s">
        <v>5163</v>
      </c>
      <c r="F496" s="260" t="s">
        <v>253</v>
      </c>
      <c r="I496" s="719" t="s">
        <v>296</v>
      </c>
      <c r="J496" s="260">
        <v>1</v>
      </c>
      <c r="K496" s="312" t="s">
        <v>5462</v>
      </c>
      <c r="L496" s="260" t="s">
        <v>5465</v>
      </c>
      <c r="M496" s="495">
        <v>0</v>
      </c>
      <c r="N496" s="495">
        <v>0</v>
      </c>
      <c r="O496" s="495">
        <v>0</v>
      </c>
      <c r="P496" s="495">
        <v>0</v>
      </c>
      <c r="Q496" s="495">
        <v>0</v>
      </c>
    </row>
    <row r="497" spans="2:24" ht="15" hidden="1" customHeight="1">
      <c r="B497" s="260" t="s">
        <v>5182</v>
      </c>
      <c r="C497" s="260" t="s">
        <v>5183</v>
      </c>
      <c r="D497" s="691" t="s">
        <v>5184</v>
      </c>
      <c r="F497" s="260" t="s">
        <v>253</v>
      </c>
      <c r="I497" s="719" t="s">
        <v>296</v>
      </c>
      <c r="J497" s="260">
        <v>1</v>
      </c>
      <c r="K497" s="312" t="s">
        <v>5461</v>
      </c>
      <c r="L497" s="485" t="s">
        <v>5475</v>
      </c>
      <c r="M497" s="495">
        <v>0</v>
      </c>
      <c r="N497" s="495">
        <v>0</v>
      </c>
      <c r="O497" s="495">
        <v>0</v>
      </c>
      <c r="P497" s="495">
        <v>0</v>
      </c>
      <c r="Q497" s="495">
        <v>0</v>
      </c>
      <c r="S497" s="485"/>
      <c r="T497" s="485"/>
      <c r="U497" s="485"/>
      <c r="V497" s="485"/>
      <c r="W497" s="485"/>
      <c r="X497" s="485"/>
    </row>
    <row r="498" spans="2:24" ht="15" hidden="1" customHeight="1">
      <c r="B498" s="260" t="s">
        <v>5194</v>
      </c>
      <c r="C498" s="260" t="s">
        <v>5195</v>
      </c>
      <c r="D498" s="691" t="s">
        <v>5196</v>
      </c>
      <c r="E498" s="260" t="s">
        <v>5197</v>
      </c>
      <c r="F498" s="260" t="s">
        <v>272</v>
      </c>
      <c r="G498" s="260">
        <v>1</v>
      </c>
      <c r="H498" s="260">
        <v>1</v>
      </c>
      <c r="I498" s="719" t="s">
        <v>296</v>
      </c>
      <c r="J498" s="260">
        <v>1</v>
      </c>
      <c r="K498" s="312" t="s">
        <v>5461</v>
      </c>
      <c r="L498" s="485" t="s">
        <v>5475</v>
      </c>
      <c r="M498" s="495">
        <v>0</v>
      </c>
      <c r="N498" s="495">
        <v>0</v>
      </c>
      <c r="O498" s="495">
        <v>0</v>
      </c>
      <c r="P498" s="495">
        <v>0</v>
      </c>
      <c r="Q498" s="495">
        <v>0</v>
      </c>
      <c r="S498" s="485"/>
      <c r="T498" s="485"/>
      <c r="U498" s="485"/>
      <c r="V498" s="485"/>
      <c r="W498" s="485"/>
      <c r="X498" s="485"/>
    </row>
    <row r="499" spans="2:24" ht="15" customHeight="1">
      <c r="B499" s="485" t="s">
        <v>5478</v>
      </c>
      <c r="C499" s="260" t="s">
        <v>5268</v>
      </c>
      <c r="D499" s="691" t="s">
        <v>5269</v>
      </c>
      <c r="F499" s="260" t="s">
        <v>272</v>
      </c>
      <c r="G499" s="260">
        <v>3</v>
      </c>
      <c r="H499" s="260">
        <v>4</v>
      </c>
      <c r="I499" s="719" t="s">
        <v>296</v>
      </c>
      <c r="J499" s="260">
        <v>3</v>
      </c>
      <c r="K499" s="312" t="s">
        <v>5459</v>
      </c>
      <c r="L499" s="260" t="s">
        <v>5465</v>
      </c>
      <c r="M499" s="260">
        <v>1</v>
      </c>
      <c r="N499" s="260">
        <v>1</v>
      </c>
      <c r="O499" s="495">
        <v>0</v>
      </c>
      <c r="P499" s="260">
        <v>1</v>
      </c>
      <c r="Q499" s="495">
        <v>0</v>
      </c>
      <c r="R499" s="260">
        <f>SUBTOTAL(9,M499:Q499)</f>
        <v>3</v>
      </c>
    </row>
    <row r="500" spans="2:24" ht="15" hidden="1" customHeight="1">
      <c r="B500" s="260" t="s">
        <v>5297</v>
      </c>
      <c r="C500" s="260" t="s">
        <v>5298</v>
      </c>
      <c r="D500" s="691" t="s">
        <v>5299</v>
      </c>
      <c r="E500" s="260" t="s">
        <v>5197</v>
      </c>
      <c r="F500" s="260" t="s">
        <v>272</v>
      </c>
      <c r="G500" s="260">
        <v>1</v>
      </c>
      <c r="H500" s="260">
        <v>2</v>
      </c>
      <c r="I500" s="719" t="s">
        <v>296</v>
      </c>
      <c r="J500" s="260">
        <v>3</v>
      </c>
      <c r="K500" s="312" t="s">
        <v>5462</v>
      </c>
      <c r="L500" s="260" t="s">
        <v>5465</v>
      </c>
      <c r="M500" s="495">
        <v>0</v>
      </c>
      <c r="N500" s="495">
        <v>0</v>
      </c>
      <c r="O500" s="495">
        <v>0</v>
      </c>
      <c r="P500" s="495">
        <v>0</v>
      </c>
      <c r="Q500" s="495">
        <v>0</v>
      </c>
    </row>
    <row r="501" spans="2:24" ht="15" customHeight="1">
      <c r="B501" s="260" t="s">
        <v>5334</v>
      </c>
      <c r="C501" s="260" t="s">
        <v>5335</v>
      </c>
      <c r="D501" s="691" t="s">
        <v>5336</v>
      </c>
      <c r="E501" s="260" t="s">
        <v>5197</v>
      </c>
      <c r="F501" s="260" t="s">
        <v>272</v>
      </c>
      <c r="G501" s="260">
        <v>3</v>
      </c>
      <c r="H501" s="260">
        <v>5</v>
      </c>
      <c r="I501" s="719" t="s">
        <v>296</v>
      </c>
      <c r="J501" s="260">
        <v>4</v>
      </c>
      <c r="K501" s="312" t="s">
        <v>5460</v>
      </c>
      <c r="L501" s="260" t="s">
        <v>5465</v>
      </c>
      <c r="M501" s="260">
        <v>2</v>
      </c>
      <c r="N501" s="260">
        <v>1</v>
      </c>
      <c r="O501" s="260">
        <v>1</v>
      </c>
      <c r="P501" s="260">
        <v>1</v>
      </c>
      <c r="Q501" s="260">
        <v>0</v>
      </c>
      <c r="R501" s="260">
        <f>SUBTOTAL(9,M501:Q501)</f>
        <v>5</v>
      </c>
    </row>
    <row r="502" spans="2:24" ht="15" hidden="1" customHeight="1">
      <c r="B502" s="260" t="s">
        <v>5173</v>
      </c>
      <c r="C502" s="260" t="s">
        <v>5174</v>
      </c>
      <c r="F502" s="260" t="s">
        <v>272</v>
      </c>
      <c r="G502" s="260">
        <v>1</v>
      </c>
      <c r="H502" s="260">
        <v>4</v>
      </c>
      <c r="I502" s="720" t="s">
        <v>311</v>
      </c>
      <c r="J502" s="260">
        <v>1</v>
      </c>
      <c r="K502" s="312" t="s">
        <v>5461</v>
      </c>
      <c r="L502" s="485" t="s">
        <v>5475</v>
      </c>
      <c r="M502" s="495">
        <v>0</v>
      </c>
      <c r="N502" s="495">
        <v>0</v>
      </c>
      <c r="O502" s="495">
        <v>0</v>
      </c>
      <c r="P502" s="495">
        <v>0</v>
      </c>
      <c r="Q502" s="495">
        <v>0</v>
      </c>
      <c r="S502" s="485"/>
      <c r="T502" s="485"/>
      <c r="U502" s="485"/>
      <c r="V502" s="485"/>
      <c r="W502" s="485"/>
      <c r="X502" s="485"/>
    </row>
    <row r="503" spans="2:24" ht="15" hidden="1" customHeight="1">
      <c r="B503" s="260" t="s">
        <v>5198</v>
      </c>
      <c r="C503" s="260" t="s">
        <v>5199</v>
      </c>
      <c r="D503" s="691" t="s">
        <v>5200</v>
      </c>
      <c r="F503" s="260" t="s">
        <v>253</v>
      </c>
      <c r="I503" s="720" t="s">
        <v>311</v>
      </c>
      <c r="J503" s="260">
        <v>1</v>
      </c>
      <c r="K503" s="312" t="s">
        <v>5461</v>
      </c>
      <c r="L503" s="485" t="s">
        <v>5475</v>
      </c>
      <c r="M503" s="495">
        <v>0</v>
      </c>
      <c r="N503" s="495">
        <v>0</v>
      </c>
      <c r="O503" s="495">
        <v>0</v>
      </c>
      <c r="P503" s="495">
        <v>0</v>
      </c>
      <c r="Q503" s="495">
        <v>0</v>
      </c>
      <c r="S503" s="485"/>
      <c r="T503" s="485"/>
      <c r="U503" s="485"/>
      <c r="V503" s="485"/>
      <c r="W503" s="485"/>
      <c r="X503" s="485"/>
    </row>
    <row r="504" spans="2:24" ht="15" hidden="1" customHeight="1">
      <c r="B504" s="260" t="s">
        <v>5218</v>
      </c>
      <c r="C504" s="260" t="s">
        <v>5219</v>
      </c>
      <c r="D504" s="691" t="s">
        <v>5220</v>
      </c>
      <c r="F504" s="260" t="s">
        <v>253</v>
      </c>
      <c r="I504" s="720" t="s">
        <v>311</v>
      </c>
      <c r="J504" s="260">
        <v>2</v>
      </c>
      <c r="K504" s="312" t="s">
        <v>5462</v>
      </c>
      <c r="L504" s="260" t="s">
        <v>5465</v>
      </c>
      <c r="M504" s="495">
        <v>0</v>
      </c>
      <c r="N504" s="495">
        <v>0</v>
      </c>
      <c r="O504" s="495">
        <v>0</v>
      </c>
      <c r="P504" s="495">
        <v>0</v>
      </c>
      <c r="Q504" s="495">
        <v>0</v>
      </c>
    </row>
    <row r="505" spans="2:24" ht="15" customHeight="1">
      <c r="B505" s="485" t="s">
        <v>7178</v>
      </c>
      <c r="C505" s="260" t="s">
        <v>5230</v>
      </c>
      <c r="D505" s="691" t="s">
        <v>5231</v>
      </c>
      <c r="F505" s="260" t="s">
        <v>272</v>
      </c>
      <c r="G505" s="260">
        <v>1</v>
      </c>
      <c r="H505" s="260">
        <v>3</v>
      </c>
      <c r="I505" s="720" t="s">
        <v>311</v>
      </c>
      <c r="J505" s="260">
        <v>2</v>
      </c>
      <c r="K505" s="312" t="s">
        <v>5459</v>
      </c>
      <c r="L505" s="260" t="s">
        <v>5465</v>
      </c>
      <c r="M505" s="260">
        <v>1</v>
      </c>
      <c r="N505" s="260">
        <v>1</v>
      </c>
      <c r="O505" s="260">
        <v>1</v>
      </c>
      <c r="P505" s="260">
        <v>1</v>
      </c>
      <c r="Q505" s="260">
        <v>1</v>
      </c>
      <c r="R505" s="260">
        <f t="shared" ref="R505:R506" si="27">SUBTOTAL(9,M505:Q505)</f>
        <v>5</v>
      </c>
    </row>
    <row r="506" spans="2:24" ht="15" customHeight="1">
      <c r="B506" s="260" t="s">
        <v>5328</v>
      </c>
      <c r="C506" s="260" t="s">
        <v>5329</v>
      </c>
      <c r="D506" s="691" t="s">
        <v>5330</v>
      </c>
      <c r="F506" s="260" t="s">
        <v>272</v>
      </c>
      <c r="G506" s="260">
        <v>2</v>
      </c>
      <c r="H506" s="260">
        <v>6</v>
      </c>
      <c r="I506" s="720" t="s">
        <v>311</v>
      </c>
      <c r="J506" s="260">
        <v>4</v>
      </c>
      <c r="K506" s="312" t="s">
        <v>5460</v>
      </c>
      <c r="L506" s="260" t="s">
        <v>5465</v>
      </c>
      <c r="M506" s="260">
        <v>1</v>
      </c>
      <c r="N506" s="260">
        <v>1</v>
      </c>
      <c r="O506" s="260">
        <v>1</v>
      </c>
      <c r="P506" s="260">
        <v>2</v>
      </c>
      <c r="Q506" s="260">
        <v>0</v>
      </c>
      <c r="R506" s="260">
        <f t="shared" si="27"/>
        <v>5</v>
      </c>
    </row>
    <row r="507" spans="2:24" ht="15" hidden="1" customHeight="1">
      <c r="B507" s="260" t="s">
        <v>5410</v>
      </c>
      <c r="C507" s="260" t="s">
        <v>5411</v>
      </c>
      <c r="D507" s="691" t="s">
        <v>5412</v>
      </c>
      <c r="F507" s="260" t="s">
        <v>253</v>
      </c>
      <c r="I507" s="720" t="s">
        <v>311</v>
      </c>
      <c r="J507" s="260">
        <v>6</v>
      </c>
      <c r="K507" s="312" t="s">
        <v>5462</v>
      </c>
      <c r="L507" s="260" t="s">
        <v>5465</v>
      </c>
      <c r="M507" s="495">
        <v>0</v>
      </c>
      <c r="N507" s="495">
        <v>0</v>
      </c>
      <c r="O507" s="495">
        <v>0</v>
      </c>
      <c r="P507" s="495">
        <v>0</v>
      </c>
      <c r="Q507" s="495">
        <v>0</v>
      </c>
    </row>
    <row r="508" spans="2:24" ht="15" hidden="1" customHeight="1">
      <c r="B508" s="260" t="s">
        <v>5137</v>
      </c>
      <c r="C508" s="260" t="s">
        <v>5138</v>
      </c>
      <c r="D508" s="691" t="s">
        <v>5139</v>
      </c>
      <c r="F508" s="260" t="s">
        <v>253</v>
      </c>
      <c r="I508" s="720" t="s">
        <v>5140</v>
      </c>
      <c r="J508" s="260">
        <v>1</v>
      </c>
      <c r="K508" s="312" t="s">
        <v>5461</v>
      </c>
      <c r="L508" s="485" t="s">
        <v>5475</v>
      </c>
      <c r="M508" s="495">
        <v>0</v>
      </c>
      <c r="N508" s="495">
        <v>0</v>
      </c>
      <c r="O508" s="495">
        <v>0</v>
      </c>
      <c r="P508" s="495">
        <v>0</v>
      </c>
      <c r="Q508" s="495">
        <v>0</v>
      </c>
      <c r="S508" s="485"/>
      <c r="T508" s="485"/>
      <c r="U508" s="485"/>
      <c r="V508" s="485"/>
      <c r="W508" s="485"/>
      <c r="X508" s="485"/>
    </row>
    <row r="509" spans="2:24" ht="15" hidden="1" customHeight="1">
      <c r="B509" s="260" t="s">
        <v>5276</v>
      </c>
      <c r="C509" s="260" t="s">
        <v>5277</v>
      </c>
      <c r="D509" s="691" t="s">
        <v>5278</v>
      </c>
      <c r="F509" s="260" t="s">
        <v>253</v>
      </c>
      <c r="I509" s="720" t="s">
        <v>5140</v>
      </c>
      <c r="J509" s="260">
        <v>3</v>
      </c>
      <c r="K509" s="312" t="s">
        <v>5462</v>
      </c>
      <c r="L509" s="260" t="s">
        <v>5465</v>
      </c>
      <c r="M509" s="495">
        <v>0</v>
      </c>
      <c r="N509" s="495">
        <v>0</v>
      </c>
      <c r="O509" s="495">
        <v>0</v>
      </c>
      <c r="P509" s="495">
        <v>0</v>
      </c>
      <c r="Q509" s="495">
        <v>0</v>
      </c>
    </row>
    <row r="510" spans="2:24" ht="15" customHeight="1">
      <c r="B510" s="485" t="s">
        <v>5472</v>
      </c>
      <c r="C510" s="260" t="s">
        <v>5347</v>
      </c>
      <c r="D510" s="691" t="s">
        <v>5348</v>
      </c>
      <c r="F510" s="260" t="s">
        <v>272</v>
      </c>
      <c r="G510" s="260">
        <v>3</v>
      </c>
      <c r="H510" s="260">
        <v>6</v>
      </c>
      <c r="I510" s="720" t="s">
        <v>5463</v>
      </c>
      <c r="J510" s="260">
        <v>4</v>
      </c>
      <c r="K510" s="312" t="s">
        <v>5459</v>
      </c>
      <c r="L510" s="260" t="s">
        <v>5465</v>
      </c>
      <c r="M510" s="715">
        <v>0</v>
      </c>
      <c r="N510" s="260">
        <v>0</v>
      </c>
      <c r="O510" s="715">
        <v>0</v>
      </c>
      <c r="P510" s="260">
        <v>1</v>
      </c>
      <c r="Q510" s="715">
        <v>0</v>
      </c>
      <c r="R510" s="260">
        <f t="shared" ref="R510:R511" si="28">SUBTOTAL(9,M510:Q510)</f>
        <v>1</v>
      </c>
    </row>
    <row r="511" spans="2:24" ht="15" customHeight="1">
      <c r="B511" s="485" t="s">
        <v>5494</v>
      </c>
      <c r="C511" s="260" t="s">
        <v>5405</v>
      </c>
      <c r="D511" s="691" t="s">
        <v>5406</v>
      </c>
      <c r="F511" s="260" t="s">
        <v>272</v>
      </c>
      <c r="G511" s="260">
        <v>4</v>
      </c>
      <c r="H511" s="260">
        <v>5</v>
      </c>
      <c r="I511" s="720" t="s">
        <v>5140</v>
      </c>
      <c r="J511" s="260">
        <v>6</v>
      </c>
      <c r="K511" s="312" t="s">
        <v>5460</v>
      </c>
      <c r="L511" s="260" t="s">
        <v>5465</v>
      </c>
      <c r="M511" s="260">
        <v>0</v>
      </c>
      <c r="N511" s="260">
        <v>0</v>
      </c>
      <c r="O511" s="260">
        <v>0</v>
      </c>
      <c r="P511" s="260">
        <v>1</v>
      </c>
      <c r="Q511" s="260">
        <v>0</v>
      </c>
      <c r="R511" s="260">
        <f t="shared" si="28"/>
        <v>1</v>
      </c>
    </row>
    <row r="512" spans="2:24" ht="15" hidden="1" customHeight="1">
      <c r="B512" s="260" t="s">
        <v>5123</v>
      </c>
      <c r="C512" s="260" t="s">
        <v>5124</v>
      </c>
      <c r="D512" s="691" t="s">
        <v>5125</v>
      </c>
      <c r="F512" s="260" t="s">
        <v>253</v>
      </c>
      <c r="I512" s="720" t="s">
        <v>5126</v>
      </c>
      <c r="J512" s="260">
        <v>0</v>
      </c>
      <c r="K512" s="312" t="s">
        <v>5461</v>
      </c>
      <c r="L512" s="485" t="s">
        <v>5475</v>
      </c>
      <c r="M512" s="495">
        <v>0</v>
      </c>
      <c r="N512" s="495">
        <v>0</v>
      </c>
      <c r="O512" s="495">
        <v>0</v>
      </c>
      <c r="P512" s="495">
        <v>0</v>
      </c>
      <c r="Q512" s="495">
        <v>0</v>
      </c>
      <c r="S512" s="485"/>
      <c r="T512" s="485"/>
      <c r="U512" s="485"/>
      <c r="V512" s="485"/>
      <c r="W512" s="485"/>
      <c r="X512" s="485"/>
    </row>
    <row r="513" spans="2:24" ht="15" customHeight="1">
      <c r="B513" s="485" t="s">
        <v>5469</v>
      </c>
      <c r="C513" s="260" t="s">
        <v>5318</v>
      </c>
      <c r="D513" s="691" t="s">
        <v>5319</v>
      </c>
      <c r="F513" s="260" t="s">
        <v>272</v>
      </c>
      <c r="G513" s="260">
        <v>3</v>
      </c>
      <c r="H513" s="260">
        <v>6</v>
      </c>
      <c r="I513" s="720" t="s">
        <v>5126</v>
      </c>
      <c r="J513" s="260">
        <v>4</v>
      </c>
      <c r="K513" s="312" t="s">
        <v>5459</v>
      </c>
      <c r="L513" s="260" t="s">
        <v>5465</v>
      </c>
      <c r="M513" s="260">
        <v>1</v>
      </c>
      <c r="N513" s="495">
        <v>0</v>
      </c>
      <c r="O513" s="260">
        <v>1</v>
      </c>
      <c r="P513" s="495">
        <v>0</v>
      </c>
      <c r="Q513" s="260">
        <v>1</v>
      </c>
      <c r="R513" s="260">
        <f>SUBTOTAL(9,M513:Q513)</f>
        <v>3</v>
      </c>
    </row>
    <row r="514" spans="2:24" ht="15" hidden="1" customHeight="1">
      <c r="B514" s="260" t="s">
        <v>5331</v>
      </c>
      <c r="C514" s="260" t="s">
        <v>5332</v>
      </c>
      <c r="D514" s="691" t="s">
        <v>5333</v>
      </c>
      <c r="F514" s="260" t="s">
        <v>272</v>
      </c>
      <c r="G514" s="260">
        <v>3</v>
      </c>
      <c r="H514" s="260">
        <v>3</v>
      </c>
      <c r="I514" s="720" t="s">
        <v>5126</v>
      </c>
      <c r="J514" s="260">
        <v>4</v>
      </c>
      <c r="K514" s="312" t="s">
        <v>5462</v>
      </c>
      <c r="L514" s="485" t="s">
        <v>5475</v>
      </c>
      <c r="M514" s="495">
        <v>0</v>
      </c>
      <c r="N514" s="495">
        <v>0</v>
      </c>
      <c r="O514" s="495">
        <v>0</v>
      </c>
      <c r="P514" s="495">
        <v>0</v>
      </c>
      <c r="Q514" s="495">
        <v>0</v>
      </c>
      <c r="S514" s="485"/>
      <c r="T514" s="485"/>
      <c r="U514" s="485"/>
      <c r="V514" s="485"/>
      <c r="W514" s="485"/>
      <c r="X514" s="485"/>
    </row>
    <row r="515" spans="2:24" ht="15" customHeight="1">
      <c r="B515" s="260" t="s">
        <v>5434</v>
      </c>
      <c r="C515" s="260" t="s">
        <v>5435</v>
      </c>
      <c r="D515" s="691" t="s">
        <v>5436</v>
      </c>
      <c r="F515" s="260" t="s">
        <v>272</v>
      </c>
      <c r="G515" s="260">
        <v>8</v>
      </c>
      <c r="H515" s="260">
        <v>8</v>
      </c>
      <c r="I515" s="720" t="s">
        <v>5126</v>
      </c>
      <c r="J515" s="260">
        <v>8</v>
      </c>
      <c r="K515" s="312" t="s">
        <v>5460</v>
      </c>
      <c r="L515" s="260" t="s">
        <v>5465</v>
      </c>
      <c r="M515" s="260">
        <v>0</v>
      </c>
      <c r="N515" s="260">
        <v>1</v>
      </c>
      <c r="O515" s="260">
        <v>2</v>
      </c>
      <c r="P515" s="260">
        <v>2</v>
      </c>
      <c r="Q515" s="260">
        <v>2</v>
      </c>
      <c r="R515" s="260">
        <f t="shared" ref="R515:R516" si="29">SUBTOTAL(9,M515:Q515)</f>
        <v>7</v>
      </c>
    </row>
    <row r="516" spans="2:24" ht="15" customHeight="1">
      <c r="B516" s="485" t="s">
        <v>5486</v>
      </c>
      <c r="C516" s="260" t="s">
        <v>5178</v>
      </c>
      <c r="D516" s="691" t="s">
        <v>5179</v>
      </c>
      <c r="F516" s="260" t="s">
        <v>253</v>
      </c>
      <c r="I516" s="309" t="s">
        <v>5452</v>
      </c>
      <c r="J516" s="260">
        <v>1</v>
      </c>
      <c r="K516" s="312" t="s">
        <v>5460</v>
      </c>
      <c r="L516" s="260" t="s">
        <v>5465</v>
      </c>
      <c r="M516" s="260">
        <v>1</v>
      </c>
      <c r="N516" s="260">
        <v>1</v>
      </c>
      <c r="O516" s="260">
        <v>1</v>
      </c>
      <c r="P516" s="319">
        <v>1</v>
      </c>
      <c r="Q516" s="495">
        <v>0</v>
      </c>
      <c r="R516" s="260">
        <f t="shared" si="29"/>
        <v>4</v>
      </c>
    </row>
    <row r="517" spans="2:24" ht="15" hidden="1" customHeight="1">
      <c r="B517" s="260" t="s">
        <v>5214</v>
      </c>
      <c r="C517" s="260" t="s">
        <v>5215</v>
      </c>
      <c r="D517" s="691" t="s">
        <v>5216</v>
      </c>
      <c r="F517" s="260" t="s">
        <v>253</v>
      </c>
      <c r="I517" s="309" t="s">
        <v>5452</v>
      </c>
      <c r="J517" s="260">
        <v>2</v>
      </c>
      <c r="K517" s="312" t="s">
        <v>5461</v>
      </c>
      <c r="L517" s="485" t="s">
        <v>5475</v>
      </c>
      <c r="M517" s="495">
        <v>0</v>
      </c>
      <c r="N517" s="495">
        <v>0</v>
      </c>
      <c r="O517" s="495">
        <v>0</v>
      </c>
      <c r="P517" s="495">
        <v>0</v>
      </c>
      <c r="Q517" s="495">
        <v>0</v>
      </c>
      <c r="S517" s="485"/>
      <c r="T517" s="485"/>
      <c r="U517" s="485"/>
      <c r="V517" s="485"/>
      <c r="W517" s="485"/>
      <c r="X517" s="485"/>
    </row>
    <row r="518" spans="2:24" ht="15" hidden="1" customHeight="1">
      <c r="B518" s="260" t="s">
        <v>5284</v>
      </c>
      <c r="C518" s="260" t="s">
        <v>5285</v>
      </c>
      <c r="D518" s="691" t="s">
        <v>5286</v>
      </c>
      <c r="F518" s="260" t="s">
        <v>272</v>
      </c>
      <c r="G518" s="260">
        <v>3</v>
      </c>
      <c r="H518" s="260">
        <v>3</v>
      </c>
      <c r="I518" s="309" t="s">
        <v>5452</v>
      </c>
      <c r="J518" s="260">
        <v>3</v>
      </c>
      <c r="K518" s="312" t="s">
        <v>5461</v>
      </c>
      <c r="L518" s="485" t="s">
        <v>5475</v>
      </c>
      <c r="M518" s="495">
        <v>0</v>
      </c>
      <c r="N518" s="495">
        <v>0</v>
      </c>
      <c r="O518" s="495">
        <v>0</v>
      </c>
      <c r="P518" s="495">
        <v>0</v>
      </c>
      <c r="Q518" s="495">
        <v>0</v>
      </c>
      <c r="S518" s="485"/>
      <c r="T518" s="485"/>
      <c r="U518" s="485"/>
      <c r="V518" s="485"/>
      <c r="W518" s="485"/>
      <c r="X518" s="485"/>
    </row>
    <row r="519" spans="2:24" ht="15" hidden="1" customHeight="1">
      <c r="B519" s="260" t="s">
        <v>5290</v>
      </c>
      <c r="C519" s="260" t="s">
        <v>5291</v>
      </c>
      <c r="D519" s="691" t="s">
        <v>5292</v>
      </c>
      <c r="F519" s="260" t="s">
        <v>5153</v>
      </c>
      <c r="G519" s="260">
        <v>1</v>
      </c>
      <c r="I519" s="309" t="s">
        <v>5452</v>
      </c>
      <c r="J519" s="260">
        <v>3</v>
      </c>
      <c r="K519" s="312" t="s">
        <v>5462</v>
      </c>
      <c r="L519" s="260" t="s">
        <v>5465</v>
      </c>
      <c r="M519" s="495">
        <v>0</v>
      </c>
      <c r="N519" s="495">
        <v>0</v>
      </c>
      <c r="O519" s="495">
        <v>0</v>
      </c>
      <c r="P519" s="495">
        <v>0</v>
      </c>
      <c r="Q519" s="495">
        <v>0</v>
      </c>
    </row>
    <row r="520" spans="2:24" ht="15" customHeight="1">
      <c r="B520" s="485" t="s">
        <v>5477</v>
      </c>
      <c r="C520" s="260" t="s">
        <v>5321</v>
      </c>
      <c r="D520" s="691" t="s">
        <v>5322</v>
      </c>
      <c r="F520" s="260" t="s">
        <v>272</v>
      </c>
      <c r="G520" s="260">
        <v>4</v>
      </c>
      <c r="H520" s="260">
        <v>2</v>
      </c>
      <c r="I520" s="309" t="s">
        <v>5453</v>
      </c>
      <c r="J520" s="260">
        <v>4</v>
      </c>
      <c r="K520" s="312" t="s">
        <v>5459</v>
      </c>
      <c r="L520" s="260" t="s">
        <v>5465</v>
      </c>
      <c r="M520" s="260">
        <v>1</v>
      </c>
      <c r="N520" s="260">
        <v>1</v>
      </c>
      <c r="O520" s="495">
        <v>0</v>
      </c>
      <c r="P520" s="260">
        <v>1</v>
      </c>
      <c r="Q520" s="495">
        <v>0</v>
      </c>
      <c r="R520" s="260">
        <f>SUBTOTAL(9,M520:Q520)</f>
        <v>3</v>
      </c>
    </row>
    <row r="521" spans="2:24" ht="15" hidden="1" customHeight="1">
      <c r="B521" s="260" t="s">
        <v>5337</v>
      </c>
      <c r="C521" s="260" t="s">
        <v>5338</v>
      </c>
      <c r="D521" s="691" t="s">
        <v>5339</v>
      </c>
      <c r="F521" s="260" t="s">
        <v>272</v>
      </c>
      <c r="G521" s="260">
        <v>4</v>
      </c>
      <c r="H521" s="260">
        <v>4</v>
      </c>
      <c r="I521" s="309" t="s">
        <v>5452</v>
      </c>
      <c r="J521" s="260">
        <v>4</v>
      </c>
      <c r="K521" s="312" t="s">
        <v>5462</v>
      </c>
      <c r="L521" s="260" t="s">
        <v>5465</v>
      </c>
      <c r="M521" s="495">
        <v>0</v>
      </c>
      <c r="N521" s="495">
        <v>0</v>
      </c>
      <c r="O521" s="495">
        <v>0</v>
      </c>
      <c r="P521" s="495">
        <v>0</v>
      </c>
      <c r="Q521" s="495">
        <v>0</v>
      </c>
    </row>
    <row r="522" spans="2:24" ht="15" hidden="1" customHeight="1">
      <c r="B522" s="260" t="s">
        <v>5287</v>
      </c>
      <c r="C522" s="260" t="s">
        <v>5288</v>
      </c>
      <c r="D522" s="691" t="s">
        <v>5289</v>
      </c>
      <c r="F522" s="260" t="s">
        <v>253</v>
      </c>
      <c r="I522" s="712" t="s">
        <v>5454</v>
      </c>
      <c r="J522" s="260">
        <v>3</v>
      </c>
      <c r="K522" s="312" t="s">
        <v>5462</v>
      </c>
      <c r="L522" s="260" t="s">
        <v>5465</v>
      </c>
      <c r="M522" s="495">
        <v>0</v>
      </c>
      <c r="N522" s="495">
        <v>0</v>
      </c>
      <c r="O522" s="495">
        <v>0</v>
      </c>
      <c r="P522" s="495">
        <v>0</v>
      </c>
      <c r="Q522" s="495">
        <v>0</v>
      </c>
    </row>
    <row r="523" spans="2:24" ht="15" customHeight="1">
      <c r="B523" s="485" t="s">
        <v>5535</v>
      </c>
      <c r="C523" s="260" t="s">
        <v>5345</v>
      </c>
      <c r="D523" s="691" t="s">
        <v>5346</v>
      </c>
      <c r="F523" s="260" t="s">
        <v>272</v>
      </c>
      <c r="G523" s="260">
        <v>4</v>
      </c>
      <c r="H523" s="260">
        <v>4</v>
      </c>
      <c r="I523" s="712" t="s">
        <v>5455</v>
      </c>
      <c r="J523" s="260">
        <v>4</v>
      </c>
      <c r="K523" s="312" t="s">
        <v>5460</v>
      </c>
      <c r="L523" s="260" t="s">
        <v>5465</v>
      </c>
      <c r="M523" s="495">
        <v>0</v>
      </c>
      <c r="N523" s="260">
        <v>1</v>
      </c>
      <c r="O523" s="260">
        <v>1</v>
      </c>
      <c r="P523" s="260">
        <v>1</v>
      </c>
      <c r="Q523" s="260">
        <v>2</v>
      </c>
      <c r="R523" s="260">
        <f>SUBTOTAL(9,M523:Q523)</f>
        <v>5</v>
      </c>
    </row>
    <row r="524" spans="2:24" ht="15" hidden="1" customHeight="1">
      <c r="B524" s="260" t="s">
        <v>5355</v>
      </c>
      <c r="C524" s="260" t="s">
        <v>5356</v>
      </c>
      <c r="D524" s="691" t="s">
        <v>5357</v>
      </c>
      <c r="F524" s="260" t="s">
        <v>253</v>
      </c>
      <c r="I524" s="712" t="s">
        <v>5455</v>
      </c>
      <c r="J524" s="260">
        <v>5</v>
      </c>
      <c r="K524" s="312" t="s">
        <v>5461</v>
      </c>
      <c r="L524" s="485" t="s">
        <v>5475</v>
      </c>
      <c r="M524" s="495">
        <v>0</v>
      </c>
      <c r="N524" s="495">
        <v>0</v>
      </c>
      <c r="O524" s="495">
        <v>0</v>
      </c>
      <c r="P524" s="495">
        <v>0</v>
      </c>
      <c r="Q524" s="495">
        <v>0</v>
      </c>
      <c r="S524" s="485"/>
      <c r="T524" s="485"/>
      <c r="U524" s="485"/>
      <c r="V524" s="485"/>
      <c r="W524" s="485"/>
      <c r="X524" s="485"/>
    </row>
    <row r="525" spans="2:24" ht="15" customHeight="1">
      <c r="B525" s="485" t="s">
        <v>6514</v>
      </c>
      <c r="C525" s="260" t="s">
        <v>5359</v>
      </c>
      <c r="D525" s="691" t="s">
        <v>5360</v>
      </c>
      <c r="F525" s="260" t="s">
        <v>272</v>
      </c>
      <c r="G525" s="260">
        <v>4</v>
      </c>
      <c r="H525" s="260">
        <v>4</v>
      </c>
      <c r="I525" s="712" t="s">
        <v>5455</v>
      </c>
      <c r="J525" s="260">
        <v>5</v>
      </c>
      <c r="K525" s="312" t="s">
        <v>5459</v>
      </c>
      <c r="L525" s="260" t="s">
        <v>5465</v>
      </c>
      <c r="M525" s="260">
        <v>1</v>
      </c>
      <c r="N525" s="260">
        <v>1</v>
      </c>
      <c r="O525" s="495">
        <v>0</v>
      </c>
      <c r="P525" s="260">
        <v>1</v>
      </c>
      <c r="Q525" s="260">
        <v>1</v>
      </c>
      <c r="R525" s="260">
        <f>SUBTOTAL(9,M525:Q525)</f>
        <v>4</v>
      </c>
    </row>
    <row r="526" spans="2:24" ht="15" hidden="1" customHeight="1">
      <c r="B526" s="260" t="s">
        <v>5221</v>
      </c>
      <c r="C526" s="260" t="s">
        <v>5222</v>
      </c>
      <c r="D526" s="691" t="s">
        <v>5223</v>
      </c>
      <c r="F526" s="260" t="s">
        <v>272</v>
      </c>
      <c r="G526" s="260">
        <v>2</v>
      </c>
      <c r="H526" s="260">
        <v>3</v>
      </c>
      <c r="I526" s="309" t="s">
        <v>3324</v>
      </c>
      <c r="J526" s="260">
        <v>2</v>
      </c>
      <c r="K526" s="312" t="s">
        <v>5462</v>
      </c>
      <c r="L526" s="260" t="s">
        <v>5465</v>
      </c>
      <c r="M526" s="495">
        <v>0</v>
      </c>
      <c r="N526" s="495">
        <v>0</v>
      </c>
      <c r="O526" s="495">
        <v>0</v>
      </c>
      <c r="P526" s="495">
        <v>0</v>
      </c>
      <c r="Q526" s="495">
        <v>0</v>
      </c>
    </row>
    <row r="527" spans="2:24" ht="15" hidden="1" customHeight="1">
      <c r="B527" s="260" t="s">
        <v>5224</v>
      </c>
      <c r="C527" s="260" t="s">
        <v>5225</v>
      </c>
      <c r="D527" s="691" t="s">
        <v>5226</v>
      </c>
      <c r="F527" s="260" t="s">
        <v>5153</v>
      </c>
      <c r="G527" s="260">
        <v>1</v>
      </c>
      <c r="I527" s="309" t="s">
        <v>3324</v>
      </c>
      <c r="J527" s="260">
        <v>2</v>
      </c>
      <c r="K527" s="312" t="s">
        <v>5461</v>
      </c>
      <c r="L527" s="485" t="s">
        <v>5475</v>
      </c>
      <c r="M527" s="495">
        <v>0</v>
      </c>
      <c r="N527" s="495">
        <v>0</v>
      </c>
      <c r="O527" s="495">
        <v>0</v>
      </c>
      <c r="P527" s="495">
        <v>0</v>
      </c>
      <c r="Q527" s="495">
        <v>0</v>
      </c>
      <c r="S527" s="485"/>
      <c r="T527" s="485"/>
      <c r="U527" s="485"/>
      <c r="V527" s="485"/>
      <c r="W527" s="485"/>
      <c r="X527" s="485"/>
    </row>
    <row r="528" spans="2:24" ht="15" customHeight="1">
      <c r="B528" s="485" t="s">
        <v>5479</v>
      </c>
      <c r="C528" s="260" t="s">
        <v>5257</v>
      </c>
      <c r="D528" s="691" t="s">
        <v>5258</v>
      </c>
      <c r="F528" s="260" t="s">
        <v>272</v>
      </c>
      <c r="G528" s="260">
        <v>3</v>
      </c>
      <c r="H528" s="260">
        <v>3</v>
      </c>
      <c r="I528" s="309" t="s">
        <v>3324</v>
      </c>
      <c r="J528" s="260">
        <v>3</v>
      </c>
      <c r="K528" s="312" t="s">
        <v>5459</v>
      </c>
      <c r="L528" s="260" t="s">
        <v>5465</v>
      </c>
      <c r="M528" s="495">
        <v>0</v>
      </c>
      <c r="N528" s="260">
        <v>1</v>
      </c>
      <c r="O528" s="260">
        <v>1</v>
      </c>
      <c r="P528" s="495">
        <v>0</v>
      </c>
      <c r="Q528" s="260">
        <v>1</v>
      </c>
      <c r="R528" s="260">
        <f>SUBTOTAL(9,M528:Q528)</f>
        <v>3</v>
      </c>
    </row>
    <row r="529" spans="2:24" ht="15" hidden="1" customHeight="1">
      <c r="B529" s="260" t="s">
        <v>5259</v>
      </c>
      <c r="C529" s="260" t="s">
        <v>5260</v>
      </c>
      <c r="D529" s="691" t="s">
        <v>5261</v>
      </c>
      <c r="F529" s="260" t="s">
        <v>253</v>
      </c>
      <c r="I529" s="309" t="s">
        <v>3324</v>
      </c>
      <c r="J529" s="260">
        <v>3</v>
      </c>
      <c r="K529" s="312" t="s">
        <v>5462</v>
      </c>
      <c r="L529" s="260" t="s">
        <v>5465</v>
      </c>
      <c r="M529" s="495">
        <v>0</v>
      </c>
      <c r="N529" s="495">
        <v>0</v>
      </c>
      <c r="O529" s="495">
        <v>0</v>
      </c>
      <c r="P529" s="495">
        <v>0</v>
      </c>
      <c r="Q529" s="495">
        <v>0</v>
      </c>
    </row>
    <row r="530" spans="2:24" ht="15" customHeight="1">
      <c r="B530" s="485" t="s">
        <v>5487</v>
      </c>
      <c r="C530" s="260" t="s">
        <v>5365</v>
      </c>
      <c r="D530" s="691" t="s">
        <v>5366</v>
      </c>
      <c r="E530" s="260" t="s">
        <v>5213</v>
      </c>
      <c r="F530" s="260" t="s">
        <v>272</v>
      </c>
      <c r="G530" s="260">
        <v>4</v>
      </c>
      <c r="H530" s="260">
        <v>5</v>
      </c>
      <c r="I530" s="309" t="s">
        <v>3324</v>
      </c>
      <c r="J530" s="260">
        <v>5</v>
      </c>
      <c r="K530" s="312" t="s">
        <v>5460</v>
      </c>
      <c r="L530" s="260" t="s">
        <v>5465</v>
      </c>
      <c r="M530" s="495">
        <v>0</v>
      </c>
      <c r="N530" s="260">
        <v>0</v>
      </c>
      <c r="O530" s="260">
        <v>2</v>
      </c>
      <c r="P530" s="260">
        <v>1</v>
      </c>
      <c r="Q530" s="260">
        <v>2</v>
      </c>
      <c r="R530" s="260">
        <f>SUBTOTAL(9,M530:Q530)</f>
        <v>5</v>
      </c>
    </row>
    <row r="531" spans="2:24" ht="15" hidden="1" customHeight="1">
      <c r="B531" s="260" t="s">
        <v>5428</v>
      </c>
      <c r="C531" s="260" t="s">
        <v>5429</v>
      </c>
      <c r="D531" s="691" t="s">
        <v>5430</v>
      </c>
      <c r="F531" s="260" t="s">
        <v>253</v>
      </c>
      <c r="I531" s="309" t="s">
        <v>3324</v>
      </c>
      <c r="J531" s="260">
        <v>8</v>
      </c>
      <c r="K531" s="312" t="s">
        <v>5461</v>
      </c>
      <c r="L531" s="485" t="s">
        <v>5475</v>
      </c>
      <c r="M531" s="495">
        <v>0</v>
      </c>
      <c r="N531" s="495">
        <v>0</v>
      </c>
      <c r="O531" s="495">
        <v>0</v>
      </c>
      <c r="P531" s="495">
        <v>0</v>
      </c>
      <c r="Q531" s="495">
        <v>0</v>
      </c>
      <c r="S531" s="485"/>
      <c r="T531" s="485"/>
      <c r="U531" s="485"/>
      <c r="V531" s="485"/>
      <c r="W531" s="485"/>
      <c r="X531" s="485"/>
    </row>
    <row r="532" spans="2:24" ht="15" hidden="1" customHeight="1">
      <c r="B532" s="260" t="s">
        <v>5127</v>
      </c>
      <c r="C532" s="260" t="s">
        <v>5128</v>
      </c>
      <c r="D532" s="691" t="s">
        <v>5129</v>
      </c>
      <c r="F532" s="260" t="s">
        <v>253</v>
      </c>
      <c r="I532" s="547" t="s">
        <v>3339</v>
      </c>
      <c r="J532" s="260">
        <v>0</v>
      </c>
      <c r="K532" s="312" t="s">
        <v>5461</v>
      </c>
      <c r="L532" s="485" t="s">
        <v>5475</v>
      </c>
      <c r="M532" s="495">
        <v>0</v>
      </c>
      <c r="N532" s="495">
        <v>0</v>
      </c>
      <c r="O532" s="495">
        <v>0</v>
      </c>
      <c r="P532" s="495">
        <v>0</v>
      </c>
      <c r="Q532" s="495">
        <v>0</v>
      </c>
      <c r="S532" s="485"/>
      <c r="T532" s="485"/>
      <c r="U532" s="485"/>
      <c r="V532" s="485"/>
      <c r="W532" s="485"/>
      <c r="X532" s="485"/>
    </row>
    <row r="533" spans="2:24" ht="15" customHeight="1">
      <c r="B533" s="485" t="s">
        <v>5495</v>
      </c>
      <c r="C533" s="260" t="s">
        <v>5238</v>
      </c>
      <c r="D533" s="691" t="s">
        <v>5239</v>
      </c>
      <c r="F533" s="260" t="s">
        <v>272</v>
      </c>
      <c r="G533" s="260">
        <v>1</v>
      </c>
      <c r="H533" s="260">
        <v>1</v>
      </c>
      <c r="I533" s="547" t="s">
        <v>3339</v>
      </c>
      <c r="J533" s="260">
        <v>2</v>
      </c>
      <c r="K533" s="312" t="s">
        <v>5460</v>
      </c>
      <c r="L533" s="260" t="s">
        <v>5465</v>
      </c>
      <c r="M533" s="495">
        <v>0</v>
      </c>
      <c r="N533" s="319">
        <v>1</v>
      </c>
      <c r="O533" s="260">
        <v>2</v>
      </c>
      <c r="P533" s="260">
        <v>0</v>
      </c>
      <c r="Q533" s="260">
        <v>2</v>
      </c>
      <c r="R533" s="260">
        <f>SUBTOTAL(9,M533:Q533)</f>
        <v>5</v>
      </c>
    </row>
    <row r="534" spans="2:24" ht="15" hidden="1" customHeight="1">
      <c r="B534" s="260" t="s">
        <v>5252</v>
      </c>
      <c r="C534" s="260" t="s">
        <v>5253</v>
      </c>
      <c r="D534" s="691" t="s">
        <v>5254</v>
      </c>
      <c r="F534" s="260" t="s">
        <v>272</v>
      </c>
      <c r="G534" s="260">
        <v>4</v>
      </c>
      <c r="H534" s="260">
        <v>2</v>
      </c>
      <c r="I534" s="547" t="s">
        <v>3339</v>
      </c>
      <c r="J534" s="260">
        <v>3</v>
      </c>
      <c r="K534" s="312" t="s">
        <v>5462</v>
      </c>
      <c r="L534" s="260" t="s">
        <v>5465</v>
      </c>
      <c r="M534" s="495">
        <v>0</v>
      </c>
      <c r="N534" s="495">
        <v>0</v>
      </c>
      <c r="O534" s="495">
        <v>0</v>
      </c>
      <c r="P534" s="495">
        <v>0</v>
      </c>
      <c r="Q534" s="495">
        <v>0</v>
      </c>
    </row>
    <row r="535" spans="2:24" ht="15" hidden="1" customHeight="1">
      <c r="B535" s="260" t="s">
        <v>5370</v>
      </c>
      <c r="C535" s="260" t="s">
        <v>5371</v>
      </c>
      <c r="D535" s="691" t="s">
        <v>5372</v>
      </c>
      <c r="F535" s="260" t="s">
        <v>253</v>
      </c>
      <c r="I535" s="547" t="s">
        <v>3339</v>
      </c>
      <c r="J535" s="260">
        <v>5</v>
      </c>
      <c r="K535" s="312" t="s">
        <v>5462</v>
      </c>
      <c r="L535" s="260" t="s">
        <v>5465</v>
      </c>
      <c r="M535" s="495">
        <v>0</v>
      </c>
      <c r="N535" s="495">
        <v>0</v>
      </c>
      <c r="O535" s="495">
        <v>0</v>
      </c>
      <c r="P535" s="495">
        <v>0</v>
      </c>
      <c r="Q535" s="495">
        <v>0</v>
      </c>
    </row>
    <row r="536" spans="2:24" ht="15" hidden="1" customHeight="1">
      <c r="B536" s="260" t="s">
        <v>5407</v>
      </c>
      <c r="C536" s="260" t="s">
        <v>5408</v>
      </c>
      <c r="D536" s="691" t="s">
        <v>5409</v>
      </c>
      <c r="F536" s="260" t="s">
        <v>272</v>
      </c>
      <c r="G536" s="260">
        <v>4</v>
      </c>
      <c r="H536" s="260">
        <v>9</v>
      </c>
      <c r="I536" s="547" t="s">
        <v>3339</v>
      </c>
      <c r="J536" s="260">
        <v>6</v>
      </c>
      <c r="K536" s="312" t="s">
        <v>5461</v>
      </c>
      <c r="L536" s="485" t="s">
        <v>5475</v>
      </c>
      <c r="M536" s="495">
        <v>0</v>
      </c>
      <c r="N536" s="495">
        <v>0</v>
      </c>
      <c r="O536" s="495">
        <v>0</v>
      </c>
      <c r="P536" s="495">
        <v>0</v>
      </c>
      <c r="Q536" s="495">
        <v>0</v>
      </c>
      <c r="S536" s="485"/>
      <c r="T536" s="485"/>
      <c r="U536" s="485"/>
      <c r="V536" s="485"/>
      <c r="W536" s="485"/>
      <c r="X536" s="485"/>
    </row>
    <row r="537" spans="2:24" ht="15" customHeight="1">
      <c r="B537" s="260" t="s">
        <v>5431</v>
      </c>
      <c r="C537" s="260" t="s">
        <v>5432</v>
      </c>
      <c r="D537" s="691" t="s">
        <v>5433</v>
      </c>
      <c r="F537" s="260" t="s">
        <v>272</v>
      </c>
      <c r="G537" s="260">
        <v>3</v>
      </c>
      <c r="H537" s="260">
        <v>12</v>
      </c>
      <c r="I537" s="547" t="s">
        <v>3339</v>
      </c>
      <c r="J537" s="260">
        <v>8</v>
      </c>
      <c r="K537" s="312" t="s">
        <v>5459</v>
      </c>
      <c r="L537" s="260" t="s">
        <v>5465</v>
      </c>
      <c r="M537" s="260">
        <v>1</v>
      </c>
      <c r="N537" s="260">
        <v>1</v>
      </c>
      <c r="O537" s="260">
        <v>1</v>
      </c>
      <c r="P537" s="260">
        <v>1</v>
      </c>
      <c r="Q537" s="495">
        <v>0</v>
      </c>
      <c r="R537" s="260">
        <f>SUBTOTAL(9,M537:Q537)</f>
        <v>4</v>
      </c>
    </row>
    <row r="538" spans="2:24" ht="15" hidden="1" customHeight="1">
      <c r="B538" s="260" t="s">
        <v>5185</v>
      </c>
      <c r="C538" s="260" t="s">
        <v>5186</v>
      </c>
      <c r="D538" s="691" t="s">
        <v>5187</v>
      </c>
      <c r="F538" s="260" t="s">
        <v>253</v>
      </c>
      <c r="I538" s="714" t="s">
        <v>5456</v>
      </c>
      <c r="J538" s="260">
        <v>1</v>
      </c>
      <c r="K538" s="312" t="s">
        <v>5461</v>
      </c>
      <c r="L538" s="485" t="s">
        <v>5475</v>
      </c>
      <c r="M538" s="495">
        <v>0</v>
      </c>
      <c r="N538" s="495">
        <v>0</v>
      </c>
      <c r="O538" s="495">
        <v>0</v>
      </c>
      <c r="P538" s="495">
        <v>0</v>
      </c>
      <c r="Q538" s="495">
        <v>0</v>
      </c>
      <c r="S538" s="485"/>
      <c r="T538" s="485"/>
      <c r="U538" s="485"/>
      <c r="V538" s="485"/>
      <c r="W538" s="485"/>
      <c r="X538" s="485"/>
    </row>
    <row r="539" spans="2:24" ht="15" customHeight="1">
      <c r="B539" s="260" t="s">
        <v>5249</v>
      </c>
      <c r="C539" s="260" t="s">
        <v>5250</v>
      </c>
      <c r="D539" s="691" t="s">
        <v>5251</v>
      </c>
      <c r="F539" s="260" t="s">
        <v>5153</v>
      </c>
      <c r="G539" s="260">
        <v>2</v>
      </c>
      <c r="I539" s="714" t="s">
        <v>5456</v>
      </c>
      <c r="J539" s="260">
        <v>3</v>
      </c>
      <c r="K539" s="312" t="s">
        <v>5460</v>
      </c>
      <c r="L539" s="260" t="s">
        <v>5465</v>
      </c>
      <c r="M539" s="260">
        <v>1</v>
      </c>
      <c r="N539" s="260">
        <v>0</v>
      </c>
      <c r="O539" s="260">
        <v>0</v>
      </c>
      <c r="P539" s="260">
        <v>1</v>
      </c>
      <c r="Q539" s="260">
        <v>2</v>
      </c>
      <c r="R539" s="260">
        <f t="shared" ref="R539:R540" si="30">SUBTOTAL(9,M539:Q539)</f>
        <v>4</v>
      </c>
    </row>
    <row r="540" spans="2:24" ht="15" customHeight="1">
      <c r="B540" s="260" t="s">
        <v>5262</v>
      </c>
      <c r="C540" s="260" t="s">
        <v>5263</v>
      </c>
      <c r="D540" s="691" t="s">
        <v>5264</v>
      </c>
      <c r="F540" s="260" t="s">
        <v>272</v>
      </c>
      <c r="G540" s="260">
        <v>3</v>
      </c>
      <c r="H540" s="260">
        <v>2</v>
      </c>
      <c r="I540" s="714" t="s">
        <v>5456</v>
      </c>
      <c r="J540" s="260">
        <v>3</v>
      </c>
      <c r="K540" s="312" t="s">
        <v>5459</v>
      </c>
      <c r="L540" s="260" t="s">
        <v>5465</v>
      </c>
      <c r="M540" s="260">
        <v>0</v>
      </c>
      <c r="N540" s="260">
        <v>1</v>
      </c>
      <c r="O540" s="260">
        <v>1</v>
      </c>
      <c r="P540" s="260">
        <v>1</v>
      </c>
      <c r="Q540" s="260">
        <v>1</v>
      </c>
      <c r="R540" s="260">
        <f t="shared" si="30"/>
        <v>4</v>
      </c>
    </row>
    <row r="541" spans="2:24" ht="15" hidden="1" customHeight="1">
      <c r="B541" s="260" t="s">
        <v>5421</v>
      </c>
      <c r="C541" s="260" t="s">
        <v>5422</v>
      </c>
      <c r="D541" s="691" t="s">
        <v>5423</v>
      </c>
      <c r="F541" s="260" t="s">
        <v>253</v>
      </c>
      <c r="I541" s="714" t="s">
        <v>5456</v>
      </c>
      <c r="J541" s="260">
        <v>7</v>
      </c>
      <c r="K541" s="312" t="s">
        <v>5462</v>
      </c>
      <c r="L541" s="260" t="s">
        <v>5465</v>
      </c>
      <c r="M541" s="495">
        <v>0</v>
      </c>
      <c r="N541" s="495">
        <v>0</v>
      </c>
      <c r="O541" s="495">
        <v>0</v>
      </c>
      <c r="P541" s="495">
        <v>0</v>
      </c>
      <c r="Q541" s="495">
        <v>0</v>
      </c>
    </row>
    <row r="542" spans="2:24" ht="15" hidden="1" customHeight="1">
      <c r="B542" s="260" t="s">
        <v>5156</v>
      </c>
      <c r="C542" s="260" t="s">
        <v>5157</v>
      </c>
      <c r="D542" s="691" t="s">
        <v>5158</v>
      </c>
      <c r="F542" s="260" t="s">
        <v>253</v>
      </c>
      <c r="I542" s="309" t="s">
        <v>5457</v>
      </c>
      <c r="J542" s="260">
        <v>1</v>
      </c>
      <c r="K542" s="312" t="s">
        <v>5461</v>
      </c>
      <c r="L542" s="485" t="s">
        <v>5475</v>
      </c>
      <c r="M542" s="495">
        <v>0</v>
      </c>
      <c r="N542" s="495">
        <v>0</v>
      </c>
      <c r="O542" s="495">
        <v>0</v>
      </c>
      <c r="P542" s="495">
        <v>0</v>
      </c>
      <c r="Q542" s="495">
        <v>0</v>
      </c>
      <c r="S542" s="485"/>
      <c r="T542" s="485"/>
      <c r="U542" s="485"/>
      <c r="V542" s="485"/>
      <c r="W542" s="485"/>
      <c r="X542" s="485"/>
    </row>
    <row r="543" spans="2:24" ht="15" hidden="1" customHeight="1">
      <c r="B543" s="260" t="s">
        <v>5243</v>
      </c>
      <c r="C543" s="260" t="s">
        <v>5244</v>
      </c>
      <c r="D543" s="691" t="s">
        <v>5245</v>
      </c>
      <c r="F543" s="260" t="s">
        <v>272</v>
      </c>
      <c r="G543" s="260">
        <v>0</v>
      </c>
      <c r="H543" s="260">
        <v>2</v>
      </c>
      <c r="I543" s="309" t="s">
        <v>5457</v>
      </c>
      <c r="J543" s="260">
        <v>2</v>
      </c>
      <c r="K543" s="312" t="s">
        <v>5462</v>
      </c>
      <c r="L543" s="485" t="s">
        <v>5475</v>
      </c>
      <c r="M543" s="495">
        <v>0</v>
      </c>
      <c r="N543" s="495">
        <v>0</v>
      </c>
      <c r="O543" s="495">
        <v>0</v>
      </c>
      <c r="P543" s="495">
        <v>0</v>
      </c>
      <c r="Q543" s="495">
        <v>0</v>
      </c>
      <c r="S543" s="485"/>
      <c r="T543" s="485"/>
      <c r="U543" s="485"/>
      <c r="V543" s="485"/>
      <c r="W543" s="485"/>
      <c r="X543" s="485"/>
    </row>
    <row r="544" spans="2:24" ht="15" hidden="1" customHeight="1">
      <c r="B544" s="260" t="s">
        <v>5265</v>
      </c>
      <c r="C544" s="260" t="s">
        <v>5266</v>
      </c>
      <c r="D544" s="691" t="s">
        <v>5267</v>
      </c>
      <c r="F544" s="260" t="s">
        <v>272</v>
      </c>
      <c r="G544" s="260">
        <v>3</v>
      </c>
      <c r="H544" s="260">
        <v>4</v>
      </c>
      <c r="I544" s="309" t="s">
        <v>5457</v>
      </c>
      <c r="J544" s="260">
        <v>3</v>
      </c>
      <c r="K544" s="312" t="s">
        <v>5462</v>
      </c>
      <c r="L544" s="260" t="s">
        <v>5465</v>
      </c>
      <c r="M544" s="495">
        <v>0</v>
      </c>
      <c r="N544" s="495">
        <v>0</v>
      </c>
      <c r="O544" s="495">
        <v>0</v>
      </c>
      <c r="P544" s="495">
        <v>0</v>
      </c>
      <c r="Q544" s="495">
        <v>0</v>
      </c>
    </row>
    <row r="545" spans="2:24" ht="15" hidden="1" customHeight="1">
      <c r="B545" s="260" t="s">
        <v>5270</v>
      </c>
      <c r="C545" s="260" t="s">
        <v>5271</v>
      </c>
      <c r="D545" s="691" t="s">
        <v>5272</v>
      </c>
      <c r="F545" s="260" t="s">
        <v>253</v>
      </c>
      <c r="I545" s="309" t="s">
        <v>5457</v>
      </c>
      <c r="J545" s="260">
        <v>3</v>
      </c>
      <c r="K545" s="312" t="s">
        <v>5461</v>
      </c>
      <c r="L545" s="485" t="s">
        <v>5475</v>
      </c>
      <c r="M545" s="495">
        <v>0</v>
      </c>
      <c r="N545" s="495">
        <v>0</v>
      </c>
      <c r="O545" s="495">
        <v>0</v>
      </c>
      <c r="P545" s="495">
        <v>0</v>
      </c>
      <c r="Q545" s="495">
        <v>0</v>
      </c>
      <c r="S545" s="485"/>
      <c r="T545" s="485"/>
      <c r="U545" s="485"/>
      <c r="V545" s="485"/>
      <c r="W545" s="485"/>
      <c r="X545" s="485"/>
    </row>
    <row r="546" spans="2:24" ht="15" customHeight="1">
      <c r="B546" s="260" t="s">
        <v>5387</v>
      </c>
      <c r="C546" s="260" t="s">
        <v>5388</v>
      </c>
      <c r="D546" s="691" t="s">
        <v>5389</v>
      </c>
      <c r="E546" s="260" t="s">
        <v>5132</v>
      </c>
      <c r="F546" s="260" t="s">
        <v>272</v>
      </c>
      <c r="G546" s="260">
        <v>4</v>
      </c>
      <c r="H546" s="260">
        <v>5</v>
      </c>
      <c r="I546" s="309" t="s">
        <v>5457</v>
      </c>
      <c r="J546" s="260">
        <v>5</v>
      </c>
      <c r="K546" s="312" t="s">
        <v>5460</v>
      </c>
      <c r="L546" s="260" t="s">
        <v>5465</v>
      </c>
      <c r="M546" s="260">
        <v>1</v>
      </c>
      <c r="N546" s="260">
        <v>1</v>
      </c>
      <c r="O546" s="260">
        <v>1</v>
      </c>
      <c r="P546" s="260">
        <v>1</v>
      </c>
      <c r="Q546" s="260">
        <v>1</v>
      </c>
      <c r="R546" s="260">
        <f t="shared" ref="R546:R547" si="31">SUBTOTAL(9,M546:Q546)</f>
        <v>5</v>
      </c>
    </row>
    <row r="547" spans="2:24" ht="15" customHeight="1">
      <c r="B547" s="485" t="s">
        <v>5481</v>
      </c>
      <c r="C547" s="260" t="s">
        <v>5446</v>
      </c>
      <c r="D547" s="691" t="s">
        <v>5447</v>
      </c>
      <c r="F547" s="260" t="s">
        <v>272</v>
      </c>
      <c r="G547" s="260">
        <v>7</v>
      </c>
      <c r="H547" s="260">
        <v>7</v>
      </c>
      <c r="I547" s="309" t="s">
        <v>5457</v>
      </c>
      <c r="J547" s="260">
        <v>9</v>
      </c>
      <c r="K547" s="312" t="s">
        <v>5459</v>
      </c>
      <c r="L547" s="260" t="s">
        <v>5465</v>
      </c>
      <c r="M547" s="260">
        <v>1</v>
      </c>
      <c r="N547" s="495">
        <v>0</v>
      </c>
      <c r="O547" s="260">
        <v>1</v>
      </c>
      <c r="P547" s="495">
        <v>0</v>
      </c>
      <c r="Q547" s="260">
        <v>1</v>
      </c>
      <c r="R547" s="260">
        <f t="shared" si="31"/>
        <v>3</v>
      </c>
    </row>
    <row r="548" spans="2:24" ht="15" hidden="1" customHeight="1">
      <c r="B548" s="260" t="s">
        <v>5134</v>
      </c>
      <c r="C548" s="260" t="s">
        <v>5135</v>
      </c>
      <c r="D548" s="691" t="s">
        <v>5136</v>
      </c>
      <c r="F548" s="260" t="s">
        <v>253</v>
      </c>
      <c r="I548" s="309" t="s">
        <v>5458</v>
      </c>
      <c r="J548" s="260">
        <v>1</v>
      </c>
      <c r="K548" s="312" t="s">
        <v>5461</v>
      </c>
      <c r="L548" s="485" t="s">
        <v>5475</v>
      </c>
      <c r="M548" s="495">
        <v>0</v>
      </c>
      <c r="N548" s="495">
        <v>0</v>
      </c>
      <c r="O548" s="495">
        <v>0</v>
      </c>
      <c r="P548" s="495">
        <v>0</v>
      </c>
      <c r="Q548" s="495">
        <v>0</v>
      </c>
      <c r="S548" s="485"/>
      <c r="T548" s="485"/>
      <c r="U548" s="485"/>
      <c r="V548" s="485"/>
      <c r="W548" s="485"/>
      <c r="X548" s="485"/>
    </row>
    <row r="549" spans="2:24" ht="15" hidden="1" customHeight="1">
      <c r="B549" s="260" t="s">
        <v>5201</v>
      </c>
      <c r="C549" s="260" t="s">
        <v>5202</v>
      </c>
      <c r="D549" s="691" t="s">
        <v>5203</v>
      </c>
      <c r="F549" s="260" t="s">
        <v>253</v>
      </c>
      <c r="I549" s="309" t="s">
        <v>5458</v>
      </c>
      <c r="J549" s="260">
        <v>2</v>
      </c>
      <c r="K549" s="312" t="s">
        <v>5461</v>
      </c>
      <c r="L549" s="485" t="s">
        <v>5475</v>
      </c>
      <c r="M549" s="495">
        <v>0</v>
      </c>
      <c r="N549" s="495">
        <v>0</v>
      </c>
      <c r="O549" s="495">
        <v>0</v>
      </c>
      <c r="P549" s="495">
        <v>0</v>
      </c>
      <c r="Q549" s="495">
        <v>0</v>
      </c>
      <c r="S549" s="485"/>
      <c r="T549" s="485"/>
      <c r="U549" s="485"/>
      <c r="V549" s="485"/>
      <c r="W549" s="485"/>
      <c r="X549" s="485"/>
    </row>
    <row r="550" spans="2:24" ht="15" customHeight="1">
      <c r="B550" s="485" t="s">
        <v>6496</v>
      </c>
      <c r="C550" s="260" t="s">
        <v>5255</v>
      </c>
      <c r="D550" s="691" t="s">
        <v>5256</v>
      </c>
      <c r="F550" s="260" t="s">
        <v>272</v>
      </c>
      <c r="G550" s="260">
        <v>4</v>
      </c>
      <c r="H550" s="260">
        <v>3</v>
      </c>
      <c r="I550" s="309" t="s">
        <v>5458</v>
      </c>
      <c r="J550" s="260">
        <v>3</v>
      </c>
      <c r="K550" s="312" t="s">
        <v>5460</v>
      </c>
      <c r="L550" s="260" t="s">
        <v>5465</v>
      </c>
      <c r="M550" s="319">
        <v>0</v>
      </c>
      <c r="N550" s="260">
        <v>0</v>
      </c>
      <c r="O550" s="260">
        <v>1</v>
      </c>
      <c r="P550" s="260">
        <v>1</v>
      </c>
      <c r="Q550" s="260">
        <v>2</v>
      </c>
      <c r="R550" s="260">
        <f>SUBTOTAL(9,M550:Q550)</f>
        <v>4</v>
      </c>
    </row>
    <row r="551" spans="2:24" ht="15" hidden="1" customHeight="1">
      <c r="B551" s="260" t="s">
        <v>5315</v>
      </c>
      <c r="C551" s="260" t="s">
        <v>5316</v>
      </c>
      <c r="D551" s="691" t="s">
        <v>5317</v>
      </c>
      <c r="F551" s="260" t="s">
        <v>5153</v>
      </c>
      <c r="G551" s="260">
        <v>4</v>
      </c>
      <c r="I551" s="309" t="s">
        <v>5458</v>
      </c>
      <c r="J551" s="260">
        <v>4</v>
      </c>
      <c r="K551" s="312" t="s">
        <v>5462</v>
      </c>
      <c r="L551" s="485" t="s">
        <v>5475</v>
      </c>
      <c r="M551" s="495">
        <v>0</v>
      </c>
      <c r="N551" s="495">
        <v>0</v>
      </c>
      <c r="O551" s="495">
        <v>0</v>
      </c>
      <c r="P551" s="495">
        <v>0</v>
      </c>
      <c r="Q551" s="495">
        <v>0</v>
      </c>
      <c r="S551" s="485"/>
      <c r="T551" s="485"/>
      <c r="U551" s="485"/>
      <c r="V551" s="485"/>
      <c r="W551" s="485"/>
      <c r="X551" s="485"/>
    </row>
    <row r="552" spans="2:24" ht="15" hidden="1" customHeight="1">
      <c r="B552" s="260" t="s">
        <v>5437</v>
      </c>
      <c r="C552" s="260" t="s">
        <v>5438</v>
      </c>
      <c r="D552" s="691" t="s">
        <v>5439</v>
      </c>
      <c r="F552" s="260" t="s">
        <v>272</v>
      </c>
      <c r="G552" s="260">
        <v>6</v>
      </c>
      <c r="H552" s="260">
        <v>8</v>
      </c>
      <c r="I552" s="309" t="s">
        <v>5458</v>
      </c>
      <c r="J552" s="260">
        <v>8</v>
      </c>
      <c r="K552" s="312" t="s">
        <v>5462</v>
      </c>
      <c r="L552" s="260" t="s">
        <v>5465</v>
      </c>
      <c r="M552" s="495">
        <v>0</v>
      </c>
      <c r="N552" s="495">
        <v>0</v>
      </c>
      <c r="O552" s="495">
        <v>0</v>
      </c>
      <c r="P552" s="495">
        <v>0</v>
      </c>
      <c r="Q552" s="495">
        <v>0</v>
      </c>
    </row>
    <row r="553" spans="2:24" ht="15" customHeight="1">
      <c r="B553" s="485" t="s">
        <v>7122</v>
      </c>
      <c r="C553" s="260" t="s">
        <v>5444</v>
      </c>
      <c r="D553" s="691" t="s">
        <v>5445</v>
      </c>
      <c r="F553" s="260" t="s">
        <v>272</v>
      </c>
      <c r="G553" s="260">
        <v>9</v>
      </c>
      <c r="H553" s="260">
        <v>9</v>
      </c>
      <c r="I553" s="309" t="s">
        <v>5458</v>
      </c>
      <c r="J553" s="260">
        <v>9</v>
      </c>
      <c r="K553" s="312" t="s">
        <v>5459</v>
      </c>
      <c r="L553" s="260" t="s">
        <v>5465</v>
      </c>
      <c r="M553" s="495">
        <v>0</v>
      </c>
      <c r="N553" s="260">
        <v>1</v>
      </c>
      <c r="O553" s="260">
        <v>1</v>
      </c>
      <c r="P553" s="260">
        <v>1</v>
      </c>
      <c r="Q553" s="260">
        <v>1</v>
      </c>
      <c r="R553" s="260">
        <f>SUBTOTAL(9,M553:Q553)</f>
        <v>4</v>
      </c>
    </row>
    <row r="554" spans="2:24" ht="15" hidden="1" customHeight="1">
      <c r="B554" s="260" t="s">
        <v>5130</v>
      </c>
      <c r="C554" s="260" t="s">
        <v>5131</v>
      </c>
      <c r="E554" s="260" t="s">
        <v>5132</v>
      </c>
      <c r="F554" s="260" t="s">
        <v>272</v>
      </c>
      <c r="G554" s="260">
        <v>1</v>
      </c>
      <c r="H554" s="260">
        <v>1</v>
      </c>
      <c r="I554" s="309" t="s">
        <v>410</v>
      </c>
      <c r="J554" s="260">
        <v>0</v>
      </c>
      <c r="K554" s="312" t="s">
        <v>5461</v>
      </c>
      <c r="L554" s="485" t="s">
        <v>5475</v>
      </c>
      <c r="M554" s="495">
        <v>0</v>
      </c>
      <c r="N554" s="495">
        <v>0</v>
      </c>
      <c r="O554" s="495">
        <v>0</v>
      </c>
      <c r="P554" s="495">
        <v>0</v>
      </c>
      <c r="Q554" s="495">
        <v>0</v>
      </c>
      <c r="S554" s="485"/>
      <c r="T554" s="485"/>
      <c r="U554" s="485"/>
      <c r="V554" s="485"/>
      <c r="W554" s="485"/>
      <c r="X554" s="485"/>
    </row>
    <row r="555" spans="2:24" ht="15" hidden="1" customHeight="1">
      <c r="B555" s="260" t="s">
        <v>5149</v>
      </c>
      <c r="C555" s="260" t="s">
        <v>5150</v>
      </c>
      <c r="D555" s="691" t="s">
        <v>5151</v>
      </c>
      <c r="F555" s="260" t="s">
        <v>272</v>
      </c>
      <c r="G555" s="260">
        <v>1</v>
      </c>
      <c r="H555" s="260">
        <v>1</v>
      </c>
      <c r="I555" s="309" t="s">
        <v>410</v>
      </c>
      <c r="J555" s="260">
        <v>1</v>
      </c>
      <c r="K555" s="312" t="s">
        <v>5461</v>
      </c>
      <c r="L555" s="485" t="s">
        <v>5475</v>
      </c>
      <c r="M555" s="495">
        <v>0</v>
      </c>
      <c r="N555" s="495">
        <v>0</v>
      </c>
      <c r="O555" s="495">
        <v>0</v>
      </c>
      <c r="P555" s="495">
        <v>0</v>
      </c>
      <c r="Q555" s="495">
        <v>0</v>
      </c>
      <c r="S555" s="485"/>
      <c r="T555" s="485"/>
      <c r="U555" s="485"/>
      <c r="V555" s="485"/>
      <c r="W555" s="485"/>
      <c r="X555" s="485"/>
    </row>
    <row r="556" spans="2:24" ht="15" customHeight="1">
      <c r="B556" s="485" t="s">
        <v>5473</v>
      </c>
      <c r="C556" s="260" t="s">
        <v>5159</v>
      </c>
      <c r="D556" s="691" t="s">
        <v>5160</v>
      </c>
      <c r="F556" s="260" t="s">
        <v>5153</v>
      </c>
      <c r="I556" s="309" t="s">
        <v>410</v>
      </c>
      <c r="J556" s="260">
        <v>1</v>
      </c>
      <c r="K556" s="312" t="s">
        <v>5459</v>
      </c>
      <c r="L556" s="260" t="s">
        <v>5465</v>
      </c>
      <c r="M556" s="485">
        <v>0</v>
      </c>
      <c r="N556" s="260">
        <v>1</v>
      </c>
      <c r="O556" s="260">
        <v>1</v>
      </c>
      <c r="P556" s="260">
        <v>1</v>
      </c>
      <c r="Q556" s="260">
        <v>1</v>
      </c>
      <c r="R556" s="260">
        <f>SUBTOTAL(9,M556:Q556)</f>
        <v>4</v>
      </c>
    </row>
    <row r="557" spans="2:24" ht="15" hidden="1" customHeight="1">
      <c r="B557" s="260" t="s">
        <v>5164</v>
      </c>
      <c r="C557" s="260" t="s">
        <v>5165</v>
      </c>
      <c r="D557" s="691" t="s">
        <v>5166</v>
      </c>
      <c r="F557" s="260" t="s">
        <v>272</v>
      </c>
      <c r="G557" s="260">
        <v>1</v>
      </c>
      <c r="H557" s="260">
        <v>2</v>
      </c>
      <c r="I557" s="309" t="s">
        <v>410</v>
      </c>
      <c r="J557" s="260">
        <v>1</v>
      </c>
      <c r="K557" s="312" t="s">
        <v>5461</v>
      </c>
      <c r="L557" s="485" t="s">
        <v>5475</v>
      </c>
      <c r="M557" s="495">
        <v>0</v>
      </c>
      <c r="N557" s="495">
        <v>0</v>
      </c>
      <c r="O557" s="495">
        <v>0</v>
      </c>
      <c r="P557" s="495">
        <v>0</v>
      </c>
      <c r="Q557" s="495">
        <v>0</v>
      </c>
      <c r="S557" s="485"/>
      <c r="T557" s="485"/>
      <c r="U557" s="485"/>
      <c r="V557" s="485"/>
      <c r="W557" s="485"/>
      <c r="X557" s="485"/>
    </row>
    <row r="558" spans="2:24" ht="15" hidden="1" customHeight="1">
      <c r="B558" s="260" t="s">
        <v>5167</v>
      </c>
      <c r="C558" s="260" t="s">
        <v>5168</v>
      </c>
      <c r="D558" s="691" t="s">
        <v>5169</v>
      </c>
      <c r="F558" s="260" t="s">
        <v>272</v>
      </c>
      <c r="G558" s="260">
        <v>1</v>
      </c>
      <c r="H558" s="260">
        <v>1</v>
      </c>
      <c r="I558" s="309" t="s">
        <v>410</v>
      </c>
      <c r="J558" s="260">
        <v>1</v>
      </c>
      <c r="K558" s="312" t="s">
        <v>5461</v>
      </c>
      <c r="L558" s="485" t="s">
        <v>5475</v>
      </c>
      <c r="M558" s="495">
        <v>0</v>
      </c>
      <c r="N558" s="495">
        <v>0</v>
      </c>
      <c r="O558" s="495">
        <v>0</v>
      </c>
      <c r="P558" s="495">
        <v>0</v>
      </c>
      <c r="Q558" s="495">
        <v>0</v>
      </c>
      <c r="S558" s="485"/>
      <c r="T558" s="485"/>
      <c r="U558" s="485"/>
      <c r="V558" s="485"/>
      <c r="W558" s="485"/>
      <c r="X558" s="485"/>
    </row>
    <row r="559" spans="2:24" ht="15" hidden="1" customHeight="1">
      <c r="B559" s="260" t="s">
        <v>5170</v>
      </c>
      <c r="C559" s="260" t="s">
        <v>5171</v>
      </c>
      <c r="D559" s="691" t="s">
        <v>5172</v>
      </c>
      <c r="F559" s="260" t="s">
        <v>272</v>
      </c>
      <c r="G559" s="260">
        <v>1</v>
      </c>
      <c r="H559" s="260">
        <v>1</v>
      </c>
      <c r="I559" s="309" t="s">
        <v>410</v>
      </c>
      <c r="J559" s="260">
        <v>1</v>
      </c>
      <c r="K559" s="312" t="s">
        <v>5461</v>
      </c>
      <c r="L559" s="485" t="s">
        <v>5475</v>
      </c>
      <c r="M559" s="495">
        <v>0</v>
      </c>
      <c r="N559" s="495">
        <v>0</v>
      </c>
      <c r="O559" s="495">
        <v>0</v>
      </c>
      <c r="P559" s="495">
        <v>0</v>
      </c>
      <c r="Q559" s="495">
        <v>0</v>
      </c>
      <c r="S559" s="485"/>
      <c r="T559" s="485"/>
      <c r="U559" s="485"/>
      <c r="V559" s="485"/>
      <c r="W559" s="485"/>
      <c r="X559" s="485"/>
    </row>
    <row r="560" spans="2:24" ht="15" hidden="1" customHeight="1">
      <c r="B560" s="260" t="s">
        <v>5204</v>
      </c>
      <c r="C560" s="260" t="s">
        <v>5205</v>
      </c>
      <c r="D560" s="691" t="s">
        <v>5206</v>
      </c>
      <c r="F560" s="260" t="s">
        <v>272</v>
      </c>
      <c r="G560" s="260">
        <v>3</v>
      </c>
      <c r="H560" s="260">
        <v>1</v>
      </c>
      <c r="I560" s="309" t="s">
        <v>410</v>
      </c>
      <c r="J560" s="260">
        <v>2</v>
      </c>
      <c r="K560" s="312" t="s">
        <v>5461</v>
      </c>
      <c r="L560" s="485" t="s">
        <v>5475</v>
      </c>
      <c r="M560" s="495">
        <v>0</v>
      </c>
      <c r="N560" s="495">
        <v>0</v>
      </c>
      <c r="O560" s="495">
        <v>0</v>
      </c>
      <c r="P560" s="495">
        <v>0</v>
      </c>
      <c r="Q560" s="495">
        <v>0</v>
      </c>
      <c r="S560" s="485"/>
      <c r="T560" s="485"/>
      <c r="U560" s="485"/>
      <c r="V560" s="485"/>
      <c r="W560" s="485"/>
      <c r="X560" s="485"/>
    </row>
    <row r="561" spans="2:24" ht="15" hidden="1" customHeight="1">
      <c r="B561" s="260" t="s">
        <v>5207</v>
      </c>
      <c r="C561" s="260" t="s">
        <v>5208</v>
      </c>
      <c r="D561" s="691" t="s">
        <v>5209</v>
      </c>
      <c r="F561" s="260" t="s">
        <v>272</v>
      </c>
      <c r="G561" s="260">
        <v>3</v>
      </c>
      <c r="H561" s="260">
        <v>2</v>
      </c>
      <c r="I561" s="309" t="s">
        <v>410</v>
      </c>
      <c r="J561" s="260">
        <v>2</v>
      </c>
      <c r="K561" s="312" t="s">
        <v>5462</v>
      </c>
      <c r="L561" s="260" t="s">
        <v>5465</v>
      </c>
      <c r="M561" s="495">
        <v>0</v>
      </c>
      <c r="N561" s="495">
        <v>0</v>
      </c>
      <c r="O561" s="495">
        <v>0</v>
      </c>
      <c r="P561" s="495">
        <v>0</v>
      </c>
      <c r="Q561" s="495">
        <v>0</v>
      </c>
    </row>
    <row r="562" spans="2:24" ht="15" hidden="1" customHeight="1">
      <c r="B562" s="260" t="s">
        <v>5232</v>
      </c>
      <c r="C562" s="260" t="s">
        <v>5233</v>
      </c>
      <c r="D562" s="691" t="s">
        <v>5234</v>
      </c>
      <c r="F562" s="260" t="s">
        <v>272</v>
      </c>
      <c r="G562" s="260">
        <v>1</v>
      </c>
      <c r="H562" s="260">
        <v>3</v>
      </c>
      <c r="I562" s="309" t="s">
        <v>410</v>
      </c>
      <c r="J562" s="260">
        <v>2</v>
      </c>
      <c r="K562" s="312" t="s">
        <v>5462</v>
      </c>
      <c r="L562" s="260" t="s">
        <v>5465</v>
      </c>
      <c r="M562" s="495">
        <v>0</v>
      </c>
      <c r="N562" s="495">
        <v>0</v>
      </c>
      <c r="O562" s="495">
        <v>0</v>
      </c>
      <c r="P562" s="495">
        <v>0</v>
      </c>
      <c r="Q562" s="495">
        <v>0</v>
      </c>
    </row>
    <row r="563" spans="2:24" ht="15" hidden="1" customHeight="1">
      <c r="B563" s="260" t="s">
        <v>5235</v>
      </c>
      <c r="C563" s="260" t="s">
        <v>5236</v>
      </c>
      <c r="D563" s="691" t="s">
        <v>5237</v>
      </c>
      <c r="F563" s="260" t="s">
        <v>272</v>
      </c>
      <c r="G563" s="260">
        <v>2</v>
      </c>
      <c r="H563" s="260">
        <v>2</v>
      </c>
      <c r="I563" s="309" t="s">
        <v>410</v>
      </c>
      <c r="J563" s="260">
        <v>2</v>
      </c>
      <c r="K563" s="312" t="s">
        <v>5460</v>
      </c>
      <c r="L563" s="485" t="s">
        <v>5489</v>
      </c>
      <c r="M563" s="495">
        <v>0</v>
      </c>
      <c r="N563" s="495">
        <v>0</v>
      </c>
      <c r="O563" s="495">
        <v>0</v>
      </c>
      <c r="P563" s="495">
        <v>0</v>
      </c>
      <c r="Q563" s="495">
        <v>0</v>
      </c>
      <c r="R563" s="260">
        <f>SUBTOTAL(9,M563:Q563)</f>
        <v>0</v>
      </c>
      <c r="S563" s="485"/>
      <c r="T563" s="485"/>
      <c r="U563" s="485"/>
      <c r="V563" s="485"/>
      <c r="W563" s="485"/>
      <c r="X563" s="485"/>
    </row>
    <row r="564" spans="2:24" ht="15" hidden="1" customHeight="1">
      <c r="B564" s="260" t="s">
        <v>5240</v>
      </c>
      <c r="C564" s="260" t="s">
        <v>5241</v>
      </c>
      <c r="D564" s="691" t="s">
        <v>5242</v>
      </c>
      <c r="E564" s="260" t="s">
        <v>5197</v>
      </c>
      <c r="F564" s="260" t="s">
        <v>272</v>
      </c>
      <c r="G564" s="260">
        <v>2</v>
      </c>
      <c r="H564" s="260">
        <v>3</v>
      </c>
      <c r="I564" s="309" t="s">
        <v>410</v>
      </c>
      <c r="J564" s="260">
        <v>2</v>
      </c>
      <c r="K564" s="312" t="s">
        <v>5461</v>
      </c>
      <c r="L564" s="485" t="s">
        <v>5475</v>
      </c>
      <c r="M564" s="495">
        <v>0</v>
      </c>
      <c r="N564" s="495">
        <v>0</v>
      </c>
      <c r="O564" s="495">
        <v>0</v>
      </c>
      <c r="P564" s="495">
        <v>0</v>
      </c>
      <c r="Q564" s="495">
        <v>0</v>
      </c>
      <c r="S564" s="485"/>
      <c r="T564" s="485"/>
      <c r="U564" s="485"/>
      <c r="V564" s="485"/>
      <c r="W564" s="485"/>
      <c r="X564" s="485"/>
    </row>
    <row r="565" spans="2:24" ht="15" hidden="1" customHeight="1">
      <c r="B565" s="260" t="s">
        <v>5246</v>
      </c>
      <c r="C565" s="260" t="s">
        <v>5247</v>
      </c>
      <c r="D565" s="691" t="s">
        <v>5248</v>
      </c>
      <c r="F565" s="260" t="s">
        <v>272</v>
      </c>
      <c r="G565" s="260">
        <v>2</v>
      </c>
      <c r="H565" s="260">
        <v>2</v>
      </c>
      <c r="I565" s="309" t="s">
        <v>410</v>
      </c>
      <c r="J565" s="260">
        <v>2</v>
      </c>
      <c r="K565" s="312" t="s">
        <v>5461</v>
      </c>
      <c r="L565" s="485" t="s">
        <v>5475</v>
      </c>
      <c r="M565" s="495">
        <v>0</v>
      </c>
      <c r="N565" s="495">
        <v>0</v>
      </c>
      <c r="O565" s="495">
        <v>0</v>
      </c>
      <c r="P565" s="495">
        <v>0</v>
      </c>
      <c r="Q565" s="495">
        <v>0</v>
      </c>
      <c r="S565" s="485"/>
      <c r="T565" s="485"/>
      <c r="U565" s="485"/>
      <c r="V565" s="485"/>
      <c r="W565" s="485"/>
      <c r="X565" s="485"/>
    </row>
    <row r="566" spans="2:24" ht="15" hidden="1" customHeight="1">
      <c r="B566" s="260" t="s">
        <v>5294</v>
      </c>
      <c r="C566" s="260" t="s">
        <v>5295</v>
      </c>
      <c r="D566" s="691" t="s">
        <v>5296</v>
      </c>
      <c r="F566" s="260" t="s">
        <v>272</v>
      </c>
      <c r="G566" s="260">
        <v>2</v>
      </c>
      <c r="H566" s="260">
        <v>4</v>
      </c>
      <c r="I566" s="309" t="s">
        <v>410</v>
      </c>
      <c r="J566" s="260">
        <v>3</v>
      </c>
      <c r="K566" s="312" t="s">
        <v>5462</v>
      </c>
      <c r="L566" s="260" t="s">
        <v>5465</v>
      </c>
      <c r="M566" s="495">
        <v>0</v>
      </c>
      <c r="N566" s="495">
        <v>0</v>
      </c>
      <c r="O566" s="495">
        <v>0</v>
      </c>
      <c r="P566" s="495">
        <v>0</v>
      </c>
      <c r="Q566" s="495">
        <v>0</v>
      </c>
    </row>
    <row r="567" spans="2:24" ht="15" customHeight="1">
      <c r="B567" s="260" t="s">
        <v>5300</v>
      </c>
      <c r="C567" s="260" t="s">
        <v>5301</v>
      </c>
      <c r="D567" s="691" t="s">
        <v>5302</v>
      </c>
      <c r="E567" s="260" t="s">
        <v>5197</v>
      </c>
      <c r="F567" s="260" t="s">
        <v>272</v>
      </c>
      <c r="G567" s="260">
        <v>3</v>
      </c>
      <c r="H567" s="260">
        <v>4</v>
      </c>
      <c r="I567" s="309" t="s">
        <v>410</v>
      </c>
      <c r="J567" s="260">
        <v>3</v>
      </c>
      <c r="K567" s="312" t="s">
        <v>5460</v>
      </c>
      <c r="L567" s="260" t="s">
        <v>5465</v>
      </c>
      <c r="M567" s="260">
        <v>1</v>
      </c>
      <c r="N567" s="260">
        <v>1</v>
      </c>
      <c r="O567" s="260">
        <v>0</v>
      </c>
      <c r="P567" s="260">
        <v>2</v>
      </c>
      <c r="Q567" s="260">
        <v>2</v>
      </c>
      <c r="R567" s="260">
        <f t="shared" ref="R567:R569" si="32">SUBTOTAL(9,M567:Q567)</f>
        <v>6</v>
      </c>
    </row>
    <row r="568" spans="2:24" ht="15" customHeight="1">
      <c r="B568" s="260" t="s">
        <v>5303</v>
      </c>
      <c r="C568" s="260" t="s">
        <v>5304</v>
      </c>
      <c r="D568" s="691" t="s">
        <v>5305</v>
      </c>
      <c r="F568" s="260" t="s">
        <v>272</v>
      </c>
      <c r="G568" s="260">
        <v>1</v>
      </c>
      <c r="H568" s="260">
        <v>6</v>
      </c>
      <c r="I568" s="309" t="s">
        <v>410</v>
      </c>
      <c r="J568" s="260">
        <v>3</v>
      </c>
      <c r="K568" s="312" t="s">
        <v>5460</v>
      </c>
      <c r="L568" s="260" t="s">
        <v>5465</v>
      </c>
      <c r="M568" s="260">
        <v>1</v>
      </c>
      <c r="N568" s="260">
        <v>0</v>
      </c>
      <c r="O568" s="260">
        <v>1</v>
      </c>
      <c r="P568" s="260">
        <v>1</v>
      </c>
      <c r="Q568" s="260">
        <v>2</v>
      </c>
      <c r="R568" s="260">
        <f t="shared" si="32"/>
        <v>5</v>
      </c>
    </row>
    <row r="569" spans="2:24" ht="15" customHeight="1">
      <c r="B569" s="485" t="s">
        <v>6001</v>
      </c>
      <c r="C569" s="260" t="s">
        <v>5307</v>
      </c>
      <c r="D569" s="691" t="s">
        <v>5308</v>
      </c>
      <c r="F569" s="260" t="s">
        <v>272</v>
      </c>
      <c r="G569" s="260">
        <v>4</v>
      </c>
      <c r="H569" s="260">
        <v>5</v>
      </c>
      <c r="I569" s="309" t="s">
        <v>410</v>
      </c>
      <c r="J569" s="260">
        <v>4</v>
      </c>
      <c r="K569" s="312" t="s">
        <v>5459</v>
      </c>
      <c r="L569" s="260" t="s">
        <v>5465</v>
      </c>
      <c r="M569" s="260">
        <v>1</v>
      </c>
      <c r="N569" s="495">
        <v>0</v>
      </c>
      <c r="O569" s="260">
        <v>1</v>
      </c>
      <c r="P569" s="260">
        <v>1</v>
      </c>
      <c r="Q569" s="495">
        <v>0</v>
      </c>
      <c r="R569" s="260">
        <f t="shared" si="32"/>
        <v>3</v>
      </c>
    </row>
    <row r="570" spans="2:24" ht="15" hidden="1" customHeight="1">
      <c r="B570" s="260" t="s">
        <v>5309</v>
      </c>
      <c r="C570" s="260" t="s">
        <v>5310</v>
      </c>
      <c r="D570" s="691" t="s">
        <v>5311</v>
      </c>
      <c r="F570" s="260" t="s">
        <v>272</v>
      </c>
      <c r="G570" s="260">
        <v>2</v>
      </c>
      <c r="H570" s="260">
        <v>5</v>
      </c>
      <c r="I570" s="309" t="s">
        <v>410</v>
      </c>
      <c r="J570" s="260">
        <v>4</v>
      </c>
      <c r="K570" s="312" t="s">
        <v>5461</v>
      </c>
      <c r="L570" s="485" t="s">
        <v>5475</v>
      </c>
      <c r="M570" s="495">
        <v>0</v>
      </c>
      <c r="N570" s="495">
        <v>0</v>
      </c>
      <c r="O570" s="495">
        <v>0</v>
      </c>
      <c r="P570" s="495">
        <v>0</v>
      </c>
      <c r="Q570" s="495">
        <v>0</v>
      </c>
      <c r="S570" s="485"/>
      <c r="T570" s="485"/>
      <c r="U570" s="485"/>
      <c r="V570" s="485"/>
      <c r="W570" s="485"/>
      <c r="X570" s="485"/>
    </row>
    <row r="571" spans="2:24" ht="15" hidden="1" customHeight="1">
      <c r="B571" s="260" t="s">
        <v>5324</v>
      </c>
      <c r="C571" s="260" t="s">
        <v>5325</v>
      </c>
      <c r="D571" s="691" t="s">
        <v>5326</v>
      </c>
      <c r="E571" s="260" t="s">
        <v>5327</v>
      </c>
      <c r="F571" s="260" t="s">
        <v>272</v>
      </c>
      <c r="G571" s="260">
        <v>5</v>
      </c>
      <c r="H571" s="260">
        <v>1</v>
      </c>
      <c r="I571" s="309" t="s">
        <v>410</v>
      </c>
      <c r="J571" s="260">
        <v>4</v>
      </c>
      <c r="K571" s="312" t="s">
        <v>5461</v>
      </c>
      <c r="L571" s="485" t="s">
        <v>5475</v>
      </c>
      <c r="M571" s="495">
        <v>0</v>
      </c>
      <c r="N571" s="495">
        <v>0</v>
      </c>
      <c r="O571" s="495">
        <v>0</v>
      </c>
      <c r="P571" s="495">
        <v>0</v>
      </c>
      <c r="Q571" s="495">
        <v>0</v>
      </c>
      <c r="S571" s="485"/>
      <c r="T571" s="485"/>
      <c r="U571" s="485"/>
      <c r="V571" s="485"/>
      <c r="W571" s="485"/>
      <c r="X571" s="485"/>
    </row>
    <row r="572" spans="2:24" ht="15" hidden="1" customHeight="1">
      <c r="B572" s="260" t="s">
        <v>5340</v>
      </c>
      <c r="C572" s="260" t="s">
        <v>5341</v>
      </c>
      <c r="D572" s="691" t="s">
        <v>5342</v>
      </c>
      <c r="E572" s="260" t="s">
        <v>5343</v>
      </c>
      <c r="F572" s="260" t="s">
        <v>272</v>
      </c>
      <c r="G572" s="260">
        <v>3</v>
      </c>
      <c r="H572" s="260">
        <v>6</v>
      </c>
      <c r="I572" s="309" t="s">
        <v>410</v>
      </c>
      <c r="J572" s="260">
        <v>4</v>
      </c>
      <c r="K572" s="312" t="s">
        <v>5461</v>
      </c>
      <c r="L572" s="485" t="s">
        <v>5475</v>
      </c>
      <c r="M572" s="495">
        <v>0</v>
      </c>
      <c r="N572" s="495">
        <v>0</v>
      </c>
      <c r="O572" s="495">
        <v>0</v>
      </c>
      <c r="P572" s="495">
        <v>0</v>
      </c>
      <c r="Q572" s="495">
        <v>0</v>
      </c>
      <c r="S572" s="485"/>
      <c r="T572" s="485"/>
      <c r="U572" s="485"/>
      <c r="V572" s="485"/>
      <c r="W572" s="485"/>
      <c r="X572" s="485"/>
    </row>
    <row r="573" spans="2:24" ht="15" hidden="1" customHeight="1">
      <c r="B573" s="260" t="s">
        <v>5349</v>
      </c>
      <c r="C573" s="260" t="s">
        <v>5350</v>
      </c>
      <c r="D573" s="691" t="s">
        <v>5351</v>
      </c>
      <c r="E573" s="260" t="s">
        <v>5352</v>
      </c>
      <c r="F573" s="260" t="s">
        <v>272</v>
      </c>
      <c r="G573" s="260">
        <v>4</v>
      </c>
      <c r="H573" s="260">
        <v>3</v>
      </c>
      <c r="I573" s="309" t="s">
        <v>410</v>
      </c>
      <c r="J573" s="260">
        <v>4</v>
      </c>
      <c r="K573" s="312" t="s">
        <v>5461</v>
      </c>
      <c r="L573" s="485" t="s">
        <v>5475</v>
      </c>
      <c r="M573" s="495">
        <v>0</v>
      </c>
      <c r="N573" s="495">
        <v>0</v>
      </c>
      <c r="O573" s="495">
        <v>0</v>
      </c>
      <c r="P573" s="495">
        <v>0</v>
      </c>
      <c r="Q573" s="495">
        <v>0</v>
      </c>
      <c r="S573" s="485"/>
      <c r="T573" s="485"/>
      <c r="U573" s="485"/>
      <c r="V573" s="485"/>
      <c r="W573" s="485"/>
      <c r="X573" s="485"/>
    </row>
    <row r="574" spans="2:24" ht="15" hidden="1" customHeight="1">
      <c r="B574" s="260" t="s">
        <v>5361</v>
      </c>
      <c r="C574" s="260" t="s">
        <v>5362</v>
      </c>
      <c r="D574" s="691" t="s">
        <v>5363</v>
      </c>
      <c r="E574" s="260" t="s">
        <v>5327</v>
      </c>
      <c r="F574" s="260" t="s">
        <v>272</v>
      </c>
      <c r="G574" s="260">
        <v>4</v>
      </c>
      <c r="H574" s="260">
        <v>4</v>
      </c>
      <c r="I574" s="309" t="s">
        <v>410</v>
      </c>
      <c r="J574" s="260">
        <v>5</v>
      </c>
      <c r="K574" s="312" t="s">
        <v>5461</v>
      </c>
      <c r="L574" s="485" t="s">
        <v>5475</v>
      </c>
      <c r="M574" s="495">
        <v>0</v>
      </c>
      <c r="N574" s="495">
        <v>0</v>
      </c>
      <c r="O574" s="495">
        <v>0</v>
      </c>
      <c r="P574" s="495">
        <v>0</v>
      </c>
      <c r="Q574" s="495">
        <v>0</v>
      </c>
      <c r="S574" s="485"/>
      <c r="T574" s="485"/>
      <c r="U574" s="485"/>
      <c r="V574" s="485"/>
      <c r="W574" s="485"/>
      <c r="X574" s="485"/>
    </row>
    <row r="575" spans="2:24" ht="15" customHeight="1">
      <c r="B575" s="485" t="s">
        <v>5491</v>
      </c>
      <c r="C575" s="260" t="s">
        <v>5376</v>
      </c>
      <c r="D575" s="691" t="s">
        <v>5377</v>
      </c>
      <c r="F575" s="260" t="s">
        <v>272</v>
      </c>
      <c r="G575" s="260">
        <v>4</v>
      </c>
      <c r="H575" s="260">
        <v>6</v>
      </c>
      <c r="I575" s="309" t="s">
        <v>410</v>
      </c>
      <c r="J575" s="260">
        <v>5</v>
      </c>
      <c r="K575" s="312" t="s">
        <v>5459</v>
      </c>
      <c r="L575" s="260" t="s">
        <v>5465</v>
      </c>
      <c r="M575" s="260">
        <v>1</v>
      </c>
      <c r="N575" s="260">
        <v>1</v>
      </c>
      <c r="O575" s="260">
        <v>1</v>
      </c>
      <c r="P575" s="495">
        <v>0</v>
      </c>
      <c r="Q575" s="260">
        <v>1</v>
      </c>
      <c r="R575" s="260">
        <f>SUBTOTAL(9,M575:Q575)</f>
        <v>4</v>
      </c>
    </row>
    <row r="576" spans="2:24" ht="15" hidden="1" customHeight="1">
      <c r="B576" s="260" t="s">
        <v>5378</v>
      </c>
      <c r="C576" s="260" t="s">
        <v>5379</v>
      </c>
      <c r="D576" s="691" t="s">
        <v>1356</v>
      </c>
      <c r="E576" s="260" t="s">
        <v>5197</v>
      </c>
      <c r="F576" s="260" t="s">
        <v>272</v>
      </c>
      <c r="G576" s="260">
        <v>4</v>
      </c>
      <c r="H576" s="260">
        <v>6</v>
      </c>
      <c r="I576" s="309" t="s">
        <v>410</v>
      </c>
      <c r="J576" s="260">
        <v>5</v>
      </c>
      <c r="K576" s="312" t="s">
        <v>5461</v>
      </c>
      <c r="L576" s="485" t="s">
        <v>5475</v>
      </c>
      <c r="M576" s="495">
        <v>0</v>
      </c>
      <c r="N576" s="495">
        <v>0</v>
      </c>
      <c r="O576" s="495">
        <v>0</v>
      </c>
      <c r="P576" s="495">
        <v>0</v>
      </c>
      <c r="Q576" s="495">
        <v>0</v>
      </c>
      <c r="S576" s="485"/>
      <c r="T576" s="485"/>
      <c r="U576" s="485"/>
      <c r="V576" s="485"/>
      <c r="W576" s="485"/>
      <c r="X576" s="485"/>
    </row>
    <row r="577" spans="2:30" ht="15" customHeight="1">
      <c r="B577" s="485" t="s">
        <v>5492</v>
      </c>
      <c r="C577" s="260" t="s">
        <v>5383</v>
      </c>
      <c r="D577" s="691" t="s">
        <v>5384</v>
      </c>
      <c r="F577" s="260" t="s">
        <v>272</v>
      </c>
      <c r="G577" s="260">
        <v>4</v>
      </c>
      <c r="H577" s="260">
        <v>4</v>
      </c>
      <c r="I577" s="309" t="s">
        <v>410</v>
      </c>
      <c r="J577" s="260">
        <v>5</v>
      </c>
      <c r="K577" s="312" t="s">
        <v>5459</v>
      </c>
      <c r="L577" s="260" t="s">
        <v>5465</v>
      </c>
      <c r="M577" s="260">
        <v>1</v>
      </c>
      <c r="N577" s="495">
        <v>0</v>
      </c>
      <c r="O577" s="260">
        <v>1</v>
      </c>
      <c r="P577" s="260">
        <v>1</v>
      </c>
      <c r="Q577" s="260">
        <v>1</v>
      </c>
      <c r="R577" s="260">
        <f>SUBTOTAL(9,M577:Q577)</f>
        <v>4</v>
      </c>
    </row>
    <row r="578" spans="2:30" ht="15" hidden="1" customHeight="1">
      <c r="B578" s="260" t="s">
        <v>5393</v>
      </c>
      <c r="C578" s="260" t="s">
        <v>5394</v>
      </c>
      <c r="D578" s="691" t="s">
        <v>5395</v>
      </c>
      <c r="F578" s="260" t="s">
        <v>272</v>
      </c>
      <c r="G578" s="260">
        <v>3</v>
      </c>
      <c r="H578" s="260">
        <v>7</v>
      </c>
      <c r="I578" s="309" t="s">
        <v>410</v>
      </c>
      <c r="J578" s="260">
        <v>5</v>
      </c>
      <c r="K578" s="312" t="s">
        <v>5461</v>
      </c>
      <c r="L578" s="485" t="s">
        <v>5475</v>
      </c>
      <c r="M578" s="495">
        <v>0</v>
      </c>
      <c r="N578" s="495">
        <v>0</v>
      </c>
      <c r="O578" s="495">
        <v>0</v>
      </c>
      <c r="P578" s="495">
        <v>0</v>
      </c>
      <c r="Q578" s="495">
        <v>0</v>
      </c>
      <c r="S578" s="485"/>
      <c r="T578" s="485"/>
      <c r="U578" s="485"/>
      <c r="V578" s="485"/>
      <c r="W578" s="485"/>
      <c r="X578" s="485"/>
    </row>
    <row r="579" spans="2:30" ht="15" hidden="1" customHeight="1">
      <c r="B579" s="260" t="s">
        <v>5396</v>
      </c>
      <c r="C579" s="260" t="s">
        <v>5397</v>
      </c>
      <c r="D579" s="691" t="s">
        <v>5398</v>
      </c>
      <c r="F579" s="260" t="s">
        <v>272</v>
      </c>
      <c r="G579" s="260">
        <v>6</v>
      </c>
      <c r="H579" s="260">
        <v>6</v>
      </c>
      <c r="I579" s="309" t="s">
        <v>410</v>
      </c>
      <c r="J579" s="260">
        <v>6</v>
      </c>
      <c r="K579" s="312" t="s">
        <v>5461</v>
      </c>
      <c r="L579" s="485" t="s">
        <v>5475</v>
      </c>
      <c r="M579" s="495">
        <v>0</v>
      </c>
      <c r="N579" s="495">
        <v>0</v>
      </c>
      <c r="O579" s="495">
        <v>0</v>
      </c>
      <c r="P579" s="495">
        <v>0</v>
      </c>
      <c r="Q579" s="495">
        <v>0</v>
      </c>
      <c r="S579" s="485"/>
      <c r="T579" s="485"/>
      <c r="U579" s="485"/>
      <c r="V579" s="485"/>
      <c r="W579" s="485"/>
      <c r="X579" s="485"/>
    </row>
    <row r="580" spans="2:30" ht="15" hidden="1" customHeight="1">
      <c r="B580" s="260" t="s">
        <v>5402</v>
      </c>
      <c r="C580" s="260" t="s">
        <v>5403</v>
      </c>
      <c r="D580" s="691" t="s">
        <v>5404</v>
      </c>
      <c r="F580" s="260" t="s">
        <v>272</v>
      </c>
      <c r="G580" s="260">
        <v>5</v>
      </c>
      <c r="H580" s="260">
        <v>7</v>
      </c>
      <c r="I580" s="309" t="s">
        <v>410</v>
      </c>
      <c r="J580" s="260">
        <v>6</v>
      </c>
      <c r="K580" s="312" t="s">
        <v>5461</v>
      </c>
      <c r="L580" s="485" t="s">
        <v>5475</v>
      </c>
      <c r="M580" s="495">
        <v>0</v>
      </c>
      <c r="N580" s="495">
        <v>0</v>
      </c>
      <c r="O580" s="495">
        <v>0</v>
      </c>
      <c r="P580" s="495">
        <v>0</v>
      </c>
      <c r="Q580" s="495">
        <v>0</v>
      </c>
      <c r="S580" s="485"/>
      <c r="T580" s="485"/>
      <c r="U580" s="485"/>
      <c r="V580" s="485"/>
      <c r="W580" s="485"/>
      <c r="X580" s="485"/>
    </row>
    <row r="581" spans="2:30" ht="15" hidden="1" customHeight="1">
      <c r="B581" s="260" t="s">
        <v>5415</v>
      </c>
      <c r="C581" s="260" t="s">
        <v>5416</v>
      </c>
      <c r="D581" s="691" t="s">
        <v>5417</v>
      </c>
      <c r="E581" s="260" t="s">
        <v>5343</v>
      </c>
      <c r="F581" s="260" t="s">
        <v>272</v>
      </c>
      <c r="G581" s="260">
        <v>4</v>
      </c>
      <c r="H581" s="260">
        <v>9</v>
      </c>
      <c r="I581" s="309" t="s">
        <v>410</v>
      </c>
      <c r="J581" s="260">
        <v>6</v>
      </c>
      <c r="K581" s="312" t="s">
        <v>5461</v>
      </c>
      <c r="L581" s="485" t="s">
        <v>5475</v>
      </c>
      <c r="M581" s="495">
        <v>0</v>
      </c>
      <c r="N581" s="495">
        <v>0</v>
      </c>
      <c r="O581" s="495">
        <v>0</v>
      </c>
      <c r="P581" s="495">
        <v>0</v>
      </c>
      <c r="Q581" s="495">
        <v>0</v>
      </c>
      <c r="S581" s="485"/>
      <c r="T581" s="485"/>
      <c r="U581" s="485"/>
      <c r="V581" s="485"/>
      <c r="W581" s="485"/>
      <c r="X581" s="485"/>
    </row>
    <row r="582" spans="2:30" ht="15" customHeight="1">
      <c r="B582" s="485" t="s">
        <v>7253</v>
      </c>
      <c r="C582" s="260" t="s">
        <v>5426</v>
      </c>
      <c r="D582" s="691" t="s">
        <v>5427</v>
      </c>
      <c r="F582" s="260" t="s">
        <v>272</v>
      </c>
      <c r="G582" s="260">
        <v>6</v>
      </c>
      <c r="H582" s="260">
        <v>8</v>
      </c>
      <c r="I582" s="309" t="s">
        <v>410</v>
      </c>
      <c r="J582" s="260">
        <v>7</v>
      </c>
      <c r="K582" s="312" t="s">
        <v>5459</v>
      </c>
      <c r="L582" s="260" t="s">
        <v>5465</v>
      </c>
      <c r="M582" s="495">
        <v>0</v>
      </c>
      <c r="N582" s="260">
        <v>1</v>
      </c>
      <c r="O582" s="260">
        <v>1</v>
      </c>
      <c r="P582" s="260">
        <v>1</v>
      </c>
      <c r="Q582" s="260">
        <v>1</v>
      </c>
      <c r="R582" s="260">
        <f>SUBTOTAL(9,M582:Q582)</f>
        <v>4</v>
      </c>
    </row>
    <row r="583" spans="2:30" ht="15" hidden="1" customHeight="1">
      <c r="B583" s="260" t="s">
        <v>5440</v>
      </c>
      <c r="C583" s="260" t="s">
        <v>5441</v>
      </c>
      <c r="D583" s="691" t="s">
        <v>5442</v>
      </c>
      <c r="E583" s="260" t="s">
        <v>5343</v>
      </c>
      <c r="F583" s="260" t="s">
        <v>272</v>
      </c>
      <c r="G583" s="260">
        <v>8</v>
      </c>
      <c r="H583" s="260">
        <v>8</v>
      </c>
      <c r="I583" s="309" t="s">
        <v>410</v>
      </c>
      <c r="J583" s="260">
        <v>8</v>
      </c>
      <c r="K583" s="260" t="s">
        <v>457</v>
      </c>
      <c r="L583" s="485" t="s">
        <v>5475</v>
      </c>
      <c r="M583" s="495">
        <v>0</v>
      </c>
      <c r="N583" s="495">
        <v>0</v>
      </c>
      <c r="O583" s="495">
        <v>0</v>
      </c>
      <c r="P583" s="495">
        <v>0</v>
      </c>
      <c r="Q583" s="495">
        <v>0</v>
      </c>
      <c r="S583" s="485"/>
      <c r="T583" s="485"/>
      <c r="U583" s="485"/>
      <c r="V583" s="485"/>
      <c r="W583" s="485"/>
      <c r="X583" s="485"/>
    </row>
    <row r="584" spans="2:30" ht="15" hidden="1" customHeight="1">
      <c r="B584" s="708" t="s">
        <v>4959</v>
      </c>
      <c r="I584" s="709" t="s">
        <v>5003</v>
      </c>
      <c r="K584" s="703" t="s">
        <v>457</v>
      </c>
      <c r="L584" s="618" t="s">
        <v>5010</v>
      </c>
      <c r="M584">
        <v>2</v>
      </c>
      <c r="N584">
        <v>2</v>
      </c>
      <c r="O584">
        <v>2</v>
      </c>
      <c r="P584">
        <v>2</v>
      </c>
      <c r="Q584">
        <v>2</v>
      </c>
      <c r="R584">
        <f t="shared" ref="R584:R592" si="33">SUBTOTAL(9,M584:Q584)</f>
        <v>0</v>
      </c>
      <c r="S584" s="618"/>
      <c r="T584" s="618"/>
      <c r="U584" s="618"/>
      <c r="V584" s="618"/>
      <c r="W584" s="618"/>
      <c r="X584" s="618"/>
      <c r="Y584"/>
      <c r="Z584"/>
      <c r="AA584"/>
      <c r="AB584"/>
      <c r="AC584"/>
      <c r="AD584"/>
    </row>
    <row r="585" spans="2:30" ht="15" hidden="1" customHeight="1">
      <c r="B585" s="708" t="s">
        <v>4960</v>
      </c>
      <c r="I585" s="709" t="s">
        <v>5003</v>
      </c>
      <c r="K585" s="703" t="s">
        <v>457</v>
      </c>
      <c r="L585" s="618" t="s">
        <v>5010</v>
      </c>
      <c r="M585">
        <v>2</v>
      </c>
      <c r="N585">
        <v>2</v>
      </c>
      <c r="O585">
        <v>2</v>
      </c>
      <c r="P585">
        <v>2</v>
      </c>
      <c r="Q585">
        <v>2</v>
      </c>
      <c r="R585">
        <f t="shared" si="33"/>
        <v>0</v>
      </c>
      <c r="S585" s="618"/>
      <c r="T585" s="618"/>
      <c r="U585" s="618"/>
      <c r="V585" s="618"/>
      <c r="W585" s="618"/>
      <c r="X585" s="618"/>
      <c r="Y585"/>
      <c r="Z585"/>
      <c r="AA585"/>
      <c r="AB585"/>
      <c r="AC585"/>
      <c r="AD585"/>
    </row>
    <row r="586" spans="2:30" ht="15" hidden="1" customHeight="1">
      <c r="B586" s="708" t="s">
        <v>4961</v>
      </c>
      <c r="I586" s="709" t="s">
        <v>5003</v>
      </c>
      <c r="K586" s="703" t="s">
        <v>457</v>
      </c>
      <c r="L586" s="618" t="s">
        <v>5010</v>
      </c>
      <c r="M586">
        <v>2</v>
      </c>
      <c r="N586">
        <v>2</v>
      </c>
      <c r="O586">
        <v>2</v>
      </c>
      <c r="P586">
        <v>2</v>
      </c>
      <c r="Q586">
        <v>2</v>
      </c>
      <c r="R586">
        <f t="shared" si="33"/>
        <v>0</v>
      </c>
      <c r="S586" s="618"/>
      <c r="T586" s="618"/>
      <c r="U586" s="618"/>
      <c r="V586" s="618"/>
      <c r="W586" s="618"/>
      <c r="X586" s="618"/>
      <c r="Y586"/>
      <c r="Z586"/>
      <c r="AA586"/>
      <c r="AB586"/>
      <c r="AC586"/>
      <c r="AD586"/>
    </row>
    <row r="587" spans="2:30" ht="15" hidden="1" customHeight="1">
      <c r="B587" s="708" t="s">
        <v>4962</v>
      </c>
      <c r="I587" s="709" t="s">
        <v>5003</v>
      </c>
      <c r="K587" s="703" t="s">
        <v>457</v>
      </c>
      <c r="L587" s="618" t="s">
        <v>5010</v>
      </c>
      <c r="M587">
        <v>2</v>
      </c>
      <c r="N587">
        <v>2</v>
      </c>
      <c r="O587">
        <v>2</v>
      </c>
      <c r="P587">
        <v>2</v>
      </c>
      <c r="Q587">
        <v>2</v>
      </c>
      <c r="R587">
        <f t="shared" si="33"/>
        <v>0</v>
      </c>
      <c r="S587" s="618"/>
      <c r="T587" s="618"/>
      <c r="U587" s="618"/>
      <c r="V587" s="618"/>
      <c r="W587" s="618"/>
      <c r="X587" s="618"/>
      <c r="Y587"/>
      <c r="Z587"/>
      <c r="AA587"/>
      <c r="AB587"/>
      <c r="AC587"/>
      <c r="AD587"/>
    </row>
    <row r="588" spans="2:30" ht="15" hidden="1" customHeight="1">
      <c r="B588" s="708" t="s">
        <v>4963</v>
      </c>
      <c r="I588" s="709" t="s">
        <v>5003</v>
      </c>
      <c r="K588" s="485" t="s">
        <v>5009</v>
      </c>
      <c r="L588" s="618" t="s">
        <v>5010</v>
      </c>
      <c r="M588">
        <v>2</v>
      </c>
      <c r="N588">
        <v>2</v>
      </c>
      <c r="O588">
        <v>2</v>
      </c>
      <c r="P588">
        <v>2</v>
      </c>
      <c r="Q588">
        <v>2</v>
      </c>
      <c r="R588">
        <f t="shared" si="33"/>
        <v>0</v>
      </c>
      <c r="S588" s="618"/>
      <c r="T588" s="618"/>
      <c r="U588" s="618"/>
      <c r="V588" s="618"/>
      <c r="W588" s="618"/>
      <c r="X588" s="618"/>
      <c r="Y588"/>
      <c r="Z588"/>
      <c r="AA588"/>
      <c r="AB588"/>
      <c r="AC588"/>
      <c r="AD588"/>
    </row>
    <row r="589" spans="2:30" ht="15" hidden="1" customHeight="1">
      <c r="B589" s="708" t="s">
        <v>4964</v>
      </c>
      <c r="I589" s="709" t="s">
        <v>5003</v>
      </c>
      <c r="K589" s="703" t="s">
        <v>457</v>
      </c>
      <c r="L589" s="618" t="s">
        <v>5010</v>
      </c>
      <c r="M589">
        <v>2</v>
      </c>
      <c r="N589">
        <v>2</v>
      </c>
      <c r="O589">
        <v>2</v>
      </c>
      <c r="P589">
        <v>2</v>
      </c>
      <c r="Q589">
        <v>2</v>
      </c>
      <c r="R589">
        <f t="shared" si="33"/>
        <v>0</v>
      </c>
      <c r="S589" s="618"/>
      <c r="T589" s="618"/>
      <c r="U589" s="618"/>
      <c r="V589" s="618"/>
      <c r="W589" s="618"/>
      <c r="X589" s="618"/>
      <c r="Y589"/>
      <c r="Z589"/>
      <c r="AA589"/>
      <c r="AB589"/>
      <c r="AC589"/>
      <c r="AD589"/>
    </row>
    <row r="590" spans="2:30" ht="15" hidden="1" customHeight="1">
      <c r="B590" s="708" t="s">
        <v>4965</v>
      </c>
      <c r="I590" s="709" t="s">
        <v>5003</v>
      </c>
      <c r="K590" s="703" t="s">
        <v>457</v>
      </c>
      <c r="L590" s="618" t="s">
        <v>5010</v>
      </c>
      <c r="M590">
        <v>2</v>
      </c>
      <c r="N590">
        <v>2</v>
      </c>
      <c r="O590">
        <v>2</v>
      </c>
      <c r="P590">
        <v>2</v>
      </c>
      <c r="Q590">
        <v>2</v>
      </c>
      <c r="R590">
        <f t="shared" si="33"/>
        <v>0</v>
      </c>
      <c r="S590" s="618"/>
      <c r="T590" s="618"/>
      <c r="U590" s="618"/>
      <c r="V590" s="618"/>
      <c r="W590" s="618"/>
      <c r="X590" s="618"/>
      <c r="Y590"/>
      <c r="Z590"/>
      <c r="AA590"/>
      <c r="AB590"/>
      <c r="AC590"/>
      <c r="AD590"/>
    </row>
    <row r="591" spans="2:30" ht="15" hidden="1" customHeight="1">
      <c r="B591" s="708" t="s">
        <v>4966</v>
      </c>
      <c r="I591" s="709" t="s">
        <v>5003</v>
      </c>
      <c r="K591" s="312" t="s">
        <v>3249</v>
      </c>
      <c r="L591" s="618" t="s">
        <v>5010</v>
      </c>
      <c r="M591">
        <v>2</v>
      </c>
      <c r="N591">
        <v>2</v>
      </c>
      <c r="O591">
        <v>2</v>
      </c>
      <c r="P591">
        <v>2</v>
      </c>
      <c r="Q591">
        <v>2</v>
      </c>
      <c r="R591">
        <f t="shared" si="33"/>
        <v>0</v>
      </c>
      <c r="S591" s="618"/>
      <c r="T591" s="618"/>
      <c r="U591" s="618"/>
      <c r="V591" s="618"/>
      <c r="W591" s="618"/>
      <c r="X591" s="618"/>
      <c r="Y591"/>
      <c r="Z591"/>
      <c r="AA591"/>
      <c r="AB591"/>
      <c r="AC591"/>
      <c r="AD591"/>
    </row>
    <row r="592" spans="2:30" ht="15" hidden="1" customHeight="1">
      <c r="B592" s="708" t="s">
        <v>5004</v>
      </c>
      <c r="I592" s="709" t="s">
        <v>5003</v>
      </c>
      <c r="J592" s="260">
        <v>1</v>
      </c>
      <c r="K592" s="703" t="s">
        <v>457</v>
      </c>
      <c r="L592" s="618" t="s">
        <v>5466</v>
      </c>
      <c r="M592">
        <v>0</v>
      </c>
      <c r="N592">
        <v>0</v>
      </c>
      <c r="O592">
        <v>0</v>
      </c>
      <c r="P592">
        <v>0</v>
      </c>
      <c r="Q592">
        <v>0</v>
      </c>
      <c r="R592">
        <f t="shared" si="33"/>
        <v>0</v>
      </c>
      <c r="S592" s="618"/>
      <c r="T592" s="618"/>
      <c r="U592" s="618"/>
      <c r="V592" s="618"/>
      <c r="W592" s="618"/>
      <c r="X592" s="618"/>
      <c r="Y592"/>
      <c r="Z592"/>
      <c r="AA592"/>
      <c r="AB592"/>
      <c r="AC592"/>
      <c r="AD592"/>
    </row>
    <row r="593" spans="2:30" ht="15" hidden="1" customHeight="1">
      <c r="B593" s="708" t="s">
        <v>4967</v>
      </c>
      <c r="I593" s="709" t="s">
        <v>5003</v>
      </c>
      <c r="J593" s="260">
        <v>2</v>
      </c>
      <c r="K593" s="703" t="s">
        <v>457</v>
      </c>
      <c r="L593" s="618" t="s">
        <v>5466</v>
      </c>
      <c r="M593">
        <v>0</v>
      </c>
      <c r="N593">
        <v>0</v>
      </c>
      <c r="O593">
        <v>0</v>
      </c>
      <c r="P593">
        <v>0</v>
      </c>
      <c r="Q593">
        <v>0</v>
      </c>
      <c r="R593">
        <f t="shared" ref="R593:R628" si="34">SUBTOTAL(9,M593:Q593)</f>
        <v>0</v>
      </c>
      <c r="S593" s="618"/>
      <c r="T593" s="618"/>
      <c r="U593" s="618"/>
      <c r="V593" s="618"/>
      <c r="W593" s="618"/>
      <c r="X593" s="618"/>
      <c r="Y593"/>
      <c r="Z593"/>
      <c r="AA593"/>
      <c r="AB593"/>
      <c r="AC593"/>
      <c r="AD593"/>
    </row>
    <row r="594" spans="2:30" ht="15" hidden="1" customHeight="1">
      <c r="B594" s="708" t="s">
        <v>4968</v>
      </c>
      <c r="I594" s="709" t="s">
        <v>5003</v>
      </c>
      <c r="J594" s="260">
        <v>2</v>
      </c>
      <c r="K594" s="312" t="s">
        <v>3249</v>
      </c>
      <c r="L594" s="618" t="s">
        <v>5466</v>
      </c>
      <c r="M594">
        <v>0</v>
      </c>
      <c r="N594">
        <v>0</v>
      </c>
      <c r="O594">
        <v>0</v>
      </c>
      <c r="P594">
        <v>0</v>
      </c>
      <c r="Q594">
        <v>0</v>
      </c>
      <c r="R594">
        <f t="shared" si="34"/>
        <v>0</v>
      </c>
      <c r="S594" s="618"/>
      <c r="T594" s="618"/>
      <c r="U594" s="618"/>
      <c r="V594" s="618"/>
      <c r="W594" s="618"/>
      <c r="X594" s="618"/>
      <c r="Y594"/>
      <c r="Z594"/>
      <c r="AA594"/>
      <c r="AB594"/>
      <c r="AC594"/>
      <c r="AD594"/>
    </row>
    <row r="595" spans="2:30" ht="15" hidden="1" customHeight="1">
      <c r="B595" s="708" t="s">
        <v>4969</v>
      </c>
      <c r="I595" s="709" t="s">
        <v>5003</v>
      </c>
      <c r="K595" s="703" t="s">
        <v>457</v>
      </c>
      <c r="L595" s="618" t="s">
        <v>5010</v>
      </c>
      <c r="M595">
        <v>2</v>
      </c>
      <c r="N595">
        <v>2</v>
      </c>
      <c r="O595">
        <v>2</v>
      </c>
      <c r="P595">
        <v>2</v>
      </c>
      <c r="Q595">
        <v>2</v>
      </c>
      <c r="R595">
        <f t="shared" si="34"/>
        <v>0</v>
      </c>
      <c r="S595" s="618"/>
      <c r="T595" s="618"/>
      <c r="U595" s="618"/>
      <c r="V595" s="618"/>
      <c r="W595" s="618"/>
      <c r="X595" s="618"/>
      <c r="Y595"/>
      <c r="Z595"/>
      <c r="AA595"/>
      <c r="AB595"/>
      <c r="AC595"/>
      <c r="AD595"/>
    </row>
    <row r="596" spans="2:30" ht="15" hidden="1" customHeight="1">
      <c r="B596" s="708" t="s">
        <v>4970</v>
      </c>
      <c r="I596" s="709" t="s">
        <v>5003</v>
      </c>
      <c r="K596" s="485" t="s">
        <v>5005</v>
      </c>
      <c r="L596" s="618" t="s">
        <v>5010</v>
      </c>
      <c r="M596">
        <v>2</v>
      </c>
      <c r="N596">
        <v>2</v>
      </c>
      <c r="O596">
        <v>2</v>
      </c>
      <c r="P596">
        <v>2</v>
      </c>
      <c r="Q596">
        <v>2</v>
      </c>
      <c r="R596">
        <f t="shared" si="34"/>
        <v>0</v>
      </c>
      <c r="S596" s="618"/>
      <c r="T596" s="618"/>
      <c r="U596" s="618"/>
      <c r="V596" s="618"/>
      <c r="W596" s="618"/>
      <c r="X596" s="618"/>
      <c r="Y596"/>
      <c r="Z596"/>
      <c r="AA596"/>
      <c r="AB596"/>
      <c r="AC596"/>
      <c r="AD596"/>
    </row>
    <row r="597" spans="2:30" ht="15" hidden="1" customHeight="1">
      <c r="B597" s="708" t="s">
        <v>4971</v>
      </c>
      <c r="I597" s="709" t="s">
        <v>5003</v>
      </c>
      <c r="K597" s="312" t="s">
        <v>3249</v>
      </c>
      <c r="L597" s="618" t="s">
        <v>5010</v>
      </c>
      <c r="M597">
        <v>2</v>
      </c>
      <c r="N597">
        <v>2</v>
      </c>
      <c r="O597">
        <v>2</v>
      </c>
      <c r="P597">
        <v>2</v>
      </c>
      <c r="Q597">
        <v>2</v>
      </c>
      <c r="R597">
        <f t="shared" si="34"/>
        <v>0</v>
      </c>
      <c r="S597" s="618"/>
      <c r="T597" s="618"/>
      <c r="U597" s="618"/>
      <c r="V597" s="618"/>
      <c r="W597" s="618"/>
      <c r="X597" s="618"/>
      <c r="Y597"/>
      <c r="Z597"/>
      <c r="AA597"/>
      <c r="AB597"/>
      <c r="AC597"/>
      <c r="AD597"/>
    </row>
    <row r="598" spans="2:30" ht="15" hidden="1" customHeight="1">
      <c r="B598" s="708" t="s">
        <v>4972</v>
      </c>
      <c r="I598" s="709" t="s">
        <v>5003</v>
      </c>
      <c r="J598" s="461">
        <v>2</v>
      </c>
      <c r="K598" s="703" t="s">
        <v>457</v>
      </c>
      <c r="L598" s="618" t="s">
        <v>5466</v>
      </c>
      <c r="M598">
        <v>0</v>
      </c>
      <c r="N598">
        <v>0</v>
      </c>
      <c r="O598">
        <v>0</v>
      </c>
      <c r="P598">
        <v>0</v>
      </c>
      <c r="Q598">
        <v>0</v>
      </c>
      <c r="R598">
        <f t="shared" si="34"/>
        <v>0</v>
      </c>
      <c r="S598" s="618"/>
      <c r="T598" s="618"/>
      <c r="U598" s="618"/>
      <c r="V598" s="618"/>
      <c r="W598" s="618"/>
      <c r="X598" s="618"/>
      <c r="Y598"/>
      <c r="Z598"/>
      <c r="AA598"/>
      <c r="AB598"/>
      <c r="AC598"/>
      <c r="AD598"/>
    </row>
    <row r="599" spans="2:30" ht="15" hidden="1" customHeight="1">
      <c r="B599" s="708" t="s">
        <v>4973</v>
      </c>
      <c r="I599" s="709" t="s">
        <v>5003</v>
      </c>
      <c r="K599" s="485" t="s">
        <v>5005</v>
      </c>
      <c r="L599" s="618" t="s">
        <v>5010</v>
      </c>
      <c r="M599">
        <v>2</v>
      </c>
      <c r="N599">
        <v>2</v>
      </c>
      <c r="O599">
        <v>2</v>
      </c>
      <c r="P599">
        <v>2</v>
      </c>
      <c r="Q599">
        <v>2</v>
      </c>
      <c r="R599">
        <f t="shared" si="34"/>
        <v>0</v>
      </c>
      <c r="S599" s="618"/>
      <c r="T599" s="618"/>
      <c r="U599" s="618"/>
      <c r="V599" s="618"/>
      <c r="W599" s="618"/>
      <c r="X599" s="618"/>
      <c r="Y599"/>
      <c r="Z599"/>
      <c r="AA599"/>
      <c r="AB599"/>
      <c r="AC599"/>
      <c r="AD599"/>
    </row>
    <row r="600" spans="2:30" ht="15" hidden="1" customHeight="1">
      <c r="B600" s="708" t="s">
        <v>4974</v>
      </c>
      <c r="I600" s="709" t="s">
        <v>5003</v>
      </c>
      <c r="J600" s="461">
        <v>2</v>
      </c>
      <c r="K600" s="703" t="s">
        <v>457</v>
      </c>
      <c r="L600" s="618" t="s">
        <v>5466</v>
      </c>
      <c r="M600">
        <v>0</v>
      </c>
      <c r="N600">
        <v>0</v>
      </c>
      <c r="O600">
        <v>0</v>
      </c>
      <c r="P600">
        <v>0</v>
      </c>
      <c r="Q600">
        <v>0</v>
      </c>
      <c r="R600">
        <f t="shared" si="34"/>
        <v>0</v>
      </c>
      <c r="S600" s="618"/>
      <c r="T600" s="618"/>
      <c r="U600" s="618"/>
      <c r="V600" s="618"/>
      <c r="W600" s="618"/>
      <c r="X600" s="618"/>
      <c r="Y600"/>
      <c r="Z600"/>
      <c r="AA600"/>
      <c r="AB600"/>
      <c r="AC600"/>
      <c r="AD600"/>
    </row>
    <row r="601" spans="2:30" ht="15" hidden="1" customHeight="1">
      <c r="B601" s="708" t="s">
        <v>4975</v>
      </c>
      <c r="I601" s="709" t="s">
        <v>5003</v>
      </c>
      <c r="K601" s="485" t="s">
        <v>5005</v>
      </c>
      <c r="L601" s="618" t="s">
        <v>5010</v>
      </c>
      <c r="M601">
        <v>2</v>
      </c>
      <c r="N601">
        <v>2</v>
      </c>
      <c r="O601">
        <v>2</v>
      </c>
      <c r="P601">
        <v>2</v>
      </c>
      <c r="Q601">
        <v>2</v>
      </c>
      <c r="R601">
        <f t="shared" si="34"/>
        <v>0</v>
      </c>
      <c r="S601" s="618"/>
      <c r="T601" s="618"/>
      <c r="U601" s="618"/>
      <c r="V601" s="618"/>
      <c r="W601" s="618"/>
      <c r="X601" s="618"/>
      <c r="Y601"/>
      <c r="Z601"/>
      <c r="AA601"/>
      <c r="AB601"/>
      <c r="AC601"/>
      <c r="AD601"/>
    </row>
    <row r="602" spans="2:30" ht="15" hidden="1" customHeight="1">
      <c r="B602" s="708" t="s">
        <v>4976</v>
      </c>
      <c r="I602" s="709" t="s">
        <v>5003</v>
      </c>
      <c r="K602" s="485" t="s">
        <v>5005</v>
      </c>
      <c r="L602" s="618" t="s">
        <v>5010</v>
      </c>
      <c r="M602">
        <v>2</v>
      </c>
      <c r="N602">
        <v>2</v>
      </c>
      <c r="O602">
        <v>2</v>
      </c>
      <c r="P602">
        <v>2</v>
      </c>
      <c r="Q602">
        <v>2</v>
      </c>
      <c r="R602">
        <f t="shared" si="34"/>
        <v>0</v>
      </c>
      <c r="S602" s="618"/>
      <c r="T602" s="618"/>
      <c r="U602" s="618"/>
      <c r="V602" s="618"/>
      <c r="W602" s="618"/>
      <c r="X602" s="618"/>
      <c r="Y602"/>
      <c r="Z602"/>
      <c r="AA602"/>
      <c r="AB602"/>
      <c r="AC602"/>
      <c r="AD602"/>
    </row>
    <row r="603" spans="2:30" ht="15" customHeight="1">
      <c r="B603" s="708" t="s">
        <v>4977</v>
      </c>
      <c r="I603" s="709" t="s">
        <v>5003</v>
      </c>
      <c r="K603" s="312" t="s">
        <v>3256</v>
      </c>
      <c r="L603" s="618" t="s">
        <v>5010</v>
      </c>
      <c r="M603">
        <v>2</v>
      </c>
      <c r="N603">
        <v>2</v>
      </c>
      <c r="O603">
        <v>2</v>
      </c>
      <c r="P603">
        <v>2</v>
      </c>
      <c r="Q603">
        <v>2</v>
      </c>
      <c r="R603">
        <f t="shared" si="34"/>
        <v>10</v>
      </c>
      <c r="S603" s="618"/>
      <c r="T603" s="618"/>
      <c r="U603" s="618"/>
      <c r="V603" s="618"/>
      <c r="W603" s="618"/>
      <c r="X603" s="618"/>
      <c r="Y603"/>
      <c r="Z603"/>
      <c r="AA603"/>
      <c r="AB603"/>
      <c r="AC603"/>
      <c r="AD603"/>
    </row>
    <row r="604" spans="2:30" ht="15" customHeight="1">
      <c r="B604" s="708" t="s">
        <v>4978</v>
      </c>
      <c r="I604" s="709" t="s">
        <v>5003</v>
      </c>
      <c r="K604" s="312" t="s">
        <v>3239</v>
      </c>
      <c r="L604" s="618" t="s">
        <v>5010</v>
      </c>
      <c r="M604">
        <v>1</v>
      </c>
      <c r="N604">
        <v>1</v>
      </c>
      <c r="O604">
        <v>1</v>
      </c>
      <c r="P604">
        <v>1</v>
      </c>
      <c r="Q604">
        <v>1</v>
      </c>
      <c r="R604">
        <f t="shared" si="34"/>
        <v>5</v>
      </c>
      <c r="S604" s="618"/>
      <c r="T604" s="618"/>
      <c r="U604" s="618"/>
      <c r="V604" s="618"/>
      <c r="W604" s="618"/>
      <c r="X604" s="618"/>
      <c r="Y604"/>
      <c r="Z604"/>
      <c r="AA604"/>
      <c r="AB604"/>
      <c r="AC604"/>
      <c r="AD604"/>
    </row>
    <row r="605" spans="2:30" ht="15" hidden="1" customHeight="1">
      <c r="B605" s="708" t="s">
        <v>4979</v>
      </c>
      <c r="I605" s="709" t="s">
        <v>5003</v>
      </c>
      <c r="K605" s="485" t="s">
        <v>5005</v>
      </c>
      <c r="L605" s="618" t="s">
        <v>5010</v>
      </c>
      <c r="M605">
        <v>2</v>
      </c>
      <c r="N605">
        <v>2</v>
      </c>
      <c r="O605">
        <v>2</v>
      </c>
      <c r="P605">
        <v>2</v>
      </c>
      <c r="Q605">
        <v>2</v>
      </c>
      <c r="R605">
        <f t="shared" si="34"/>
        <v>0</v>
      </c>
      <c r="S605" s="618"/>
      <c r="T605" s="618"/>
      <c r="U605" s="618"/>
      <c r="V605" s="618"/>
      <c r="W605" s="618"/>
      <c r="X605" s="618"/>
      <c r="Y605"/>
      <c r="Z605"/>
      <c r="AA605"/>
      <c r="AB605"/>
      <c r="AC605"/>
      <c r="AD605"/>
    </row>
    <row r="606" spans="2:30" ht="15" customHeight="1">
      <c r="B606" s="708" t="s">
        <v>4980</v>
      </c>
      <c r="I606" s="709" t="s">
        <v>5003</v>
      </c>
      <c r="K606" s="312" t="s">
        <v>3256</v>
      </c>
      <c r="L606" s="618" t="s">
        <v>5010</v>
      </c>
      <c r="M606">
        <v>2</v>
      </c>
      <c r="N606">
        <v>2</v>
      </c>
      <c r="O606">
        <v>2</v>
      </c>
      <c r="P606">
        <v>2</v>
      </c>
      <c r="Q606">
        <v>2</v>
      </c>
      <c r="R606">
        <f t="shared" si="34"/>
        <v>10</v>
      </c>
      <c r="S606" s="618"/>
      <c r="T606" s="618"/>
      <c r="U606" s="618"/>
      <c r="V606" s="618"/>
      <c r="W606" s="618"/>
      <c r="X606" s="618"/>
      <c r="Y606"/>
      <c r="Z606"/>
      <c r="AA606"/>
      <c r="AB606"/>
      <c r="AC606"/>
      <c r="AD606"/>
    </row>
    <row r="607" spans="2:30" ht="15" hidden="1" customHeight="1">
      <c r="B607" s="708" t="s">
        <v>4981</v>
      </c>
      <c r="I607" s="709" t="s">
        <v>5003</v>
      </c>
      <c r="K607" s="485" t="s">
        <v>5005</v>
      </c>
      <c r="L607" s="618" t="s">
        <v>5010</v>
      </c>
      <c r="M607">
        <v>2</v>
      </c>
      <c r="N607">
        <v>2</v>
      </c>
      <c r="O607">
        <v>2</v>
      </c>
      <c r="P607">
        <v>2</v>
      </c>
      <c r="Q607">
        <v>2</v>
      </c>
      <c r="R607">
        <f t="shared" si="34"/>
        <v>0</v>
      </c>
      <c r="S607" s="618"/>
      <c r="T607" s="618"/>
      <c r="U607" s="618"/>
      <c r="V607" s="618"/>
      <c r="W607" s="618"/>
      <c r="X607" s="618"/>
      <c r="Y607"/>
      <c r="Z607"/>
      <c r="AA607"/>
      <c r="AB607"/>
      <c r="AC607"/>
      <c r="AD607"/>
    </row>
    <row r="608" spans="2:30" ht="15" hidden="1" customHeight="1">
      <c r="B608" s="708" t="s">
        <v>4982</v>
      </c>
      <c r="I608" s="709" t="s">
        <v>5003</v>
      </c>
      <c r="K608" s="312" t="s">
        <v>3249</v>
      </c>
      <c r="L608" s="618" t="s">
        <v>5010</v>
      </c>
      <c r="M608">
        <v>2</v>
      </c>
      <c r="N608">
        <v>2</v>
      </c>
      <c r="O608">
        <v>2</v>
      </c>
      <c r="P608">
        <v>2</v>
      </c>
      <c r="Q608">
        <v>2</v>
      </c>
      <c r="R608">
        <f t="shared" si="34"/>
        <v>0</v>
      </c>
      <c r="S608" s="618"/>
      <c r="T608" s="618"/>
      <c r="U608" s="618"/>
      <c r="V608" s="618"/>
      <c r="W608" s="618"/>
      <c r="X608" s="618"/>
      <c r="Y608"/>
      <c r="Z608"/>
      <c r="AA608"/>
      <c r="AB608"/>
      <c r="AC608"/>
      <c r="AD608"/>
    </row>
    <row r="609" spans="2:30" ht="15" customHeight="1">
      <c r="B609" s="708" t="s">
        <v>4983</v>
      </c>
      <c r="I609" s="709" t="s">
        <v>5003</v>
      </c>
      <c r="J609" s="260">
        <v>4</v>
      </c>
      <c r="K609" s="312" t="s">
        <v>5459</v>
      </c>
      <c r="L609" s="618" t="s">
        <v>5467</v>
      </c>
      <c r="M609">
        <v>0</v>
      </c>
      <c r="N609">
        <v>0</v>
      </c>
      <c r="O609">
        <v>0</v>
      </c>
      <c r="P609">
        <v>1</v>
      </c>
      <c r="Q609">
        <v>0</v>
      </c>
      <c r="R609">
        <f t="shared" si="34"/>
        <v>1</v>
      </c>
      <c r="S609" s="618"/>
      <c r="T609" s="618"/>
      <c r="U609" s="618"/>
      <c r="V609" s="618"/>
      <c r="W609" s="618"/>
      <c r="X609" s="618"/>
      <c r="Y609"/>
      <c r="Z609"/>
      <c r="AA609"/>
      <c r="AB609"/>
      <c r="AC609"/>
      <c r="AD609"/>
    </row>
    <row r="610" spans="2:30" ht="15" hidden="1" customHeight="1">
      <c r="B610" s="708" t="s">
        <v>4984</v>
      </c>
      <c r="I610" s="709" t="s">
        <v>5003</v>
      </c>
      <c r="K610" s="312" t="s">
        <v>3249</v>
      </c>
      <c r="L610" s="618" t="s">
        <v>5010</v>
      </c>
      <c r="M610">
        <v>2</v>
      </c>
      <c r="N610">
        <v>2</v>
      </c>
      <c r="O610">
        <v>2</v>
      </c>
      <c r="P610">
        <v>2</v>
      </c>
      <c r="Q610">
        <v>2</v>
      </c>
      <c r="R610">
        <f t="shared" si="34"/>
        <v>0</v>
      </c>
      <c r="S610" s="618"/>
      <c r="T610" s="618"/>
      <c r="U610" s="618"/>
      <c r="V610" s="618"/>
      <c r="W610" s="618"/>
      <c r="X610" s="618"/>
      <c r="Y610"/>
      <c r="Z610"/>
      <c r="AA610"/>
      <c r="AB610"/>
      <c r="AC610"/>
      <c r="AD610"/>
    </row>
    <row r="611" spans="2:30" ht="15" hidden="1" customHeight="1">
      <c r="B611" s="708" t="s">
        <v>4985</v>
      </c>
      <c r="I611" s="709" t="s">
        <v>5003</v>
      </c>
      <c r="J611" s="260">
        <v>4</v>
      </c>
      <c r="K611" s="703" t="s">
        <v>457</v>
      </c>
      <c r="L611" s="618" t="s">
        <v>5466</v>
      </c>
      <c r="M611">
        <v>0</v>
      </c>
      <c r="N611">
        <v>0</v>
      </c>
      <c r="O611">
        <v>0</v>
      </c>
      <c r="P611">
        <v>0</v>
      </c>
      <c r="Q611">
        <v>0</v>
      </c>
      <c r="R611">
        <f t="shared" si="34"/>
        <v>0</v>
      </c>
      <c r="S611" s="618"/>
      <c r="T611" s="618"/>
      <c r="U611" s="618"/>
      <c r="V611" s="618"/>
      <c r="W611" s="618"/>
      <c r="X611" s="618"/>
      <c r="Y611"/>
      <c r="Z611"/>
      <c r="AA611"/>
      <c r="AB611"/>
      <c r="AC611"/>
      <c r="AD611"/>
    </row>
    <row r="612" spans="2:30" ht="15" hidden="1" customHeight="1">
      <c r="B612" s="708" t="s">
        <v>4986</v>
      </c>
      <c r="I612" s="709" t="s">
        <v>5003</v>
      </c>
      <c r="K612" s="312" t="s">
        <v>3249</v>
      </c>
      <c r="L612" s="618" t="s">
        <v>5010</v>
      </c>
      <c r="M612">
        <v>2</v>
      </c>
      <c r="N612">
        <v>2</v>
      </c>
      <c r="O612">
        <v>2</v>
      </c>
      <c r="P612">
        <v>2</v>
      </c>
      <c r="Q612">
        <v>2</v>
      </c>
      <c r="R612">
        <f t="shared" si="34"/>
        <v>0</v>
      </c>
      <c r="S612" s="618"/>
      <c r="T612" s="618"/>
      <c r="U612" s="618"/>
      <c r="V612" s="618"/>
      <c r="W612" s="618"/>
      <c r="X612" s="618"/>
      <c r="Y612"/>
      <c r="Z612"/>
      <c r="AA612"/>
      <c r="AB612"/>
      <c r="AC612"/>
      <c r="AD612"/>
    </row>
    <row r="613" spans="2:30" ht="15" hidden="1" customHeight="1">
      <c r="B613" s="708" t="s">
        <v>4987</v>
      </c>
      <c r="I613" s="709" t="s">
        <v>5003</v>
      </c>
      <c r="K613" s="485" t="s">
        <v>5005</v>
      </c>
      <c r="L613" s="618" t="s">
        <v>5010</v>
      </c>
      <c r="M613">
        <v>2</v>
      </c>
      <c r="N613">
        <v>2</v>
      </c>
      <c r="O613">
        <v>2</v>
      </c>
      <c r="P613">
        <v>2</v>
      </c>
      <c r="Q613">
        <v>2</v>
      </c>
      <c r="R613">
        <f t="shared" si="34"/>
        <v>0</v>
      </c>
      <c r="S613" s="618"/>
      <c r="T613" s="618"/>
      <c r="U613" s="618"/>
      <c r="V613" s="618"/>
      <c r="W613" s="618"/>
      <c r="X613" s="618"/>
      <c r="Y613"/>
      <c r="Z613"/>
      <c r="AA613"/>
      <c r="AB613"/>
      <c r="AC613"/>
      <c r="AD613"/>
    </row>
    <row r="614" spans="2:30" ht="15" hidden="1" customHeight="1">
      <c r="B614" s="708" t="s">
        <v>4988</v>
      </c>
      <c r="I614" s="709" t="s">
        <v>5003</v>
      </c>
      <c r="J614" s="260">
        <v>5</v>
      </c>
      <c r="K614" s="312" t="s">
        <v>3249</v>
      </c>
      <c r="L614" s="618" t="s">
        <v>5467</v>
      </c>
      <c r="M614">
        <v>0</v>
      </c>
      <c r="N614">
        <v>0</v>
      </c>
      <c r="O614">
        <v>0</v>
      </c>
      <c r="P614">
        <v>0</v>
      </c>
      <c r="Q614">
        <v>0</v>
      </c>
      <c r="R614">
        <f t="shared" si="34"/>
        <v>0</v>
      </c>
      <c r="S614" s="618"/>
      <c r="T614" s="618"/>
      <c r="U614" s="618"/>
      <c r="V614" s="618"/>
      <c r="W614" s="618"/>
      <c r="X614" s="618"/>
      <c r="Y614"/>
      <c r="Z614"/>
      <c r="AA614"/>
      <c r="AB614"/>
      <c r="AC614"/>
      <c r="AD614"/>
    </row>
    <row r="615" spans="2:30" ht="15" customHeight="1">
      <c r="B615" s="708" t="s">
        <v>4989</v>
      </c>
      <c r="I615" s="709" t="s">
        <v>5003</v>
      </c>
      <c r="J615" s="461">
        <v>5</v>
      </c>
      <c r="K615" s="312" t="s">
        <v>3256</v>
      </c>
      <c r="L615" s="618" t="s">
        <v>5467</v>
      </c>
      <c r="M615">
        <v>0</v>
      </c>
      <c r="N615">
        <v>0</v>
      </c>
      <c r="O615">
        <v>2</v>
      </c>
      <c r="P615">
        <v>2</v>
      </c>
      <c r="Q615">
        <v>0</v>
      </c>
      <c r="R615">
        <f t="shared" si="34"/>
        <v>4</v>
      </c>
      <c r="S615" s="618"/>
      <c r="T615" s="618"/>
      <c r="U615" s="618"/>
      <c r="V615" s="618"/>
      <c r="W615" s="618"/>
      <c r="X615" s="618"/>
      <c r="Y615"/>
      <c r="Z615"/>
      <c r="AA615"/>
      <c r="AB615"/>
      <c r="AC615"/>
      <c r="AD615"/>
    </row>
    <row r="616" spans="2:30" ht="15" customHeight="1">
      <c r="B616" s="708" t="s">
        <v>4990</v>
      </c>
      <c r="I616" s="709" t="s">
        <v>5003</v>
      </c>
      <c r="K616" s="312" t="s">
        <v>3256</v>
      </c>
      <c r="L616" s="618" t="s">
        <v>5010</v>
      </c>
      <c r="M616">
        <v>2</v>
      </c>
      <c r="N616">
        <v>2</v>
      </c>
      <c r="O616">
        <v>2</v>
      </c>
      <c r="P616">
        <v>2</v>
      </c>
      <c r="Q616">
        <v>2</v>
      </c>
      <c r="R616">
        <f t="shared" si="34"/>
        <v>10</v>
      </c>
      <c r="S616" s="618"/>
      <c r="T616" s="618"/>
      <c r="U616" s="618"/>
      <c r="V616" s="618"/>
      <c r="W616" s="618"/>
      <c r="X616" s="618"/>
      <c r="Y616"/>
      <c r="Z616"/>
      <c r="AA616"/>
      <c r="AB616"/>
      <c r="AC616"/>
      <c r="AD616"/>
    </row>
    <row r="617" spans="2:30" ht="15" customHeight="1">
      <c r="B617" s="708" t="s">
        <v>4991</v>
      </c>
      <c r="I617" s="709" t="s">
        <v>5003</v>
      </c>
      <c r="J617" s="260">
        <v>5</v>
      </c>
      <c r="K617" s="312" t="s">
        <v>3239</v>
      </c>
      <c r="L617" s="618" t="s">
        <v>5467</v>
      </c>
      <c r="M617">
        <v>0</v>
      </c>
      <c r="N617">
        <v>0</v>
      </c>
      <c r="O617">
        <v>0</v>
      </c>
      <c r="P617">
        <v>1</v>
      </c>
      <c r="Q617">
        <v>0</v>
      </c>
      <c r="R617">
        <f t="shared" si="34"/>
        <v>1</v>
      </c>
      <c r="S617" s="618"/>
      <c r="T617" s="618"/>
      <c r="U617" s="618"/>
      <c r="V617" s="618"/>
      <c r="W617" s="618"/>
      <c r="X617" s="618"/>
      <c r="Y617"/>
      <c r="Z617"/>
      <c r="AA617"/>
      <c r="AB617"/>
      <c r="AC617"/>
      <c r="AD617"/>
    </row>
    <row r="618" spans="2:30" ht="15" hidden="1" customHeight="1">
      <c r="B618" s="708" t="s">
        <v>4992</v>
      </c>
      <c r="I618" s="709" t="s">
        <v>5003</v>
      </c>
      <c r="K618" s="485" t="s">
        <v>5005</v>
      </c>
      <c r="L618" s="618" t="s">
        <v>5010</v>
      </c>
      <c r="M618">
        <v>2</v>
      </c>
      <c r="N618">
        <v>2</v>
      </c>
      <c r="O618">
        <v>2</v>
      </c>
      <c r="P618">
        <v>2</v>
      </c>
      <c r="Q618">
        <v>2</v>
      </c>
      <c r="R618">
        <f t="shared" si="34"/>
        <v>0</v>
      </c>
      <c r="S618" s="618"/>
      <c r="T618" s="618"/>
      <c r="U618" s="618"/>
      <c r="V618" s="618"/>
      <c r="W618" s="618"/>
      <c r="X618" s="618"/>
      <c r="Y618"/>
      <c r="Z618"/>
      <c r="AA618"/>
      <c r="AB618"/>
      <c r="AC618"/>
      <c r="AD618"/>
    </row>
    <row r="619" spans="2:30" ht="15" hidden="1" customHeight="1">
      <c r="B619" s="708" t="s">
        <v>4993</v>
      </c>
      <c r="I619" s="709" t="s">
        <v>5003</v>
      </c>
      <c r="J619" s="461"/>
      <c r="K619" s="703" t="s">
        <v>457</v>
      </c>
      <c r="L619" s="618" t="s">
        <v>5010</v>
      </c>
      <c r="M619">
        <v>2</v>
      </c>
      <c r="N619">
        <v>2</v>
      </c>
      <c r="O619">
        <v>2</v>
      </c>
      <c r="P619">
        <v>2</v>
      </c>
      <c r="Q619">
        <v>2</v>
      </c>
      <c r="R619">
        <f t="shared" si="34"/>
        <v>0</v>
      </c>
      <c r="S619" s="618"/>
      <c r="T619" s="618"/>
      <c r="U619" s="618"/>
      <c r="V619" s="618"/>
      <c r="W619" s="618"/>
      <c r="X619" s="618"/>
      <c r="Y619"/>
      <c r="Z619"/>
      <c r="AA619"/>
      <c r="AB619"/>
      <c r="AC619"/>
      <c r="AD619"/>
    </row>
    <row r="620" spans="2:30" ht="15" hidden="1" customHeight="1">
      <c r="B620" s="708" t="s">
        <v>4994</v>
      </c>
      <c r="I620" s="709" t="s">
        <v>5003</v>
      </c>
      <c r="J620" s="461">
        <v>5</v>
      </c>
      <c r="K620" s="312" t="s">
        <v>3249</v>
      </c>
      <c r="L620" s="618" t="s">
        <v>5466</v>
      </c>
      <c r="M620">
        <v>0</v>
      </c>
      <c r="N620">
        <v>0</v>
      </c>
      <c r="O620">
        <v>0</v>
      </c>
      <c r="P620">
        <v>0</v>
      </c>
      <c r="Q620">
        <v>0</v>
      </c>
      <c r="R620">
        <f t="shared" si="34"/>
        <v>0</v>
      </c>
      <c r="S620" s="618"/>
      <c r="T620" s="618"/>
      <c r="U620" s="618"/>
      <c r="V620" s="618"/>
      <c r="W620" s="618"/>
      <c r="X620" s="618"/>
      <c r="Y620"/>
      <c r="Z620"/>
      <c r="AA620"/>
      <c r="AB620"/>
      <c r="AC620"/>
      <c r="AD620"/>
    </row>
    <row r="621" spans="2:30" ht="15" hidden="1" customHeight="1">
      <c r="B621" s="708" t="s">
        <v>4995</v>
      </c>
      <c r="I621" s="709" t="s">
        <v>5003</v>
      </c>
      <c r="J621" s="461">
        <v>6</v>
      </c>
      <c r="K621" s="703" t="s">
        <v>457</v>
      </c>
      <c r="L621" s="618" t="s">
        <v>5466</v>
      </c>
      <c r="M621">
        <v>0</v>
      </c>
      <c r="N621">
        <v>0</v>
      </c>
      <c r="O621">
        <v>0</v>
      </c>
      <c r="P621">
        <v>0</v>
      </c>
      <c r="Q621">
        <v>0</v>
      </c>
      <c r="R621">
        <f t="shared" si="34"/>
        <v>0</v>
      </c>
      <c r="S621" s="618"/>
      <c r="T621" s="618"/>
      <c r="U621" s="618"/>
      <c r="V621" s="618"/>
      <c r="W621" s="618"/>
      <c r="X621" s="618"/>
      <c r="Y621"/>
      <c r="Z621"/>
      <c r="AA621"/>
      <c r="AB621"/>
      <c r="AC621"/>
      <c r="AD621"/>
    </row>
    <row r="622" spans="2:30" ht="15" hidden="1" customHeight="1">
      <c r="B622" s="708" t="s">
        <v>4996</v>
      </c>
      <c r="I622" s="709" t="s">
        <v>5003</v>
      </c>
      <c r="J622" s="461">
        <v>7</v>
      </c>
      <c r="K622" s="312" t="s">
        <v>3249</v>
      </c>
      <c r="L622" s="618" t="s">
        <v>5466</v>
      </c>
      <c r="M622">
        <v>0</v>
      </c>
      <c r="N622">
        <v>0</v>
      </c>
      <c r="O622">
        <v>0</v>
      </c>
      <c r="P622">
        <v>0</v>
      </c>
      <c r="Q622">
        <v>0</v>
      </c>
      <c r="R622">
        <f t="shared" si="34"/>
        <v>0</v>
      </c>
      <c r="S622" s="618"/>
      <c r="T622" s="618"/>
      <c r="U622" s="618"/>
      <c r="V622" s="618"/>
      <c r="W622" s="618"/>
      <c r="X622" s="618"/>
      <c r="Y622"/>
      <c r="Z622"/>
      <c r="AA622"/>
      <c r="AB622"/>
      <c r="AC622"/>
      <c r="AD622"/>
    </row>
    <row r="623" spans="2:30" ht="15" customHeight="1">
      <c r="B623" s="708" t="s">
        <v>4997</v>
      </c>
      <c r="I623" s="709" t="s">
        <v>5003</v>
      </c>
      <c r="K623" s="312" t="s">
        <v>3256</v>
      </c>
      <c r="L623" s="618" t="s">
        <v>5010</v>
      </c>
      <c r="M623">
        <v>2</v>
      </c>
      <c r="N623">
        <v>2</v>
      </c>
      <c r="O623">
        <v>2</v>
      </c>
      <c r="P623">
        <v>2</v>
      </c>
      <c r="Q623">
        <v>2</v>
      </c>
      <c r="R623">
        <f t="shared" si="34"/>
        <v>10</v>
      </c>
      <c r="S623" s="618"/>
      <c r="T623" s="618"/>
      <c r="U623" s="618"/>
      <c r="V623" s="618"/>
      <c r="W623" s="618"/>
      <c r="X623" s="618"/>
      <c r="Y623"/>
      <c r="Z623"/>
      <c r="AA623"/>
      <c r="AB623"/>
      <c r="AC623"/>
      <c r="AD623"/>
    </row>
    <row r="624" spans="2:30" ht="15" hidden="1" customHeight="1">
      <c r="B624" s="708" t="s">
        <v>4998</v>
      </c>
      <c r="I624" s="709" t="s">
        <v>5003</v>
      </c>
      <c r="K624" s="312" t="s">
        <v>3249</v>
      </c>
      <c r="L624" s="618" t="s">
        <v>5010</v>
      </c>
      <c r="M624">
        <v>2</v>
      </c>
      <c r="N624">
        <v>2</v>
      </c>
      <c r="O624">
        <v>2</v>
      </c>
      <c r="P624">
        <v>2</v>
      </c>
      <c r="Q624">
        <v>2</v>
      </c>
      <c r="R624">
        <f t="shared" si="34"/>
        <v>0</v>
      </c>
      <c r="S624" s="618"/>
      <c r="T624" s="618"/>
      <c r="U624" s="618"/>
      <c r="V624" s="618"/>
      <c r="W624" s="618"/>
      <c r="X624" s="618"/>
      <c r="Y624"/>
      <c r="Z624"/>
      <c r="AA624"/>
      <c r="AB624"/>
      <c r="AC624"/>
      <c r="AD624"/>
    </row>
    <row r="625" spans="2:30" ht="15" hidden="1" customHeight="1">
      <c r="B625" s="708" t="s">
        <v>4999</v>
      </c>
      <c r="I625" s="709" t="s">
        <v>5003</v>
      </c>
      <c r="K625" s="485" t="s">
        <v>5005</v>
      </c>
      <c r="L625" s="618" t="s">
        <v>5010</v>
      </c>
      <c r="M625">
        <v>2</v>
      </c>
      <c r="N625">
        <v>2</v>
      </c>
      <c r="O625">
        <v>2</v>
      </c>
      <c r="P625">
        <v>2</v>
      </c>
      <c r="Q625">
        <v>2</v>
      </c>
      <c r="R625">
        <f t="shared" si="34"/>
        <v>0</v>
      </c>
      <c r="S625" s="618"/>
      <c r="T625" s="618"/>
      <c r="U625" s="618"/>
      <c r="V625" s="618"/>
      <c r="W625" s="618"/>
      <c r="X625" s="618"/>
      <c r="Y625"/>
      <c r="Z625"/>
      <c r="AA625"/>
      <c r="AB625"/>
      <c r="AC625"/>
      <c r="AD625"/>
    </row>
    <row r="626" spans="2:30" ht="15" hidden="1" customHeight="1">
      <c r="B626" s="708" t="s">
        <v>5000</v>
      </c>
      <c r="I626" s="709" t="s">
        <v>5003</v>
      </c>
      <c r="J626" s="461">
        <v>8</v>
      </c>
      <c r="K626" s="312" t="s">
        <v>3249</v>
      </c>
      <c r="L626" s="618" t="s">
        <v>5466</v>
      </c>
      <c r="M626">
        <v>0</v>
      </c>
      <c r="N626">
        <v>0</v>
      </c>
      <c r="O626">
        <v>0</v>
      </c>
      <c r="P626">
        <v>0</v>
      </c>
      <c r="Q626">
        <v>0</v>
      </c>
      <c r="R626">
        <f t="shared" si="34"/>
        <v>0</v>
      </c>
      <c r="S626" s="618"/>
      <c r="T626" s="618"/>
      <c r="U626" s="618"/>
      <c r="V626" s="618"/>
      <c r="W626" s="618"/>
      <c r="X626" s="618"/>
      <c r="Y626"/>
      <c r="Z626"/>
      <c r="AA626"/>
      <c r="AB626"/>
      <c r="AC626"/>
      <c r="AD626"/>
    </row>
    <row r="627" spans="2:30" ht="15" customHeight="1">
      <c r="B627" s="708" t="s">
        <v>5001</v>
      </c>
      <c r="I627" s="709" t="s">
        <v>5003</v>
      </c>
      <c r="K627" s="312" t="s">
        <v>3239</v>
      </c>
      <c r="L627" s="618" t="s">
        <v>5010</v>
      </c>
      <c r="M627">
        <v>1</v>
      </c>
      <c r="N627">
        <v>1</v>
      </c>
      <c r="O627">
        <v>1</v>
      </c>
      <c r="P627">
        <v>1</v>
      </c>
      <c r="Q627">
        <v>1</v>
      </c>
      <c r="R627">
        <f t="shared" si="34"/>
        <v>5</v>
      </c>
      <c r="S627" s="618"/>
      <c r="T627" s="618"/>
      <c r="U627" s="618"/>
      <c r="V627" s="618"/>
      <c r="W627" s="618"/>
      <c r="X627" s="618"/>
      <c r="Y627"/>
      <c r="Z627"/>
      <c r="AA627"/>
      <c r="AB627"/>
      <c r="AC627"/>
      <c r="AD627"/>
    </row>
    <row r="628" spans="2:30" ht="15" customHeight="1">
      <c r="B628" s="708" t="s">
        <v>5002</v>
      </c>
      <c r="I628" s="709" t="s">
        <v>5003</v>
      </c>
      <c r="J628" s="260">
        <v>9</v>
      </c>
      <c r="K628" s="312" t="s">
        <v>3256</v>
      </c>
      <c r="L628" s="618" t="s">
        <v>5467</v>
      </c>
      <c r="M628">
        <v>0</v>
      </c>
      <c r="N628">
        <v>0</v>
      </c>
      <c r="O628">
        <v>1</v>
      </c>
      <c r="P628">
        <v>1</v>
      </c>
      <c r="Q628">
        <v>0</v>
      </c>
      <c r="R628">
        <f t="shared" si="34"/>
        <v>2</v>
      </c>
      <c r="S628" s="618"/>
      <c r="T628" s="618"/>
      <c r="U628" s="618"/>
      <c r="V628" s="618"/>
      <c r="W628" s="618"/>
      <c r="X628" s="618"/>
      <c r="Y628"/>
      <c r="Z628"/>
      <c r="AA628"/>
      <c r="AB628"/>
      <c r="AC628"/>
      <c r="AD628"/>
    </row>
    <row r="629" spans="2:30" customFormat="1" ht="13.5" hidden="1" customHeight="1">
      <c r="B629" s="480" t="s">
        <v>4845</v>
      </c>
      <c r="I629" s="309" t="s">
        <v>3237</v>
      </c>
      <c r="J629">
        <v>2</v>
      </c>
      <c r="K629" s="312" t="s">
        <v>3249</v>
      </c>
      <c r="L629" s="618" t="s">
        <v>5466</v>
      </c>
      <c r="M629">
        <v>0</v>
      </c>
      <c r="N629">
        <v>0</v>
      </c>
      <c r="O629">
        <v>0</v>
      </c>
      <c r="P629">
        <v>0</v>
      </c>
      <c r="Q629">
        <v>0</v>
      </c>
      <c r="R629">
        <f t="shared" ref="R629" si="35">SUBTOTAL(9,M629:Q629)</f>
        <v>0</v>
      </c>
      <c r="S629" s="618"/>
      <c r="T629" s="618"/>
      <c r="U629" s="618"/>
      <c r="V629" s="618"/>
      <c r="W629" s="618"/>
      <c r="X629" s="618"/>
    </row>
    <row r="630" spans="2:30" ht="15" hidden="1" customHeight="1">
      <c r="B630" s="485" t="s">
        <v>4846</v>
      </c>
      <c r="I630" s="309" t="s">
        <v>3237</v>
      </c>
      <c r="J630" s="260">
        <v>2</v>
      </c>
      <c r="K630" s="312" t="s">
        <v>3249</v>
      </c>
      <c r="L630" s="618" t="s">
        <v>5466</v>
      </c>
      <c r="M630">
        <v>0</v>
      </c>
      <c r="N630">
        <v>0</v>
      </c>
      <c r="O630">
        <v>0</v>
      </c>
      <c r="P630">
        <v>0</v>
      </c>
      <c r="Q630">
        <v>0</v>
      </c>
      <c r="R630">
        <f t="shared" ref="R630:R692" si="36">SUBTOTAL(9,M630:Q630)</f>
        <v>0</v>
      </c>
      <c r="S630" s="618"/>
      <c r="T630" s="618"/>
      <c r="U630" s="618"/>
      <c r="V630" s="618"/>
      <c r="W630" s="618"/>
      <c r="X630" s="618"/>
      <c r="Y630"/>
      <c r="Z630"/>
      <c r="AA630"/>
      <c r="AB630"/>
      <c r="AC630"/>
      <c r="AD630"/>
    </row>
    <row r="631" spans="2:30" ht="15" customHeight="1">
      <c r="B631" s="708" t="s">
        <v>4847</v>
      </c>
      <c r="I631" s="309" t="s">
        <v>3237</v>
      </c>
      <c r="J631" s="260">
        <v>3</v>
      </c>
      <c r="K631" s="312" t="s">
        <v>3239</v>
      </c>
      <c r="L631" s="618" t="s">
        <v>5467</v>
      </c>
      <c r="M631" s="260">
        <v>1</v>
      </c>
      <c r="N631">
        <v>1</v>
      </c>
      <c r="O631">
        <v>0</v>
      </c>
      <c r="P631">
        <v>1</v>
      </c>
      <c r="Q631" s="480" t="s">
        <v>5045</v>
      </c>
      <c r="R631">
        <f>SUBTOTAL(9,N631:Q631)</f>
        <v>2</v>
      </c>
      <c r="S631" s="618"/>
      <c r="T631" s="618"/>
      <c r="U631" s="618"/>
      <c r="V631" s="618"/>
      <c r="W631" s="618"/>
      <c r="X631" s="618"/>
      <c r="Y631"/>
      <c r="Z631"/>
      <c r="AA631"/>
      <c r="AB631"/>
      <c r="AC631"/>
      <c r="AD631"/>
    </row>
    <row r="632" spans="2:30" ht="15" hidden="1" customHeight="1">
      <c r="B632" s="708" t="s">
        <v>4848</v>
      </c>
      <c r="I632" s="309" t="s">
        <v>3237</v>
      </c>
      <c r="J632" s="260">
        <v>3</v>
      </c>
      <c r="K632" s="703" t="s">
        <v>457</v>
      </c>
      <c r="L632" s="618" t="s">
        <v>5466</v>
      </c>
      <c r="M632">
        <v>0</v>
      </c>
      <c r="N632">
        <v>0</v>
      </c>
      <c r="O632">
        <v>0</v>
      </c>
      <c r="P632">
        <v>0</v>
      </c>
      <c r="Q632">
        <v>0</v>
      </c>
      <c r="R632">
        <f t="shared" si="36"/>
        <v>0</v>
      </c>
      <c r="S632" s="618"/>
      <c r="T632" s="618"/>
      <c r="U632" s="618"/>
      <c r="V632" s="618"/>
      <c r="W632" s="618"/>
      <c r="X632" s="618"/>
      <c r="Y632"/>
      <c r="Z632"/>
      <c r="AA632"/>
      <c r="AB632"/>
      <c r="AC632"/>
      <c r="AD632"/>
    </row>
    <row r="633" spans="2:30" ht="15" hidden="1" customHeight="1">
      <c r="B633" s="708" t="s">
        <v>4849</v>
      </c>
      <c r="I633" s="309" t="s">
        <v>3237</v>
      </c>
      <c r="J633" s="260">
        <v>3</v>
      </c>
      <c r="K633" s="703" t="s">
        <v>457</v>
      </c>
      <c r="L633" s="618" t="s">
        <v>5466</v>
      </c>
      <c r="M633">
        <v>0</v>
      </c>
      <c r="N633">
        <v>0</v>
      </c>
      <c r="O633">
        <v>0</v>
      </c>
      <c r="P633">
        <v>0</v>
      </c>
      <c r="Q633">
        <v>0</v>
      </c>
      <c r="R633">
        <f t="shared" si="36"/>
        <v>0</v>
      </c>
      <c r="S633" s="618"/>
      <c r="T633" s="618"/>
      <c r="U633" s="618"/>
      <c r="V633" s="618"/>
      <c r="W633" s="618"/>
      <c r="X633" s="618"/>
      <c r="Y633"/>
      <c r="Z633"/>
      <c r="AA633"/>
      <c r="AB633"/>
      <c r="AC633"/>
      <c r="AD633"/>
    </row>
    <row r="634" spans="2:30" ht="15" hidden="1" customHeight="1">
      <c r="B634" s="708" t="s">
        <v>4850</v>
      </c>
      <c r="I634" s="309" t="s">
        <v>3237</v>
      </c>
      <c r="J634" s="260">
        <v>4</v>
      </c>
      <c r="K634" s="312" t="s">
        <v>3249</v>
      </c>
      <c r="L634" s="618" t="s">
        <v>5466</v>
      </c>
      <c r="M634">
        <v>0</v>
      </c>
      <c r="N634">
        <v>0</v>
      </c>
      <c r="O634">
        <v>0</v>
      </c>
      <c r="P634">
        <v>0</v>
      </c>
      <c r="Q634">
        <v>0</v>
      </c>
      <c r="R634">
        <f t="shared" si="36"/>
        <v>0</v>
      </c>
      <c r="S634" s="618"/>
      <c r="T634" s="618"/>
      <c r="U634" s="618"/>
      <c r="V634" s="618"/>
      <c r="W634" s="618"/>
      <c r="X634" s="618"/>
      <c r="Y634"/>
      <c r="Z634"/>
      <c r="AA634"/>
      <c r="AB634"/>
      <c r="AC634"/>
      <c r="AD634"/>
    </row>
    <row r="635" spans="2:30" ht="15" hidden="1" customHeight="1">
      <c r="B635" s="708" t="s">
        <v>4851</v>
      </c>
      <c r="I635" s="309" t="s">
        <v>3237</v>
      </c>
      <c r="J635" s="260">
        <v>4</v>
      </c>
      <c r="K635" s="703" t="s">
        <v>457</v>
      </c>
      <c r="L635" s="618" t="s">
        <v>5466</v>
      </c>
      <c r="M635">
        <v>0</v>
      </c>
      <c r="N635">
        <v>0</v>
      </c>
      <c r="O635">
        <v>0</v>
      </c>
      <c r="P635">
        <v>0</v>
      </c>
      <c r="Q635">
        <v>0</v>
      </c>
      <c r="R635">
        <f t="shared" si="36"/>
        <v>0</v>
      </c>
      <c r="S635" s="618"/>
      <c r="T635" s="618"/>
      <c r="U635" s="618"/>
      <c r="V635" s="618"/>
      <c r="W635" s="618"/>
      <c r="X635" s="618"/>
      <c r="Y635"/>
      <c r="Z635"/>
      <c r="AA635"/>
      <c r="AB635"/>
      <c r="AC635"/>
      <c r="AD635"/>
    </row>
    <row r="636" spans="2:30" ht="15" customHeight="1">
      <c r="B636" s="708" t="s">
        <v>4852</v>
      </c>
      <c r="I636" s="309" t="s">
        <v>3237</v>
      </c>
      <c r="J636" s="260">
        <v>5</v>
      </c>
      <c r="K636" s="312" t="s">
        <v>3256</v>
      </c>
      <c r="L636" s="618" t="s">
        <v>5467</v>
      </c>
      <c r="M636">
        <v>0</v>
      </c>
      <c r="N636">
        <v>0</v>
      </c>
      <c r="O636">
        <v>0</v>
      </c>
      <c r="P636">
        <v>2</v>
      </c>
      <c r="Q636">
        <v>0</v>
      </c>
      <c r="R636">
        <f t="shared" si="36"/>
        <v>2</v>
      </c>
      <c r="S636" s="618"/>
      <c r="T636" s="618"/>
      <c r="U636" s="618"/>
      <c r="V636" s="618"/>
      <c r="W636" s="618"/>
      <c r="X636" s="618"/>
      <c r="Y636"/>
      <c r="Z636"/>
      <c r="AA636"/>
      <c r="AB636"/>
      <c r="AC636"/>
      <c r="AD636"/>
    </row>
    <row r="637" spans="2:30" ht="15" customHeight="1">
      <c r="B637" s="708" t="s">
        <v>4853</v>
      </c>
      <c r="I637" s="309" t="s">
        <v>3237</v>
      </c>
      <c r="J637" s="260">
        <v>7</v>
      </c>
      <c r="K637" s="312" t="s">
        <v>3256</v>
      </c>
      <c r="L637" s="618" t="s">
        <v>5467</v>
      </c>
      <c r="M637">
        <v>2</v>
      </c>
      <c r="N637">
        <v>2</v>
      </c>
      <c r="O637">
        <v>1</v>
      </c>
      <c r="P637">
        <v>1</v>
      </c>
      <c r="Q637">
        <v>2</v>
      </c>
      <c r="R637">
        <f t="shared" si="36"/>
        <v>8</v>
      </c>
      <c r="S637" s="618"/>
      <c r="T637" s="618"/>
      <c r="U637" s="618"/>
      <c r="V637" s="618"/>
      <c r="W637" s="618"/>
      <c r="X637" s="618"/>
      <c r="Y637"/>
      <c r="Z637"/>
      <c r="AA637"/>
      <c r="AB637"/>
      <c r="AC637"/>
      <c r="AD637"/>
    </row>
    <row r="638" spans="2:30" ht="15" customHeight="1">
      <c r="B638" s="708" t="s">
        <v>4854</v>
      </c>
      <c r="I638" s="309" t="s">
        <v>3237</v>
      </c>
      <c r="J638" s="260">
        <v>9</v>
      </c>
      <c r="K638" s="312" t="s">
        <v>3239</v>
      </c>
      <c r="L638" s="618" t="s">
        <v>5467</v>
      </c>
      <c r="M638">
        <v>1</v>
      </c>
      <c r="N638">
        <v>1</v>
      </c>
      <c r="O638">
        <v>1</v>
      </c>
      <c r="P638">
        <v>1</v>
      </c>
      <c r="Q638">
        <v>1</v>
      </c>
      <c r="R638">
        <f t="shared" ref="R638" si="37">SUBTOTAL(9,M638:Q638)</f>
        <v>5</v>
      </c>
      <c r="S638" s="618"/>
      <c r="T638" s="618"/>
      <c r="U638" s="618"/>
      <c r="V638" s="618"/>
      <c r="W638" s="618"/>
      <c r="X638" s="618"/>
      <c r="Y638"/>
      <c r="Z638"/>
      <c r="AA638"/>
      <c r="AB638"/>
      <c r="AC638"/>
      <c r="AD638"/>
    </row>
    <row r="639" spans="2:30" ht="15" hidden="1" customHeight="1">
      <c r="B639" s="708" t="s">
        <v>4855</v>
      </c>
      <c r="I639" s="309" t="s">
        <v>3281</v>
      </c>
      <c r="J639" s="461">
        <v>1</v>
      </c>
      <c r="K639" s="703" t="s">
        <v>457</v>
      </c>
      <c r="L639" s="618" t="s">
        <v>5466</v>
      </c>
      <c r="M639">
        <v>0</v>
      </c>
      <c r="N639">
        <v>0</v>
      </c>
      <c r="O639">
        <v>0</v>
      </c>
      <c r="P639">
        <v>0</v>
      </c>
      <c r="Q639">
        <v>0</v>
      </c>
      <c r="R639">
        <f t="shared" si="36"/>
        <v>0</v>
      </c>
      <c r="S639" s="618"/>
      <c r="T639" s="618"/>
      <c r="U639" s="618"/>
      <c r="V639" s="618"/>
      <c r="W639" s="618"/>
      <c r="X639" s="618"/>
      <c r="Y639"/>
      <c r="Z639"/>
      <c r="AA639"/>
      <c r="AB639"/>
      <c r="AC639"/>
      <c r="AD639"/>
    </row>
    <row r="640" spans="2:30" ht="15" hidden="1" customHeight="1">
      <c r="B640" s="708" t="s">
        <v>4856</v>
      </c>
      <c r="I640" s="309" t="s">
        <v>3281</v>
      </c>
      <c r="J640" s="461">
        <v>2</v>
      </c>
      <c r="K640" s="703" t="s">
        <v>457</v>
      </c>
      <c r="L640" s="618" t="s">
        <v>5466</v>
      </c>
      <c r="M640">
        <v>0</v>
      </c>
      <c r="N640">
        <v>0</v>
      </c>
      <c r="O640">
        <v>0</v>
      </c>
      <c r="P640">
        <v>0</v>
      </c>
      <c r="Q640">
        <v>0</v>
      </c>
      <c r="R640">
        <f t="shared" si="36"/>
        <v>0</v>
      </c>
      <c r="S640" s="618"/>
      <c r="T640" s="618"/>
      <c r="U640" s="618"/>
      <c r="V640" s="618"/>
      <c r="W640" s="618"/>
      <c r="X640" s="618"/>
      <c r="Y640"/>
      <c r="Z640"/>
      <c r="AA640"/>
      <c r="AB640"/>
      <c r="AC640"/>
      <c r="AD640"/>
    </row>
    <row r="641" spans="2:30" ht="15" hidden="1" customHeight="1">
      <c r="B641" s="708" t="s">
        <v>4857</v>
      </c>
      <c r="I641" s="309" t="s">
        <v>3281</v>
      </c>
      <c r="J641" s="461">
        <v>2</v>
      </c>
      <c r="K641" s="703" t="s">
        <v>457</v>
      </c>
      <c r="L641" s="618" t="s">
        <v>5466</v>
      </c>
      <c r="M641">
        <v>0</v>
      </c>
      <c r="N641">
        <v>0</v>
      </c>
      <c r="O641">
        <v>0</v>
      </c>
      <c r="P641">
        <v>0</v>
      </c>
      <c r="Q641">
        <v>0</v>
      </c>
      <c r="R641">
        <f t="shared" si="36"/>
        <v>0</v>
      </c>
      <c r="S641" s="618"/>
      <c r="T641" s="618"/>
      <c r="U641" s="618"/>
      <c r="V641" s="618"/>
      <c r="W641" s="618"/>
      <c r="X641" s="618"/>
      <c r="Y641"/>
      <c r="Z641"/>
      <c r="AA641"/>
      <c r="AB641"/>
      <c r="AC641"/>
      <c r="AD641"/>
    </row>
    <row r="642" spans="2:30" ht="15" hidden="1" customHeight="1">
      <c r="B642" s="708" t="s">
        <v>4858</v>
      </c>
      <c r="I642" s="309" t="s">
        <v>3281</v>
      </c>
      <c r="J642" s="461">
        <v>2</v>
      </c>
      <c r="K642" s="312" t="s">
        <v>3249</v>
      </c>
      <c r="L642" s="618" t="s">
        <v>5466</v>
      </c>
      <c r="M642">
        <v>0</v>
      </c>
      <c r="N642">
        <v>0</v>
      </c>
      <c r="O642">
        <v>0</v>
      </c>
      <c r="P642">
        <v>0</v>
      </c>
      <c r="Q642">
        <v>0</v>
      </c>
      <c r="R642">
        <f t="shared" si="36"/>
        <v>0</v>
      </c>
      <c r="S642" s="618"/>
      <c r="T642" s="618"/>
      <c r="U642" s="618"/>
      <c r="V642" s="618"/>
      <c r="W642" s="618"/>
      <c r="X642" s="618"/>
      <c r="Y642"/>
      <c r="Z642"/>
      <c r="AA642"/>
      <c r="AB642"/>
      <c r="AC642"/>
      <c r="AD642"/>
    </row>
    <row r="643" spans="2:30" ht="15" customHeight="1">
      <c r="B643" s="708" t="s">
        <v>4859</v>
      </c>
      <c r="I643" s="309" t="s">
        <v>3281</v>
      </c>
      <c r="J643" s="461">
        <v>3</v>
      </c>
      <c r="K643" s="312" t="s">
        <v>3256</v>
      </c>
      <c r="L643" s="618" t="s">
        <v>5467</v>
      </c>
      <c r="M643">
        <v>2</v>
      </c>
      <c r="N643">
        <v>1</v>
      </c>
      <c r="O643">
        <v>2</v>
      </c>
      <c r="P643">
        <v>0</v>
      </c>
      <c r="Q643">
        <v>2</v>
      </c>
      <c r="R643">
        <f t="shared" si="36"/>
        <v>7</v>
      </c>
      <c r="S643" s="618"/>
      <c r="T643" s="618"/>
      <c r="U643" s="618"/>
      <c r="V643" s="618"/>
      <c r="W643" s="618"/>
      <c r="X643" s="618"/>
      <c r="Y643"/>
      <c r="Z643"/>
      <c r="AA643"/>
      <c r="AB643"/>
      <c r="AC643"/>
      <c r="AD643"/>
    </row>
    <row r="644" spans="2:30" ht="15" customHeight="1">
      <c r="B644" s="708" t="s">
        <v>4860</v>
      </c>
      <c r="I644" s="309" t="s">
        <v>3281</v>
      </c>
      <c r="J644" s="461">
        <v>3</v>
      </c>
      <c r="K644" s="312" t="s">
        <v>3239</v>
      </c>
      <c r="L644" s="618" t="s">
        <v>5467</v>
      </c>
      <c r="M644">
        <v>0</v>
      </c>
      <c r="N644">
        <v>1</v>
      </c>
      <c r="O644">
        <v>1</v>
      </c>
      <c r="P644">
        <v>1</v>
      </c>
      <c r="Q644">
        <v>1</v>
      </c>
      <c r="R644">
        <f t="shared" ref="R644" si="38">SUBTOTAL(9,M644:Q644)</f>
        <v>4</v>
      </c>
      <c r="S644" s="618"/>
      <c r="T644" s="618"/>
      <c r="U644" s="618"/>
      <c r="V644" s="618"/>
      <c r="W644" s="618"/>
      <c r="X644" s="618"/>
      <c r="Y644"/>
      <c r="Z644"/>
      <c r="AA644"/>
      <c r="AB644"/>
      <c r="AC644"/>
      <c r="AD644"/>
    </row>
    <row r="645" spans="2:30" ht="15" hidden="1" customHeight="1">
      <c r="B645" s="708" t="s">
        <v>4861</v>
      </c>
      <c r="I645" s="309" t="s">
        <v>3281</v>
      </c>
      <c r="J645" s="260">
        <v>4</v>
      </c>
      <c r="K645" s="312" t="s">
        <v>3249</v>
      </c>
      <c r="L645" s="618" t="s">
        <v>5466</v>
      </c>
      <c r="M645">
        <v>0</v>
      </c>
      <c r="N645">
        <v>0</v>
      </c>
      <c r="O645">
        <v>0</v>
      </c>
      <c r="P645">
        <v>0</v>
      </c>
      <c r="Q645">
        <v>0</v>
      </c>
      <c r="R645">
        <f t="shared" si="36"/>
        <v>0</v>
      </c>
      <c r="S645" s="618"/>
      <c r="T645" s="618"/>
      <c r="U645" s="618"/>
      <c r="V645" s="618"/>
      <c r="W645" s="618"/>
      <c r="X645" s="618"/>
      <c r="Y645"/>
      <c r="Z645"/>
      <c r="AA645"/>
      <c r="AB645"/>
      <c r="AC645"/>
      <c r="AD645"/>
    </row>
    <row r="646" spans="2:30" ht="15" hidden="1" customHeight="1">
      <c r="B646" s="708" t="s">
        <v>4862</v>
      </c>
      <c r="I646" s="309" t="s">
        <v>3281</v>
      </c>
      <c r="J646" s="461">
        <v>4</v>
      </c>
      <c r="K646" s="312" t="s">
        <v>3249</v>
      </c>
      <c r="L646" s="618" t="s">
        <v>5466</v>
      </c>
      <c r="M646">
        <v>0</v>
      </c>
      <c r="N646">
        <v>0</v>
      </c>
      <c r="O646">
        <v>0</v>
      </c>
      <c r="P646">
        <v>0</v>
      </c>
      <c r="Q646">
        <v>0</v>
      </c>
      <c r="R646">
        <f t="shared" si="36"/>
        <v>0</v>
      </c>
      <c r="S646" s="618"/>
      <c r="T646" s="618"/>
      <c r="U646" s="618"/>
      <c r="V646" s="618"/>
      <c r="W646" s="618"/>
      <c r="X646" s="618"/>
      <c r="Y646"/>
      <c r="Z646"/>
      <c r="AA646"/>
      <c r="AB646"/>
      <c r="AC646"/>
      <c r="AD646"/>
    </row>
    <row r="647" spans="2:30" ht="15" customHeight="1">
      <c r="B647" s="708" t="s">
        <v>4863</v>
      </c>
      <c r="I647" s="309" t="s">
        <v>3281</v>
      </c>
      <c r="J647" s="461">
        <v>8</v>
      </c>
      <c r="K647" s="312" t="s">
        <v>3239</v>
      </c>
      <c r="L647" s="618" t="s">
        <v>5467</v>
      </c>
      <c r="M647">
        <v>0</v>
      </c>
      <c r="N647">
        <v>1</v>
      </c>
      <c r="O647">
        <v>1</v>
      </c>
      <c r="P647">
        <v>1</v>
      </c>
      <c r="Q647">
        <v>1</v>
      </c>
      <c r="R647">
        <f t="shared" ref="R647" si="39">SUBTOTAL(9,M647:Q647)</f>
        <v>4</v>
      </c>
      <c r="S647" s="618"/>
      <c r="T647" s="618"/>
      <c r="U647" s="618"/>
      <c r="V647" s="618"/>
      <c r="W647" s="618"/>
      <c r="X647" s="618"/>
      <c r="Y647"/>
      <c r="Z647"/>
      <c r="AA647"/>
      <c r="AB647"/>
      <c r="AC647"/>
      <c r="AD647"/>
    </row>
    <row r="648" spans="2:30" ht="15" customHeight="1">
      <c r="B648" s="708" t="s">
        <v>4864</v>
      </c>
      <c r="I648" s="309" t="s">
        <v>3281</v>
      </c>
      <c r="J648" s="461">
        <v>10</v>
      </c>
      <c r="K648" s="312" t="s">
        <v>3256</v>
      </c>
      <c r="L648" s="618" t="s">
        <v>5467</v>
      </c>
      <c r="M648">
        <v>2</v>
      </c>
      <c r="N648">
        <v>1</v>
      </c>
      <c r="O648">
        <v>2</v>
      </c>
      <c r="P648">
        <v>2</v>
      </c>
      <c r="Q648">
        <v>1</v>
      </c>
      <c r="R648">
        <f t="shared" si="36"/>
        <v>8</v>
      </c>
      <c r="S648" s="618"/>
      <c r="T648" s="618"/>
      <c r="U648" s="618"/>
      <c r="V648" s="618"/>
      <c r="W648" s="618"/>
      <c r="X648" s="618"/>
      <c r="Y648"/>
      <c r="Z648"/>
      <c r="AA648"/>
      <c r="AB648"/>
      <c r="AC648"/>
      <c r="AD648"/>
    </row>
    <row r="649" spans="2:30" ht="15" customHeight="1">
      <c r="B649" s="708" t="s">
        <v>4865</v>
      </c>
      <c r="I649" s="309" t="s">
        <v>3267</v>
      </c>
      <c r="J649" s="461">
        <v>1</v>
      </c>
      <c r="K649" s="312" t="s">
        <v>3239</v>
      </c>
      <c r="L649" s="618" t="s">
        <v>5467</v>
      </c>
      <c r="M649">
        <v>0</v>
      </c>
      <c r="N649">
        <v>0</v>
      </c>
      <c r="O649">
        <v>0</v>
      </c>
      <c r="P649">
        <v>1</v>
      </c>
      <c r="Q649">
        <v>1</v>
      </c>
      <c r="R649">
        <f t="shared" ref="R649" si="40">SUBTOTAL(9,M649:Q649)</f>
        <v>2</v>
      </c>
      <c r="S649" s="618"/>
      <c r="T649" s="618"/>
      <c r="U649" s="618"/>
      <c r="V649" s="618"/>
      <c r="W649" s="618"/>
      <c r="X649" s="618"/>
      <c r="Y649"/>
      <c r="Z649"/>
      <c r="AA649"/>
      <c r="AB649"/>
      <c r="AC649"/>
      <c r="AD649"/>
    </row>
    <row r="650" spans="2:30" ht="15" hidden="1" customHeight="1">
      <c r="B650" s="708" t="s">
        <v>4866</v>
      </c>
      <c r="I650" s="309" t="s">
        <v>3267</v>
      </c>
      <c r="J650" s="461">
        <v>1</v>
      </c>
      <c r="K650" s="312" t="s">
        <v>3249</v>
      </c>
      <c r="L650" s="618" t="s">
        <v>5466</v>
      </c>
      <c r="M650">
        <v>0</v>
      </c>
      <c r="N650">
        <v>0</v>
      </c>
      <c r="O650">
        <v>0</v>
      </c>
      <c r="P650">
        <v>0</v>
      </c>
      <c r="Q650">
        <v>0</v>
      </c>
      <c r="R650">
        <f t="shared" si="36"/>
        <v>0</v>
      </c>
      <c r="S650" s="618"/>
      <c r="T650" s="618"/>
      <c r="U650" s="618"/>
      <c r="V650" s="618"/>
      <c r="W650" s="618"/>
      <c r="X650" s="618"/>
      <c r="Y650"/>
      <c r="Z650"/>
      <c r="AA650"/>
      <c r="AB650"/>
      <c r="AC650"/>
      <c r="AD650"/>
    </row>
    <row r="651" spans="2:30" ht="15" hidden="1" customHeight="1">
      <c r="B651" s="708" t="s">
        <v>4867</v>
      </c>
      <c r="I651" s="309" t="s">
        <v>3267</v>
      </c>
      <c r="J651" s="461">
        <v>2</v>
      </c>
      <c r="K651" s="703" t="s">
        <v>457</v>
      </c>
      <c r="L651" s="618" t="s">
        <v>5466</v>
      </c>
      <c r="M651">
        <v>0</v>
      </c>
      <c r="N651">
        <v>0</v>
      </c>
      <c r="O651">
        <v>0</v>
      </c>
      <c r="P651">
        <v>0</v>
      </c>
      <c r="Q651">
        <v>0</v>
      </c>
      <c r="R651">
        <f t="shared" si="36"/>
        <v>0</v>
      </c>
      <c r="S651" s="618"/>
      <c r="T651" s="618"/>
      <c r="U651" s="618"/>
      <c r="V651" s="618"/>
      <c r="W651" s="618"/>
      <c r="X651" s="618"/>
      <c r="Y651"/>
      <c r="Z651"/>
      <c r="AA651"/>
      <c r="AB651"/>
      <c r="AC651"/>
      <c r="AD651"/>
    </row>
    <row r="652" spans="2:30" ht="15" customHeight="1">
      <c r="B652" s="708" t="s">
        <v>4868</v>
      </c>
      <c r="I652" s="309" t="s">
        <v>3267</v>
      </c>
      <c r="J652" s="461">
        <v>2</v>
      </c>
      <c r="K652" s="312" t="s">
        <v>3256</v>
      </c>
      <c r="L652" s="618" t="s">
        <v>5467</v>
      </c>
      <c r="M652">
        <v>2</v>
      </c>
      <c r="N652">
        <v>1</v>
      </c>
      <c r="O652">
        <v>2</v>
      </c>
      <c r="P652">
        <v>1</v>
      </c>
      <c r="Q652">
        <v>2</v>
      </c>
      <c r="R652">
        <f t="shared" si="36"/>
        <v>8</v>
      </c>
      <c r="S652" s="618"/>
      <c r="T652" s="618"/>
      <c r="U652" s="618"/>
      <c r="V652" s="618"/>
      <c r="W652" s="618"/>
      <c r="X652" s="618"/>
      <c r="Y652"/>
      <c r="Z652"/>
      <c r="AA652"/>
      <c r="AB652"/>
      <c r="AC652"/>
      <c r="AD652"/>
    </row>
    <row r="653" spans="2:30" ht="15" hidden="1" customHeight="1">
      <c r="B653" s="708" t="s">
        <v>4869</v>
      </c>
      <c r="I653" s="309" t="s">
        <v>3267</v>
      </c>
      <c r="J653" s="461">
        <v>2</v>
      </c>
      <c r="K653" s="703" t="s">
        <v>457</v>
      </c>
      <c r="L653" s="618" t="s">
        <v>5466</v>
      </c>
      <c r="M653">
        <v>0</v>
      </c>
      <c r="N653">
        <v>0</v>
      </c>
      <c r="O653">
        <v>0</v>
      </c>
      <c r="P653">
        <v>0</v>
      </c>
      <c r="Q653">
        <v>0</v>
      </c>
      <c r="R653">
        <f t="shared" si="36"/>
        <v>0</v>
      </c>
      <c r="S653" s="618"/>
      <c r="T653" s="618"/>
      <c r="U653" s="618"/>
      <c r="V653" s="618"/>
      <c r="W653" s="618"/>
      <c r="X653" s="618"/>
      <c r="Y653"/>
      <c r="Z653"/>
      <c r="AA653"/>
      <c r="AB653"/>
      <c r="AC653"/>
      <c r="AD653"/>
    </row>
    <row r="654" spans="2:30" ht="15" customHeight="1">
      <c r="B654" s="708" t="s">
        <v>4870</v>
      </c>
      <c r="I654" s="309" t="s">
        <v>3267</v>
      </c>
      <c r="J654" s="461">
        <v>2</v>
      </c>
      <c r="K654" s="312" t="s">
        <v>3239</v>
      </c>
      <c r="L654" s="618" t="s">
        <v>5467</v>
      </c>
      <c r="M654">
        <v>1</v>
      </c>
      <c r="N654">
        <v>1</v>
      </c>
      <c r="O654">
        <v>1</v>
      </c>
      <c r="P654">
        <v>0</v>
      </c>
      <c r="Q654">
        <v>1</v>
      </c>
      <c r="R654">
        <f t="shared" ref="R654" si="41">SUBTOTAL(9,M654:Q654)</f>
        <v>4</v>
      </c>
      <c r="S654" s="618"/>
      <c r="T654" s="618"/>
      <c r="U654" s="618"/>
      <c r="V654" s="618"/>
      <c r="W654" s="618"/>
      <c r="X654" s="618"/>
      <c r="Y654"/>
      <c r="Z654"/>
      <c r="AA654"/>
      <c r="AB654"/>
      <c r="AC654"/>
      <c r="AD654"/>
    </row>
    <row r="655" spans="2:30" ht="15" hidden="1" customHeight="1">
      <c r="B655" s="708" t="s">
        <v>4871</v>
      </c>
      <c r="I655" s="309" t="s">
        <v>3267</v>
      </c>
      <c r="J655" s="461">
        <v>3</v>
      </c>
      <c r="K655" s="703" t="s">
        <v>457</v>
      </c>
      <c r="L655" s="618" t="s">
        <v>5466</v>
      </c>
      <c r="M655">
        <v>0</v>
      </c>
      <c r="N655">
        <v>0</v>
      </c>
      <c r="O655">
        <v>0</v>
      </c>
      <c r="P655">
        <v>0</v>
      </c>
      <c r="Q655">
        <v>0</v>
      </c>
      <c r="R655">
        <f t="shared" si="36"/>
        <v>0</v>
      </c>
      <c r="S655" s="618"/>
      <c r="T655" s="618"/>
      <c r="U655" s="618"/>
      <c r="V655" s="618"/>
      <c r="W655" s="618"/>
      <c r="X655" s="618"/>
      <c r="Y655"/>
      <c r="Z655"/>
      <c r="AA655"/>
      <c r="AB655"/>
      <c r="AC655"/>
      <c r="AD655"/>
    </row>
    <row r="656" spans="2:30" ht="15" hidden="1" customHeight="1">
      <c r="B656" s="708" t="s">
        <v>4872</v>
      </c>
      <c r="I656" s="309" t="s">
        <v>3267</v>
      </c>
      <c r="J656" s="461">
        <v>3</v>
      </c>
      <c r="K656" s="312" t="s">
        <v>3249</v>
      </c>
      <c r="L656" s="618" t="s">
        <v>5466</v>
      </c>
      <c r="M656">
        <v>0</v>
      </c>
      <c r="N656">
        <v>0</v>
      </c>
      <c r="O656">
        <v>0</v>
      </c>
      <c r="P656">
        <v>0</v>
      </c>
      <c r="Q656">
        <v>0</v>
      </c>
      <c r="R656">
        <f t="shared" si="36"/>
        <v>0</v>
      </c>
      <c r="S656" s="618"/>
      <c r="T656" s="618"/>
      <c r="U656" s="618"/>
      <c r="V656" s="618"/>
      <c r="W656" s="618"/>
      <c r="X656" s="618"/>
      <c r="Y656"/>
      <c r="Z656"/>
      <c r="AA656"/>
      <c r="AB656"/>
      <c r="AC656"/>
      <c r="AD656"/>
    </row>
    <row r="657" spans="2:30" ht="15" customHeight="1">
      <c r="B657" s="708" t="s">
        <v>4873</v>
      </c>
      <c r="I657" s="309" t="s">
        <v>3267</v>
      </c>
      <c r="J657" s="461">
        <v>5</v>
      </c>
      <c r="K657" s="312" t="s">
        <v>3256</v>
      </c>
      <c r="L657" s="618" t="s">
        <v>5467</v>
      </c>
      <c r="M657">
        <v>0</v>
      </c>
      <c r="N657">
        <v>2</v>
      </c>
      <c r="O657">
        <v>2</v>
      </c>
      <c r="P657">
        <v>2</v>
      </c>
      <c r="Q657">
        <v>0</v>
      </c>
      <c r="R657">
        <f t="shared" si="36"/>
        <v>6</v>
      </c>
      <c r="S657" s="618"/>
      <c r="T657" s="618"/>
      <c r="U657" s="618"/>
      <c r="V657" s="618"/>
      <c r="W657" s="618"/>
      <c r="X657" s="618"/>
      <c r="Y657"/>
      <c r="Z657"/>
      <c r="AA657"/>
      <c r="AB657"/>
      <c r="AC657"/>
      <c r="AD657"/>
    </row>
    <row r="658" spans="2:30" ht="15" hidden="1" customHeight="1">
      <c r="B658" s="708" t="s">
        <v>4874</v>
      </c>
      <c r="I658" s="309" t="s">
        <v>3267</v>
      </c>
      <c r="J658" s="461">
        <v>8</v>
      </c>
      <c r="K658" s="312" t="s">
        <v>3249</v>
      </c>
      <c r="L658" s="618" t="s">
        <v>5466</v>
      </c>
      <c r="M658">
        <v>0</v>
      </c>
      <c r="N658">
        <v>0</v>
      </c>
      <c r="O658">
        <v>0</v>
      </c>
      <c r="P658">
        <v>0</v>
      </c>
      <c r="Q658">
        <v>0</v>
      </c>
      <c r="R658">
        <f t="shared" si="36"/>
        <v>0</v>
      </c>
      <c r="S658" s="618"/>
      <c r="T658" s="618"/>
      <c r="U658" s="618"/>
      <c r="V658" s="618"/>
      <c r="W658" s="618"/>
      <c r="X658" s="618"/>
      <c r="Y658"/>
      <c r="Z658"/>
      <c r="AA658"/>
      <c r="AB658"/>
      <c r="AC658"/>
      <c r="AD658"/>
    </row>
    <row r="659" spans="2:30" ht="15" hidden="1" customHeight="1">
      <c r="B659" s="708" t="s">
        <v>4875</v>
      </c>
      <c r="I659" s="547" t="s">
        <v>3339</v>
      </c>
      <c r="J659" s="461">
        <v>1</v>
      </c>
      <c r="K659" s="312" t="s">
        <v>3249</v>
      </c>
      <c r="L659" s="618" t="s">
        <v>5466</v>
      </c>
      <c r="M659">
        <v>0</v>
      </c>
      <c r="N659">
        <v>0</v>
      </c>
      <c r="O659">
        <v>0</v>
      </c>
      <c r="P659">
        <v>0</v>
      </c>
      <c r="Q659">
        <v>0</v>
      </c>
      <c r="R659">
        <f t="shared" si="36"/>
        <v>0</v>
      </c>
      <c r="S659" s="618"/>
      <c r="T659" s="618"/>
      <c r="U659" s="618"/>
      <c r="V659" s="618"/>
      <c r="W659" s="618"/>
      <c r="X659" s="618"/>
      <c r="Y659"/>
      <c r="Z659"/>
      <c r="AA659"/>
      <c r="AB659"/>
      <c r="AC659"/>
      <c r="AD659"/>
    </row>
    <row r="660" spans="2:30" ht="15" hidden="1" customHeight="1">
      <c r="B660" s="708" t="s">
        <v>4876</v>
      </c>
      <c r="I660" s="547" t="s">
        <v>3339</v>
      </c>
      <c r="J660" s="461">
        <v>2</v>
      </c>
      <c r="K660" s="703" t="s">
        <v>457</v>
      </c>
      <c r="L660" s="618" t="s">
        <v>5466</v>
      </c>
      <c r="M660">
        <v>0</v>
      </c>
      <c r="N660">
        <v>0</v>
      </c>
      <c r="O660">
        <v>0</v>
      </c>
      <c r="P660">
        <v>0</v>
      </c>
      <c r="Q660">
        <v>0</v>
      </c>
      <c r="R660">
        <f t="shared" si="36"/>
        <v>0</v>
      </c>
      <c r="S660" s="618"/>
      <c r="T660" s="618"/>
      <c r="U660" s="618"/>
      <c r="V660" s="618"/>
      <c r="W660" s="618"/>
      <c r="X660" s="618"/>
      <c r="Y660"/>
      <c r="Z660"/>
      <c r="AA660"/>
      <c r="AB660"/>
      <c r="AC660"/>
      <c r="AD660"/>
    </row>
    <row r="661" spans="2:30" ht="15" hidden="1" customHeight="1">
      <c r="B661" s="708" t="s">
        <v>4877</v>
      </c>
      <c r="I661" s="547" t="s">
        <v>3339</v>
      </c>
      <c r="J661" s="461">
        <v>2</v>
      </c>
      <c r="K661" s="312" t="s">
        <v>3249</v>
      </c>
      <c r="L661" s="618" t="s">
        <v>5466</v>
      </c>
      <c r="M661">
        <v>0</v>
      </c>
      <c r="N661">
        <v>0</v>
      </c>
      <c r="O661">
        <v>0</v>
      </c>
      <c r="P661">
        <v>0</v>
      </c>
      <c r="Q661">
        <v>0</v>
      </c>
      <c r="R661">
        <f t="shared" si="36"/>
        <v>0</v>
      </c>
      <c r="S661" s="618"/>
      <c r="T661" s="618"/>
      <c r="U661" s="618"/>
      <c r="V661" s="618"/>
      <c r="W661" s="618"/>
      <c r="X661" s="618"/>
      <c r="Y661"/>
      <c r="Z661"/>
      <c r="AA661"/>
      <c r="AB661"/>
      <c r="AC661"/>
      <c r="AD661"/>
    </row>
    <row r="662" spans="2:30" ht="15" customHeight="1">
      <c r="B662" s="708" t="s">
        <v>4878</v>
      </c>
      <c r="I662" s="547" t="s">
        <v>3339</v>
      </c>
      <c r="J662" s="461">
        <v>2</v>
      </c>
      <c r="K662" s="312" t="s">
        <v>3239</v>
      </c>
      <c r="L662" s="618" t="s">
        <v>5467</v>
      </c>
      <c r="M662">
        <v>0</v>
      </c>
      <c r="N662">
        <v>0</v>
      </c>
      <c r="O662">
        <v>0</v>
      </c>
      <c r="P662">
        <v>0</v>
      </c>
      <c r="Q662">
        <v>1</v>
      </c>
      <c r="R662">
        <f t="shared" ref="R662" si="42">SUBTOTAL(9,M662:Q662)</f>
        <v>1</v>
      </c>
      <c r="S662" s="618"/>
      <c r="T662" s="618"/>
      <c r="U662" s="618"/>
      <c r="V662" s="618"/>
      <c r="W662" s="618"/>
      <c r="X662" s="618"/>
      <c r="Y662"/>
      <c r="Z662"/>
      <c r="AA662"/>
      <c r="AB662"/>
      <c r="AC662"/>
      <c r="AD662"/>
    </row>
    <row r="663" spans="2:30" ht="15" hidden="1" customHeight="1">
      <c r="B663" s="708" t="s">
        <v>4879</v>
      </c>
      <c r="I663" s="547" t="s">
        <v>3339</v>
      </c>
      <c r="J663" s="461">
        <v>2</v>
      </c>
      <c r="K663" s="703" t="s">
        <v>457</v>
      </c>
      <c r="L663" s="618" t="s">
        <v>5466</v>
      </c>
      <c r="M663">
        <v>0</v>
      </c>
      <c r="N663">
        <v>0</v>
      </c>
      <c r="O663">
        <v>0</v>
      </c>
      <c r="P663">
        <v>0</v>
      </c>
      <c r="Q663">
        <v>0</v>
      </c>
      <c r="R663">
        <f t="shared" si="36"/>
        <v>0</v>
      </c>
      <c r="S663" s="618"/>
      <c r="T663" s="618"/>
      <c r="U663" s="618"/>
      <c r="V663" s="618"/>
      <c r="W663" s="618"/>
      <c r="X663" s="618"/>
      <c r="Y663"/>
      <c r="Z663"/>
      <c r="AA663"/>
      <c r="AB663"/>
      <c r="AC663"/>
      <c r="AD663"/>
    </row>
    <row r="664" spans="2:30" ht="15" customHeight="1">
      <c r="B664" s="594" t="s">
        <v>5037</v>
      </c>
      <c r="I664" s="547" t="s">
        <v>3339</v>
      </c>
      <c r="J664" s="461">
        <v>3</v>
      </c>
      <c r="K664" s="312" t="s">
        <v>3256</v>
      </c>
      <c r="L664" s="618" t="s">
        <v>5466</v>
      </c>
      <c r="M664">
        <v>0</v>
      </c>
      <c r="N664">
        <v>0</v>
      </c>
      <c r="O664">
        <v>0</v>
      </c>
      <c r="P664">
        <v>0</v>
      </c>
      <c r="Q664">
        <v>0</v>
      </c>
      <c r="R664">
        <f t="shared" si="36"/>
        <v>0</v>
      </c>
      <c r="S664" s="618"/>
      <c r="T664" s="618"/>
      <c r="U664" s="618"/>
      <c r="V664" s="618"/>
      <c r="W664" s="618"/>
      <c r="X664" s="618"/>
      <c r="Y664"/>
      <c r="Z664"/>
      <c r="AA664"/>
      <c r="AB664"/>
      <c r="AC664"/>
      <c r="AD664"/>
    </row>
    <row r="665" spans="2:30" ht="15" hidden="1" customHeight="1">
      <c r="B665" s="708" t="s">
        <v>4880</v>
      </c>
      <c r="I665" s="547" t="s">
        <v>3339</v>
      </c>
      <c r="J665" s="461">
        <v>5</v>
      </c>
      <c r="K665" s="312" t="s">
        <v>3249</v>
      </c>
      <c r="L665" s="618" t="s">
        <v>5466</v>
      </c>
      <c r="M665">
        <v>0</v>
      </c>
      <c r="N665">
        <v>0</v>
      </c>
      <c r="O665">
        <v>0</v>
      </c>
      <c r="P665">
        <v>0</v>
      </c>
      <c r="Q665">
        <v>0</v>
      </c>
      <c r="R665">
        <f t="shared" si="36"/>
        <v>0</v>
      </c>
      <c r="S665" s="618"/>
      <c r="T665" s="618"/>
      <c r="U665" s="618"/>
      <c r="V665" s="618"/>
      <c r="W665" s="618"/>
      <c r="X665" s="618"/>
      <c r="Y665"/>
      <c r="Z665"/>
      <c r="AA665"/>
      <c r="AB665"/>
      <c r="AC665"/>
      <c r="AD665"/>
    </row>
    <row r="666" spans="2:30" ht="15" hidden="1" customHeight="1">
      <c r="B666" s="708" t="s">
        <v>4881</v>
      </c>
      <c r="I666" s="547" t="s">
        <v>3339</v>
      </c>
      <c r="J666" s="461">
        <v>6</v>
      </c>
      <c r="K666" s="703" t="s">
        <v>457</v>
      </c>
      <c r="L666" s="618" t="s">
        <v>5466</v>
      </c>
      <c r="M666">
        <v>0</v>
      </c>
      <c r="N666">
        <v>0</v>
      </c>
      <c r="O666">
        <v>0</v>
      </c>
      <c r="P666">
        <v>0</v>
      </c>
      <c r="Q666">
        <v>0</v>
      </c>
      <c r="R666">
        <f t="shared" si="36"/>
        <v>0</v>
      </c>
      <c r="S666" s="618"/>
      <c r="T666" s="618"/>
      <c r="U666" s="618"/>
      <c r="V666" s="618"/>
      <c r="W666" s="618"/>
      <c r="X666" s="618"/>
      <c r="Y666"/>
      <c r="Z666"/>
      <c r="AA666"/>
      <c r="AB666"/>
      <c r="AC666"/>
      <c r="AD666"/>
    </row>
    <row r="667" spans="2:30" ht="15" customHeight="1">
      <c r="B667" s="708" t="s">
        <v>4882</v>
      </c>
      <c r="I667" s="547" t="s">
        <v>3339</v>
      </c>
      <c r="J667" s="461">
        <v>7</v>
      </c>
      <c r="K667" s="312" t="s">
        <v>3239</v>
      </c>
      <c r="L667" s="618" t="s">
        <v>5467</v>
      </c>
      <c r="M667">
        <v>0</v>
      </c>
      <c r="N667">
        <v>0</v>
      </c>
      <c r="O667">
        <v>0</v>
      </c>
      <c r="P667">
        <v>1</v>
      </c>
      <c r="Q667">
        <v>0</v>
      </c>
      <c r="R667">
        <f t="shared" ref="R667" si="43">SUBTOTAL(9,M667:Q667)</f>
        <v>1</v>
      </c>
      <c r="S667" s="618"/>
      <c r="T667" s="618"/>
      <c r="U667" s="618"/>
      <c r="V667" s="618"/>
      <c r="W667" s="618"/>
      <c r="X667" s="618"/>
      <c r="Y667"/>
      <c r="Z667"/>
      <c r="AA667"/>
      <c r="AB667"/>
      <c r="AC667"/>
      <c r="AD667"/>
    </row>
    <row r="668" spans="2:30" ht="15" customHeight="1">
      <c r="B668" s="708" t="s">
        <v>4883</v>
      </c>
      <c r="I668" s="547" t="s">
        <v>3339</v>
      </c>
      <c r="J668" s="461">
        <v>9</v>
      </c>
      <c r="K668" s="312" t="s">
        <v>3256</v>
      </c>
      <c r="L668" s="618" t="s">
        <v>5467</v>
      </c>
      <c r="M668">
        <v>0</v>
      </c>
      <c r="N668">
        <v>0</v>
      </c>
      <c r="O668">
        <v>0</v>
      </c>
      <c r="P668">
        <v>2</v>
      </c>
      <c r="Q668">
        <v>0</v>
      </c>
      <c r="R668">
        <f t="shared" si="36"/>
        <v>2</v>
      </c>
      <c r="S668" s="618"/>
      <c r="T668" s="618"/>
      <c r="U668" s="618"/>
      <c r="V668" s="618"/>
      <c r="W668" s="618"/>
      <c r="X668" s="618"/>
      <c r="Y668"/>
      <c r="Z668"/>
      <c r="AA668"/>
      <c r="AB668"/>
      <c r="AC668"/>
      <c r="AD668"/>
    </row>
    <row r="669" spans="2:30" ht="15" hidden="1" customHeight="1">
      <c r="B669" s="708" t="s">
        <v>4884</v>
      </c>
      <c r="I669" s="309" t="s">
        <v>3294</v>
      </c>
      <c r="J669" s="461">
        <v>1</v>
      </c>
      <c r="K669" s="703" t="s">
        <v>457</v>
      </c>
      <c r="L669" s="618" t="s">
        <v>5466</v>
      </c>
      <c r="M669">
        <v>0</v>
      </c>
      <c r="N669">
        <v>0</v>
      </c>
      <c r="O669">
        <v>0</v>
      </c>
      <c r="P669">
        <v>0</v>
      </c>
      <c r="Q669">
        <v>0</v>
      </c>
      <c r="R669">
        <f t="shared" si="36"/>
        <v>0</v>
      </c>
      <c r="S669" s="618"/>
      <c r="T669" s="618"/>
      <c r="U669" s="618"/>
      <c r="V669" s="618"/>
      <c r="W669" s="618"/>
      <c r="X669" s="618"/>
      <c r="Y669"/>
      <c r="Z669"/>
      <c r="AA669"/>
      <c r="AB669"/>
      <c r="AC669"/>
      <c r="AD669"/>
    </row>
    <row r="670" spans="2:30" ht="15" customHeight="1">
      <c r="B670" s="708" t="s">
        <v>4885</v>
      </c>
      <c r="I670" s="309" t="s">
        <v>3294</v>
      </c>
      <c r="J670" s="461">
        <v>1</v>
      </c>
      <c r="K670" s="312" t="s">
        <v>3239</v>
      </c>
      <c r="L670" s="618" t="s">
        <v>5467</v>
      </c>
      <c r="M670">
        <v>1</v>
      </c>
      <c r="N670">
        <v>1</v>
      </c>
      <c r="O670">
        <v>0</v>
      </c>
      <c r="P670">
        <v>1</v>
      </c>
      <c r="Q670">
        <v>1</v>
      </c>
      <c r="R670">
        <f t="shared" ref="R670" si="44">SUBTOTAL(9,M670:Q670)</f>
        <v>4</v>
      </c>
      <c r="S670" s="618"/>
      <c r="T670" s="618"/>
      <c r="U670" s="618"/>
      <c r="V670" s="618"/>
      <c r="W670" s="618"/>
      <c r="X670" s="618"/>
      <c r="Y670"/>
      <c r="Z670"/>
      <c r="AA670"/>
      <c r="AB670"/>
      <c r="AC670"/>
      <c r="AD670"/>
    </row>
    <row r="671" spans="2:30" ht="15" hidden="1" customHeight="1">
      <c r="B671" s="708" t="s">
        <v>4886</v>
      </c>
      <c r="I671" s="309" t="s">
        <v>3294</v>
      </c>
      <c r="J671" s="461">
        <v>1</v>
      </c>
      <c r="K671" s="703" t="s">
        <v>457</v>
      </c>
      <c r="L671" s="618" t="s">
        <v>5466</v>
      </c>
      <c r="M671">
        <v>0</v>
      </c>
      <c r="N671">
        <v>0</v>
      </c>
      <c r="O671">
        <v>0</v>
      </c>
      <c r="P671">
        <v>0</v>
      </c>
      <c r="Q671">
        <v>0</v>
      </c>
      <c r="R671">
        <f t="shared" si="36"/>
        <v>0</v>
      </c>
      <c r="S671" s="618"/>
      <c r="T671" s="618"/>
      <c r="U671" s="618"/>
      <c r="V671" s="618"/>
      <c r="W671" s="618"/>
      <c r="X671" s="618"/>
      <c r="Y671"/>
      <c r="Z671"/>
      <c r="AA671"/>
      <c r="AB671"/>
      <c r="AC671"/>
      <c r="AD671"/>
    </row>
    <row r="672" spans="2:30" ht="15" customHeight="1">
      <c r="B672" s="708" t="s">
        <v>4887</v>
      </c>
      <c r="I672" s="309" t="s">
        <v>3294</v>
      </c>
      <c r="J672" s="461">
        <v>2</v>
      </c>
      <c r="K672" s="312" t="s">
        <v>3256</v>
      </c>
      <c r="L672" s="618" t="s">
        <v>5467</v>
      </c>
      <c r="M672">
        <v>0</v>
      </c>
      <c r="N672">
        <v>2</v>
      </c>
      <c r="O672">
        <v>1</v>
      </c>
      <c r="P672">
        <v>2</v>
      </c>
      <c r="Q672">
        <v>0</v>
      </c>
      <c r="R672">
        <f t="shared" si="36"/>
        <v>5</v>
      </c>
      <c r="S672" s="618"/>
      <c r="T672" s="618"/>
      <c r="U672" s="618"/>
      <c r="V672" s="618"/>
      <c r="W672" s="618"/>
      <c r="X672" s="618"/>
      <c r="Y672"/>
      <c r="Z672"/>
      <c r="AA672"/>
      <c r="AB672"/>
      <c r="AC672"/>
      <c r="AD672"/>
    </row>
    <row r="673" spans="2:30" ht="15" hidden="1" customHeight="1">
      <c r="B673" s="708" t="s">
        <v>4888</v>
      </c>
      <c r="I673" s="309" t="s">
        <v>3294</v>
      </c>
      <c r="J673" s="461">
        <v>2</v>
      </c>
      <c r="K673" s="312" t="s">
        <v>3249</v>
      </c>
      <c r="L673" s="618" t="s">
        <v>5466</v>
      </c>
      <c r="M673">
        <v>0</v>
      </c>
      <c r="N673">
        <v>0</v>
      </c>
      <c r="O673">
        <v>0</v>
      </c>
      <c r="P673">
        <v>0</v>
      </c>
      <c r="Q673">
        <v>0</v>
      </c>
      <c r="R673">
        <f t="shared" si="36"/>
        <v>0</v>
      </c>
      <c r="S673" s="618"/>
      <c r="T673" s="618"/>
      <c r="U673" s="618"/>
      <c r="V673" s="618"/>
      <c r="W673" s="618"/>
      <c r="X673" s="618"/>
      <c r="Y673"/>
      <c r="Z673"/>
      <c r="AA673"/>
      <c r="AB673"/>
      <c r="AC673"/>
      <c r="AD673"/>
    </row>
    <row r="674" spans="2:30" ht="15" hidden="1" customHeight="1">
      <c r="B674" s="708" t="s">
        <v>4889</v>
      </c>
      <c r="I674" s="309" t="s">
        <v>3294</v>
      </c>
      <c r="J674" s="461">
        <v>3</v>
      </c>
      <c r="K674" s="703" t="s">
        <v>457</v>
      </c>
      <c r="L674" s="618" t="s">
        <v>5466</v>
      </c>
      <c r="M674">
        <v>0</v>
      </c>
      <c r="N674">
        <v>0</v>
      </c>
      <c r="O674">
        <v>0</v>
      </c>
      <c r="P674">
        <v>0</v>
      </c>
      <c r="Q674">
        <v>0</v>
      </c>
      <c r="R674">
        <f t="shared" si="36"/>
        <v>0</v>
      </c>
      <c r="S674" s="618"/>
      <c r="T674" s="618"/>
      <c r="U674" s="618"/>
      <c r="V674" s="618"/>
      <c r="W674" s="618"/>
      <c r="X674" s="618"/>
      <c r="Y674"/>
      <c r="Z674"/>
      <c r="AA674"/>
      <c r="AB674"/>
      <c r="AC674"/>
      <c r="AD674"/>
    </row>
    <row r="675" spans="2:30" ht="15" hidden="1" customHeight="1">
      <c r="B675" s="708" t="s">
        <v>4890</v>
      </c>
      <c r="I675" s="309" t="s">
        <v>3294</v>
      </c>
      <c r="J675" s="461">
        <v>3</v>
      </c>
      <c r="K675" s="312" t="s">
        <v>3249</v>
      </c>
      <c r="L675" s="618" t="s">
        <v>5466</v>
      </c>
      <c r="M675">
        <v>0</v>
      </c>
      <c r="N675">
        <v>0</v>
      </c>
      <c r="O675">
        <v>0</v>
      </c>
      <c r="P675">
        <v>0</v>
      </c>
      <c r="Q675">
        <v>0</v>
      </c>
      <c r="R675">
        <f t="shared" si="36"/>
        <v>0</v>
      </c>
      <c r="S675" s="618"/>
      <c r="T675" s="618"/>
      <c r="U675" s="618"/>
      <c r="V675" s="618"/>
      <c r="W675" s="618"/>
      <c r="X675" s="618"/>
      <c r="Y675"/>
      <c r="Z675"/>
      <c r="AA675"/>
      <c r="AB675"/>
      <c r="AC675"/>
      <c r="AD675"/>
    </row>
    <row r="676" spans="2:30" ht="15" hidden="1" customHeight="1">
      <c r="B676" s="708" t="s">
        <v>4891</v>
      </c>
      <c r="I676" s="309" t="s">
        <v>3294</v>
      </c>
      <c r="J676" s="461">
        <v>5</v>
      </c>
      <c r="K676" s="312" t="s">
        <v>3249</v>
      </c>
      <c r="L676" s="618" t="s">
        <v>5466</v>
      </c>
      <c r="M676">
        <v>0</v>
      </c>
      <c r="N676">
        <v>0</v>
      </c>
      <c r="O676">
        <v>0</v>
      </c>
      <c r="P676">
        <v>0</v>
      </c>
      <c r="Q676">
        <v>0</v>
      </c>
      <c r="R676">
        <f t="shared" si="36"/>
        <v>0</v>
      </c>
      <c r="S676" s="618"/>
      <c r="T676" s="618"/>
      <c r="U676" s="618"/>
      <c r="V676" s="618"/>
      <c r="W676" s="618"/>
      <c r="X676" s="618"/>
      <c r="Y676"/>
      <c r="Z676"/>
      <c r="AA676"/>
      <c r="AB676"/>
      <c r="AC676"/>
      <c r="AD676"/>
    </row>
    <row r="677" spans="2:30" ht="15" customHeight="1">
      <c r="B677" s="708" t="s">
        <v>4892</v>
      </c>
      <c r="I677" s="309" t="s">
        <v>3294</v>
      </c>
      <c r="J677" s="461">
        <v>7</v>
      </c>
      <c r="K677" s="312" t="s">
        <v>3239</v>
      </c>
      <c r="L677" s="618" t="s">
        <v>5467</v>
      </c>
      <c r="M677">
        <v>1</v>
      </c>
      <c r="N677">
        <v>1</v>
      </c>
      <c r="O677">
        <v>1</v>
      </c>
      <c r="P677">
        <v>1</v>
      </c>
      <c r="Q677">
        <v>1</v>
      </c>
      <c r="R677">
        <f t="shared" ref="R677" si="45">SUBTOTAL(9,M677:Q677)</f>
        <v>5</v>
      </c>
      <c r="S677" s="618"/>
      <c r="T677" s="618"/>
      <c r="U677" s="618"/>
      <c r="V677" s="618"/>
      <c r="W677" s="618"/>
      <c r="X677" s="618"/>
      <c r="Y677"/>
      <c r="Z677"/>
      <c r="AA677"/>
      <c r="AB677"/>
      <c r="AC677"/>
      <c r="AD677"/>
    </row>
    <row r="678" spans="2:30" ht="15" customHeight="1">
      <c r="B678" s="708" t="s">
        <v>4893</v>
      </c>
      <c r="I678" s="309" t="s">
        <v>3294</v>
      </c>
      <c r="J678" s="461">
        <v>7</v>
      </c>
      <c r="K678" s="312" t="s">
        <v>3256</v>
      </c>
      <c r="L678" s="618" t="s">
        <v>5467</v>
      </c>
      <c r="M678">
        <v>0</v>
      </c>
      <c r="N678">
        <v>2</v>
      </c>
      <c r="O678">
        <v>2</v>
      </c>
      <c r="P678">
        <v>0</v>
      </c>
      <c r="Q678">
        <v>1</v>
      </c>
      <c r="R678">
        <f t="shared" si="36"/>
        <v>5</v>
      </c>
      <c r="S678" s="618"/>
      <c r="T678" s="618"/>
      <c r="U678" s="618"/>
      <c r="V678" s="618"/>
      <c r="W678" s="618"/>
      <c r="X678" s="618"/>
      <c r="Y678"/>
      <c r="Z678"/>
      <c r="AA678"/>
      <c r="AB678"/>
      <c r="AC678"/>
      <c r="AD678"/>
    </row>
    <row r="679" spans="2:30" ht="15" hidden="1" customHeight="1">
      <c r="B679" s="708" t="s">
        <v>4894</v>
      </c>
      <c r="I679" s="309" t="s">
        <v>3306</v>
      </c>
      <c r="J679" s="461">
        <v>1</v>
      </c>
      <c r="K679" s="312" t="s">
        <v>3249</v>
      </c>
      <c r="L679" s="618" t="s">
        <v>5466</v>
      </c>
      <c r="M679">
        <v>0</v>
      </c>
      <c r="N679">
        <v>0</v>
      </c>
      <c r="O679">
        <v>0</v>
      </c>
      <c r="P679">
        <v>0</v>
      </c>
      <c r="Q679">
        <v>0</v>
      </c>
      <c r="R679">
        <f t="shared" si="36"/>
        <v>0</v>
      </c>
      <c r="S679" s="618"/>
      <c r="T679" s="618"/>
      <c r="U679" s="618"/>
      <c r="V679" s="618"/>
      <c r="W679" s="618"/>
      <c r="X679" s="618"/>
      <c r="Y679"/>
      <c r="Z679"/>
      <c r="AA679"/>
      <c r="AB679"/>
      <c r="AC679"/>
      <c r="AD679"/>
    </row>
    <row r="680" spans="2:30" ht="15" hidden="1" customHeight="1">
      <c r="B680" s="708" t="s">
        <v>4895</v>
      </c>
      <c r="I680" s="309" t="s">
        <v>3306</v>
      </c>
      <c r="J680" s="461">
        <v>1</v>
      </c>
      <c r="K680" s="703" t="s">
        <v>457</v>
      </c>
      <c r="L680" s="618" t="s">
        <v>5466</v>
      </c>
      <c r="M680">
        <v>0</v>
      </c>
      <c r="N680">
        <v>0</v>
      </c>
      <c r="O680">
        <v>0</v>
      </c>
      <c r="P680">
        <v>0</v>
      </c>
      <c r="Q680">
        <v>0</v>
      </c>
      <c r="R680">
        <f t="shared" si="36"/>
        <v>0</v>
      </c>
      <c r="S680" s="618"/>
      <c r="T680" s="618"/>
      <c r="U680" s="618"/>
      <c r="V680" s="618"/>
      <c r="W680" s="618"/>
      <c r="X680" s="618"/>
      <c r="Y680"/>
      <c r="Z680"/>
      <c r="AA680"/>
      <c r="AB680"/>
      <c r="AC680"/>
      <c r="AD680"/>
    </row>
    <row r="681" spans="2:30" ht="15" hidden="1" customHeight="1">
      <c r="B681" s="708" t="s">
        <v>4896</v>
      </c>
      <c r="I681" s="309" t="s">
        <v>3306</v>
      </c>
      <c r="J681" s="461">
        <v>2</v>
      </c>
      <c r="K681" s="312" t="s">
        <v>3249</v>
      </c>
      <c r="L681" s="618" t="s">
        <v>5467</v>
      </c>
      <c r="M681">
        <v>2</v>
      </c>
      <c r="N681">
        <v>0</v>
      </c>
      <c r="O681">
        <v>1</v>
      </c>
      <c r="P681">
        <v>0</v>
      </c>
      <c r="Q681">
        <v>0</v>
      </c>
      <c r="R681">
        <f t="shared" si="36"/>
        <v>0</v>
      </c>
      <c r="S681" s="618"/>
      <c r="T681" s="618"/>
      <c r="U681" s="618"/>
      <c r="V681" s="618"/>
      <c r="W681" s="618"/>
      <c r="X681" s="618"/>
      <c r="Y681"/>
      <c r="Z681"/>
      <c r="AA681"/>
      <c r="AB681"/>
      <c r="AC681"/>
      <c r="AD681"/>
    </row>
    <row r="682" spans="2:30" ht="15" customHeight="1">
      <c r="B682" s="708" t="s">
        <v>5026</v>
      </c>
      <c r="I682" s="309" t="s">
        <v>3306</v>
      </c>
      <c r="J682" s="461">
        <v>2</v>
      </c>
      <c r="K682" s="312" t="s">
        <v>3256</v>
      </c>
      <c r="L682" s="618" t="s">
        <v>5467</v>
      </c>
      <c r="M682">
        <v>0</v>
      </c>
      <c r="N682">
        <v>0</v>
      </c>
      <c r="O682">
        <v>2</v>
      </c>
      <c r="P682">
        <v>0</v>
      </c>
      <c r="Q682">
        <v>1</v>
      </c>
      <c r="R682">
        <f t="shared" si="36"/>
        <v>3</v>
      </c>
      <c r="S682" s="618"/>
      <c r="T682" s="618"/>
      <c r="U682" s="618"/>
      <c r="V682" s="618"/>
      <c r="W682" s="618"/>
      <c r="X682" s="618"/>
      <c r="Y682"/>
      <c r="Z682"/>
      <c r="AA682"/>
      <c r="AB682"/>
      <c r="AC682"/>
      <c r="AD682"/>
    </row>
    <row r="683" spans="2:30" ht="15" customHeight="1">
      <c r="B683" s="708" t="s">
        <v>4897</v>
      </c>
      <c r="I683" s="309" t="s">
        <v>3306</v>
      </c>
      <c r="J683" s="461">
        <v>2</v>
      </c>
      <c r="K683" s="312" t="s">
        <v>3239</v>
      </c>
      <c r="L683" s="618" t="s">
        <v>5467</v>
      </c>
      <c r="M683">
        <v>0</v>
      </c>
      <c r="N683">
        <v>0</v>
      </c>
      <c r="O683">
        <v>0</v>
      </c>
      <c r="P683">
        <v>0</v>
      </c>
      <c r="Q683">
        <v>1</v>
      </c>
      <c r="R683">
        <f t="shared" ref="R683" si="46">SUBTOTAL(9,M683:Q683)</f>
        <v>1</v>
      </c>
      <c r="S683" s="618"/>
      <c r="T683" s="618"/>
      <c r="U683" s="618"/>
      <c r="V683" s="618"/>
      <c r="W683" s="618"/>
      <c r="X683" s="618"/>
      <c r="Y683"/>
      <c r="Z683"/>
      <c r="AA683"/>
      <c r="AB683"/>
      <c r="AC683"/>
      <c r="AD683"/>
    </row>
    <row r="684" spans="2:30" ht="15" hidden="1" customHeight="1">
      <c r="B684" s="708" t="s">
        <v>4898</v>
      </c>
      <c r="I684" s="309" t="s">
        <v>3306</v>
      </c>
      <c r="J684" s="461">
        <v>2</v>
      </c>
      <c r="K684" s="312" t="s">
        <v>3249</v>
      </c>
      <c r="L684" s="618" t="s">
        <v>5466</v>
      </c>
      <c r="M684">
        <v>0</v>
      </c>
      <c r="N684">
        <v>0</v>
      </c>
      <c r="O684">
        <v>0</v>
      </c>
      <c r="P684">
        <v>0</v>
      </c>
      <c r="Q684">
        <v>0</v>
      </c>
      <c r="R684">
        <f t="shared" si="36"/>
        <v>0</v>
      </c>
      <c r="S684" s="618"/>
      <c r="T684" s="618"/>
      <c r="U684" s="618"/>
      <c r="V684" s="618"/>
      <c r="W684" s="618"/>
      <c r="X684" s="618"/>
      <c r="Y684"/>
      <c r="Z684"/>
      <c r="AA684"/>
      <c r="AB684"/>
      <c r="AC684"/>
      <c r="AD684"/>
    </row>
    <row r="685" spans="2:30" ht="15" hidden="1" customHeight="1">
      <c r="B685" s="708" t="s">
        <v>4899</v>
      </c>
      <c r="I685" s="309" t="s">
        <v>3306</v>
      </c>
      <c r="J685" s="461">
        <v>2</v>
      </c>
      <c r="K685" s="703" t="s">
        <v>457</v>
      </c>
      <c r="L685" s="618" t="s">
        <v>5466</v>
      </c>
      <c r="M685">
        <v>0</v>
      </c>
      <c r="N685">
        <v>0</v>
      </c>
      <c r="O685">
        <v>0</v>
      </c>
      <c r="P685">
        <v>0</v>
      </c>
      <c r="Q685">
        <v>0</v>
      </c>
      <c r="R685">
        <f t="shared" si="36"/>
        <v>0</v>
      </c>
      <c r="S685" s="618"/>
      <c r="T685" s="618"/>
      <c r="U685" s="618"/>
      <c r="V685" s="618"/>
      <c r="W685" s="618"/>
      <c r="X685" s="618"/>
      <c r="Y685"/>
      <c r="Z685"/>
      <c r="AA685"/>
      <c r="AB685"/>
      <c r="AC685"/>
      <c r="AD685"/>
    </row>
    <row r="686" spans="2:30" ht="15" customHeight="1">
      <c r="B686" s="708" t="s">
        <v>4900</v>
      </c>
      <c r="I686" s="309" t="s">
        <v>3306</v>
      </c>
      <c r="J686" s="461">
        <v>3</v>
      </c>
      <c r="K686" s="312" t="s">
        <v>3256</v>
      </c>
      <c r="L686" s="618" t="s">
        <v>5467</v>
      </c>
      <c r="M686">
        <v>2</v>
      </c>
      <c r="N686">
        <v>0</v>
      </c>
      <c r="O686">
        <v>0</v>
      </c>
      <c r="P686">
        <v>1</v>
      </c>
      <c r="Q686">
        <v>1</v>
      </c>
      <c r="R686">
        <f t="shared" si="36"/>
        <v>4</v>
      </c>
      <c r="S686" s="618"/>
      <c r="T686" s="618"/>
      <c r="U686" s="618"/>
      <c r="V686" s="618"/>
      <c r="W686" s="618"/>
      <c r="X686" s="618"/>
      <c r="Y686"/>
      <c r="Z686"/>
      <c r="AA686"/>
      <c r="AB686"/>
      <c r="AC686"/>
      <c r="AD686"/>
    </row>
    <row r="687" spans="2:30" ht="15" customHeight="1">
      <c r="B687" s="708" t="s">
        <v>4901</v>
      </c>
      <c r="I687" s="309" t="s">
        <v>3306</v>
      </c>
      <c r="J687" s="461">
        <v>3</v>
      </c>
      <c r="K687" s="312" t="s">
        <v>3239</v>
      </c>
      <c r="L687" s="618" t="s">
        <v>5467</v>
      </c>
      <c r="M687">
        <v>0</v>
      </c>
      <c r="N687">
        <v>1</v>
      </c>
      <c r="O687">
        <v>1</v>
      </c>
      <c r="P687">
        <v>1</v>
      </c>
      <c r="Q687">
        <v>1</v>
      </c>
      <c r="R687">
        <f t="shared" ref="R687" si="47">SUBTOTAL(9,M687:Q687)</f>
        <v>4</v>
      </c>
      <c r="S687" s="618"/>
      <c r="T687" s="618"/>
      <c r="U687" s="618"/>
      <c r="V687" s="618"/>
      <c r="W687" s="618"/>
      <c r="X687" s="618"/>
      <c r="Y687"/>
      <c r="Z687"/>
      <c r="AA687"/>
      <c r="AB687"/>
      <c r="AC687"/>
      <c r="AD687"/>
    </row>
    <row r="688" spans="2:30" ht="15" hidden="1" customHeight="1">
      <c r="B688" s="708" t="s">
        <v>4902</v>
      </c>
      <c r="I688" s="309" t="s">
        <v>3306</v>
      </c>
      <c r="J688" s="461">
        <v>7</v>
      </c>
      <c r="K688" s="703" t="s">
        <v>457</v>
      </c>
      <c r="L688" s="618" t="s">
        <v>5466</v>
      </c>
      <c r="M688">
        <v>0</v>
      </c>
      <c r="N688">
        <v>0</v>
      </c>
      <c r="O688">
        <v>0</v>
      </c>
      <c r="P688">
        <v>0</v>
      </c>
      <c r="Q688">
        <v>0</v>
      </c>
      <c r="R688">
        <f t="shared" si="36"/>
        <v>0</v>
      </c>
      <c r="S688" s="618"/>
      <c r="T688" s="618"/>
      <c r="U688" s="618"/>
      <c r="V688" s="618"/>
      <c r="W688" s="618"/>
      <c r="X688" s="618"/>
      <c r="Y688"/>
      <c r="Z688"/>
      <c r="AA688"/>
      <c r="AB688"/>
      <c r="AC688"/>
      <c r="AD688"/>
    </row>
    <row r="689" spans="2:30" ht="15" hidden="1" customHeight="1">
      <c r="B689" s="708" t="s">
        <v>4903</v>
      </c>
      <c r="I689" s="309" t="s">
        <v>3324</v>
      </c>
      <c r="J689" s="461">
        <v>3</v>
      </c>
      <c r="K689" s="703" t="s">
        <v>457</v>
      </c>
      <c r="L689" s="618" t="s">
        <v>5466</v>
      </c>
      <c r="M689">
        <v>0</v>
      </c>
      <c r="N689">
        <v>0</v>
      </c>
      <c r="O689">
        <v>0</v>
      </c>
      <c r="P689">
        <v>0</v>
      </c>
      <c r="Q689">
        <v>0</v>
      </c>
      <c r="R689">
        <f t="shared" si="36"/>
        <v>0</v>
      </c>
      <c r="S689" s="618"/>
      <c r="T689" s="618"/>
      <c r="U689" s="618"/>
      <c r="V689" s="618"/>
      <c r="W689" s="618"/>
      <c r="X689" s="618"/>
      <c r="Y689"/>
      <c r="Z689"/>
      <c r="AA689"/>
      <c r="AB689"/>
      <c r="AC689"/>
      <c r="AD689"/>
    </row>
    <row r="690" spans="2:30" ht="15" hidden="1" customHeight="1">
      <c r="B690" s="708" t="s">
        <v>4904</v>
      </c>
      <c r="I690" s="309" t="s">
        <v>3324</v>
      </c>
      <c r="J690" s="461">
        <v>3</v>
      </c>
      <c r="K690" s="703" t="s">
        <v>457</v>
      </c>
      <c r="L690" s="618" t="s">
        <v>5466</v>
      </c>
      <c r="M690">
        <v>0</v>
      </c>
      <c r="N690">
        <v>0</v>
      </c>
      <c r="O690">
        <v>0</v>
      </c>
      <c r="P690">
        <v>0</v>
      </c>
      <c r="Q690">
        <v>0</v>
      </c>
      <c r="R690">
        <f t="shared" si="36"/>
        <v>0</v>
      </c>
      <c r="S690" s="618"/>
      <c r="T690" s="618"/>
      <c r="U690" s="618"/>
      <c r="V690" s="618"/>
      <c r="W690" s="618"/>
      <c r="X690" s="618"/>
      <c r="Y690"/>
      <c r="Z690"/>
      <c r="AA690"/>
      <c r="AB690"/>
      <c r="AC690"/>
      <c r="AD690"/>
    </row>
    <row r="691" spans="2:30" ht="15" hidden="1" customHeight="1">
      <c r="B691" s="708" t="s">
        <v>4905</v>
      </c>
      <c r="I691" s="309" t="s">
        <v>3324</v>
      </c>
      <c r="J691" s="461">
        <v>3</v>
      </c>
      <c r="K691" s="703" t="s">
        <v>457</v>
      </c>
      <c r="L691" s="618" t="s">
        <v>5466</v>
      </c>
      <c r="M691">
        <v>0</v>
      </c>
      <c r="N691">
        <v>0</v>
      </c>
      <c r="O691">
        <v>0</v>
      </c>
      <c r="P691">
        <v>0</v>
      </c>
      <c r="Q691">
        <v>0</v>
      </c>
      <c r="R691">
        <f t="shared" si="36"/>
        <v>0</v>
      </c>
      <c r="S691" s="618"/>
      <c r="T691" s="618"/>
      <c r="U691" s="618"/>
      <c r="V691" s="618"/>
      <c r="W691" s="618"/>
      <c r="X691" s="618"/>
      <c r="Y691"/>
      <c r="Z691"/>
      <c r="AA691"/>
      <c r="AB691"/>
      <c r="AC691"/>
      <c r="AD691"/>
    </row>
    <row r="692" spans="2:30" ht="15" hidden="1" customHeight="1">
      <c r="B692" s="708" t="s">
        <v>4906</v>
      </c>
      <c r="I692" s="309" t="s">
        <v>3324</v>
      </c>
      <c r="J692" s="461">
        <v>3</v>
      </c>
      <c r="K692" s="312" t="s">
        <v>3249</v>
      </c>
      <c r="L692" s="618" t="s">
        <v>5466</v>
      </c>
      <c r="M692">
        <v>0</v>
      </c>
      <c r="N692">
        <v>0</v>
      </c>
      <c r="O692">
        <v>0</v>
      </c>
      <c r="P692">
        <v>0</v>
      </c>
      <c r="Q692">
        <v>0</v>
      </c>
      <c r="R692">
        <f t="shared" si="36"/>
        <v>0</v>
      </c>
      <c r="S692" s="618"/>
      <c r="T692" s="618"/>
      <c r="U692" s="618"/>
      <c r="V692" s="618"/>
      <c r="W692" s="618"/>
      <c r="X692" s="618"/>
      <c r="Y692"/>
      <c r="Z692"/>
      <c r="AA692"/>
      <c r="AB692"/>
      <c r="AC692"/>
      <c r="AD692"/>
    </row>
    <row r="693" spans="2:30" ht="15" customHeight="1">
      <c r="B693" s="708" t="s">
        <v>7031</v>
      </c>
      <c r="I693" s="309" t="s">
        <v>3324</v>
      </c>
      <c r="J693" s="461">
        <v>3</v>
      </c>
      <c r="K693" s="312" t="s">
        <v>3239</v>
      </c>
      <c r="L693" s="618" t="s">
        <v>5467</v>
      </c>
      <c r="M693">
        <v>1</v>
      </c>
      <c r="N693">
        <v>0</v>
      </c>
      <c r="O693">
        <v>1</v>
      </c>
      <c r="P693">
        <v>0</v>
      </c>
      <c r="Q693">
        <v>1</v>
      </c>
      <c r="R693">
        <f t="shared" ref="R693" si="48">SUBTOTAL(9,M693:Q693)</f>
        <v>3</v>
      </c>
      <c r="S693" s="618"/>
      <c r="T693" s="618"/>
      <c r="U693" s="618"/>
      <c r="V693" s="618"/>
      <c r="W693" s="618"/>
      <c r="X693" s="618"/>
      <c r="Y693"/>
      <c r="Z693"/>
      <c r="AA693"/>
      <c r="AB693"/>
      <c r="AC693"/>
      <c r="AD693"/>
    </row>
    <row r="694" spans="2:30" ht="15" hidden="1" customHeight="1">
      <c r="B694" s="708" t="s">
        <v>4907</v>
      </c>
      <c r="I694" s="309" t="s">
        <v>3324</v>
      </c>
      <c r="J694" s="461">
        <v>4</v>
      </c>
      <c r="K694" s="312" t="s">
        <v>3249</v>
      </c>
      <c r="L694" s="618" t="s">
        <v>5466</v>
      </c>
      <c r="M694">
        <v>0</v>
      </c>
      <c r="N694">
        <v>0</v>
      </c>
      <c r="O694">
        <v>0</v>
      </c>
      <c r="P694">
        <v>0</v>
      </c>
      <c r="Q694">
        <v>0</v>
      </c>
      <c r="R694">
        <f t="shared" ref="R694:R748" si="49">SUBTOTAL(9,M694:Q694)</f>
        <v>0</v>
      </c>
      <c r="S694" s="618"/>
      <c r="T694" s="618"/>
      <c r="U694" s="618"/>
      <c r="V694" s="618"/>
      <c r="W694" s="618"/>
      <c r="X694" s="618"/>
      <c r="Y694"/>
      <c r="Z694"/>
      <c r="AA694"/>
      <c r="AB694"/>
      <c r="AC694"/>
      <c r="AD694"/>
    </row>
    <row r="695" spans="2:30" ht="15" customHeight="1">
      <c r="B695" s="708" t="s">
        <v>4908</v>
      </c>
      <c r="I695" s="309" t="s">
        <v>3324</v>
      </c>
      <c r="J695" s="461">
        <v>5</v>
      </c>
      <c r="K695" s="312" t="s">
        <v>3256</v>
      </c>
      <c r="L695" s="618" t="s">
        <v>5467</v>
      </c>
      <c r="M695">
        <v>1</v>
      </c>
      <c r="N695">
        <v>1</v>
      </c>
      <c r="O695">
        <v>0</v>
      </c>
      <c r="P695">
        <v>2</v>
      </c>
      <c r="Q695">
        <v>2</v>
      </c>
      <c r="R695">
        <f t="shared" si="49"/>
        <v>6</v>
      </c>
      <c r="S695" s="618"/>
      <c r="T695" s="618"/>
      <c r="U695" s="618"/>
      <c r="V695" s="618"/>
      <c r="W695" s="618"/>
      <c r="X695" s="618"/>
      <c r="Y695"/>
      <c r="Z695"/>
      <c r="AA695"/>
      <c r="AB695"/>
      <c r="AC695"/>
      <c r="AD695"/>
    </row>
    <row r="696" spans="2:30" ht="15" hidden="1" customHeight="1">
      <c r="B696" s="708" t="s">
        <v>4909</v>
      </c>
      <c r="I696" s="309" t="s">
        <v>3324</v>
      </c>
      <c r="J696" s="461">
        <v>5</v>
      </c>
      <c r="K696" s="312" t="s">
        <v>3249</v>
      </c>
      <c r="L696" s="618" t="s">
        <v>5466</v>
      </c>
      <c r="M696">
        <v>0</v>
      </c>
      <c r="N696">
        <v>0</v>
      </c>
      <c r="O696">
        <v>0</v>
      </c>
      <c r="P696">
        <v>0</v>
      </c>
      <c r="Q696">
        <v>0</v>
      </c>
      <c r="R696">
        <f t="shared" si="49"/>
        <v>0</v>
      </c>
      <c r="S696" s="618"/>
      <c r="T696" s="618"/>
      <c r="U696" s="618"/>
      <c r="V696" s="618"/>
      <c r="W696" s="618"/>
      <c r="X696" s="618"/>
      <c r="Y696"/>
      <c r="Z696"/>
      <c r="AA696"/>
      <c r="AB696"/>
      <c r="AC696"/>
      <c r="AD696"/>
    </row>
    <row r="697" spans="2:30" ht="15" customHeight="1">
      <c r="B697" s="708" t="s">
        <v>4910</v>
      </c>
      <c r="I697" s="309" t="s">
        <v>3324</v>
      </c>
      <c r="J697" s="461">
        <v>5</v>
      </c>
      <c r="K697" s="312" t="s">
        <v>3256</v>
      </c>
      <c r="L697" s="618" t="s">
        <v>5467</v>
      </c>
      <c r="M697">
        <v>2</v>
      </c>
      <c r="N697">
        <v>1</v>
      </c>
      <c r="O697">
        <v>1</v>
      </c>
      <c r="P697">
        <v>1</v>
      </c>
      <c r="Q697">
        <v>1</v>
      </c>
      <c r="R697">
        <f t="shared" si="49"/>
        <v>6</v>
      </c>
      <c r="S697" s="618"/>
      <c r="T697" s="618"/>
      <c r="U697" s="618"/>
      <c r="V697" s="618"/>
      <c r="W697" s="618"/>
      <c r="X697" s="618"/>
      <c r="Y697"/>
      <c r="Z697"/>
      <c r="AA697"/>
      <c r="AB697"/>
      <c r="AC697"/>
      <c r="AD697"/>
    </row>
    <row r="698" spans="2:30" ht="15" customHeight="1">
      <c r="B698" s="708" t="s">
        <v>4911</v>
      </c>
      <c r="I698" s="309" t="s">
        <v>3324</v>
      </c>
      <c r="J698" s="461">
        <v>6</v>
      </c>
      <c r="K698" s="312" t="s">
        <v>3239</v>
      </c>
      <c r="L698" s="618" t="s">
        <v>5467</v>
      </c>
      <c r="M698">
        <v>0</v>
      </c>
      <c r="N698">
        <v>1</v>
      </c>
      <c r="O698">
        <v>1</v>
      </c>
      <c r="P698">
        <v>1</v>
      </c>
      <c r="Q698">
        <v>1</v>
      </c>
      <c r="R698">
        <f t="shared" si="49"/>
        <v>4</v>
      </c>
      <c r="S698" s="618"/>
      <c r="T698" s="618"/>
      <c r="U698" s="618"/>
      <c r="V698" s="618"/>
      <c r="W698" s="618"/>
      <c r="X698" s="618"/>
      <c r="Y698"/>
      <c r="Z698"/>
      <c r="AA698"/>
      <c r="AB698"/>
      <c r="AC698"/>
      <c r="AD698"/>
    </row>
    <row r="699" spans="2:30" ht="15" hidden="1" customHeight="1">
      <c r="B699" s="708" t="s">
        <v>4912</v>
      </c>
      <c r="I699" s="309" t="s">
        <v>3356</v>
      </c>
      <c r="J699" s="461">
        <v>1</v>
      </c>
      <c r="K699" s="703" t="s">
        <v>457</v>
      </c>
      <c r="L699" s="618" t="s">
        <v>5466</v>
      </c>
      <c r="M699">
        <v>0</v>
      </c>
      <c r="N699">
        <v>0</v>
      </c>
      <c r="O699">
        <v>0</v>
      </c>
      <c r="P699">
        <v>0</v>
      </c>
      <c r="Q699">
        <v>0</v>
      </c>
      <c r="R699">
        <f t="shared" si="49"/>
        <v>0</v>
      </c>
      <c r="S699" s="618"/>
      <c r="T699" s="618"/>
      <c r="U699" s="618"/>
      <c r="V699" s="618"/>
      <c r="W699" s="618"/>
      <c r="X699" s="618"/>
      <c r="Y699"/>
      <c r="Z699"/>
      <c r="AA699"/>
      <c r="AB699"/>
      <c r="AC699"/>
      <c r="AD699"/>
    </row>
    <row r="700" spans="2:30" ht="15" customHeight="1">
      <c r="B700" s="708" t="s">
        <v>4913</v>
      </c>
      <c r="I700" s="309" t="s">
        <v>3356</v>
      </c>
      <c r="J700" s="461">
        <v>1</v>
      </c>
      <c r="K700" s="312" t="s">
        <v>3256</v>
      </c>
      <c r="L700" s="618" t="s">
        <v>5467</v>
      </c>
      <c r="M700">
        <v>2</v>
      </c>
      <c r="N700">
        <v>2</v>
      </c>
      <c r="O700">
        <v>0</v>
      </c>
      <c r="P700">
        <v>0</v>
      </c>
      <c r="Q700">
        <v>0</v>
      </c>
      <c r="R700">
        <f t="shared" si="49"/>
        <v>4</v>
      </c>
      <c r="S700" s="618"/>
      <c r="T700" s="618"/>
      <c r="U700" s="618"/>
      <c r="V700" s="618"/>
      <c r="W700" s="618"/>
      <c r="X700" s="618"/>
      <c r="Y700"/>
      <c r="Z700"/>
      <c r="AA700"/>
      <c r="AB700"/>
      <c r="AC700"/>
      <c r="AD700"/>
    </row>
    <row r="701" spans="2:30" ht="15" customHeight="1">
      <c r="B701" s="708" t="s">
        <v>4914</v>
      </c>
      <c r="I701" s="309" t="s">
        <v>3356</v>
      </c>
      <c r="J701" s="461">
        <v>2</v>
      </c>
      <c r="K701" s="312" t="s">
        <v>3239</v>
      </c>
      <c r="L701" s="618" t="s">
        <v>5467</v>
      </c>
      <c r="M701">
        <v>1</v>
      </c>
      <c r="N701">
        <v>1</v>
      </c>
      <c r="O701">
        <v>1</v>
      </c>
      <c r="P701">
        <v>1</v>
      </c>
      <c r="Q701">
        <v>0</v>
      </c>
      <c r="R701">
        <f t="shared" si="49"/>
        <v>4</v>
      </c>
      <c r="S701" s="618"/>
      <c r="T701" s="618"/>
      <c r="U701" s="618"/>
      <c r="V701" s="618"/>
      <c r="W701" s="618"/>
      <c r="X701" s="618"/>
      <c r="Y701"/>
      <c r="Z701"/>
      <c r="AA701"/>
      <c r="AB701"/>
      <c r="AC701"/>
      <c r="AD701"/>
    </row>
    <row r="702" spans="2:30" ht="15" hidden="1" customHeight="1">
      <c r="B702" s="708" t="s">
        <v>4915</v>
      </c>
      <c r="I702" s="309" t="s">
        <v>3356</v>
      </c>
      <c r="J702" s="461">
        <v>2</v>
      </c>
      <c r="K702" s="312" t="s">
        <v>3249</v>
      </c>
      <c r="L702" s="618" t="s">
        <v>5466</v>
      </c>
      <c r="M702">
        <v>0</v>
      </c>
      <c r="N702">
        <v>0</v>
      </c>
      <c r="O702">
        <v>0</v>
      </c>
      <c r="P702">
        <v>0</v>
      </c>
      <c r="Q702">
        <v>0</v>
      </c>
      <c r="R702">
        <f t="shared" si="49"/>
        <v>0</v>
      </c>
      <c r="S702" s="618"/>
      <c r="T702" s="618"/>
      <c r="U702" s="618"/>
      <c r="V702" s="618"/>
      <c r="W702" s="618"/>
      <c r="X702" s="618"/>
      <c r="Y702"/>
      <c r="Z702"/>
      <c r="AA702"/>
      <c r="AB702"/>
      <c r="AC702"/>
      <c r="AD702"/>
    </row>
    <row r="703" spans="2:30" ht="15" customHeight="1">
      <c r="B703" s="708" t="s">
        <v>4916</v>
      </c>
      <c r="I703" s="309" t="s">
        <v>3356</v>
      </c>
      <c r="J703" s="461">
        <v>3</v>
      </c>
      <c r="K703" s="312" t="s">
        <v>3256</v>
      </c>
      <c r="L703" s="618" t="s">
        <v>5467</v>
      </c>
      <c r="M703">
        <v>1</v>
      </c>
      <c r="N703">
        <v>1</v>
      </c>
      <c r="O703">
        <v>2</v>
      </c>
      <c r="P703">
        <v>0</v>
      </c>
      <c r="Q703">
        <v>1</v>
      </c>
      <c r="R703">
        <f t="shared" si="49"/>
        <v>5</v>
      </c>
      <c r="S703" s="618"/>
      <c r="T703" s="618"/>
      <c r="U703" s="618"/>
      <c r="V703" s="618"/>
      <c r="W703" s="618"/>
      <c r="X703" s="618"/>
      <c r="Y703"/>
      <c r="Z703"/>
      <c r="AA703"/>
      <c r="AB703"/>
      <c r="AC703"/>
      <c r="AD703"/>
    </row>
    <row r="704" spans="2:30" ht="15" hidden="1" customHeight="1">
      <c r="B704" s="708" t="s">
        <v>4917</v>
      </c>
      <c r="I704" s="309" t="s">
        <v>3356</v>
      </c>
      <c r="J704" s="461">
        <v>4</v>
      </c>
      <c r="K704" s="703" t="s">
        <v>457</v>
      </c>
      <c r="L704" s="618" t="s">
        <v>5466</v>
      </c>
      <c r="M704">
        <v>0</v>
      </c>
      <c r="N704">
        <v>0</v>
      </c>
      <c r="O704">
        <v>0</v>
      </c>
      <c r="P704">
        <v>0</v>
      </c>
      <c r="Q704">
        <v>0</v>
      </c>
      <c r="R704">
        <f t="shared" si="49"/>
        <v>0</v>
      </c>
      <c r="S704" s="618"/>
      <c r="T704" s="618"/>
      <c r="U704" s="618"/>
      <c r="V704" s="618"/>
      <c r="W704" s="618"/>
      <c r="X704" s="618"/>
      <c r="Y704"/>
      <c r="Z704"/>
      <c r="AA704"/>
      <c r="AB704"/>
      <c r="AC704"/>
      <c r="AD704"/>
    </row>
    <row r="705" spans="2:30" ht="15" hidden="1" customHeight="1">
      <c r="B705" s="708" t="s">
        <v>4918</v>
      </c>
      <c r="I705" s="309" t="s">
        <v>3356</v>
      </c>
      <c r="J705" s="461">
        <v>4</v>
      </c>
      <c r="K705" s="312" t="s">
        <v>3249</v>
      </c>
      <c r="L705" s="618" t="s">
        <v>5466</v>
      </c>
      <c r="M705">
        <v>0</v>
      </c>
      <c r="N705">
        <v>0</v>
      </c>
      <c r="O705">
        <v>0</v>
      </c>
      <c r="P705">
        <v>0</v>
      </c>
      <c r="Q705">
        <v>0</v>
      </c>
      <c r="R705">
        <f t="shared" si="49"/>
        <v>0</v>
      </c>
      <c r="S705" s="618"/>
      <c r="T705" s="618"/>
      <c r="U705" s="618"/>
      <c r="V705" s="618"/>
      <c r="W705" s="618"/>
      <c r="X705" s="618"/>
      <c r="Y705"/>
      <c r="Z705"/>
      <c r="AA705"/>
      <c r="AB705"/>
      <c r="AC705"/>
      <c r="AD705"/>
    </row>
    <row r="706" spans="2:30" ht="15" customHeight="1">
      <c r="B706" s="708" t="s">
        <v>4919</v>
      </c>
      <c r="I706" s="309" t="s">
        <v>3356</v>
      </c>
      <c r="J706" s="461">
        <v>6</v>
      </c>
      <c r="K706" s="312" t="s">
        <v>3239</v>
      </c>
      <c r="L706" s="618" t="s">
        <v>5467</v>
      </c>
      <c r="M706">
        <v>1</v>
      </c>
      <c r="N706">
        <v>1</v>
      </c>
      <c r="O706">
        <v>0</v>
      </c>
      <c r="P706">
        <v>1</v>
      </c>
      <c r="Q706">
        <v>0</v>
      </c>
      <c r="R706">
        <f t="shared" si="49"/>
        <v>3</v>
      </c>
      <c r="S706" s="618"/>
      <c r="T706" s="618"/>
      <c r="U706" s="618"/>
      <c r="V706" s="618"/>
      <c r="W706" s="618"/>
      <c r="X706" s="618"/>
      <c r="Y706"/>
      <c r="Z706"/>
      <c r="AA706"/>
      <c r="AB706"/>
      <c r="AC706"/>
      <c r="AD706"/>
    </row>
    <row r="707" spans="2:30" ht="15" hidden="1" customHeight="1">
      <c r="B707" s="708" t="s">
        <v>4920</v>
      </c>
      <c r="I707" s="309" t="s">
        <v>3356</v>
      </c>
      <c r="J707" s="461">
        <v>6</v>
      </c>
      <c r="K707" s="703" t="s">
        <v>457</v>
      </c>
      <c r="L707" s="618" t="s">
        <v>5466</v>
      </c>
      <c r="M707">
        <v>0</v>
      </c>
      <c r="N707">
        <v>0</v>
      </c>
      <c r="O707">
        <v>0</v>
      </c>
      <c r="P707">
        <v>0</v>
      </c>
      <c r="Q707">
        <v>0</v>
      </c>
      <c r="R707">
        <f t="shared" si="49"/>
        <v>0</v>
      </c>
      <c r="S707" s="618"/>
      <c r="T707" s="618"/>
      <c r="U707" s="618"/>
      <c r="V707" s="618"/>
      <c r="W707" s="618"/>
      <c r="X707" s="618"/>
      <c r="Y707"/>
      <c r="Z707"/>
      <c r="AA707"/>
      <c r="AB707"/>
      <c r="AC707"/>
      <c r="AD707"/>
    </row>
    <row r="708" spans="2:30" ht="15" hidden="1" customHeight="1">
      <c r="B708" s="708" t="s">
        <v>4921</v>
      </c>
      <c r="I708" s="309" t="s">
        <v>3356</v>
      </c>
      <c r="J708" s="461">
        <v>8</v>
      </c>
      <c r="K708" s="312" t="s">
        <v>3249</v>
      </c>
      <c r="L708" s="618" t="s">
        <v>5466</v>
      </c>
      <c r="M708">
        <v>0</v>
      </c>
      <c r="N708">
        <v>0</v>
      </c>
      <c r="O708">
        <v>0</v>
      </c>
      <c r="P708">
        <v>0</v>
      </c>
      <c r="Q708">
        <v>0</v>
      </c>
      <c r="R708">
        <f t="shared" si="49"/>
        <v>0</v>
      </c>
      <c r="S708" s="618"/>
      <c r="T708" s="618"/>
      <c r="U708" s="618"/>
      <c r="V708" s="618"/>
      <c r="W708" s="618"/>
      <c r="X708" s="618"/>
      <c r="Y708"/>
      <c r="Z708"/>
      <c r="AA708"/>
      <c r="AB708"/>
      <c r="AC708"/>
      <c r="AD708"/>
    </row>
    <row r="709" spans="2:30" ht="15" hidden="1" customHeight="1">
      <c r="B709" s="708" t="s">
        <v>4922</v>
      </c>
      <c r="I709" s="309" t="s">
        <v>3370</v>
      </c>
      <c r="J709" s="461">
        <v>1</v>
      </c>
      <c r="K709" s="703" t="s">
        <v>457</v>
      </c>
      <c r="L709" s="618" t="s">
        <v>5466</v>
      </c>
      <c r="M709">
        <v>0</v>
      </c>
      <c r="N709">
        <v>0</v>
      </c>
      <c r="O709">
        <v>0</v>
      </c>
      <c r="P709">
        <v>0</v>
      </c>
      <c r="Q709">
        <v>0</v>
      </c>
      <c r="R709">
        <f t="shared" si="49"/>
        <v>0</v>
      </c>
      <c r="S709" s="618"/>
      <c r="T709" s="618"/>
      <c r="U709" s="618"/>
      <c r="V709" s="618"/>
      <c r="W709" s="618"/>
      <c r="X709" s="618"/>
      <c r="Y709"/>
      <c r="Z709"/>
      <c r="AA709"/>
      <c r="AB709"/>
      <c r="AC709"/>
      <c r="AD709"/>
    </row>
    <row r="710" spans="2:30" ht="15" hidden="1" customHeight="1">
      <c r="B710" s="708" t="s">
        <v>4923</v>
      </c>
      <c r="I710" s="309" t="s">
        <v>3370</v>
      </c>
      <c r="J710" s="461">
        <v>1</v>
      </c>
      <c r="K710" s="703" t="s">
        <v>457</v>
      </c>
      <c r="L710" s="618" t="s">
        <v>5466</v>
      </c>
      <c r="M710">
        <v>0</v>
      </c>
      <c r="N710">
        <v>0</v>
      </c>
      <c r="O710">
        <v>0</v>
      </c>
      <c r="P710">
        <v>0</v>
      </c>
      <c r="Q710">
        <v>0</v>
      </c>
      <c r="R710">
        <f t="shared" si="49"/>
        <v>0</v>
      </c>
      <c r="S710" s="618"/>
      <c r="T710" s="618"/>
      <c r="U710" s="618"/>
      <c r="V710" s="618"/>
      <c r="W710" s="618"/>
      <c r="X710" s="618"/>
      <c r="Y710"/>
      <c r="Z710"/>
      <c r="AA710"/>
      <c r="AB710"/>
      <c r="AC710"/>
      <c r="AD710"/>
    </row>
    <row r="711" spans="2:30" ht="15" hidden="1" customHeight="1">
      <c r="B711" s="708" t="s">
        <v>4924</v>
      </c>
      <c r="I711" s="309" t="s">
        <v>3370</v>
      </c>
      <c r="J711" s="461">
        <v>2</v>
      </c>
      <c r="K711" s="312" t="s">
        <v>3249</v>
      </c>
      <c r="L711" s="618" t="s">
        <v>5467</v>
      </c>
      <c r="M711">
        <v>0</v>
      </c>
      <c r="N711">
        <v>1</v>
      </c>
      <c r="O711">
        <v>0</v>
      </c>
      <c r="P711">
        <v>0</v>
      </c>
      <c r="Q711">
        <v>0</v>
      </c>
      <c r="R711">
        <f t="shared" si="49"/>
        <v>0</v>
      </c>
      <c r="S711" s="618"/>
      <c r="T711" s="618"/>
      <c r="U711" s="618"/>
      <c r="V711" s="618"/>
      <c r="W711" s="618"/>
      <c r="X711" s="618"/>
      <c r="Y711"/>
      <c r="Z711"/>
      <c r="AA711"/>
      <c r="AB711"/>
      <c r="AC711"/>
      <c r="AD711"/>
    </row>
    <row r="712" spans="2:30" ht="15" customHeight="1">
      <c r="B712" s="708" t="s">
        <v>4925</v>
      </c>
      <c r="I712" s="309" t="s">
        <v>3370</v>
      </c>
      <c r="J712" s="461">
        <v>3</v>
      </c>
      <c r="K712" s="312" t="s">
        <v>3256</v>
      </c>
      <c r="L712" s="618" t="s">
        <v>5467</v>
      </c>
      <c r="M712">
        <v>2</v>
      </c>
      <c r="N712">
        <v>1</v>
      </c>
      <c r="O712">
        <v>2</v>
      </c>
      <c r="P712">
        <v>2</v>
      </c>
      <c r="Q712">
        <v>2</v>
      </c>
      <c r="R712">
        <f t="shared" si="49"/>
        <v>9</v>
      </c>
      <c r="S712" s="618"/>
      <c r="T712" s="618"/>
      <c r="U712" s="618"/>
      <c r="V712" s="618"/>
      <c r="W712" s="618"/>
      <c r="X712" s="618"/>
      <c r="Y712"/>
      <c r="Z712"/>
      <c r="AA712"/>
      <c r="AB712"/>
      <c r="AC712"/>
      <c r="AD712"/>
    </row>
    <row r="713" spans="2:30" ht="15" hidden="1" customHeight="1">
      <c r="B713" s="708" t="s">
        <v>4926</v>
      </c>
      <c r="I713" s="309" t="s">
        <v>3370</v>
      </c>
      <c r="J713" s="461">
        <v>3</v>
      </c>
      <c r="K713" s="703" t="s">
        <v>457</v>
      </c>
      <c r="L713" s="618" t="s">
        <v>5466</v>
      </c>
      <c r="M713">
        <v>0</v>
      </c>
      <c r="N713">
        <v>0</v>
      </c>
      <c r="O713">
        <v>0</v>
      </c>
      <c r="P713">
        <v>0</v>
      </c>
      <c r="Q713">
        <v>0</v>
      </c>
      <c r="R713">
        <f t="shared" si="49"/>
        <v>0</v>
      </c>
      <c r="S713" s="618"/>
      <c r="T713" s="618"/>
      <c r="U713" s="618"/>
      <c r="V713" s="618"/>
      <c r="W713" s="618"/>
      <c r="X713" s="618"/>
      <c r="Y713"/>
      <c r="Z713"/>
      <c r="AA713"/>
      <c r="AB713"/>
      <c r="AC713"/>
      <c r="AD713"/>
    </row>
    <row r="714" spans="2:30" ht="15" customHeight="1">
      <c r="B714" s="708" t="s">
        <v>5011</v>
      </c>
      <c r="I714" s="309" t="s">
        <v>3370</v>
      </c>
      <c r="J714" s="461">
        <v>3</v>
      </c>
      <c r="K714" s="312" t="s">
        <v>3239</v>
      </c>
      <c r="L714" s="618" t="s">
        <v>5467</v>
      </c>
      <c r="M714">
        <v>0</v>
      </c>
      <c r="N714">
        <v>1</v>
      </c>
      <c r="O714">
        <v>1</v>
      </c>
      <c r="P714">
        <v>0</v>
      </c>
      <c r="Q714">
        <v>1</v>
      </c>
      <c r="R714">
        <f t="shared" si="49"/>
        <v>3</v>
      </c>
      <c r="S714" s="618"/>
      <c r="T714" s="618"/>
      <c r="U714" s="618"/>
      <c r="V714" s="618"/>
      <c r="W714" s="618"/>
      <c r="X714" s="618"/>
      <c r="Y714"/>
      <c r="Z714"/>
      <c r="AA714"/>
      <c r="AB714"/>
      <c r="AC714"/>
      <c r="AD714"/>
    </row>
    <row r="715" spans="2:30" ht="15" customHeight="1">
      <c r="B715" s="708" t="s">
        <v>5035</v>
      </c>
      <c r="I715" s="309" t="s">
        <v>3370</v>
      </c>
      <c r="J715" s="461">
        <v>3</v>
      </c>
      <c r="K715" s="312" t="s">
        <v>3256</v>
      </c>
      <c r="L715" s="618" t="s">
        <v>5467</v>
      </c>
      <c r="M715">
        <v>0</v>
      </c>
      <c r="N715">
        <v>1</v>
      </c>
      <c r="O715">
        <v>2</v>
      </c>
      <c r="P715">
        <v>2</v>
      </c>
      <c r="Q715">
        <v>0</v>
      </c>
      <c r="R715">
        <f t="shared" si="49"/>
        <v>5</v>
      </c>
      <c r="S715" s="618"/>
      <c r="T715" s="618"/>
      <c r="U715" s="618"/>
      <c r="V715" s="618"/>
      <c r="W715" s="618"/>
      <c r="X715" s="618"/>
      <c r="Y715"/>
      <c r="Z715"/>
      <c r="AA715"/>
      <c r="AB715"/>
      <c r="AC715"/>
      <c r="AD715"/>
    </row>
    <row r="716" spans="2:30" ht="15" customHeight="1">
      <c r="B716" s="708" t="s">
        <v>4927</v>
      </c>
      <c r="I716" s="309" t="s">
        <v>3370</v>
      </c>
      <c r="J716" s="461">
        <v>4</v>
      </c>
      <c r="K716" s="312" t="s">
        <v>3239</v>
      </c>
      <c r="L716" s="618" t="s">
        <v>5467</v>
      </c>
      <c r="M716">
        <v>1</v>
      </c>
      <c r="N716">
        <v>1</v>
      </c>
      <c r="O716">
        <v>1</v>
      </c>
      <c r="P716">
        <v>1</v>
      </c>
      <c r="Q716">
        <v>0</v>
      </c>
      <c r="R716">
        <f t="shared" si="49"/>
        <v>4</v>
      </c>
      <c r="S716" s="618"/>
      <c r="T716" s="618"/>
      <c r="U716" s="618"/>
      <c r="V716" s="618"/>
      <c r="W716" s="618"/>
      <c r="X716" s="618"/>
      <c r="Y716"/>
      <c r="Z716"/>
      <c r="AA716"/>
      <c r="AB716"/>
      <c r="AC716"/>
      <c r="AD716"/>
    </row>
    <row r="717" spans="2:30" ht="15" hidden="1" customHeight="1">
      <c r="B717" s="708" t="s">
        <v>4928</v>
      </c>
      <c r="I717" s="309" t="s">
        <v>3370</v>
      </c>
      <c r="J717" s="461">
        <v>5</v>
      </c>
      <c r="K717" s="312" t="s">
        <v>3249</v>
      </c>
      <c r="L717" s="618" t="s">
        <v>5466</v>
      </c>
      <c r="M717">
        <v>0</v>
      </c>
      <c r="N717">
        <v>0</v>
      </c>
      <c r="O717">
        <v>0</v>
      </c>
      <c r="P717">
        <v>0</v>
      </c>
      <c r="Q717">
        <v>0</v>
      </c>
      <c r="R717">
        <f t="shared" si="49"/>
        <v>0</v>
      </c>
      <c r="S717" s="618"/>
      <c r="T717" s="618"/>
      <c r="U717" s="618"/>
      <c r="V717" s="618"/>
      <c r="W717" s="618"/>
      <c r="X717" s="618"/>
      <c r="Y717"/>
      <c r="Z717"/>
      <c r="AA717"/>
      <c r="AB717"/>
      <c r="AC717"/>
      <c r="AD717"/>
    </row>
    <row r="718" spans="2:30" ht="15" hidden="1" customHeight="1">
      <c r="B718" s="708" t="s">
        <v>4929</v>
      </c>
      <c r="I718" s="309" t="s">
        <v>3370</v>
      </c>
      <c r="J718" s="461">
        <v>7</v>
      </c>
      <c r="K718" s="312" t="s">
        <v>3249</v>
      </c>
      <c r="L718" s="618" t="s">
        <v>5467</v>
      </c>
      <c r="M718">
        <v>2</v>
      </c>
      <c r="N718">
        <v>0</v>
      </c>
      <c r="O718">
        <v>0</v>
      </c>
      <c r="P718">
        <v>0</v>
      </c>
      <c r="Q718">
        <v>0</v>
      </c>
      <c r="R718">
        <f t="shared" si="49"/>
        <v>0</v>
      </c>
      <c r="S718" s="618"/>
      <c r="T718" s="618"/>
      <c r="U718" s="618"/>
      <c r="V718" s="618"/>
      <c r="W718" s="618"/>
      <c r="X718" s="618"/>
      <c r="Y718"/>
      <c r="Z718"/>
      <c r="AA718"/>
      <c r="AB718"/>
      <c r="AC718"/>
      <c r="AD718"/>
    </row>
    <row r="719" spans="2:30" ht="15" hidden="1" customHeight="1">
      <c r="B719" s="708" t="s">
        <v>4930</v>
      </c>
      <c r="I719" s="698" t="s">
        <v>410</v>
      </c>
      <c r="J719" s="461">
        <v>1</v>
      </c>
      <c r="K719" s="312" t="s">
        <v>3249</v>
      </c>
      <c r="L719" s="618" t="s">
        <v>5466</v>
      </c>
      <c r="M719">
        <v>0</v>
      </c>
      <c r="N719">
        <v>0</v>
      </c>
      <c r="O719">
        <v>0</v>
      </c>
      <c r="P719">
        <v>0</v>
      </c>
      <c r="Q719">
        <v>0</v>
      </c>
      <c r="R719">
        <f t="shared" si="49"/>
        <v>0</v>
      </c>
      <c r="S719" s="618"/>
      <c r="T719" s="618"/>
      <c r="U719" s="618"/>
      <c r="V719" s="618"/>
      <c r="W719" s="618"/>
      <c r="X719" s="618"/>
      <c r="Y719"/>
      <c r="Z719"/>
      <c r="AA719"/>
      <c r="AB719"/>
      <c r="AC719"/>
      <c r="AD719"/>
    </row>
    <row r="720" spans="2:30" ht="15" hidden="1" customHeight="1">
      <c r="B720" s="708" t="s">
        <v>4931</v>
      </c>
      <c r="I720" s="698" t="s">
        <v>410</v>
      </c>
      <c r="J720" s="461">
        <v>1</v>
      </c>
      <c r="K720" s="703" t="s">
        <v>457</v>
      </c>
      <c r="L720" s="618" t="s">
        <v>5466</v>
      </c>
      <c r="M720">
        <v>0</v>
      </c>
      <c r="N720">
        <v>0</v>
      </c>
      <c r="O720">
        <v>0</v>
      </c>
      <c r="P720">
        <v>0</v>
      </c>
      <c r="Q720">
        <v>0</v>
      </c>
      <c r="R720">
        <f t="shared" si="49"/>
        <v>0</v>
      </c>
      <c r="S720" s="618"/>
      <c r="T720" s="618"/>
      <c r="U720" s="618"/>
      <c r="V720" s="618"/>
      <c r="W720" s="618"/>
      <c r="X720" s="618"/>
      <c r="Y720"/>
      <c r="Z720"/>
      <c r="AA720"/>
      <c r="AB720"/>
      <c r="AC720"/>
      <c r="AD720"/>
    </row>
    <row r="721" spans="2:30" ht="15" hidden="1" customHeight="1">
      <c r="B721" s="708" t="s">
        <v>4932</v>
      </c>
      <c r="I721" s="698" t="s">
        <v>410</v>
      </c>
      <c r="J721" s="461">
        <v>1</v>
      </c>
      <c r="K721" s="703" t="s">
        <v>457</v>
      </c>
      <c r="L721" s="618" t="s">
        <v>5466</v>
      </c>
      <c r="M721">
        <v>0</v>
      </c>
      <c r="N721">
        <v>0</v>
      </c>
      <c r="O721">
        <v>0</v>
      </c>
      <c r="P721">
        <v>0</v>
      </c>
      <c r="Q721">
        <v>0</v>
      </c>
      <c r="R721">
        <f t="shared" si="49"/>
        <v>0</v>
      </c>
      <c r="S721" s="618"/>
      <c r="T721" s="618"/>
      <c r="U721" s="618"/>
      <c r="V721" s="618"/>
      <c r="W721" s="618"/>
      <c r="X721" s="618"/>
      <c r="Y721"/>
      <c r="Z721"/>
      <c r="AA721"/>
      <c r="AB721"/>
      <c r="AC721"/>
      <c r="AD721"/>
    </row>
    <row r="722" spans="2:30" ht="15" hidden="1" customHeight="1">
      <c r="B722" s="708" t="s">
        <v>4933</v>
      </c>
      <c r="I722" s="698" t="s">
        <v>410</v>
      </c>
      <c r="J722" s="461">
        <v>1</v>
      </c>
      <c r="K722" s="703" t="s">
        <v>457</v>
      </c>
      <c r="L722" s="618" t="s">
        <v>5466</v>
      </c>
      <c r="M722">
        <v>0</v>
      </c>
      <c r="N722">
        <v>0</v>
      </c>
      <c r="O722">
        <v>0</v>
      </c>
      <c r="P722">
        <v>0</v>
      </c>
      <c r="Q722">
        <v>0</v>
      </c>
      <c r="R722">
        <f t="shared" si="49"/>
        <v>0</v>
      </c>
      <c r="S722" s="618"/>
      <c r="T722" s="618"/>
      <c r="U722" s="618"/>
      <c r="V722" s="618"/>
      <c r="W722" s="618"/>
      <c r="X722" s="618"/>
      <c r="Y722"/>
      <c r="Z722"/>
      <c r="AA722"/>
      <c r="AB722"/>
      <c r="AC722"/>
      <c r="AD722"/>
    </row>
    <row r="723" spans="2:30" ht="15" hidden="1" customHeight="1">
      <c r="B723" s="708" t="s">
        <v>4934</v>
      </c>
      <c r="I723" s="698" t="s">
        <v>410</v>
      </c>
      <c r="J723" s="461">
        <v>1</v>
      </c>
      <c r="K723" s="703" t="s">
        <v>457</v>
      </c>
      <c r="L723" s="618" t="s">
        <v>5466</v>
      </c>
      <c r="M723">
        <v>0</v>
      </c>
      <c r="N723">
        <v>0</v>
      </c>
      <c r="O723">
        <v>0</v>
      </c>
      <c r="P723">
        <v>0</v>
      </c>
      <c r="Q723">
        <v>0</v>
      </c>
      <c r="R723">
        <f t="shared" si="49"/>
        <v>0</v>
      </c>
      <c r="S723" s="618"/>
      <c r="T723" s="618"/>
      <c r="U723" s="618"/>
      <c r="V723" s="618"/>
      <c r="W723" s="618"/>
      <c r="X723" s="618"/>
      <c r="Y723"/>
      <c r="Z723"/>
      <c r="AA723"/>
      <c r="AB723"/>
      <c r="AC723"/>
      <c r="AD723"/>
    </row>
    <row r="724" spans="2:30" ht="15" hidden="1" customHeight="1">
      <c r="B724" s="708" t="s">
        <v>4935</v>
      </c>
      <c r="I724" s="698" t="s">
        <v>410</v>
      </c>
      <c r="J724" s="461">
        <v>2</v>
      </c>
      <c r="K724" s="703" t="s">
        <v>457</v>
      </c>
      <c r="L724" s="618" t="s">
        <v>5466</v>
      </c>
      <c r="M724">
        <v>0</v>
      </c>
      <c r="N724">
        <v>0</v>
      </c>
      <c r="O724">
        <v>0</v>
      </c>
      <c r="P724">
        <v>0</v>
      </c>
      <c r="Q724">
        <v>0</v>
      </c>
      <c r="R724">
        <f t="shared" si="49"/>
        <v>0</v>
      </c>
      <c r="S724" s="618"/>
      <c r="T724" s="618"/>
      <c r="U724" s="618"/>
      <c r="V724" s="618"/>
      <c r="W724" s="618"/>
      <c r="X724" s="618"/>
      <c r="Y724"/>
      <c r="Z724"/>
      <c r="AA724"/>
      <c r="AB724"/>
      <c r="AC724"/>
      <c r="AD724"/>
    </row>
    <row r="725" spans="2:30" ht="15" customHeight="1">
      <c r="B725" s="708" t="s">
        <v>4936</v>
      </c>
      <c r="I725" s="698" t="s">
        <v>410</v>
      </c>
      <c r="J725" s="461">
        <v>2</v>
      </c>
      <c r="K725" s="312" t="s">
        <v>3256</v>
      </c>
      <c r="L725" s="618" t="s">
        <v>5467</v>
      </c>
      <c r="M725">
        <v>1</v>
      </c>
      <c r="N725">
        <v>2</v>
      </c>
      <c r="O725">
        <v>2</v>
      </c>
      <c r="P725">
        <v>2</v>
      </c>
      <c r="Q725">
        <v>1</v>
      </c>
      <c r="R725">
        <f t="shared" si="49"/>
        <v>8</v>
      </c>
      <c r="S725" s="618"/>
      <c r="T725" s="618"/>
      <c r="U725" s="618"/>
      <c r="V725" s="618"/>
      <c r="W725" s="618"/>
      <c r="X725" s="618"/>
      <c r="Y725"/>
      <c r="Z725"/>
      <c r="AA725"/>
      <c r="AB725"/>
      <c r="AC725"/>
      <c r="AD725"/>
    </row>
    <row r="726" spans="2:30" ht="15" hidden="1" customHeight="1">
      <c r="B726" s="708" t="s">
        <v>4937</v>
      </c>
      <c r="I726" s="698" t="s">
        <v>410</v>
      </c>
      <c r="J726" s="461">
        <v>2</v>
      </c>
      <c r="K726" s="703" t="s">
        <v>457</v>
      </c>
      <c r="L726" s="618" t="s">
        <v>5466</v>
      </c>
      <c r="M726">
        <v>0</v>
      </c>
      <c r="N726">
        <v>0</v>
      </c>
      <c r="O726">
        <v>0</v>
      </c>
      <c r="P726">
        <v>0</v>
      </c>
      <c r="Q726">
        <v>0</v>
      </c>
      <c r="R726">
        <f t="shared" si="49"/>
        <v>0</v>
      </c>
      <c r="S726" s="618"/>
      <c r="T726" s="618"/>
      <c r="U726" s="618"/>
      <c r="V726" s="618"/>
      <c r="W726" s="618"/>
      <c r="X726" s="618"/>
      <c r="Y726"/>
      <c r="Z726"/>
      <c r="AA726"/>
      <c r="AB726"/>
      <c r="AC726"/>
      <c r="AD726"/>
    </row>
    <row r="727" spans="2:30" ht="15" hidden="1" customHeight="1">
      <c r="B727" s="708" t="s">
        <v>4938</v>
      </c>
      <c r="I727" s="698" t="s">
        <v>410</v>
      </c>
      <c r="J727" s="461">
        <v>2</v>
      </c>
      <c r="K727" s="703" t="s">
        <v>457</v>
      </c>
      <c r="L727" s="618" t="s">
        <v>5466</v>
      </c>
      <c r="M727">
        <v>0</v>
      </c>
      <c r="N727">
        <v>0</v>
      </c>
      <c r="O727">
        <v>0</v>
      </c>
      <c r="P727">
        <v>0</v>
      </c>
      <c r="Q727">
        <v>0</v>
      </c>
      <c r="R727">
        <f t="shared" si="49"/>
        <v>0</v>
      </c>
      <c r="S727" s="618"/>
      <c r="T727" s="618"/>
      <c r="U727" s="618"/>
      <c r="V727" s="618"/>
      <c r="W727" s="618"/>
      <c r="X727" s="618"/>
      <c r="Y727"/>
      <c r="Z727"/>
      <c r="AA727"/>
      <c r="AB727"/>
      <c r="AC727"/>
      <c r="AD727"/>
    </row>
    <row r="728" spans="2:30" ht="15" hidden="1" customHeight="1">
      <c r="B728" s="708" t="s">
        <v>4939</v>
      </c>
      <c r="I728" s="698" t="s">
        <v>410</v>
      </c>
      <c r="J728" s="461">
        <v>3</v>
      </c>
      <c r="K728" s="703" t="s">
        <v>457</v>
      </c>
      <c r="L728" s="618" t="s">
        <v>5466</v>
      </c>
      <c r="M728">
        <v>0</v>
      </c>
      <c r="N728">
        <v>0</v>
      </c>
      <c r="O728">
        <v>0</v>
      </c>
      <c r="P728">
        <v>0</v>
      </c>
      <c r="Q728">
        <v>0</v>
      </c>
      <c r="R728">
        <f t="shared" si="49"/>
        <v>0</v>
      </c>
      <c r="S728" s="618"/>
      <c r="T728" s="618"/>
      <c r="U728" s="618"/>
      <c r="V728" s="618"/>
      <c r="W728" s="618"/>
      <c r="X728" s="618"/>
      <c r="Y728"/>
      <c r="Z728"/>
      <c r="AA728"/>
      <c r="AB728"/>
      <c r="AC728"/>
      <c r="AD728"/>
    </row>
    <row r="729" spans="2:30" ht="15" customHeight="1">
      <c r="B729" s="708" t="s">
        <v>4940</v>
      </c>
      <c r="I729" s="698" t="s">
        <v>410</v>
      </c>
      <c r="J729" s="461">
        <v>3</v>
      </c>
      <c r="K729" s="312" t="s">
        <v>3239</v>
      </c>
      <c r="L729" s="618" t="s">
        <v>5467</v>
      </c>
      <c r="M729">
        <v>0</v>
      </c>
      <c r="N729">
        <v>1</v>
      </c>
      <c r="O729">
        <v>1</v>
      </c>
      <c r="P729">
        <v>1</v>
      </c>
      <c r="Q729">
        <v>1</v>
      </c>
      <c r="R729">
        <f t="shared" si="49"/>
        <v>4</v>
      </c>
      <c r="S729" s="618"/>
      <c r="T729" s="618"/>
      <c r="U729" s="618"/>
      <c r="V729" s="618"/>
      <c r="W729" s="618"/>
      <c r="X729" s="618"/>
      <c r="Y729"/>
      <c r="Z729"/>
      <c r="AA729"/>
      <c r="AB729"/>
      <c r="AC729"/>
      <c r="AD729"/>
    </row>
    <row r="730" spans="2:30" ht="15" hidden="1" customHeight="1">
      <c r="B730" s="708" t="s">
        <v>4941</v>
      </c>
      <c r="I730" s="698" t="s">
        <v>410</v>
      </c>
      <c r="J730" s="461">
        <v>3</v>
      </c>
      <c r="K730" s="703" t="s">
        <v>457</v>
      </c>
      <c r="L730" s="618" t="s">
        <v>5466</v>
      </c>
      <c r="M730">
        <v>0</v>
      </c>
      <c r="N730">
        <v>0</v>
      </c>
      <c r="O730">
        <v>0</v>
      </c>
      <c r="P730">
        <v>0</v>
      </c>
      <c r="Q730">
        <v>0</v>
      </c>
      <c r="R730">
        <f t="shared" si="49"/>
        <v>0</v>
      </c>
      <c r="S730" s="618"/>
      <c r="T730" s="618"/>
      <c r="U730" s="618"/>
      <c r="V730" s="618"/>
      <c r="W730" s="618"/>
      <c r="X730" s="618"/>
      <c r="Y730"/>
      <c r="Z730"/>
      <c r="AA730"/>
      <c r="AB730"/>
      <c r="AC730"/>
      <c r="AD730"/>
    </row>
    <row r="731" spans="2:30" ht="15" hidden="1" customHeight="1">
      <c r="B731" s="708" t="s">
        <v>4942</v>
      </c>
      <c r="I731" s="698" t="s">
        <v>410</v>
      </c>
      <c r="J731" s="461">
        <v>3</v>
      </c>
      <c r="K731" s="312" t="s">
        <v>3249</v>
      </c>
      <c r="L731" s="618" t="s">
        <v>5466</v>
      </c>
      <c r="M731">
        <v>0</v>
      </c>
      <c r="N731">
        <v>0</v>
      </c>
      <c r="O731">
        <v>0</v>
      </c>
      <c r="P731">
        <v>0</v>
      </c>
      <c r="Q731">
        <v>0</v>
      </c>
      <c r="R731">
        <f t="shared" si="49"/>
        <v>0</v>
      </c>
      <c r="S731" s="618"/>
      <c r="T731" s="618"/>
      <c r="U731" s="618"/>
      <c r="V731" s="618"/>
      <c r="W731" s="618"/>
      <c r="X731" s="618"/>
      <c r="Y731"/>
      <c r="Z731"/>
      <c r="AA731"/>
      <c r="AB731"/>
      <c r="AC731"/>
      <c r="AD731"/>
    </row>
    <row r="732" spans="2:30" ht="15" hidden="1" customHeight="1">
      <c r="B732" s="708" t="s">
        <v>4943</v>
      </c>
      <c r="I732" s="698" t="s">
        <v>410</v>
      </c>
      <c r="J732" s="461">
        <v>3</v>
      </c>
      <c r="K732" s="703" t="s">
        <v>457</v>
      </c>
      <c r="L732" s="618" t="s">
        <v>5466</v>
      </c>
      <c r="M732">
        <v>0</v>
      </c>
      <c r="N732">
        <v>0</v>
      </c>
      <c r="O732">
        <v>0</v>
      </c>
      <c r="P732">
        <v>0</v>
      </c>
      <c r="Q732">
        <v>0</v>
      </c>
      <c r="R732">
        <f t="shared" si="49"/>
        <v>0</v>
      </c>
      <c r="S732" s="618"/>
      <c r="T732" s="618"/>
      <c r="U732" s="618"/>
      <c r="V732" s="618"/>
      <c r="W732" s="618"/>
      <c r="X732" s="618"/>
      <c r="Y732"/>
      <c r="Z732"/>
      <c r="AA732"/>
      <c r="AB732"/>
      <c r="AC732"/>
      <c r="AD732"/>
    </row>
    <row r="733" spans="2:30" ht="15" hidden="1" customHeight="1">
      <c r="B733" s="708" t="s">
        <v>4944</v>
      </c>
      <c r="I733" s="698" t="s">
        <v>410</v>
      </c>
      <c r="J733" s="461">
        <v>4</v>
      </c>
      <c r="K733" s="703" t="s">
        <v>457</v>
      </c>
      <c r="L733" s="618" t="s">
        <v>5466</v>
      </c>
      <c r="M733">
        <v>0</v>
      </c>
      <c r="N733">
        <v>0</v>
      </c>
      <c r="O733">
        <v>0</v>
      </c>
      <c r="P733">
        <v>0</v>
      </c>
      <c r="Q733">
        <v>0</v>
      </c>
      <c r="R733">
        <f t="shared" si="49"/>
        <v>0</v>
      </c>
      <c r="S733" s="618"/>
      <c r="T733" s="618"/>
      <c r="U733" s="618"/>
      <c r="V733" s="618"/>
      <c r="W733" s="618"/>
      <c r="X733" s="618"/>
      <c r="Y733"/>
      <c r="Z733"/>
      <c r="AA733"/>
      <c r="AB733"/>
      <c r="AC733"/>
      <c r="AD733"/>
    </row>
    <row r="734" spans="2:30" ht="15" customHeight="1">
      <c r="B734" s="708" t="s">
        <v>4945</v>
      </c>
      <c r="I734" s="698" t="s">
        <v>410</v>
      </c>
      <c r="J734" s="461">
        <v>4</v>
      </c>
      <c r="K734" s="312" t="s">
        <v>3256</v>
      </c>
      <c r="L734" s="618" t="s">
        <v>5467</v>
      </c>
      <c r="M734">
        <v>2</v>
      </c>
      <c r="N734">
        <v>1</v>
      </c>
      <c r="O734" s="480">
        <v>0</v>
      </c>
      <c r="P734">
        <v>1</v>
      </c>
      <c r="Q734">
        <v>2</v>
      </c>
      <c r="R734">
        <f t="shared" si="49"/>
        <v>6</v>
      </c>
      <c r="S734" s="618"/>
      <c r="T734" s="618"/>
      <c r="U734" s="618"/>
      <c r="V734" s="618"/>
      <c r="W734" s="618"/>
      <c r="X734" s="618"/>
      <c r="Y734"/>
      <c r="Z734"/>
      <c r="AA734"/>
      <c r="AB734"/>
      <c r="AC734"/>
      <c r="AD734"/>
    </row>
    <row r="735" spans="2:30" ht="15" hidden="1" customHeight="1">
      <c r="B735" s="708" t="s">
        <v>4946</v>
      </c>
      <c r="I735" s="698" t="s">
        <v>410</v>
      </c>
      <c r="J735" s="461">
        <v>4</v>
      </c>
      <c r="K735" s="703" t="s">
        <v>457</v>
      </c>
      <c r="L735" s="618" t="s">
        <v>5466</v>
      </c>
      <c r="M735">
        <v>0</v>
      </c>
      <c r="N735">
        <v>0</v>
      </c>
      <c r="O735">
        <v>0</v>
      </c>
      <c r="P735">
        <v>0</v>
      </c>
      <c r="Q735">
        <v>0</v>
      </c>
      <c r="R735">
        <f t="shared" si="49"/>
        <v>0</v>
      </c>
      <c r="S735" s="618"/>
      <c r="T735" s="618"/>
      <c r="U735" s="618"/>
      <c r="V735" s="618"/>
      <c r="W735" s="618"/>
      <c r="X735" s="618"/>
      <c r="Y735"/>
      <c r="Z735"/>
      <c r="AA735"/>
      <c r="AB735"/>
      <c r="AC735"/>
      <c r="AD735"/>
    </row>
    <row r="736" spans="2:30" ht="15" customHeight="1">
      <c r="B736" s="708" t="s">
        <v>4947</v>
      </c>
      <c r="I736" s="698" t="s">
        <v>410</v>
      </c>
      <c r="J736" s="461">
        <v>4</v>
      </c>
      <c r="K736" s="312" t="s">
        <v>3239</v>
      </c>
      <c r="L736" s="618" t="s">
        <v>5467</v>
      </c>
      <c r="M736">
        <v>1</v>
      </c>
      <c r="N736">
        <v>0</v>
      </c>
      <c r="O736">
        <v>1</v>
      </c>
      <c r="P736">
        <v>1</v>
      </c>
      <c r="Q736">
        <v>1</v>
      </c>
      <c r="R736">
        <f t="shared" si="49"/>
        <v>4</v>
      </c>
      <c r="S736" s="618"/>
      <c r="T736" s="618"/>
      <c r="U736" s="618"/>
      <c r="V736" s="618"/>
      <c r="W736" s="618"/>
      <c r="X736" s="618"/>
      <c r="Y736"/>
      <c r="Z736"/>
      <c r="AA736"/>
      <c r="AB736"/>
      <c r="AC736"/>
      <c r="AD736"/>
    </row>
    <row r="737" spans="2:30" ht="15" customHeight="1">
      <c r="B737" s="708" t="s">
        <v>4948</v>
      </c>
      <c r="I737" s="698" t="s">
        <v>410</v>
      </c>
      <c r="J737" s="461">
        <v>4</v>
      </c>
      <c r="K737" s="312" t="s">
        <v>3239</v>
      </c>
      <c r="L737" s="618" t="s">
        <v>5467</v>
      </c>
      <c r="M737">
        <v>0</v>
      </c>
      <c r="N737">
        <v>1</v>
      </c>
      <c r="O737">
        <v>0</v>
      </c>
      <c r="P737">
        <v>0</v>
      </c>
      <c r="Q737">
        <v>1</v>
      </c>
      <c r="R737">
        <f t="shared" si="49"/>
        <v>2</v>
      </c>
      <c r="S737" s="618"/>
      <c r="T737" s="618"/>
      <c r="U737" s="618"/>
      <c r="V737" s="618"/>
      <c r="W737" s="618"/>
      <c r="X737" s="618"/>
      <c r="Y737"/>
      <c r="Z737"/>
      <c r="AA737"/>
      <c r="AB737"/>
      <c r="AC737"/>
      <c r="AD737"/>
    </row>
    <row r="738" spans="2:30" ht="15" hidden="1" customHeight="1">
      <c r="B738" s="708" t="s">
        <v>4949</v>
      </c>
      <c r="I738" s="698" t="s">
        <v>410</v>
      </c>
      <c r="J738" s="461">
        <v>4</v>
      </c>
      <c r="K738" s="703" t="s">
        <v>457</v>
      </c>
      <c r="L738" s="618" t="s">
        <v>5466</v>
      </c>
      <c r="M738">
        <v>0</v>
      </c>
      <c r="N738">
        <v>0</v>
      </c>
      <c r="O738">
        <v>0</v>
      </c>
      <c r="P738">
        <v>0</v>
      </c>
      <c r="Q738">
        <v>0</v>
      </c>
      <c r="R738">
        <f t="shared" si="49"/>
        <v>0</v>
      </c>
      <c r="S738" s="618"/>
      <c r="T738" s="618"/>
      <c r="U738" s="618"/>
      <c r="V738" s="618"/>
      <c r="W738" s="618"/>
      <c r="X738" s="618"/>
      <c r="Y738"/>
      <c r="Z738"/>
      <c r="AA738"/>
      <c r="AB738"/>
      <c r="AC738"/>
      <c r="AD738"/>
    </row>
    <row r="739" spans="2:30" ht="15" hidden="1" customHeight="1">
      <c r="B739" s="708" t="s">
        <v>4950</v>
      </c>
      <c r="I739" s="698" t="s">
        <v>410</v>
      </c>
      <c r="J739" s="461">
        <v>4</v>
      </c>
      <c r="K739" s="703" t="s">
        <v>457</v>
      </c>
      <c r="L739" s="618" t="s">
        <v>5466</v>
      </c>
      <c r="M739">
        <v>0</v>
      </c>
      <c r="N739">
        <v>0</v>
      </c>
      <c r="O739">
        <v>0</v>
      </c>
      <c r="P739">
        <v>0</v>
      </c>
      <c r="Q739">
        <v>0</v>
      </c>
      <c r="R739">
        <f t="shared" si="49"/>
        <v>0</v>
      </c>
      <c r="S739" s="618"/>
      <c r="T739" s="618"/>
      <c r="U739" s="618"/>
      <c r="V739" s="618"/>
      <c r="W739" s="618"/>
      <c r="X739" s="618"/>
      <c r="Y739"/>
      <c r="Z739"/>
      <c r="AA739"/>
      <c r="AB739"/>
      <c r="AC739"/>
      <c r="AD739"/>
    </row>
    <row r="740" spans="2:30" ht="15" customHeight="1">
      <c r="B740" s="708" t="s">
        <v>4951</v>
      </c>
      <c r="I740" s="698" t="s">
        <v>410</v>
      </c>
      <c r="J740" s="461">
        <v>5</v>
      </c>
      <c r="K740" s="312" t="s">
        <v>3239</v>
      </c>
      <c r="L740" s="618" t="s">
        <v>5467</v>
      </c>
      <c r="M740">
        <v>0</v>
      </c>
      <c r="N740">
        <v>1</v>
      </c>
      <c r="O740">
        <v>1</v>
      </c>
      <c r="P740">
        <v>1</v>
      </c>
      <c r="Q740">
        <v>1</v>
      </c>
      <c r="R740">
        <f t="shared" si="49"/>
        <v>4</v>
      </c>
      <c r="S740" s="618"/>
      <c r="T740" s="618"/>
      <c r="U740" s="618"/>
      <c r="V740" s="618"/>
      <c r="W740" s="618"/>
      <c r="X740" s="618"/>
      <c r="Y740"/>
      <c r="Z740"/>
      <c r="AA740"/>
      <c r="AB740"/>
      <c r="AC740"/>
      <c r="AD740"/>
    </row>
    <row r="741" spans="2:30" ht="15" customHeight="1">
      <c r="B741" s="708" t="s">
        <v>4952</v>
      </c>
      <c r="I741" s="698" t="s">
        <v>410</v>
      </c>
      <c r="J741" s="461">
        <v>5</v>
      </c>
      <c r="K741" s="312" t="s">
        <v>3256</v>
      </c>
      <c r="L741" s="618" t="s">
        <v>5467</v>
      </c>
      <c r="M741">
        <v>0</v>
      </c>
      <c r="N741">
        <v>2</v>
      </c>
      <c r="O741">
        <v>1</v>
      </c>
      <c r="P741">
        <v>2</v>
      </c>
      <c r="Q741">
        <v>1</v>
      </c>
      <c r="R741">
        <f t="shared" si="49"/>
        <v>6</v>
      </c>
      <c r="S741" s="618"/>
      <c r="T741" s="618"/>
      <c r="U741" s="618"/>
      <c r="V741" s="618"/>
      <c r="W741" s="618"/>
      <c r="X741" s="618"/>
      <c r="Y741"/>
      <c r="Z741"/>
      <c r="AA741"/>
      <c r="AB741"/>
      <c r="AC741"/>
      <c r="AD741"/>
    </row>
    <row r="742" spans="2:30" ht="15" hidden="1" customHeight="1">
      <c r="B742" s="708" t="s">
        <v>4953</v>
      </c>
      <c r="I742" s="698" t="s">
        <v>410</v>
      </c>
      <c r="J742" s="461">
        <v>5</v>
      </c>
      <c r="K742" s="703" t="s">
        <v>457</v>
      </c>
      <c r="L742" s="618" t="s">
        <v>5466</v>
      </c>
      <c r="M742">
        <v>0</v>
      </c>
      <c r="N742">
        <v>0</v>
      </c>
      <c r="O742">
        <v>0</v>
      </c>
      <c r="P742">
        <v>0</v>
      </c>
      <c r="Q742">
        <v>0</v>
      </c>
      <c r="R742">
        <f t="shared" si="49"/>
        <v>0</v>
      </c>
      <c r="S742" s="618"/>
      <c r="T742" s="618"/>
      <c r="U742" s="618"/>
      <c r="V742" s="618"/>
      <c r="W742" s="618"/>
      <c r="X742" s="618"/>
      <c r="Y742"/>
      <c r="Z742"/>
      <c r="AA742"/>
      <c r="AB742"/>
      <c r="AC742"/>
      <c r="AD742"/>
    </row>
    <row r="743" spans="2:30" ht="15" customHeight="1">
      <c r="B743" s="708" t="s">
        <v>4954</v>
      </c>
      <c r="I743" s="698" t="s">
        <v>410</v>
      </c>
      <c r="J743" s="461">
        <v>6</v>
      </c>
      <c r="K743" s="312" t="s">
        <v>3239</v>
      </c>
      <c r="L743" s="618" t="s">
        <v>5467</v>
      </c>
      <c r="M743">
        <v>0</v>
      </c>
      <c r="N743">
        <v>0</v>
      </c>
      <c r="O743">
        <v>0</v>
      </c>
      <c r="P743">
        <v>0</v>
      </c>
      <c r="Q743">
        <v>0</v>
      </c>
      <c r="R743">
        <f t="shared" si="49"/>
        <v>0</v>
      </c>
      <c r="S743" s="618"/>
      <c r="T743" s="618"/>
      <c r="U743" s="618"/>
      <c r="V743" s="618"/>
      <c r="W743" s="618"/>
      <c r="X743" s="618"/>
      <c r="Y743"/>
      <c r="Z743"/>
      <c r="AA743"/>
      <c r="AB743"/>
      <c r="AC743"/>
      <c r="AD743"/>
    </row>
    <row r="744" spans="2:30" ht="15" hidden="1" customHeight="1">
      <c r="B744" s="708" t="s">
        <v>4955</v>
      </c>
      <c r="I744" s="698" t="s">
        <v>410</v>
      </c>
      <c r="J744" s="461">
        <v>6</v>
      </c>
      <c r="K744" s="703" t="s">
        <v>457</v>
      </c>
      <c r="L744" s="618" t="s">
        <v>5466</v>
      </c>
      <c r="M744">
        <v>0</v>
      </c>
      <c r="N744">
        <v>0</v>
      </c>
      <c r="O744">
        <v>0</v>
      </c>
      <c r="P744">
        <v>0</v>
      </c>
      <c r="Q744">
        <v>0</v>
      </c>
      <c r="R744">
        <f t="shared" si="49"/>
        <v>0</v>
      </c>
      <c r="S744" s="618"/>
      <c r="T744" s="618"/>
      <c r="U744" s="618"/>
      <c r="V744" s="618"/>
      <c r="W744" s="618"/>
      <c r="X744" s="618"/>
      <c r="Y744"/>
      <c r="Z744"/>
      <c r="AA744"/>
      <c r="AB744"/>
      <c r="AC744"/>
      <c r="AD744"/>
    </row>
    <row r="745" spans="2:30" ht="15" hidden="1" customHeight="1">
      <c r="B745" s="708" t="s">
        <v>4956</v>
      </c>
      <c r="I745" s="698" t="s">
        <v>410</v>
      </c>
      <c r="J745" s="461">
        <v>6</v>
      </c>
      <c r="K745" s="703" t="s">
        <v>457</v>
      </c>
      <c r="L745" s="618" t="s">
        <v>5466</v>
      </c>
      <c r="M745">
        <v>0</v>
      </c>
      <c r="N745">
        <v>0</v>
      </c>
      <c r="O745">
        <v>0</v>
      </c>
      <c r="P745">
        <v>0</v>
      </c>
      <c r="Q745">
        <v>0</v>
      </c>
      <c r="R745">
        <f t="shared" si="49"/>
        <v>0</v>
      </c>
      <c r="S745" s="618"/>
      <c r="T745" s="618"/>
      <c r="U745" s="618"/>
      <c r="V745" s="618"/>
      <c r="W745" s="618"/>
      <c r="X745" s="618"/>
      <c r="Y745"/>
      <c r="Z745"/>
      <c r="AA745"/>
      <c r="AB745"/>
      <c r="AC745"/>
      <c r="AD745"/>
    </row>
    <row r="746" spans="2:30" ht="15" hidden="1" customHeight="1">
      <c r="B746" s="708" t="s">
        <v>4957</v>
      </c>
      <c r="I746" s="698" t="s">
        <v>410</v>
      </c>
      <c r="J746" s="461">
        <v>7</v>
      </c>
      <c r="K746" s="703" t="s">
        <v>457</v>
      </c>
      <c r="L746" s="618" t="s">
        <v>5466</v>
      </c>
      <c r="M746">
        <v>0</v>
      </c>
      <c r="N746">
        <v>0</v>
      </c>
      <c r="O746">
        <v>0</v>
      </c>
      <c r="P746">
        <v>0</v>
      </c>
      <c r="Q746">
        <v>0</v>
      </c>
      <c r="R746">
        <f t="shared" si="49"/>
        <v>0</v>
      </c>
      <c r="S746" s="618"/>
      <c r="T746" s="618"/>
      <c r="U746" s="618"/>
      <c r="V746" s="618"/>
      <c r="W746" s="618"/>
      <c r="X746" s="618"/>
      <c r="Y746"/>
      <c r="Z746"/>
      <c r="AA746"/>
      <c r="AB746"/>
      <c r="AC746"/>
      <c r="AD746"/>
    </row>
    <row r="747" spans="2:30" ht="15" hidden="1" customHeight="1">
      <c r="B747" s="708" t="s">
        <v>5006</v>
      </c>
      <c r="I747" s="698" t="s">
        <v>410</v>
      </c>
      <c r="J747" s="461">
        <v>8</v>
      </c>
      <c r="K747" s="703" t="s">
        <v>457</v>
      </c>
      <c r="L747" s="618" t="s">
        <v>5466</v>
      </c>
      <c r="M747">
        <v>0</v>
      </c>
      <c r="N747">
        <v>0</v>
      </c>
      <c r="O747">
        <v>0</v>
      </c>
      <c r="P747">
        <v>0</v>
      </c>
      <c r="Q747">
        <v>0</v>
      </c>
      <c r="R747">
        <f t="shared" si="49"/>
        <v>0</v>
      </c>
      <c r="S747" s="618"/>
      <c r="T747" s="618"/>
      <c r="U747" s="618"/>
      <c r="V747" s="618"/>
      <c r="W747" s="618"/>
      <c r="X747" s="618"/>
      <c r="Y747"/>
      <c r="Z747"/>
      <c r="AA747"/>
      <c r="AB747"/>
      <c r="AC747"/>
      <c r="AD747"/>
    </row>
    <row r="748" spans="2:30" ht="15" hidden="1" customHeight="1">
      <c r="B748" s="708" t="s">
        <v>4958</v>
      </c>
      <c r="I748" s="698" t="s">
        <v>410</v>
      </c>
      <c r="J748" s="461">
        <v>10</v>
      </c>
      <c r="K748" s="312" t="s">
        <v>3249</v>
      </c>
      <c r="L748" s="618" t="s">
        <v>5466</v>
      </c>
      <c r="M748">
        <v>0</v>
      </c>
      <c r="N748">
        <v>0</v>
      </c>
      <c r="O748">
        <v>0</v>
      </c>
      <c r="P748">
        <v>0</v>
      </c>
      <c r="Q748">
        <v>0</v>
      </c>
      <c r="R748">
        <f t="shared" si="49"/>
        <v>0</v>
      </c>
      <c r="S748" s="618"/>
      <c r="T748" s="618"/>
      <c r="U748" s="618"/>
      <c r="V748" s="618"/>
      <c r="W748" s="618"/>
      <c r="X748" s="618"/>
      <c r="Y748"/>
      <c r="Z748"/>
      <c r="AA748"/>
      <c r="AB748"/>
      <c r="AC748"/>
      <c r="AD748"/>
    </row>
    <row r="749" spans="2:30" customFormat="1" ht="13.5" customHeight="1">
      <c r="B749" s="693" t="s">
        <v>4814</v>
      </c>
      <c r="I749" s="309" t="s">
        <v>3237</v>
      </c>
      <c r="J749">
        <v>0</v>
      </c>
      <c r="K749" s="312" t="s">
        <v>3256</v>
      </c>
      <c r="L749" s="618" t="s">
        <v>4842</v>
      </c>
      <c r="M749" s="589">
        <v>0</v>
      </c>
      <c r="N749" s="589">
        <v>0</v>
      </c>
      <c r="O749" s="589">
        <v>0</v>
      </c>
      <c r="P749" s="589">
        <v>0</v>
      </c>
      <c r="Q749" s="589">
        <v>0</v>
      </c>
      <c r="R749">
        <f>SUBTOTAL(9,M749:Q749)</f>
        <v>0</v>
      </c>
      <c r="S749" s="618"/>
      <c r="T749" s="618"/>
      <c r="U749" s="618"/>
      <c r="V749" s="618"/>
      <c r="W749" s="618"/>
      <c r="X749" s="618"/>
    </row>
    <row r="750" spans="2:30" customFormat="1" ht="13.5" hidden="1" customHeight="1">
      <c r="B750" t="s">
        <v>4646</v>
      </c>
      <c r="I750" s="309" t="s">
        <v>3237</v>
      </c>
      <c r="J750">
        <v>1</v>
      </c>
      <c r="K750" s="312" t="s">
        <v>3244</v>
      </c>
      <c r="L750" s="618" t="s">
        <v>4842</v>
      </c>
      <c r="M750">
        <v>0</v>
      </c>
      <c r="N750">
        <v>0</v>
      </c>
      <c r="O750">
        <v>0</v>
      </c>
      <c r="P750">
        <v>0</v>
      </c>
      <c r="Q750">
        <v>0</v>
      </c>
      <c r="R750">
        <f t="shared" ref="R750:R823" si="50">SUBTOTAL(9,M750:Q750)</f>
        <v>0</v>
      </c>
      <c r="S750" s="618"/>
      <c r="T750" s="618"/>
      <c r="U750" s="618"/>
      <c r="V750" s="618"/>
      <c r="W750" s="618"/>
      <c r="X750" s="618"/>
    </row>
    <row r="751" spans="2:30" customFormat="1" ht="13.5" customHeight="1">
      <c r="B751" t="s">
        <v>4687</v>
      </c>
      <c r="I751" s="309" t="s">
        <v>3237</v>
      </c>
      <c r="J751">
        <v>1</v>
      </c>
      <c r="K751" s="312" t="s">
        <v>3256</v>
      </c>
      <c r="L751" s="618" t="s">
        <v>4843</v>
      </c>
      <c r="M751">
        <v>2</v>
      </c>
      <c r="N751">
        <v>1</v>
      </c>
      <c r="O751">
        <v>2</v>
      </c>
      <c r="P751">
        <v>2</v>
      </c>
      <c r="Q751">
        <v>2</v>
      </c>
      <c r="R751">
        <f t="shared" si="50"/>
        <v>9</v>
      </c>
      <c r="S751" s="618"/>
      <c r="T751" s="618"/>
      <c r="U751" s="618"/>
      <c r="V751" s="618"/>
      <c r="W751" s="618"/>
      <c r="X751" s="618"/>
    </row>
    <row r="752" spans="2:30" customFormat="1" ht="13.5" hidden="1" customHeight="1">
      <c r="B752" t="s">
        <v>4723</v>
      </c>
      <c r="I752" s="309" t="s">
        <v>3237</v>
      </c>
      <c r="J752">
        <v>1</v>
      </c>
      <c r="K752" s="312" t="s">
        <v>3249</v>
      </c>
      <c r="L752" s="618" t="s">
        <v>5032</v>
      </c>
      <c r="M752" s="495">
        <v>0</v>
      </c>
      <c r="N752" s="495">
        <v>0</v>
      </c>
      <c r="O752" s="495">
        <v>0</v>
      </c>
      <c r="P752" s="495">
        <v>0</v>
      </c>
      <c r="Q752" s="495">
        <v>0</v>
      </c>
      <c r="R752">
        <f t="shared" si="50"/>
        <v>0</v>
      </c>
      <c r="S752" s="618"/>
      <c r="T752" s="618"/>
      <c r="U752" s="618"/>
      <c r="V752" s="618"/>
      <c r="W752" s="618"/>
      <c r="X752" s="618"/>
    </row>
    <row r="753" spans="2:24" customFormat="1" ht="13.5" hidden="1" customHeight="1">
      <c r="B753" s="480" t="s">
        <v>4809</v>
      </c>
      <c r="I753" s="309" t="s">
        <v>3237</v>
      </c>
      <c r="J753">
        <v>2</v>
      </c>
      <c r="K753" s="312" t="s">
        <v>3249</v>
      </c>
      <c r="L753" s="618" t="s">
        <v>4844</v>
      </c>
      <c r="M753">
        <v>0</v>
      </c>
      <c r="N753">
        <v>2</v>
      </c>
      <c r="O753">
        <v>2</v>
      </c>
      <c r="P753">
        <v>2</v>
      </c>
      <c r="Q753">
        <v>2</v>
      </c>
      <c r="S753" s="618"/>
      <c r="T753" s="618"/>
      <c r="U753" s="618"/>
      <c r="V753" s="618"/>
      <c r="W753" s="618"/>
      <c r="X753" s="618"/>
    </row>
    <row r="754" spans="2:24" customFormat="1" ht="13.5" hidden="1" customHeight="1">
      <c r="B754" s="480" t="s">
        <v>4810</v>
      </c>
      <c r="I754" s="309" t="s">
        <v>3237</v>
      </c>
      <c r="J754">
        <v>2</v>
      </c>
      <c r="K754" s="312" t="s">
        <v>3249</v>
      </c>
      <c r="L754" s="618" t="s">
        <v>4844</v>
      </c>
      <c r="M754">
        <v>0</v>
      </c>
      <c r="N754">
        <v>0</v>
      </c>
      <c r="O754">
        <v>2</v>
      </c>
      <c r="P754">
        <v>2</v>
      </c>
      <c r="Q754">
        <v>2</v>
      </c>
      <c r="S754" s="618"/>
      <c r="T754" s="618"/>
      <c r="U754" s="618"/>
      <c r="V754" s="618"/>
      <c r="W754" s="618"/>
      <c r="X754" s="618"/>
    </row>
    <row r="755" spans="2:24" customFormat="1" ht="13.5" hidden="1" customHeight="1">
      <c r="B755" s="693" t="s">
        <v>4815</v>
      </c>
      <c r="I755" s="309" t="s">
        <v>3237</v>
      </c>
      <c r="J755">
        <v>2</v>
      </c>
      <c r="K755" s="312" t="s">
        <v>3249</v>
      </c>
      <c r="L755" s="618" t="s">
        <v>4843</v>
      </c>
      <c r="M755">
        <v>0</v>
      </c>
      <c r="N755">
        <v>0</v>
      </c>
      <c r="O755" s="589">
        <v>0</v>
      </c>
      <c r="P755">
        <v>1</v>
      </c>
      <c r="Q755">
        <v>0</v>
      </c>
      <c r="R755">
        <f t="shared" si="50"/>
        <v>0</v>
      </c>
      <c r="S755" s="618"/>
      <c r="T755" s="618"/>
      <c r="U755" s="618"/>
      <c r="V755" s="618"/>
      <c r="W755" s="618"/>
      <c r="X755" s="618"/>
    </row>
    <row r="756" spans="2:24" customFormat="1" ht="13.5" hidden="1" customHeight="1">
      <c r="B756" t="s">
        <v>4662</v>
      </c>
      <c r="I756" s="309" t="s">
        <v>3237</v>
      </c>
      <c r="J756">
        <v>2</v>
      </c>
      <c r="K756" s="312" t="s">
        <v>3244</v>
      </c>
      <c r="L756" s="618" t="s">
        <v>4842</v>
      </c>
      <c r="M756">
        <v>0</v>
      </c>
      <c r="N756">
        <v>0</v>
      </c>
      <c r="O756">
        <v>0</v>
      </c>
      <c r="P756">
        <v>0</v>
      </c>
      <c r="Q756">
        <v>0</v>
      </c>
      <c r="R756">
        <f t="shared" si="50"/>
        <v>0</v>
      </c>
      <c r="S756" s="618"/>
      <c r="T756" s="618"/>
      <c r="U756" s="618"/>
      <c r="V756" s="618"/>
      <c r="W756" s="618"/>
      <c r="X756" s="618"/>
    </row>
    <row r="757" spans="2:24" customFormat="1" ht="13.5" hidden="1" customHeight="1">
      <c r="B757" t="s">
        <v>4663</v>
      </c>
      <c r="I757" s="309" t="s">
        <v>3237</v>
      </c>
      <c r="J757">
        <v>5</v>
      </c>
      <c r="K757" s="312" t="s">
        <v>3249</v>
      </c>
      <c r="L757" s="618" t="s">
        <v>4842</v>
      </c>
      <c r="M757">
        <v>0</v>
      </c>
      <c r="N757">
        <v>0</v>
      </c>
      <c r="O757">
        <v>0</v>
      </c>
      <c r="P757">
        <v>0</v>
      </c>
      <c r="Q757">
        <v>0</v>
      </c>
      <c r="R757">
        <f t="shared" si="50"/>
        <v>0</v>
      </c>
      <c r="S757" s="618"/>
      <c r="T757" s="618"/>
      <c r="U757" s="618"/>
      <c r="V757" s="618"/>
      <c r="W757" s="618"/>
      <c r="X757" s="618"/>
    </row>
    <row r="758" spans="2:24" customFormat="1" ht="13.5" hidden="1" customHeight="1">
      <c r="B758" t="s">
        <v>4724</v>
      </c>
      <c r="I758" s="309" t="s">
        <v>3237</v>
      </c>
      <c r="J758">
        <v>6</v>
      </c>
      <c r="K758" s="312" t="s">
        <v>3244</v>
      </c>
      <c r="L758" s="618" t="s">
        <v>4842</v>
      </c>
      <c r="M758">
        <v>0</v>
      </c>
      <c r="N758">
        <v>0</v>
      </c>
      <c r="O758">
        <v>0</v>
      </c>
      <c r="P758">
        <v>0</v>
      </c>
      <c r="Q758">
        <v>0</v>
      </c>
      <c r="R758">
        <f t="shared" si="50"/>
        <v>0</v>
      </c>
      <c r="S758" s="618"/>
      <c r="T758" s="618"/>
      <c r="U758" s="618"/>
      <c r="V758" s="618"/>
      <c r="W758" s="618"/>
      <c r="X758" s="618"/>
    </row>
    <row r="759" spans="2:24" customFormat="1" ht="13.5" hidden="1" customHeight="1">
      <c r="B759" s="480" t="s">
        <v>4805</v>
      </c>
      <c r="I759" s="309" t="s">
        <v>3237</v>
      </c>
      <c r="J759">
        <v>7</v>
      </c>
      <c r="K759" s="312" t="s">
        <v>3249</v>
      </c>
      <c r="L759" s="618" t="s">
        <v>4844</v>
      </c>
      <c r="M759">
        <v>0</v>
      </c>
      <c r="N759">
        <v>2</v>
      </c>
      <c r="O759">
        <v>2</v>
      </c>
      <c r="P759">
        <v>2</v>
      </c>
      <c r="Q759">
        <v>2</v>
      </c>
      <c r="S759" s="618"/>
      <c r="T759" s="618"/>
      <c r="U759" s="618"/>
      <c r="V759" s="618"/>
      <c r="W759" s="618"/>
      <c r="X759" s="618"/>
    </row>
    <row r="760" spans="2:24" customFormat="1" ht="14">
      <c r="B760" t="s">
        <v>4688</v>
      </c>
      <c r="I760" s="309" t="s">
        <v>3237</v>
      </c>
      <c r="J760">
        <v>7</v>
      </c>
      <c r="K760" s="312" t="s">
        <v>3239</v>
      </c>
      <c r="L760" s="618" t="s">
        <v>4843</v>
      </c>
      <c r="M760">
        <v>1</v>
      </c>
      <c r="N760">
        <v>1</v>
      </c>
      <c r="O760">
        <v>1</v>
      </c>
      <c r="P760">
        <v>1</v>
      </c>
      <c r="Q760">
        <v>1</v>
      </c>
      <c r="R760">
        <f t="shared" si="50"/>
        <v>5</v>
      </c>
      <c r="S760" s="618"/>
      <c r="T760" s="618"/>
      <c r="U760" s="618"/>
      <c r="V760" s="618"/>
      <c r="W760" s="618"/>
      <c r="X760" s="618"/>
    </row>
    <row r="761" spans="2:24" customFormat="1" ht="14">
      <c r="B761" s="480" t="s">
        <v>5577</v>
      </c>
      <c r="I761" s="309" t="s">
        <v>3237</v>
      </c>
      <c r="J761">
        <v>9</v>
      </c>
      <c r="K761" s="312" t="s">
        <v>3239</v>
      </c>
      <c r="L761" s="618" t="s">
        <v>4843</v>
      </c>
      <c r="M761" s="589">
        <v>0</v>
      </c>
      <c r="N761" s="589">
        <v>0</v>
      </c>
      <c r="O761">
        <v>1</v>
      </c>
      <c r="P761">
        <v>1</v>
      </c>
      <c r="Q761">
        <v>1</v>
      </c>
      <c r="R761">
        <f t="shared" si="50"/>
        <v>3</v>
      </c>
      <c r="S761" s="618"/>
      <c r="T761" s="618"/>
      <c r="U761" s="618"/>
      <c r="V761" s="618"/>
      <c r="W761" s="618"/>
      <c r="X761" s="618"/>
    </row>
    <row r="762" spans="2:24" customFormat="1" ht="13.5" hidden="1" customHeight="1">
      <c r="B762" t="s">
        <v>4682</v>
      </c>
      <c r="I762" s="309" t="s">
        <v>3281</v>
      </c>
      <c r="J762">
        <v>1</v>
      </c>
      <c r="K762" s="312" t="s">
        <v>3249</v>
      </c>
      <c r="L762" s="618" t="s">
        <v>5057</v>
      </c>
      <c r="M762">
        <v>0</v>
      </c>
      <c r="N762">
        <v>0</v>
      </c>
      <c r="O762">
        <v>0</v>
      </c>
      <c r="P762">
        <v>0</v>
      </c>
      <c r="Q762">
        <v>0</v>
      </c>
      <c r="R762">
        <f t="shared" si="50"/>
        <v>0</v>
      </c>
      <c r="S762" s="618"/>
      <c r="T762" s="618"/>
      <c r="U762" s="618"/>
      <c r="V762" s="618"/>
      <c r="W762" s="618"/>
      <c r="X762" s="618"/>
    </row>
    <row r="763" spans="2:24" customFormat="1" ht="13.5" customHeight="1">
      <c r="B763" s="693" t="s">
        <v>4726</v>
      </c>
      <c r="I763" s="309" t="s">
        <v>3281</v>
      </c>
      <c r="J763">
        <v>1</v>
      </c>
      <c r="K763" s="312" t="s">
        <v>3256</v>
      </c>
      <c r="L763" s="618" t="s">
        <v>4843</v>
      </c>
      <c r="M763">
        <v>0</v>
      </c>
      <c r="N763">
        <v>0</v>
      </c>
      <c r="O763">
        <v>1</v>
      </c>
      <c r="P763">
        <v>0</v>
      </c>
      <c r="Q763">
        <v>0</v>
      </c>
      <c r="R763">
        <f t="shared" si="50"/>
        <v>1</v>
      </c>
      <c r="S763" s="618"/>
      <c r="T763" s="618"/>
      <c r="U763" s="618"/>
      <c r="V763" s="618"/>
      <c r="W763" s="618"/>
      <c r="X763" s="618"/>
    </row>
    <row r="764" spans="2:24" customFormat="1" ht="13.5" hidden="1" customHeight="1">
      <c r="B764" t="s">
        <v>4683</v>
      </c>
      <c r="I764" s="309" t="s">
        <v>3281</v>
      </c>
      <c r="J764">
        <v>1</v>
      </c>
      <c r="K764" s="312" t="s">
        <v>3244</v>
      </c>
      <c r="L764" s="618" t="s">
        <v>4842</v>
      </c>
      <c r="M764">
        <v>0</v>
      </c>
      <c r="N764">
        <v>0</v>
      </c>
      <c r="O764">
        <v>0</v>
      </c>
      <c r="P764">
        <v>0</v>
      </c>
      <c r="Q764">
        <v>0</v>
      </c>
      <c r="R764">
        <f t="shared" si="50"/>
        <v>0</v>
      </c>
      <c r="S764" s="618"/>
      <c r="T764" s="618"/>
      <c r="U764" s="618"/>
      <c r="V764" s="618"/>
      <c r="W764" s="618"/>
      <c r="X764" s="618"/>
    </row>
    <row r="765" spans="2:24" customFormat="1" ht="13.5" hidden="1" customHeight="1">
      <c r="B765" s="480" t="s">
        <v>4798</v>
      </c>
      <c r="I765" s="309" t="s">
        <v>3281</v>
      </c>
      <c r="J765">
        <v>2</v>
      </c>
      <c r="K765" s="312" t="s">
        <v>3249</v>
      </c>
      <c r="L765" s="618" t="s">
        <v>4844</v>
      </c>
      <c r="M765">
        <v>0</v>
      </c>
      <c r="N765">
        <v>2</v>
      </c>
      <c r="O765">
        <v>2</v>
      </c>
      <c r="P765">
        <v>2</v>
      </c>
      <c r="Q765">
        <v>2</v>
      </c>
      <c r="S765" s="618"/>
      <c r="T765" s="618"/>
      <c r="U765" s="618"/>
      <c r="V765" s="618"/>
      <c r="W765" s="618"/>
      <c r="X765" s="618"/>
    </row>
    <row r="766" spans="2:24" customFormat="1" ht="13.5" hidden="1" customHeight="1">
      <c r="B766" t="s">
        <v>4719</v>
      </c>
      <c r="I766" s="309" t="s">
        <v>3281</v>
      </c>
      <c r="J766">
        <v>2</v>
      </c>
      <c r="K766" s="312" t="s">
        <v>3249</v>
      </c>
      <c r="L766" s="618" t="s">
        <v>4842</v>
      </c>
      <c r="M766">
        <v>0</v>
      </c>
      <c r="N766">
        <v>0</v>
      </c>
      <c r="O766">
        <v>0</v>
      </c>
      <c r="P766">
        <v>0</v>
      </c>
      <c r="Q766">
        <v>0</v>
      </c>
      <c r="R766">
        <f t="shared" si="50"/>
        <v>0</v>
      </c>
      <c r="S766" s="618"/>
      <c r="T766" s="618"/>
      <c r="U766" s="618"/>
      <c r="V766" s="618"/>
      <c r="W766" s="618"/>
      <c r="X766" s="618"/>
    </row>
    <row r="767" spans="2:24" customFormat="1" ht="13.5" hidden="1" customHeight="1">
      <c r="B767" t="s">
        <v>4665</v>
      </c>
      <c r="I767" s="309" t="s">
        <v>3281</v>
      </c>
      <c r="J767">
        <v>2</v>
      </c>
      <c r="K767" s="312" t="s">
        <v>3244</v>
      </c>
      <c r="L767" s="618" t="s">
        <v>4842</v>
      </c>
      <c r="M767">
        <v>0</v>
      </c>
      <c r="N767">
        <v>0</v>
      </c>
      <c r="O767">
        <v>0</v>
      </c>
      <c r="P767">
        <v>0</v>
      </c>
      <c r="Q767">
        <v>0</v>
      </c>
      <c r="R767">
        <f t="shared" si="50"/>
        <v>0</v>
      </c>
      <c r="S767" s="618"/>
      <c r="T767" s="618"/>
      <c r="U767" s="618"/>
      <c r="V767" s="618"/>
      <c r="W767" s="618"/>
      <c r="X767" s="618"/>
    </row>
    <row r="768" spans="2:24" customFormat="1" ht="13.5" hidden="1" customHeight="1">
      <c r="B768" s="480" t="s">
        <v>4811</v>
      </c>
      <c r="I768" s="309" t="s">
        <v>3281</v>
      </c>
      <c r="J768">
        <v>3</v>
      </c>
      <c r="K768" s="312" t="s">
        <v>3249</v>
      </c>
      <c r="L768" s="618" t="s">
        <v>4844</v>
      </c>
      <c r="M768">
        <v>0</v>
      </c>
      <c r="N768">
        <v>2</v>
      </c>
      <c r="O768">
        <v>2</v>
      </c>
      <c r="P768">
        <v>2</v>
      </c>
      <c r="Q768">
        <v>2</v>
      </c>
      <c r="S768" s="618"/>
      <c r="T768" s="618"/>
      <c r="U768" s="618"/>
      <c r="V768" s="618"/>
      <c r="W768" s="618"/>
      <c r="X768" s="618"/>
    </row>
    <row r="769" spans="2:30" customFormat="1" ht="13.5" hidden="1" customHeight="1">
      <c r="B769" s="480" t="s">
        <v>4813</v>
      </c>
      <c r="I769" s="309" t="s">
        <v>3281</v>
      </c>
      <c r="J769">
        <v>3</v>
      </c>
      <c r="K769" s="312" t="s">
        <v>3249</v>
      </c>
      <c r="L769" s="618" t="s">
        <v>4843</v>
      </c>
      <c r="M769">
        <v>0</v>
      </c>
      <c r="N769">
        <v>1</v>
      </c>
      <c r="O769">
        <v>0</v>
      </c>
      <c r="P769">
        <v>0</v>
      </c>
      <c r="Q769">
        <v>0</v>
      </c>
      <c r="R769">
        <f t="shared" si="50"/>
        <v>0</v>
      </c>
      <c r="S769" s="618"/>
      <c r="T769" s="618"/>
      <c r="U769" s="618"/>
      <c r="V769" s="618"/>
      <c r="W769" s="618"/>
      <c r="X769" s="618"/>
    </row>
    <row r="770" spans="2:30" customFormat="1" ht="13.5" hidden="1" customHeight="1">
      <c r="B770" t="s">
        <v>4720</v>
      </c>
      <c r="I770" s="309" t="s">
        <v>3281</v>
      </c>
      <c r="J770">
        <v>3</v>
      </c>
      <c r="K770" s="312" t="s">
        <v>3244</v>
      </c>
      <c r="L770" s="618" t="s">
        <v>4842</v>
      </c>
      <c r="M770">
        <v>0</v>
      </c>
      <c r="N770">
        <v>0</v>
      </c>
      <c r="O770">
        <v>0</v>
      </c>
      <c r="P770">
        <v>0</v>
      </c>
      <c r="Q770">
        <v>0</v>
      </c>
      <c r="R770">
        <f t="shared" si="50"/>
        <v>0</v>
      </c>
      <c r="S770" s="618"/>
      <c r="T770" s="618"/>
      <c r="U770" s="618"/>
      <c r="V770" s="618"/>
      <c r="W770" s="618"/>
      <c r="X770" s="618"/>
    </row>
    <row r="771" spans="2:30" s="705" customFormat="1" ht="14.25" customHeight="1">
      <c r="B771" s="710" t="s">
        <v>5030</v>
      </c>
      <c r="I771" s="309" t="s">
        <v>3281</v>
      </c>
      <c r="J771" s="705">
        <v>3</v>
      </c>
      <c r="K771" s="312" t="s">
        <v>3256</v>
      </c>
      <c r="L771" s="618" t="s">
        <v>4843</v>
      </c>
      <c r="M771" s="589">
        <v>0</v>
      </c>
      <c r="N771">
        <v>1</v>
      </c>
      <c r="O771">
        <v>1</v>
      </c>
      <c r="P771">
        <v>0</v>
      </c>
      <c r="Q771">
        <v>2</v>
      </c>
      <c r="R771">
        <f t="shared" si="50"/>
        <v>4</v>
      </c>
      <c r="S771" s="618"/>
      <c r="T771" s="618"/>
      <c r="U771" s="618"/>
      <c r="V771" s="618"/>
      <c r="W771" s="618"/>
      <c r="X771" s="618"/>
      <c r="Y771"/>
      <c r="Z771"/>
      <c r="AA771"/>
      <c r="AB771"/>
      <c r="AC771"/>
      <c r="AD771"/>
    </row>
    <row r="772" spans="2:30" customFormat="1" ht="14">
      <c r="B772" s="480" t="s">
        <v>4751</v>
      </c>
      <c r="I772" s="309" t="s">
        <v>3281</v>
      </c>
      <c r="J772">
        <v>4</v>
      </c>
      <c r="K772" s="312" t="s">
        <v>3239</v>
      </c>
      <c r="L772" s="618" t="s">
        <v>4843</v>
      </c>
      <c r="M772" s="589">
        <v>0</v>
      </c>
      <c r="N772" s="589">
        <v>0</v>
      </c>
      <c r="O772">
        <v>1</v>
      </c>
      <c r="P772">
        <v>1</v>
      </c>
      <c r="Q772" s="589">
        <v>0</v>
      </c>
      <c r="R772">
        <f t="shared" si="50"/>
        <v>2</v>
      </c>
      <c r="S772" s="618"/>
      <c r="T772" s="618"/>
      <c r="U772" s="618"/>
      <c r="V772" s="618"/>
      <c r="W772" s="618"/>
      <c r="X772" s="618"/>
    </row>
    <row r="773" spans="2:30" customFormat="1" ht="13.5" hidden="1" customHeight="1">
      <c r="B773" s="480" t="s">
        <v>4812</v>
      </c>
      <c r="I773" s="309" t="s">
        <v>3281</v>
      </c>
      <c r="J773">
        <v>5</v>
      </c>
      <c r="K773" s="312" t="s">
        <v>3249</v>
      </c>
      <c r="L773" s="618" t="s">
        <v>4844</v>
      </c>
      <c r="M773">
        <v>0</v>
      </c>
      <c r="N773">
        <v>2</v>
      </c>
      <c r="O773">
        <v>2</v>
      </c>
      <c r="P773">
        <v>2</v>
      </c>
      <c r="Q773">
        <v>2</v>
      </c>
      <c r="S773" s="618"/>
      <c r="T773" s="618"/>
      <c r="U773" s="618"/>
      <c r="V773" s="618"/>
      <c r="W773" s="618"/>
      <c r="X773" s="618"/>
    </row>
    <row r="774" spans="2:30" customFormat="1" ht="14">
      <c r="B774" s="480" t="s">
        <v>4749</v>
      </c>
      <c r="I774" s="309" t="s">
        <v>3281</v>
      </c>
      <c r="J774">
        <v>6</v>
      </c>
      <c r="K774" s="312" t="s">
        <v>3239</v>
      </c>
      <c r="L774" s="618" t="s">
        <v>4843</v>
      </c>
      <c r="M774">
        <v>1</v>
      </c>
      <c r="N774" s="589">
        <v>0</v>
      </c>
      <c r="O774">
        <v>1</v>
      </c>
      <c r="P774">
        <v>1</v>
      </c>
      <c r="Q774">
        <v>1</v>
      </c>
      <c r="R774">
        <f t="shared" si="50"/>
        <v>4</v>
      </c>
      <c r="S774" s="618"/>
      <c r="T774" s="618"/>
      <c r="U774" s="618"/>
      <c r="V774" s="618"/>
      <c r="W774" s="618"/>
      <c r="X774" s="618"/>
    </row>
    <row r="775" spans="2:30" customFormat="1" ht="13.5" hidden="1" customHeight="1">
      <c r="B775" t="s">
        <v>4664</v>
      </c>
      <c r="I775" s="309" t="s">
        <v>3267</v>
      </c>
      <c r="J775">
        <v>1</v>
      </c>
      <c r="K775" s="312" t="s">
        <v>3249</v>
      </c>
      <c r="L775" s="618" t="s">
        <v>4843</v>
      </c>
      <c r="M775">
        <v>1</v>
      </c>
      <c r="N775">
        <v>0</v>
      </c>
      <c r="O775">
        <v>0</v>
      </c>
      <c r="P775">
        <v>0</v>
      </c>
      <c r="Q775">
        <v>0</v>
      </c>
      <c r="R775">
        <f t="shared" si="50"/>
        <v>0</v>
      </c>
      <c r="S775" s="618"/>
      <c r="T775" s="618"/>
      <c r="U775" s="618"/>
      <c r="V775" s="618"/>
      <c r="W775" s="618"/>
      <c r="X775" s="618"/>
    </row>
    <row r="776" spans="2:30" customFormat="1" ht="13.5" hidden="1" customHeight="1">
      <c r="B776" t="s">
        <v>4708</v>
      </c>
      <c r="I776" s="309" t="s">
        <v>3267</v>
      </c>
      <c r="J776">
        <v>1</v>
      </c>
      <c r="K776" s="312" t="s">
        <v>3249</v>
      </c>
      <c r="L776" s="618" t="s">
        <v>5040</v>
      </c>
      <c r="M776">
        <v>0</v>
      </c>
      <c r="N776">
        <v>0</v>
      </c>
      <c r="O776">
        <v>0</v>
      </c>
      <c r="P776">
        <v>0</v>
      </c>
      <c r="Q776">
        <v>0</v>
      </c>
      <c r="R776">
        <f t="shared" si="50"/>
        <v>0</v>
      </c>
      <c r="S776" s="618"/>
      <c r="T776" s="618"/>
      <c r="U776" s="618"/>
      <c r="V776" s="618"/>
      <c r="W776" s="618"/>
      <c r="X776" s="618"/>
    </row>
    <row r="777" spans="2:30" customFormat="1" ht="13.5" hidden="1" customHeight="1">
      <c r="B777" t="s">
        <v>4691</v>
      </c>
      <c r="I777" s="309" t="s">
        <v>3267</v>
      </c>
      <c r="J777">
        <v>1</v>
      </c>
      <c r="K777" s="312" t="s">
        <v>3244</v>
      </c>
      <c r="L777" s="618" t="s">
        <v>4842</v>
      </c>
      <c r="M777">
        <v>0</v>
      </c>
      <c r="N777">
        <v>0</v>
      </c>
      <c r="O777">
        <v>0</v>
      </c>
      <c r="P777">
        <v>0</v>
      </c>
      <c r="Q777">
        <v>0</v>
      </c>
      <c r="R777">
        <f t="shared" si="50"/>
        <v>0</v>
      </c>
      <c r="S777" s="618"/>
      <c r="T777" s="618"/>
      <c r="U777" s="618"/>
      <c r="V777" s="618"/>
      <c r="W777" s="618"/>
      <c r="X777" s="618"/>
    </row>
    <row r="778" spans="2:30" customFormat="1" ht="13.5" hidden="1" customHeight="1">
      <c r="B778" t="s">
        <v>4709</v>
      </c>
      <c r="I778" s="309" t="s">
        <v>3267</v>
      </c>
      <c r="J778">
        <v>1</v>
      </c>
      <c r="K778" s="312" t="s">
        <v>3244</v>
      </c>
      <c r="L778" s="618" t="s">
        <v>5012</v>
      </c>
      <c r="M778">
        <v>0</v>
      </c>
      <c r="N778">
        <v>0</v>
      </c>
      <c r="O778">
        <v>0</v>
      </c>
      <c r="P778">
        <v>0</v>
      </c>
      <c r="Q778">
        <v>0</v>
      </c>
      <c r="R778">
        <f t="shared" si="50"/>
        <v>0</v>
      </c>
      <c r="S778" s="618"/>
      <c r="T778" s="618"/>
      <c r="U778" s="618"/>
      <c r="V778" s="618"/>
      <c r="W778" s="618"/>
      <c r="X778" s="618"/>
    </row>
    <row r="779" spans="2:30" customFormat="1" ht="14">
      <c r="B779" s="480" t="s">
        <v>4758</v>
      </c>
      <c r="I779" s="309" t="s">
        <v>3267</v>
      </c>
      <c r="J779">
        <v>3</v>
      </c>
      <c r="K779" s="312" t="s">
        <v>3239</v>
      </c>
      <c r="L779" s="618" t="s">
        <v>4843</v>
      </c>
      <c r="M779">
        <v>1</v>
      </c>
      <c r="N779">
        <v>1</v>
      </c>
      <c r="O779" s="589">
        <v>0</v>
      </c>
      <c r="P779">
        <v>1</v>
      </c>
      <c r="Q779">
        <v>1</v>
      </c>
      <c r="R779">
        <f t="shared" si="50"/>
        <v>4</v>
      </c>
      <c r="S779" s="618"/>
      <c r="T779" s="618"/>
      <c r="U779" s="618"/>
      <c r="V779" s="618"/>
      <c r="W779" s="618"/>
      <c r="X779" s="618"/>
    </row>
    <row r="780" spans="2:30" customFormat="1" ht="13.5" hidden="1" customHeight="1">
      <c r="B780" t="s">
        <v>4707</v>
      </c>
      <c r="I780" s="309" t="s">
        <v>3267</v>
      </c>
      <c r="J780">
        <v>4</v>
      </c>
      <c r="K780" s="312" t="s">
        <v>3244</v>
      </c>
      <c r="L780" s="618" t="s">
        <v>4842</v>
      </c>
      <c r="M780">
        <v>0</v>
      </c>
      <c r="N780">
        <v>0</v>
      </c>
      <c r="O780">
        <v>0</v>
      </c>
      <c r="P780">
        <v>0</v>
      </c>
      <c r="Q780">
        <v>0</v>
      </c>
      <c r="R780">
        <f t="shared" si="50"/>
        <v>0</v>
      </c>
      <c r="S780" s="618"/>
      <c r="T780" s="618"/>
      <c r="U780" s="618"/>
      <c r="V780" s="618"/>
      <c r="W780" s="618"/>
      <c r="X780" s="618"/>
    </row>
    <row r="781" spans="2:30" customFormat="1" ht="13.5" customHeight="1">
      <c r="B781" t="s">
        <v>4689</v>
      </c>
      <c r="I781" s="309" t="s">
        <v>3267</v>
      </c>
      <c r="J781">
        <v>5</v>
      </c>
      <c r="K781" s="312" t="s">
        <v>3256</v>
      </c>
      <c r="L781" s="618" t="s">
        <v>4843</v>
      </c>
      <c r="M781">
        <v>1</v>
      </c>
      <c r="N781">
        <v>1</v>
      </c>
      <c r="O781">
        <v>2</v>
      </c>
      <c r="P781">
        <v>0</v>
      </c>
      <c r="Q781">
        <v>0</v>
      </c>
      <c r="R781">
        <f t="shared" si="50"/>
        <v>4</v>
      </c>
      <c r="S781" s="618"/>
      <c r="T781" s="618"/>
      <c r="U781" s="618"/>
      <c r="V781" s="618"/>
      <c r="W781" s="618"/>
      <c r="X781" s="618"/>
    </row>
    <row r="782" spans="2:30" customFormat="1" ht="14">
      <c r="B782" s="480" t="s">
        <v>4746</v>
      </c>
      <c r="I782" s="309" t="s">
        <v>3267</v>
      </c>
      <c r="J782">
        <v>5</v>
      </c>
      <c r="K782" s="312" t="s">
        <v>3239</v>
      </c>
      <c r="L782" s="618" t="s">
        <v>4843</v>
      </c>
      <c r="M782" s="589">
        <v>0</v>
      </c>
      <c r="N782">
        <v>1</v>
      </c>
      <c r="O782" s="589">
        <v>0</v>
      </c>
      <c r="P782">
        <v>1</v>
      </c>
      <c r="Q782">
        <v>1</v>
      </c>
      <c r="R782">
        <f t="shared" si="50"/>
        <v>3</v>
      </c>
      <c r="S782" s="618"/>
      <c r="T782" s="618"/>
      <c r="U782" s="618"/>
      <c r="V782" s="618"/>
      <c r="W782" s="618"/>
      <c r="X782" s="618"/>
    </row>
    <row r="783" spans="2:30" customFormat="1" ht="13.5" hidden="1" customHeight="1">
      <c r="B783" t="s">
        <v>4690</v>
      </c>
      <c r="I783" s="309" t="s">
        <v>3267</v>
      </c>
      <c r="J783">
        <v>6</v>
      </c>
      <c r="K783" s="312" t="s">
        <v>3249</v>
      </c>
      <c r="L783" s="618" t="s">
        <v>4842</v>
      </c>
      <c r="M783">
        <v>0</v>
      </c>
      <c r="N783">
        <v>0</v>
      </c>
      <c r="O783">
        <v>0</v>
      </c>
      <c r="P783">
        <v>0</v>
      </c>
      <c r="Q783">
        <v>0</v>
      </c>
      <c r="R783">
        <f t="shared" si="50"/>
        <v>0</v>
      </c>
      <c r="S783" s="618"/>
      <c r="T783" s="618"/>
      <c r="U783" s="618"/>
      <c r="V783" s="618"/>
      <c r="W783" s="618"/>
      <c r="X783" s="618"/>
    </row>
    <row r="784" spans="2:30" customFormat="1" ht="13.5" hidden="1" customHeight="1">
      <c r="B784" s="480" t="s">
        <v>4806</v>
      </c>
      <c r="I784" s="309" t="s">
        <v>3267</v>
      </c>
      <c r="J784">
        <v>7</v>
      </c>
      <c r="K784" s="312" t="s">
        <v>3244</v>
      </c>
      <c r="L784" s="618" t="s">
        <v>4844</v>
      </c>
      <c r="M784">
        <v>0</v>
      </c>
      <c r="N784">
        <v>2</v>
      </c>
      <c r="O784">
        <v>2</v>
      </c>
      <c r="P784">
        <v>2</v>
      </c>
      <c r="Q784">
        <v>2</v>
      </c>
      <c r="S784" s="618"/>
      <c r="T784" s="618"/>
      <c r="U784" s="618"/>
      <c r="V784" s="618"/>
      <c r="W784" s="618"/>
      <c r="X784" s="618"/>
    </row>
    <row r="785" spans="2:24" customFormat="1" ht="13.5" customHeight="1">
      <c r="B785" t="s">
        <v>4710</v>
      </c>
      <c r="I785" s="309" t="s">
        <v>3267</v>
      </c>
      <c r="J785">
        <v>8</v>
      </c>
      <c r="K785" s="312" t="s">
        <v>3256</v>
      </c>
      <c r="L785" s="618" t="s">
        <v>4843</v>
      </c>
      <c r="M785">
        <v>1</v>
      </c>
      <c r="N785">
        <v>1</v>
      </c>
      <c r="O785">
        <v>2</v>
      </c>
      <c r="P785">
        <v>2</v>
      </c>
      <c r="Q785">
        <v>1</v>
      </c>
      <c r="R785">
        <f t="shared" si="50"/>
        <v>7</v>
      </c>
      <c r="S785" s="618"/>
      <c r="T785" s="618"/>
      <c r="U785" s="618"/>
      <c r="V785" s="618"/>
      <c r="W785" s="618"/>
      <c r="X785" s="618"/>
    </row>
    <row r="786" spans="2:24" customFormat="1" ht="13.5" hidden="1" customHeight="1">
      <c r="B786" t="s">
        <v>4643</v>
      </c>
      <c r="I786" s="547" t="s">
        <v>3339</v>
      </c>
      <c r="J786">
        <v>1</v>
      </c>
      <c r="K786" s="312" t="s">
        <v>3249</v>
      </c>
      <c r="L786" s="618" t="s">
        <v>4842</v>
      </c>
      <c r="M786">
        <v>0</v>
      </c>
      <c r="N786">
        <v>0</v>
      </c>
      <c r="O786">
        <v>0</v>
      </c>
      <c r="P786">
        <v>0</v>
      </c>
      <c r="Q786">
        <v>0</v>
      </c>
      <c r="R786">
        <f t="shared" si="50"/>
        <v>0</v>
      </c>
      <c r="S786" s="618"/>
      <c r="T786" s="618"/>
      <c r="U786" s="618"/>
      <c r="V786" s="618"/>
      <c r="W786" s="618"/>
      <c r="X786" s="618"/>
    </row>
    <row r="787" spans="2:24" customFormat="1" ht="13.5" hidden="1" customHeight="1">
      <c r="B787" t="s">
        <v>4678</v>
      </c>
      <c r="I787" s="547" t="s">
        <v>3339</v>
      </c>
      <c r="J787">
        <v>1</v>
      </c>
      <c r="K787" s="312" t="s">
        <v>3244</v>
      </c>
      <c r="L787" s="618" t="s">
        <v>4842</v>
      </c>
      <c r="M787">
        <v>0</v>
      </c>
      <c r="N787">
        <v>0</v>
      </c>
      <c r="O787">
        <v>0</v>
      </c>
      <c r="P787">
        <v>0</v>
      </c>
      <c r="Q787">
        <v>0</v>
      </c>
      <c r="R787">
        <f t="shared" si="50"/>
        <v>0</v>
      </c>
      <c r="S787" s="618"/>
      <c r="T787" s="618"/>
      <c r="U787" s="618"/>
      <c r="V787" s="618"/>
      <c r="W787" s="618"/>
      <c r="X787" s="618"/>
    </row>
    <row r="788" spans="2:24" customFormat="1" ht="13.5" hidden="1" customHeight="1">
      <c r="B788" s="480" t="s">
        <v>4799</v>
      </c>
      <c r="I788" s="547" t="s">
        <v>3339</v>
      </c>
      <c r="J788">
        <v>2</v>
      </c>
      <c r="K788" s="312" t="s">
        <v>3249</v>
      </c>
      <c r="L788" s="618" t="s">
        <v>4844</v>
      </c>
      <c r="M788">
        <v>0</v>
      </c>
      <c r="N788">
        <v>2</v>
      </c>
      <c r="O788">
        <v>2</v>
      </c>
      <c r="P788">
        <v>2</v>
      </c>
      <c r="Q788">
        <v>2</v>
      </c>
      <c r="S788" s="618"/>
      <c r="T788" s="618"/>
      <c r="U788" s="618"/>
      <c r="V788" s="618"/>
      <c r="W788" s="618"/>
      <c r="X788" s="618"/>
    </row>
    <row r="789" spans="2:24" customFormat="1" ht="13.5" customHeight="1">
      <c r="B789" t="s">
        <v>4659</v>
      </c>
      <c r="I789" s="547" t="s">
        <v>3339</v>
      </c>
      <c r="J789">
        <v>2</v>
      </c>
      <c r="K789" s="312" t="s">
        <v>3256</v>
      </c>
      <c r="L789" s="618" t="s">
        <v>4843</v>
      </c>
      <c r="M789">
        <v>1</v>
      </c>
      <c r="N789">
        <v>2</v>
      </c>
      <c r="O789">
        <v>0</v>
      </c>
      <c r="P789">
        <v>2</v>
      </c>
      <c r="Q789">
        <v>1</v>
      </c>
      <c r="R789">
        <f t="shared" si="50"/>
        <v>6</v>
      </c>
      <c r="S789" s="618"/>
      <c r="T789" s="618"/>
      <c r="U789" s="618"/>
      <c r="V789" s="618"/>
      <c r="W789" s="618"/>
      <c r="X789" s="618"/>
    </row>
    <row r="790" spans="2:24" customFormat="1" ht="13.5" hidden="1" customHeight="1">
      <c r="B790" s="480" t="s">
        <v>4794</v>
      </c>
      <c r="I790" s="547" t="s">
        <v>3339</v>
      </c>
      <c r="J790">
        <v>3</v>
      </c>
      <c r="K790" s="312" t="s">
        <v>3249</v>
      </c>
      <c r="L790" s="618" t="s">
        <v>4843</v>
      </c>
      <c r="M790">
        <v>1</v>
      </c>
      <c r="N790" s="589">
        <v>0</v>
      </c>
      <c r="O790">
        <v>0</v>
      </c>
      <c r="P790" s="589">
        <v>0</v>
      </c>
      <c r="Q790">
        <v>0</v>
      </c>
      <c r="R790">
        <f t="shared" si="50"/>
        <v>0</v>
      </c>
      <c r="S790" s="618"/>
      <c r="T790" s="618"/>
      <c r="U790" s="618"/>
      <c r="V790" s="618"/>
      <c r="W790" s="618"/>
      <c r="X790" s="618"/>
    </row>
    <row r="791" spans="2:24" customFormat="1" ht="13.5" hidden="1" customHeight="1">
      <c r="B791" t="s">
        <v>4718</v>
      </c>
      <c r="I791" s="547" t="s">
        <v>3339</v>
      </c>
      <c r="J791">
        <v>3</v>
      </c>
      <c r="K791" s="312" t="s">
        <v>3244</v>
      </c>
      <c r="L791" s="618" t="s">
        <v>4842</v>
      </c>
      <c r="M791">
        <v>0</v>
      </c>
      <c r="N791">
        <v>0</v>
      </c>
      <c r="O791">
        <v>0</v>
      </c>
      <c r="P791">
        <v>0</v>
      </c>
      <c r="Q791">
        <v>0</v>
      </c>
      <c r="R791">
        <f t="shared" si="50"/>
        <v>0</v>
      </c>
      <c r="S791" s="618"/>
      <c r="T791" s="618"/>
      <c r="U791" s="618"/>
      <c r="V791" s="618"/>
      <c r="W791" s="618"/>
      <c r="X791" s="618"/>
    </row>
    <row r="792" spans="2:24" customFormat="1" ht="14">
      <c r="B792" s="480" t="s">
        <v>4754</v>
      </c>
      <c r="I792" s="547" t="s">
        <v>3339</v>
      </c>
      <c r="J792">
        <v>3</v>
      </c>
      <c r="K792" s="312" t="s">
        <v>3239</v>
      </c>
      <c r="L792" s="618" t="s">
        <v>4843</v>
      </c>
      <c r="M792">
        <v>1</v>
      </c>
      <c r="N792">
        <v>1</v>
      </c>
      <c r="O792">
        <v>1</v>
      </c>
      <c r="P792" s="589">
        <v>0</v>
      </c>
      <c r="Q792" s="589">
        <v>0</v>
      </c>
      <c r="R792">
        <f t="shared" si="50"/>
        <v>3</v>
      </c>
      <c r="S792" s="618"/>
      <c r="T792" s="618"/>
      <c r="U792" s="618"/>
      <c r="V792" s="618"/>
      <c r="W792" s="618"/>
      <c r="X792" s="618"/>
    </row>
    <row r="793" spans="2:24" customFormat="1" ht="13.5" customHeight="1">
      <c r="B793" t="s">
        <v>4655</v>
      </c>
      <c r="I793" s="547" t="s">
        <v>3339</v>
      </c>
      <c r="J793">
        <v>4</v>
      </c>
      <c r="K793" s="312" t="s">
        <v>3256</v>
      </c>
      <c r="L793" s="618" t="s">
        <v>4843</v>
      </c>
      <c r="M793">
        <v>1</v>
      </c>
      <c r="N793">
        <v>0</v>
      </c>
      <c r="O793">
        <v>0</v>
      </c>
      <c r="P793">
        <v>0</v>
      </c>
      <c r="Q793">
        <v>0</v>
      </c>
      <c r="R793">
        <f t="shared" si="50"/>
        <v>1</v>
      </c>
      <c r="S793" s="618"/>
      <c r="T793" s="618"/>
      <c r="U793" s="618"/>
      <c r="V793" s="618"/>
      <c r="W793" s="618"/>
      <c r="X793" s="618"/>
    </row>
    <row r="794" spans="2:24" customFormat="1" ht="14">
      <c r="B794" s="480" t="s">
        <v>4750</v>
      </c>
      <c r="I794" s="547" t="s">
        <v>3339</v>
      </c>
      <c r="J794">
        <v>4</v>
      </c>
      <c r="K794" s="312" t="s">
        <v>3239</v>
      </c>
      <c r="L794" s="618" t="s">
        <v>4843</v>
      </c>
      <c r="M794">
        <v>1</v>
      </c>
      <c r="N794" s="589">
        <v>0</v>
      </c>
      <c r="O794">
        <v>1</v>
      </c>
      <c r="P794">
        <v>1</v>
      </c>
      <c r="Q794">
        <v>0</v>
      </c>
      <c r="R794">
        <f t="shared" si="50"/>
        <v>3</v>
      </c>
      <c r="S794" s="618"/>
      <c r="T794" s="618"/>
      <c r="U794" s="618"/>
      <c r="V794" s="618"/>
      <c r="W794" s="618"/>
      <c r="X794" s="618"/>
    </row>
    <row r="795" spans="2:24" customFormat="1" ht="13.5" hidden="1" customHeight="1">
      <c r="B795" t="s">
        <v>4717</v>
      </c>
      <c r="I795" s="547" t="s">
        <v>3339</v>
      </c>
      <c r="J795">
        <v>5</v>
      </c>
      <c r="K795" s="312" t="s">
        <v>3244</v>
      </c>
      <c r="L795" s="618" t="s">
        <v>4842</v>
      </c>
      <c r="M795">
        <v>0</v>
      </c>
      <c r="N795">
        <v>0</v>
      </c>
      <c r="O795">
        <v>0</v>
      </c>
      <c r="P795">
        <v>0</v>
      </c>
      <c r="Q795">
        <v>0</v>
      </c>
      <c r="R795">
        <f t="shared" si="50"/>
        <v>0</v>
      </c>
      <c r="S795" s="618"/>
      <c r="T795" s="618"/>
      <c r="U795" s="618"/>
      <c r="V795" s="618"/>
      <c r="W795" s="618"/>
      <c r="X795" s="618"/>
    </row>
    <row r="796" spans="2:24" customFormat="1" ht="13.5" customHeight="1">
      <c r="B796" s="480" t="s">
        <v>5493</v>
      </c>
      <c r="I796" s="547" t="s">
        <v>3339</v>
      </c>
      <c r="J796">
        <v>7</v>
      </c>
      <c r="K796" s="312" t="s">
        <v>3256</v>
      </c>
      <c r="L796" s="618" t="s">
        <v>4843</v>
      </c>
      <c r="M796">
        <v>1</v>
      </c>
      <c r="N796">
        <v>0</v>
      </c>
      <c r="O796">
        <v>0</v>
      </c>
      <c r="P796">
        <v>1</v>
      </c>
      <c r="Q796">
        <v>2</v>
      </c>
      <c r="R796">
        <f t="shared" si="50"/>
        <v>4</v>
      </c>
      <c r="S796" s="618"/>
      <c r="T796" s="618"/>
      <c r="U796" s="618"/>
      <c r="V796" s="618"/>
      <c r="W796" s="618"/>
      <c r="X796" s="618"/>
    </row>
    <row r="797" spans="2:24" customFormat="1" ht="13.5" hidden="1" customHeight="1">
      <c r="B797" t="s">
        <v>4660</v>
      </c>
      <c r="I797" s="309" t="s">
        <v>3294</v>
      </c>
      <c r="J797">
        <v>0</v>
      </c>
      <c r="K797" s="312" t="s">
        <v>3244</v>
      </c>
      <c r="L797" s="618" t="s">
        <v>4842</v>
      </c>
      <c r="M797">
        <v>0</v>
      </c>
      <c r="N797">
        <v>0</v>
      </c>
      <c r="O797">
        <v>0</v>
      </c>
      <c r="P797">
        <v>0</v>
      </c>
      <c r="Q797">
        <v>0</v>
      </c>
      <c r="R797">
        <f t="shared" si="50"/>
        <v>0</v>
      </c>
      <c r="S797" s="618"/>
      <c r="T797" s="618"/>
      <c r="U797" s="618"/>
      <c r="V797" s="618"/>
      <c r="W797" s="618"/>
      <c r="X797" s="618"/>
    </row>
    <row r="798" spans="2:24" customFormat="1" ht="13.5" hidden="1" customHeight="1">
      <c r="B798" t="s">
        <v>4661</v>
      </c>
      <c r="I798" s="309" t="s">
        <v>3294</v>
      </c>
      <c r="J798">
        <v>1</v>
      </c>
      <c r="K798" s="312" t="s">
        <v>3244</v>
      </c>
      <c r="L798" s="618" t="s">
        <v>4842</v>
      </c>
      <c r="M798">
        <v>0</v>
      </c>
      <c r="N798">
        <v>0</v>
      </c>
      <c r="O798">
        <v>0</v>
      </c>
      <c r="P798">
        <v>0</v>
      </c>
      <c r="Q798">
        <v>0</v>
      </c>
      <c r="R798">
        <f t="shared" si="50"/>
        <v>0</v>
      </c>
      <c r="S798" s="618"/>
      <c r="T798" s="618"/>
      <c r="U798" s="618"/>
      <c r="V798" s="618"/>
      <c r="W798" s="618"/>
      <c r="X798" s="618"/>
    </row>
    <row r="799" spans="2:24" customFormat="1" ht="13.5" customHeight="1">
      <c r="B799" t="s">
        <v>4685</v>
      </c>
      <c r="I799" s="309" t="s">
        <v>3294</v>
      </c>
      <c r="J799">
        <v>2</v>
      </c>
      <c r="K799" s="312" t="s">
        <v>3256</v>
      </c>
      <c r="L799" s="618" t="s">
        <v>4843</v>
      </c>
      <c r="M799">
        <v>2</v>
      </c>
      <c r="N799">
        <v>2</v>
      </c>
      <c r="O799">
        <v>1</v>
      </c>
      <c r="P799">
        <v>1</v>
      </c>
      <c r="Q799">
        <v>1</v>
      </c>
      <c r="R799">
        <f t="shared" si="50"/>
        <v>7</v>
      </c>
      <c r="S799" s="618"/>
      <c r="T799" s="618"/>
      <c r="U799" s="618"/>
      <c r="V799" s="618"/>
      <c r="W799" s="618"/>
      <c r="X799" s="618"/>
    </row>
    <row r="800" spans="2:24" customFormat="1" ht="13.5" hidden="1" customHeight="1">
      <c r="B800" s="480" t="s">
        <v>4807</v>
      </c>
      <c r="I800" s="309" t="s">
        <v>3294</v>
      </c>
      <c r="J800">
        <v>3</v>
      </c>
      <c r="K800" s="312" t="s">
        <v>3249</v>
      </c>
      <c r="L800" s="618" t="s">
        <v>4844</v>
      </c>
      <c r="M800">
        <v>0</v>
      </c>
      <c r="N800">
        <v>2</v>
      </c>
      <c r="O800">
        <v>2</v>
      </c>
      <c r="P800">
        <v>2</v>
      </c>
      <c r="Q800">
        <v>2</v>
      </c>
      <c r="S800" s="618"/>
      <c r="T800" s="618"/>
      <c r="U800" s="618"/>
      <c r="V800" s="618"/>
      <c r="W800" s="618"/>
      <c r="X800" s="618"/>
    </row>
    <row r="801" spans="2:24" customFormat="1" ht="14">
      <c r="B801" s="480" t="s">
        <v>4757</v>
      </c>
      <c r="I801" s="309" t="s">
        <v>3294</v>
      </c>
      <c r="J801">
        <v>3</v>
      </c>
      <c r="K801" s="312" t="s">
        <v>3239</v>
      </c>
      <c r="L801" s="618" t="s">
        <v>4843</v>
      </c>
      <c r="M801">
        <v>1</v>
      </c>
      <c r="N801">
        <v>1</v>
      </c>
      <c r="O801" s="589">
        <v>0</v>
      </c>
      <c r="P801">
        <v>1</v>
      </c>
      <c r="Q801">
        <v>1</v>
      </c>
      <c r="R801">
        <f t="shared" si="50"/>
        <v>4</v>
      </c>
      <c r="S801" s="618"/>
      <c r="T801" s="618"/>
      <c r="U801" s="618"/>
      <c r="V801" s="618"/>
      <c r="W801" s="618"/>
      <c r="X801" s="618"/>
    </row>
    <row r="802" spans="2:24" customFormat="1" ht="13.5" hidden="1" customHeight="1">
      <c r="B802" t="s">
        <v>4686</v>
      </c>
      <c r="I802" s="309" t="s">
        <v>3294</v>
      </c>
      <c r="J802">
        <v>3</v>
      </c>
      <c r="K802" s="312" t="s">
        <v>3249</v>
      </c>
      <c r="L802" s="618" t="s">
        <v>4843</v>
      </c>
      <c r="M802">
        <v>1</v>
      </c>
      <c r="N802">
        <v>0</v>
      </c>
      <c r="O802">
        <v>0</v>
      </c>
      <c r="P802">
        <v>0</v>
      </c>
      <c r="Q802">
        <v>0</v>
      </c>
      <c r="R802">
        <f t="shared" si="50"/>
        <v>0</v>
      </c>
      <c r="S802" s="618"/>
      <c r="T802" s="618"/>
      <c r="U802" s="618"/>
      <c r="V802" s="618"/>
      <c r="W802" s="618"/>
      <c r="X802" s="618"/>
    </row>
    <row r="803" spans="2:24" customFormat="1" ht="13.5" customHeight="1">
      <c r="B803" s="480" t="s">
        <v>5049</v>
      </c>
      <c r="I803" s="309" t="s">
        <v>3294</v>
      </c>
      <c r="J803">
        <v>4</v>
      </c>
      <c r="K803" s="312" t="s">
        <v>3256</v>
      </c>
      <c r="L803" s="618" t="s">
        <v>4843</v>
      </c>
      <c r="M803" s="414">
        <v>0</v>
      </c>
      <c r="N803">
        <v>0</v>
      </c>
      <c r="O803">
        <v>2</v>
      </c>
      <c r="P803">
        <v>2</v>
      </c>
      <c r="Q803" s="414">
        <v>0</v>
      </c>
      <c r="R803">
        <f t="shared" si="50"/>
        <v>4</v>
      </c>
      <c r="S803" s="618"/>
      <c r="T803" s="618"/>
      <c r="U803" s="618"/>
      <c r="V803" s="618"/>
      <c r="W803" s="618"/>
      <c r="X803" s="618"/>
    </row>
    <row r="804" spans="2:24" customFormat="1" ht="13.5" hidden="1" customHeight="1">
      <c r="B804" t="s">
        <v>4684</v>
      </c>
      <c r="I804" s="309" t="s">
        <v>3294</v>
      </c>
      <c r="J804">
        <v>4</v>
      </c>
      <c r="K804" s="312" t="s">
        <v>3244</v>
      </c>
      <c r="L804" s="618" t="s">
        <v>4842</v>
      </c>
      <c r="M804" s="475">
        <v>0</v>
      </c>
      <c r="N804" s="475">
        <v>0</v>
      </c>
      <c r="O804" s="475">
        <v>0</v>
      </c>
      <c r="P804" s="475">
        <v>0</v>
      </c>
      <c r="Q804" s="475">
        <v>0</v>
      </c>
      <c r="R804">
        <f t="shared" si="50"/>
        <v>0</v>
      </c>
      <c r="S804" s="618"/>
      <c r="T804" s="618"/>
      <c r="U804" s="618"/>
      <c r="V804" s="618"/>
      <c r="W804" s="618"/>
      <c r="X804" s="618"/>
    </row>
    <row r="805" spans="2:24" customFormat="1" ht="13.5" hidden="1" customHeight="1">
      <c r="B805" t="s">
        <v>4721</v>
      </c>
      <c r="I805" s="309" t="s">
        <v>3294</v>
      </c>
      <c r="J805">
        <v>5</v>
      </c>
      <c r="K805" s="312" t="s">
        <v>3249</v>
      </c>
      <c r="L805" s="618" t="s">
        <v>4842</v>
      </c>
      <c r="M805" s="475">
        <v>0</v>
      </c>
      <c r="N805" s="475">
        <v>0</v>
      </c>
      <c r="O805" s="475">
        <v>0</v>
      </c>
      <c r="P805" s="475">
        <v>0</v>
      </c>
      <c r="Q805" s="475">
        <v>0</v>
      </c>
      <c r="R805">
        <f t="shared" si="50"/>
        <v>0</v>
      </c>
      <c r="S805" s="618"/>
      <c r="T805" s="618"/>
      <c r="U805" s="618"/>
      <c r="V805" s="618"/>
      <c r="W805" s="618"/>
      <c r="X805" s="618"/>
    </row>
    <row r="806" spans="2:24" customFormat="1" ht="13.5" hidden="1" customHeight="1">
      <c r="B806" t="s">
        <v>4680</v>
      </c>
      <c r="I806" s="309" t="s">
        <v>3294</v>
      </c>
      <c r="J806">
        <v>5</v>
      </c>
      <c r="K806" s="312" t="s">
        <v>3249</v>
      </c>
      <c r="L806" s="618" t="s">
        <v>4842</v>
      </c>
      <c r="M806">
        <v>0</v>
      </c>
      <c r="N806">
        <v>0</v>
      </c>
      <c r="O806">
        <v>0</v>
      </c>
      <c r="P806">
        <v>0</v>
      </c>
      <c r="Q806">
        <v>0</v>
      </c>
      <c r="R806">
        <f t="shared" si="50"/>
        <v>0</v>
      </c>
      <c r="S806" s="618"/>
      <c r="T806" s="618"/>
      <c r="U806" s="618"/>
      <c r="V806" s="618"/>
      <c r="W806" s="618"/>
      <c r="X806" s="618"/>
    </row>
    <row r="807" spans="2:24" customFormat="1" ht="14">
      <c r="B807" s="480" t="s">
        <v>4755</v>
      </c>
      <c r="I807" s="309" t="s">
        <v>3294</v>
      </c>
      <c r="J807">
        <v>8</v>
      </c>
      <c r="K807" s="312" t="s">
        <v>3239</v>
      </c>
      <c r="L807" s="618" t="s">
        <v>4843</v>
      </c>
      <c r="M807">
        <v>1</v>
      </c>
      <c r="N807">
        <v>1</v>
      </c>
      <c r="O807">
        <v>1</v>
      </c>
      <c r="P807">
        <v>1</v>
      </c>
      <c r="Q807" s="589">
        <v>0</v>
      </c>
      <c r="R807">
        <f t="shared" si="50"/>
        <v>4</v>
      </c>
      <c r="S807" s="618"/>
      <c r="T807" s="618"/>
      <c r="U807" s="618"/>
      <c r="V807" s="618"/>
      <c r="W807" s="618"/>
      <c r="X807" s="618"/>
    </row>
    <row r="808" spans="2:24" customFormat="1" ht="13.5" customHeight="1">
      <c r="B808" s="480" t="s">
        <v>4729</v>
      </c>
      <c r="I808" s="309" t="s">
        <v>3294</v>
      </c>
      <c r="J808">
        <v>7</v>
      </c>
      <c r="K808" s="312" t="s">
        <v>3239</v>
      </c>
      <c r="L808" s="618" t="s">
        <v>4842</v>
      </c>
      <c r="M808" s="589">
        <v>0</v>
      </c>
      <c r="N808" s="589">
        <v>0</v>
      </c>
      <c r="O808" s="589">
        <v>0</v>
      </c>
      <c r="P808" s="589">
        <v>0</v>
      </c>
      <c r="Q808" s="589">
        <v>0</v>
      </c>
      <c r="S808" s="618"/>
      <c r="T808" s="618"/>
      <c r="U808" s="618"/>
      <c r="V808" s="618"/>
      <c r="W808" s="618"/>
      <c r="X808" s="618"/>
    </row>
    <row r="809" spans="2:24" customFormat="1" ht="13.5" hidden="1" customHeight="1">
      <c r="B809" t="s">
        <v>4697</v>
      </c>
      <c r="I809" s="309" t="s">
        <v>3306</v>
      </c>
      <c r="J809">
        <v>1</v>
      </c>
      <c r="K809" s="312" t="s">
        <v>3249</v>
      </c>
      <c r="L809" s="618" t="s">
        <v>4842</v>
      </c>
      <c r="M809">
        <v>0</v>
      </c>
      <c r="N809">
        <v>0</v>
      </c>
      <c r="O809">
        <v>0</v>
      </c>
      <c r="P809">
        <v>0</v>
      </c>
      <c r="Q809">
        <v>0</v>
      </c>
      <c r="R809">
        <f t="shared" si="50"/>
        <v>0</v>
      </c>
      <c r="S809" s="618"/>
      <c r="T809" s="618"/>
      <c r="U809" s="618"/>
      <c r="V809" s="618"/>
      <c r="W809" s="618"/>
      <c r="X809" s="618"/>
    </row>
    <row r="810" spans="2:24" customFormat="1" ht="13.5" hidden="1" customHeight="1">
      <c r="B810" t="s">
        <v>4698</v>
      </c>
      <c r="I810" s="309" t="s">
        <v>3306</v>
      </c>
      <c r="J810">
        <v>1</v>
      </c>
      <c r="K810" s="312" t="s">
        <v>3244</v>
      </c>
      <c r="L810" s="618" t="s">
        <v>4842</v>
      </c>
      <c r="M810">
        <v>0</v>
      </c>
      <c r="N810">
        <v>0</v>
      </c>
      <c r="O810">
        <v>0</v>
      </c>
      <c r="P810">
        <v>0</v>
      </c>
      <c r="Q810">
        <v>0</v>
      </c>
      <c r="R810">
        <f t="shared" si="50"/>
        <v>0</v>
      </c>
      <c r="S810" s="618"/>
      <c r="T810" s="618"/>
      <c r="U810" s="618"/>
      <c r="V810" s="618"/>
      <c r="W810" s="618"/>
      <c r="X810" s="618"/>
    </row>
    <row r="811" spans="2:24" customFormat="1" ht="13.5" hidden="1" customHeight="1">
      <c r="B811" s="480" t="s">
        <v>4727</v>
      </c>
      <c r="I811" s="309" t="s">
        <v>3306</v>
      </c>
      <c r="J811">
        <v>1</v>
      </c>
      <c r="K811" s="312" t="s">
        <v>3244</v>
      </c>
      <c r="L811" s="618" t="s">
        <v>4842</v>
      </c>
      <c r="M811">
        <v>0</v>
      </c>
      <c r="N811">
        <v>0</v>
      </c>
      <c r="O811">
        <v>0</v>
      </c>
      <c r="P811">
        <v>0</v>
      </c>
      <c r="Q811">
        <v>0</v>
      </c>
      <c r="R811">
        <f t="shared" si="50"/>
        <v>0</v>
      </c>
      <c r="S811" s="618"/>
      <c r="T811" s="618"/>
      <c r="U811" s="618"/>
      <c r="V811" s="618"/>
      <c r="W811" s="618"/>
      <c r="X811" s="618"/>
    </row>
    <row r="812" spans="2:24" customFormat="1" ht="13.5" hidden="1" customHeight="1">
      <c r="B812" t="s">
        <v>4656</v>
      </c>
      <c r="I812" s="309" t="s">
        <v>3306</v>
      </c>
      <c r="J812">
        <v>1</v>
      </c>
      <c r="K812" s="312" t="s">
        <v>3249</v>
      </c>
      <c r="L812" s="618" t="s">
        <v>4842</v>
      </c>
      <c r="M812">
        <v>0</v>
      </c>
      <c r="N812">
        <v>0</v>
      </c>
      <c r="O812">
        <v>0</v>
      </c>
      <c r="P812">
        <v>0</v>
      </c>
      <c r="Q812">
        <v>0</v>
      </c>
      <c r="R812">
        <f t="shared" si="50"/>
        <v>0</v>
      </c>
      <c r="S812" s="618"/>
      <c r="T812" s="618"/>
      <c r="U812" s="618"/>
      <c r="V812" s="618"/>
      <c r="W812" s="618"/>
      <c r="X812" s="618"/>
    </row>
    <row r="813" spans="2:24" customFormat="1" ht="13.5" customHeight="1">
      <c r="B813" t="s">
        <v>4667</v>
      </c>
      <c r="I813" s="309" t="s">
        <v>3306</v>
      </c>
      <c r="J813">
        <v>3</v>
      </c>
      <c r="K813" s="312" t="s">
        <v>3256</v>
      </c>
      <c r="L813" s="618" t="s">
        <v>4843</v>
      </c>
      <c r="M813">
        <v>2</v>
      </c>
      <c r="N813">
        <v>2</v>
      </c>
      <c r="O813">
        <v>2</v>
      </c>
      <c r="P813">
        <v>2</v>
      </c>
      <c r="Q813">
        <v>2</v>
      </c>
      <c r="R813">
        <f t="shared" si="50"/>
        <v>10</v>
      </c>
      <c r="S813" s="618"/>
      <c r="T813" s="618"/>
      <c r="U813" s="618"/>
      <c r="V813" s="618"/>
      <c r="W813" s="618"/>
      <c r="X813" s="618"/>
    </row>
    <row r="814" spans="2:24" customFormat="1" ht="13.5" customHeight="1">
      <c r="B814" s="693" t="s">
        <v>4782</v>
      </c>
      <c r="I814" s="309" t="s">
        <v>3306</v>
      </c>
      <c r="J814">
        <v>4</v>
      </c>
      <c r="K814" s="312" t="s">
        <v>3256</v>
      </c>
      <c r="L814" s="618" t="s">
        <v>4843</v>
      </c>
      <c r="M814">
        <v>0</v>
      </c>
      <c r="N814" s="414">
        <v>1</v>
      </c>
      <c r="O814">
        <v>0</v>
      </c>
      <c r="P814">
        <v>1</v>
      </c>
      <c r="Q814" s="414">
        <v>1</v>
      </c>
      <c r="R814">
        <f t="shared" si="50"/>
        <v>3</v>
      </c>
      <c r="S814" s="618"/>
      <c r="T814" s="618"/>
      <c r="U814" s="618"/>
      <c r="V814" s="618"/>
      <c r="W814" s="618"/>
      <c r="X814" s="618"/>
    </row>
    <row r="815" spans="2:24" customFormat="1" ht="13.5" hidden="1" customHeight="1">
      <c r="B815" t="s">
        <v>4669</v>
      </c>
      <c r="I815" s="309" t="s">
        <v>3306</v>
      </c>
      <c r="J815">
        <v>4</v>
      </c>
      <c r="K815" s="312" t="s">
        <v>3249</v>
      </c>
      <c r="L815" s="618" t="s">
        <v>4843</v>
      </c>
      <c r="M815">
        <v>0</v>
      </c>
      <c r="N815">
        <v>0</v>
      </c>
      <c r="O815">
        <v>1</v>
      </c>
      <c r="P815">
        <v>0</v>
      </c>
      <c r="Q815">
        <v>0</v>
      </c>
      <c r="R815">
        <f t="shared" si="50"/>
        <v>0</v>
      </c>
      <c r="S815" s="618"/>
      <c r="T815" s="618"/>
      <c r="U815" s="618"/>
      <c r="V815" s="618"/>
      <c r="W815" s="618"/>
      <c r="X815" s="618"/>
    </row>
    <row r="816" spans="2:24" customFormat="1" ht="13.5" customHeight="1">
      <c r="B816" s="480" t="s">
        <v>4800</v>
      </c>
      <c r="I816" s="309" t="s">
        <v>3306</v>
      </c>
      <c r="J816">
        <v>5</v>
      </c>
      <c r="K816" s="312" t="s">
        <v>3256</v>
      </c>
      <c r="L816" s="618" t="s">
        <v>4844</v>
      </c>
      <c r="M816">
        <v>0</v>
      </c>
      <c r="N816">
        <v>2</v>
      </c>
      <c r="O816">
        <v>2</v>
      </c>
      <c r="P816">
        <v>2</v>
      </c>
      <c r="Q816">
        <v>2</v>
      </c>
      <c r="S816" s="618"/>
      <c r="T816" s="618"/>
      <c r="U816" s="618"/>
      <c r="V816" s="618"/>
      <c r="W816" s="618"/>
      <c r="X816" s="618"/>
    </row>
    <row r="817" spans="2:24" customFormat="1" ht="14">
      <c r="B817" t="s">
        <v>4699</v>
      </c>
      <c r="I817" s="309" t="s">
        <v>3306</v>
      </c>
      <c r="J817">
        <v>5</v>
      </c>
      <c r="K817" s="312" t="s">
        <v>3239</v>
      </c>
      <c r="L817" s="618" t="s">
        <v>4843</v>
      </c>
      <c r="M817">
        <v>1</v>
      </c>
      <c r="N817">
        <v>1</v>
      </c>
      <c r="O817">
        <v>1</v>
      </c>
      <c r="P817">
        <v>1</v>
      </c>
      <c r="Q817">
        <v>1</v>
      </c>
      <c r="R817">
        <f t="shared" si="50"/>
        <v>5</v>
      </c>
      <c r="S817" s="618"/>
      <c r="T817" s="618"/>
      <c r="U817" s="618"/>
      <c r="V817" s="618"/>
      <c r="W817" s="618"/>
      <c r="X817" s="618"/>
    </row>
    <row r="818" spans="2:24" customFormat="1" ht="13.5" hidden="1" customHeight="1">
      <c r="B818" t="s">
        <v>4668</v>
      </c>
      <c r="I818" s="309" t="s">
        <v>3306</v>
      </c>
      <c r="J818">
        <v>5</v>
      </c>
      <c r="K818" s="312" t="s">
        <v>3244</v>
      </c>
      <c r="L818" s="618" t="s">
        <v>4842</v>
      </c>
      <c r="M818">
        <v>0</v>
      </c>
      <c r="N818">
        <v>0</v>
      </c>
      <c r="O818">
        <v>0</v>
      </c>
      <c r="P818">
        <v>0</v>
      </c>
      <c r="Q818">
        <v>0</v>
      </c>
      <c r="R818">
        <f t="shared" si="50"/>
        <v>0</v>
      </c>
      <c r="S818" s="618"/>
      <c r="T818" s="618"/>
      <c r="U818" s="618"/>
      <c r="V818" s="618"/>
      <c r="W818" s="618"/>
      <c r="X818" s="618"/>
    </row>
    <row r="819" spans="2:24" customFormat="1" ht="14">
      <c r="B819" s="480" t="s">
        <v>4756</v>
      </c>
      <c r="I819" s="309" t="s">
        <v>3306</v>
      </c>
      <c r="J819">
        <v>6</v>
      </c>
      <c r="K819" s="312" t="s">
        <v>3239</v>
      </c>
      <c r="L819" s="618" t="s">
        <v>4843</v>
      </c>
      <c r="M819" s="589">
        <v>0</v>
      </c>
      <c r="N819" s="589">
        <v>0</v>
      </c>
      <c r="O819">
        <v>1</v>
      </c>
      <c r="P819" s="589">
        <v>0</v>
      </c>
      <c r="Q819" s="589">
        <v>0</v>
      </c>
      <c r="R819">
        <f t="shared" si="50"/>
        <v>1</v>
      </c>
      <c r="S819" s="618"/>
      <c r="T819" s="618"/>
      <c r="U819" s="618"/>
      <c r="V819" s="618"/>
      <c r="W819" s="618"/>
      <c r="X819" s="618"/>
    </row>
    <row r="820" spans="2:24" customFormat="1" ht="13.5" customHeight="1">
      <c r="B820" s="480" t="s">
        <v>4730</v>
      </c>
      <c r="I820" s="309" t="s">
        <v>3306</v>
      </c>
      <c r="J820">
        <v>6</v>
      </c>
      <c r="K820" s="312" t="s">
        <v>3239</v>
      </c>
      <c r="L820" s="618" t="s">
        <v>4842</v>
      </c>
      <c r="M820" s="589">
        <v>0</v>
      </c>
      <c r="N820" s="589">
        <v>0</v>
      </c>
      <c r="O820" s="589">
        <v>0</v>
      </c>
      <c r="P820" s="589">
        <v>0</v>
      </c>
      <c r="Q820" s="589">
        <v>0</v>
      </c>
      <c r="S820" s="618"/>
      <c r="T820" s="618"/>
      <c r="U820" s="618"/>
      <c r="V820" s="618"/>
      <c r="W820" s="618"/>
      <c r="X820" s="618"/>
    </row>
    <row r="821" spans="2:24" customFormat="1" ht="13.5" hidden="1" customHeight="1">
      <c r="B821" t="s">
        <v>4715</v>
      </c>
      <c r="I821" s="309" t="s">
        <v>3324</v>
      </c>
      <c r="J821">
        <v>1</v>
      </c>
      <c r="K821" s="312" t="s">
        <v>3244</v>
      </c>
      <c r="L821" s="618" t="s">
        <v>4842</v>
      </c>
      <c r="M821">
        <v>0</v>
      </c>
      <c r="N821">
        <v>0</v>
      </c>
      <c r="O821">
        <v>0</v>
      </c>
      <c r="P821">
        <v>0</v>
      </c>
      <c r="Q821">
        <v>0</v>
      </c>
      <c r="R821">
        <f t="shared" si="50"/>
        <v>0</v>
      </c>
      <c r="S821" s="618"/>
      <c r="T821" s="618"/>
      <c r="U821" s="618"/>
      <c r="V821" s="618"/>
      <c r="W821" s="618"/>
      <c r="X821" s="618"/>
    </row>
    <row r="822" spans="2:24" customFormat="1" ht="13.5" hidden="1" customHeight="1">
      <c r="B822" t="s">
        <v>4657</v>
      </c>
      <c r="I822" s="309" t="s">
        <v>3324</v>
      </c>
      <c r="J822">
        <v>1</v>
      </c>
      <c r="K822" s="312" t="s">
        <v>3244</v>
      </c>
      <c r="L822" s="618" t="s">
        <v>4842</v>
      </c>
      <c r="M822">
        <v>0</v>
      </c>
      <c r="N822">
        <v>0</v>
      </c>
      <c r="O822">
        <v>0</v>
      </c>
      <c r="P822">
        <v>0</v>
      </c>
      <c r="Q822">
        <v>0</v>
      </c>
      <c r="R822">
        <f t="shared" si="50"/>
        <v>0</v>
      </c>
      <c r="S822" s="618"/>
      <c r="T822" s="618"/>
      <c r="U822" s="618"/>
      <c r="V822" s="618"/>
      <c r="W822" s="618"/>
      <c r="X822" s="618"/>
    </row>
    <row r="823" spans="2:24" customFormat="1" ht="13.5" hidden="1" customHeight="1">
      <c r="B823" t="s">
        <v>4714</v>
      </c>
      <c r="I823" s="309" t="s">
        <v>3324</v>
      </c>
      <c r="J823">
        <v>1</v>
      </c>
      <c r="K823" s="312" t="s">
        <v>3249</v>
      </c>
      <c r="L823" s="618" t="s">
        <v>4842</v>
      </c>
      <c r="M823">
        <v>0</v>
      </c>
      <c r="N823">
        <v>0</v>
      </c>
      <c r="O823">
        <v>0</v>
      </c>
      <c r="P823">
        <v>0</v>
      </c>
      <c r="Q823">
        <v>0</v>
      </c>
      <c r="R823">
        <f t="shared" si="50"/>
        <v>0</v>
      </c>
      <c r="S823" s="618"/>
      <c r="T823" s="618"/>
      <c r="U823" s="618"/>
      <c r="V823" s="618"/>
      <c r="W823" s="618"/>
      <c r="X823" s="618"/>
    </row>
    <row r="824" spans="2:24" customFormat="1" ht="13.5" hidden="1" customHeight="1">
      <c r="B824" t="s">
        <v>4677</v>
      </c>
      <c r="I824" s="309" t="s">
        <v>3324</v>
      </c>
      <c r="J824">
        <v>3</v>
      </c>
      <c r="K824" s="312" t="s">
        <v>3249</v>
      </c>
      <c r="L824" s="618" t="s">
        <v>5063</v>
      </c>
      <c r="M824">
        <v>0</v>
      </c>
      <c r="N824">
        <v>0</v>
      </c>
      <c r="O824">
        <v>0</v>
      </c>
      <c r="P824">
        <v>0</v>
      </c>
      <c r="Q824">
        <v>0</v>
      </c>
      <c r="R824">
        <f t="shared" ref="R824:R830" si="51">SUBTOTAL(9,M824:Q824)</f>
        <v>0</v>
      </c>
      <c r="S824" s="618"/>
      <c r="T824" s="618"/>
      <c r="U824" s="618"/>
      <c r="V824" s="618"/>
      <c r="W824" s="618"/>
      <c r="X824" s="618"/>
    </row>
    <row r="825" spans="2:24" customFormat="1" ht="13.5" hidden="1" customHeight="1">
      <c r="B825" t="s">
        <v>4712</v>
      </c>
      <c r="I825" s="309" t="s">
        <v>3324</v>
      </c>
      <c r="J825">
        <v>4</v>
      </c>
      <c r="K825" s="312" t="s">
        <v>3244</v>
      </c>
      <c r="L825" s="618" t="s">
        <v>4842</v>
      </c>
      <c r="M825">
        <v>0</v>
      </c>
      <c r="N825">
        <v>0</v>
      </c>
      <c r="O825">
        <v>0</v>
      </c>
      <c r="P825">
        <v>0</v>
      </c>
      <c r="Q825">
        <v>0</v>
      </c>
      <c r="R825">
        <f t="shared" si="51"/>
        <v>0</v>
      </c>
      <c r="S825" s="618"/>
      <c r="T825" s="618"/>
      <c r="U825" s="618"/>
      <c r="V825" s="618"/>
      <c r="W825" s="618"/>
      <c r="X825" s="618"/>
    </row>
    <row r="826" spans="2:24" customFormat="1" ht="13.5" hidden="1" customHeight="1">
      <c r="B826" s="480" t="s">
        <v>4764</v>
      </c>
      <c r="I826" s="309" t="s">
        <v>3324</v>
      </c>
      <c r="J826">
        <v>5</v>
      </c>
      <c r="K826" s="312" t="s">
        <v>3249</v>
      </c>
      <c r="L826" s="618" t="s">
        <v>5022</v>
      </c>
      <c r="M826">
        <v>0</v>
      </c>
      <c r="N826">
        <v>0</v>
      </c>
      <c r="O826">
        <v>0</v>
      </c>
      <c r="P826">
        <v>0</v>
      </c>
      <c r="Q826">
        <v>0</v>
      </c>
      <c r="R826">
        <f t="shared" si="51"/>
        <v>0</v>
      </c>
      <c r="S826" s="618"/>
      <c r="T826" s="618"/>
      <c r="U826" s="618"/>
      <c r="V826" s="618"/>
      <c r="W826" s="618"/>
      <c r="X826" s="618"/>
    </row>
    <row r="827" spans="2:24" customFormat="1" ht="13.5" customHeight="1">
      <c r="B827" s="693" t="s">
        <v>4765</v>
      </c>
      <c r="I827" s="309" t="s">
        <v>3324</v>
      </c>
      <c r="J827">
        <v>5</v>
      </c>
      <c r="K827" s="312" t="s">
        <v>3256</v>
      </c>
      <c r="L827" s="618" t="s">
        <v>4843</v>
      </c>
      <c r="M827">
        <v>0</v>
      </c>
      <c r="N827">
        <v>0</v>
      </c>
      <c r="O827">
        <v>0</v>
      </c>
      <c r="P827">
        <v>2</v>
      </c>
      <c r="Q827">
        <v>0</v>
      </c>
      <c r="R827">
        <f t="shared" si="51"/>
        <v>2</v>
      </c>
      <c r="S827" s="618"/>
      <c r="T827" s="618"/>
      <c r="U827" s="618"/>
      <c r="V827" s="618"/>
      <c r="W827" s="618"/>
      <c r="X827" s="618"/>
    </row>
    <row r="828" spans="2:24" customFormat="1" ht="14">
      <c r="B828" s="480" t="s">
        <v>4752</v>
      </c>
      <c r="I828" s="309" t="s">
        <v>3324</v>
      </c>
      <c r="J828">
        <v>5</v>
      </c>
      <c r="K828" s="312" t="s">
        <v>3239</v>
      </c>
      <c r="L828" s="618" t="s">
        <v>4843</v>
      </c>
      <c r="M828">
        <v>1</v>
      </c>
      <c r="N828">
        <v>1</v>
      </c>
      <c r="O828" s="589">
        <v>0</v>
      </c>
      <c r="P828">
        <v>1</v>
      </c>
      <c r="Q828">
        <v>1</v>
      </c>
      <c r="R828">
        <f t="shared" si="51"/>
        <v>4</v>
      </c>
      <c r="S828" s="618"/>
      <c r="T828" s="618"/>
      <c r="U828" s="618"/>
      <c r="V828" s="618"/>
      <c r="W828" s="618"/>
      <c r="X828" s="618"/>
    </row>
    <row r="829" spans="2:24" customFormat="1" ht="13.5" customHeight="1">
      <c r="B829" t="s">
        <v>4716</v>
      </c>
      <c r="I829" s="309" t="s">
        <v>3324</v>
      </c>
      <c r="J829">
        <v>5</v>
      </c>
      <c r="K829" s="312" t="s">
        <v>3256</v>
      </c>
      <c r="L829" s="618" t="s">
        <v>4843</v>
      </c>
      <c r="M829">
        <v>1</v>
      </c>
      <c r="N829">
        <v>2</v>
      </c>
      <c r="O829">
        <v>1</v>
      </c>
      <c r="P829">
        <v>2</v>
      </c>
      <c r="Q829">
        <v>2</v>
      </c>
      <c r="R829">
        <f t="shared" si="51"/>
        <v>8</v>
      </c>
      <c r="S829" s="618"/>
      <c r="T829" s="618"/>
      <c r="U829" s="618"/>
      <c r="V829" s="618"/>
      <c r="W829" s="618"/>
      <c r="X829" s="618"/>
    </row>
    <row r="830" spans="2:24" customFormat="1" ht="14">
      <c r="B830" s="480" t="s">
        <v>4748</v>
      </c>
      <c r="I830" s="309" t="s">
        <v>3324</v>
      </c>
      <c r="J830">
        <v>6</v>
      </c>
      <c r="K830" s="312" t="s">
        <v>3239</v>
      </c>
      <c r="L830" s="618" t="s">
        <v>4843</v>
      </c>
      <c r="M830" s="589">
        <v>0</v>
      </c>
      <c r="N830">
        <v>1</v>
      </c>
      <c r="O830">
        <v>1</v>
      </c>
      <c r="P830">
        <v>1</v>
      </c>
      <c r="Q830">
        <v>1</v>
      </c>
      <c r="R830">
        <f t="shared" si="51"/>
        <v>4</v>
      </c>
      <c r="S830" s="618"/>
      <c r="T830" s="618"/>
      <c r="U830" s="618"/>
      <c r="V830" s="618"/>
      <c r="W830" s="618"/>
      <c r="X830" s="618"/>
    </row>
    <row r="831" spans="2:24" customFormat="1" ht="13.5" customHeight="1">
      <c r="B831" s="480" t="s">
        <v>4731</v>
      </c>
      <c r="I831" s="309" t="s">
        <v>3324</v>
      </c>
      <c r="J831">
        <v>7</v>
      </c>
      <c r="K831" s="312" t="s">
        <v>3239</v>
      </c>
      <c r="L831" s="618" t="s">
        <v>4842</v>
      </c>
      <c r="M831" s="589">
        <v>0</v>
      </c>
      <c r="N831" s="589">
        <v>0</v>
      </c>
      <c r="O831" s="589">
        <v>0</v>
      </c>
      <c r="P831" s="589">
        <v>0</v>
      </c>
      <c r="Q831" s="589">
        <v>0</v>
      </c>
      <c r="S831" s="618"/>
      <c r="T831" s="618"/>
      <c r="U831" s="618"/>
      <c r="V831" s="618"/>
      <c r="W831" s="618"/>
      <c r="X831" s="618"/>
    </row>
    <row r="832" spans="2:24" customFormat="1" ht="13.5" hidden="1" customHeight="1">
      <c r="B832" s="480" t="s">
        <v>4801</v>
      </c>
      <c r="I832" s="309" t="s">
        <v>3324</v>
      </c>
      <c r="J832">
        <v>10</v>
      </c>
      <c r="K832" s="312" t="s">
        <v>3244</v>
      </c>
      <c r="L832" s="618" t="s">
        <v>4844</v>
      </c>
      <c r="M832">
        <v>0</v>
      </c>
      <c r="N832">
        <v>2</v>
      </c>
      <c r="O832">
        <v>2</v>
      </c>
      <c r="P832">
        <v>2</v>
      </c>
      <c r="Q832">
        <v>2</v>
      </c>
      <c r="S832" s="618"/>
      <c r="T832" s="618"/>
      <c r="U832" s="618"/>
      <c r="V832" s="618"/>
      <c r="W832" s="618"/>
      <c r="X832" s="618"/>
    </row>
    <row r="833" spans="2:24" customFormat="1" ht="13.5" hidden="1" customHeight="1">
      <c r="B833" t="s">
        <v>4653</v>
      </c>
      <c r="I833" s="309" t="s">
        <v>3356</v>
      </c>
      <c r="J833">
        <v>1</v>
      </c>
      <c r="K833" s="312" t="s">
        <v>3244</v>
      </c>
      <c r="L833" s="618" t="s">
        <v>5008</v>
      </c>
      <c r="M833">
        <v>0</v>
      </c>
      <c r="N833">
        <v>0</v>
      </c>
      <c r="O833">
        <v>0</v>
      </c>
      <c r="P833">
        <v>0</v>
      </c>
      <c r="Q833">
        <v>0</v>
      </c>
      <c r="R833">
        <f t="shared" ref="R833:R843" si="52">SUBTOTAL(9,M833:Q833)</f>
        <v>0</v>
      </c>
      <c r="S833" s="618"/>
      <c r="T833" s="618"/>
      <c r="U833" s="618"/>
      <c r="V833" s="618"/>
      <c r="W833" s="618"/>
      <c r="X833" s="618"/>
    </row>
    <row r="834" spans="2:24" customFormat="1" ht="13.5" hidden="1" customHeight="1">
      <c r="B834" t="s">
        <v>4676</v>
      </c>
      <c r="I834" s="309" t="s">
        <v>3356</v>
      </c>
      <c r="J834">
        <v>2</v>
      </c>
      <c r="K834" s="312" t="s">
        <v>3249</v>
      </c>
      <c r="L834" s="618" t="s">
        <v>5022</v>
      </c>
      <c r="M834">
        <v>0</v>
      </c>
      <c r="N834">
        <v>0</v>
      </c>
      <c r="O834">
        <v>0</v>
      </c>
      <c r="P834">
        <v>0</v>
      </c>
      <c r="Q834">
        <v>0</v>
      </c>
      <c r="R834">
        <f t="shared" si="52"/>
        <v>0</v>
      </c>
      <c r="S834" s="618"/>
      <c r="T834" s="618"/>
      <c r="U834" s="618"/>
      <c r="V834" s="618"/>
      <c r="W834" s="618"/>
      <c r="X834" s="618"/>
    </row>
    <row r="835" spans="2:24" customFormat="1" ht="13.5" hidden="1" customHeight="1">
      <c r="B835" s="480" t="s">
        <v>4802</v>
      </c>
      <c r="I835" s="309" t="s">
        <v>3356</v>
      </c>
      <c r="J835">
        <v>2</v>
      </c>
      <c r="K835" s="312" t="s">
        <v>3244</v>
      </c>
      <c r="L835" s="618" t="s">
        <v>4844</v>
      </c>
      <c r="M835">
        <v>0</v>
      </c>
      <c r="N835">
        <v>2</v>
      </c>
      <c r="O835">
        <v>2</v>
      </c>
      <c r="P835">
        <v>2</v>
      </c>
      <c r="Q835">
        <v>2</v>
      </c>
      <c r="S835" s="618"/>
      <c r="T835" s="618"/>
      <c r="U835" s="618"/>
      <c r="V835" s="618"/>
      <c r="W835" s="618"/>
      <c r="X835" s="618"/>
    </row>
    <row r="836" spans="2:24" customFormat="1" ht="13.5" hidden="1" customHeight="1">
      <c r="B836" t="s">
        <v>4658</v>
      </c>
      <c r="I836" s="309" t="s">
        <v>3356</v>
      </c>
      <c r="J836">
        <v>3</v>
      </c>
      <c r="K836" s="312" t="s">
        <v>3244</v>
      </c>
      <c r="L836" s="618" t="s">
        <v>4842</v>
      </c>
      <c r="M836">
        <v>0</v>
      </c>
      <c r="N836">
        <v>0</v>
      </c>
      <c r="O836">
        <v>0</v>
      </c>
      <c r="P836">
        <v>0</v>
      </c>
      <c r="Q836">
        <v>0</v>
      </c>
      <c r="R836">
        <f t="shared" si="52"/>
        <v>0</v>
      </c>
      <c r="S836" s="618"/>
      <c r="T836" s="618"/>
      <c r="U836" s="618"/>
      <c r="V836" s="618"/>
      <c r="W836" s="618"/>
      <c r="X836" s="618"/>
    </row>
    <row r="837" spans="2:24" customFormat="1" ht="13.5" customHeight="1">
      <c r="B837" s="693" t="s">
        <v>5015</v>
      </c>
      <c r="I837" s="309" t="s">
        <v>3356</v>
      </c>
      <c r="J837">
        <v>3</v>
      </c>
      <c r="K837" s="312" t="s">
        <v>3256</v>
      </c>
      <c r="L837" s="618" t="s">
        <v>4843</v>
      </c>
      <c r="M837" s="414">
        <v>0</v>
      </c>
      <c r="N837" s="414">
        <v>0</v>
      </c>
      <c r="O837">
        <v>0</v>
      </c>
      <c r="P837">
        <v>2</v>
      </c>
      <c r="Q837" s="414">
        <v>1</v>
      </c>
      <c r="R837">
        <f t="shared" si="52"/>
        <v>3</v>
      </c>
      <c r="S837" s="618"/>
      <c r="T837" s="618"/>
      <c r="U837" s="618"/>
      <c r="V837" s="618"/>
      <c r="W837" s="618"/>
      <c r="X837" s="618"/>
    </row>
    <row r="838" spans="2:24" customFormat="1" ht="13.5" hidden="1" customHeight="1">
      <c r="B838" s="480" t="s">
        <v>4792</v>
      </c>
      <c r="I838" s="309" t="s">
        <v>3356</v>
      </c>
      <c r="J838">
        <v>3</v>
      </c>
      <c r="K838" s="312" t="s">
        <v>3249</v>
      </c>
      <c r="L838" s="618" t="s">
        <v>4842</v>
      </c>
      <c r="M838">
        <v>0</v>
      </c>
      <c r="N838" s="589">
        <v>0</v>
      </c>
      <c r="O838">
        <v>0</v>
      </c>
      <c r="P838">
        <v>0</v>
      </c>
      <c r="Q838">
        <v>0</v>
      </c>
      <c r="R838">
        <f t="shared" si="52"/>
        <v>0</v>
      </c>
      <c r="S838" s="618"/>
      <c r="T838" s="618"/>
      <c r="U838" s="618"/>
      <c r="V838" s="618"/>
      <c r="W838" s="618"/>
      <c r="X838" s="618"/>
    </row>
    <row r="839" spans="2:24" customFormat="1" ht="13.5" customHeight="1">
      <c r="B839" s="693" t="s">
        <v>4776</v>
      </c>
      <c r="I839" s="309" t="s">
        <v>3356</v>
      </c>
      <c r="J839">
        <v>4</v>
      </c>
      <c r="K839" s="312" t="s">
        <v>3256</v>
      </c>
      <c r="L839" s="618" t="s">
        <v>4843</v>
      </c>
      <c r="M839" s="414">
        <v>0</v>
      </c>
      <c r="N839" s="414">
        <v>0</v>
      </c>
      <c r="O839" s="414">
        <v>0</v>
      </c>
      <c r="P839">
        <v>2</v>
      </c>
      <c r="Q839" s="414">
        <v>0</v>
      </c>
      <c r="R839">
        <f t="shared" si="52"/>
        <v>2</v>
      </c>
      <c r="S839" s="618"/>
      <c r="T839" s="618"/>
      <c r="U839" s="618"/>
      <c r="V839" s="618"/>
      <c r="W839" s="618"/>
      <c r="X839" s="618"/>
    </row>
    <row r="840" spans="2:24" customFormat="1" ht="13.5" hidden="1" customHeight="1">
      <c r="B840" t="s">
        <v>4711</v>
      </c>
      <c r="I840" s="309" t="s">
        <v>3356</v>
      </c>
      <c r="J840">
        <v>5</v>
      </c>
      <c r="K840" s="312" t="s">
        <v>3249</v>
      </c>
      <c r="L840" s="618" t="s">
        <v>5041</v>
      </c>
      <c r="M840">
        <v>0</v>
      </c>
      <c r="N840">
        <v>0</v>
      </c>
      <c r="O840">
        <v>0</v>
      </c>
      <c r="P840">
        <v>0</v>
      </c>
      <c r="Q840">
        <v>0</v>
      </c>
      <c r="R840">
        <f t="shared" si="52"/>
        <v>0</v>
      </c>
      <c r="S840" s="618"/>
      <c r="T840" s="618"/>
      <c r="U840" s="618"/>
      <c r="V840" s="618"/>
      <c r="W840" s="618"/>
      <c r="X840" s="618"/>
    </row>
    <row r="841" spans="2:24" customFormat="1" ht="13.5" hidden="1" customHeight="1">
      <c r="B841" t="s">
        <v>4654</v>
      </c>
      <c r="I841" s="309" t="s">
        <v>3356</v>
      </c>
      <c r="J841">
        <v>6</v>
      </c>
      <c r="K841" s="312" t="s">
        <v>3244</v>
      </c>
      <c r="L841" s="618" t="s">
        <v>4842</v>
      </c>
      <c r="M841">
        <v>0</v>
      </c>
      <c r="N841">
        <v>0</v>
      </c>
      <c r="O841">
        <v>0</v>
      </c>
      <c r="P841">
        <v>0</v>
      </c>
      <c r="Q841">
        <v>0</v>
      </c>
      <c r="R841">
        <f t="shared" si="52"/>
        <v>0</v>
      </c>
      <c r="S841" s="618"/>
      <c r="T841" s="618"/>
      <c r="U841" s="618"/>
      <c r="V841" s="618"/>
      <c r="W841" s="618"/>
      <c r="X841" s="618"/>
    </row>
    <row r="842" spans="2:24" customFormat="1" ht="14">
      <c r="B842" s="480" t="s">
        <v>4747</v>
      </c>
      <c r="I842" s="309" t="s">
        <v>3356</v>
      </c>
      <c r="J842">
        <v>7</v>
      </c>
      <c r="K842" s="312" t="s">
        <v>3239</v>
      </c>
      <c r="L842" s="618" t="s">
        <v>4843</v>
      </c>
      <c r="M842" s="589">
        <v>0</v>
      </c>
      <c r="N842">
        <v>1</v>
      </c>
      <c r="O842" s="589">
        <v>0</v>
      </c>
      <c r="P842">
        <v>1</v>
      </c>
      <c r="Q842">
        <v>1</v>
      </c>
      <c r="R842">
        <f t="shared" si="52"/>
        <v>3</v>
      </c>
      <c r="S842" s="618"/>
      <c r="T842" s="618"/>
      <c r="U842" s="618"/>
      <c r="V842" s="618"/>
      <c r="W842" s="618"/>
      <c r="X842" s="618"/>
    </row>
    <row r="843" spans="2:24" customFormat="1" ht="14">
      <c r="B843" s="480" t="s">
        <v>4759</v>
      </c>
      <c r="I843" s="309" t="s">
        <v>3356</v>
      </c>
      <c r="J843">
        <v>8</v>
      </c>
      <c r="K843" s="312" t="s">
        <v>3239</v>
      </c>
      <c r="L843" s="618" t="s">
        <v>4843</v>
      </c>
      <c r="M843">
        <v>1</v>
      </c>
      <c r="N843">
        <v>1</v>
      </c>
      <c r="O843">
        <v>1</v>
      </c>
      <c r="P843" s="589">
        <v>0</v>
      </c>
      <c r="Q843">
        <v>1</v>
      </c>
      <c r="R843">
        <f t="shared" si="52"/>
        <v>4</v>
      </c>
      <c r="S843" s="618"/>
      <c r="T843" s="618"/>
      <c r="U843" s="618"/>
      <c r="V843" s="618"/>
      <c r="W843" s="618"/>
      <c r="X843" s="618"/>
    </row>
    <row r="844" spans="2:24" customFormat="1" ht="13.5" customHeight="1">
      <c r="B844" s="480" t="s">
        <v>4732</v>
      </c>
      <c r="I844" s="309" t="s">
        <v>3356</v>
      </c>
      <c r="J844">
        <v>7</v>
      </c>
      <c r="K844" s="312" t="s">
        <v>3239</v>
      </c>
      <c r="L844" s="618" t="s">
        <v>4842</v>
      </c>
      <c r="M844" s="589">
        <v>0</v>
      </c>
      <c r="N844" s="589">
        <v>0</v>
      </c>
      <c r="O844" s="589">
        <v>0</v>
      </c>
      <c r="P844" s="589">
        <v>0</v>
      </c>
      <c r="Q844" s="589">
        <v>0</v>
      </c>
      <c r="S844" s="618"/>
      <c r="T844" s="618"/>
      <c r="U844" s="618"/>
      <c r="V844" s="618"/>
      <c r="W844" s="618"/>
      <c r="X844" s="618"/>
    </row>
    <row r="845" spans="2:24" customFormat="1" ht="13.5" hidden="1" customHeight="1">
      <c r="B845" t="s">
        <v>4695</v>
      </c>
      <c r="I845" s="309" t="s">
        <v>3370</v>
      </c>
      <c r="J845">
        <v>1</v>
      </c>
      <c r="K845" s="312" t="s">
        <v>3244</v>
      </c>
      <c r="L845" s="618" t="s">
        <v>4842</v>
      </c>
      <c r="M845">
        <v>0</v>
      </c>
      <c r="N845">
        <v>0</v>
      </c>
      <c r="O845">
        <v>0</v>
      </c>
      <c r="P845">
        <v>0</v>
      </c>
      <c r="Q845">
        <v>0</v>
      </c>
      <c r="R845">
        <f t="shared" ref="R845:R855" si="53">SUBTOTAL(9,M845:Q845)</f>
        <v>0</v>
      </c>
      <c r="S845" s="618"/>
      <c r="T845" s="618"/>
      <c r="U845" s="618"/>
      <c r="V845" s="618"/>
      <c r="W845" s="618"/>
      <c r="X845" s="618"/>
    </row>
    <row r="846" spans="2:24" customFormat="1" ht="13.5" hidden="1" customHeight="1">
      <c r="B846" t="s">
        <v>4644</v>
      </c>
      <c r="I846" s="309" t="s">
        <v>3370</v>
      </c>
      <c r="J846">
        <v>2</v>
      </c>
      <c r="K846" s="312" t="s">
        <v>3249</v>
      </c>
      <c r="L846" s="618" t="s">
        <v>4843</v>
      </c>
      <c r="M846">
        <v>0</v>
      </c>
      <c r="N846">
        <v>0</v>
      </c>
      <c r="O846">
        <v>1</v>
      </c>
      <c r="P846">
        <v>0</v>
      </c>
      <c r="Q846">
        <v>0</v>
      </c>
      <c r="R846">
        <f t="shared" si="53"/>
        <v>0</v>
      </c>
      <c r="S846" s="618"/>
      <c r="T846" s="618"/>
      <c r="U846" s="618"/>
      <c r="V846" s="618"/>
      <c r="W846" s="618"/>
      <c r="X846" s="618"/>
    </row>
    <row r="847" spans="2:24" customFormat="1" ht="13.5" customHeight="1">
      <c r="B847" t="s">
        <v>4694</v>
      </c>
      <c r="I847" s="309" t="s">
        <v>3370</v>
      </c>
      <c r="J847">
        <v>3</v>
      </c>
      <c r="K847" s="312" t="s">
        <v>3256</v>
      </c>
      <c r="L847" s="618" t="s">
        <v>4843</v>
      </c>
      <c r="M847">
        <v>2</v>
      </c>
      <c r="N847">
        <v>2</v>
      </c>
      <c r="O847">
        <v>2</v>
      </c>
      <c r="P847">
        <v>2</v>
      </c>
      <c r="Q847">
        <v>2</v>
      </c>
      <c r="R847">
        <f t="shared" si="53"/>
        <v>10</v>
      </c>
      <c r="S847" s="618"/>
      <c r="T847" s="618"/>
      <c r="U847" s="618"/>
      <c r="V847" s="618"/>
      <c r="W847" s="618"/>
      <c r="X847" s="618"/>
    </row>
    <row r="848" spans="2:24" customFormat="1" ht="13.5" hidden="1" customHeight="1">
      <c r="B848" s="480" t="s">
        <v>4803</v>
      </c>
      <c r="I848" s="309" t="s">
        <v>3370</v>
      </c>
      <c r="J848">
        <v>3</v>
      </c>
      <c r="K848" s="312" t="s">
        <v>3249</v>
      </c>
      <c r="L848" s="618" t="s">
        <v>4844</v>
      </c>
      <c r="M848">
        <v>0</v>
      </c>
      <c r="N848">
        <v>2</v>
      </c>
      <c r="O848">
        <v>2</v>
      </c>
      <c r="P848">
        <v>2</v>
      </c>
      <c r="Q848">
        <v>2</v>
      </c>
      <c r="S848" s="618"/>
      <c r="T848" s="618"/>
      <c r="U848" s="618"/>
      <c r="V848" s="618"/>
      <c r="W848" s="618"/>
      <c r="X848" s="618"/>
    </row>
    <row r="849" spans="2:24" customFormat="1" ht="13.5" hidden="1" customHeight="1">
      <c r="B849" t="s">
        <v>4666</v>
      </c>
      <c r="I849" s="309" t="s">
        <v>3370</v>
      </c>
      <c r="J849">
        <v>3</v>
      </c>
      <c r="K849" s="312" t="s">
        <v>3244</v>
      </c>
      <c r="L849" s="618" t="s">
        <v>4842</v>
      </c>
      <c r="M849">
        <v>0</v>
      </c>
      <c r="N849">
        <v>0</v>
      </c>
      <c r="O849">
        <v>0</v>
      </c>
      <c r="P849">
        <v>0</v>
      </c>
      <c r="Q849">
        <v>0</v>
      </c>
      <c r="R849">
        <f t="shared" si="53"/>
        <v>0</v>
      </c>
      <c r="S849" s="618"/>
      <c r="T849" s="618"/>
      <c r="U849" s="618"/>
      <c r="V849" s="618"/>
      <c r="W849" s="618"/>
      <c r="X849" s="618"/>
    </row>
    <row r="850" spans="2:24" customFormat="1" ht="13.5" customHeight="1">
      <c r="B850" t="s">
        <v>4645</v>
      </c>
      <c r="I850" s="309" t="s">
        <v>3370</v>
      </c>
      <c r="J850">
        <v>3</v>
      </c>
      <c r="K850" s="312" t="s">
        <v>3256</v>
      </c>
      <c r="L850" s="618" t="s">
        <v>4843</v>
      </c>
      <c r="M850">
        <v>2</v>
      </c>
      <c r="N850">
        <v>1</v>
      </c>
      <c r="O850">
        <v>1</v>
      </c>
      <c r="P850">
        <v>2</v>
      </c>
      <c r="Q850">
        <v>1</v>
      </c>
      <c r="R850">
        <f t="shared" si="53"/>
        <v>7</v>
      </c>
      <c r="S850" s="618"/>
      <c r="T850" s="618"/>
      <c r="U850" s="618"/>
      <c r="V850" s="618"/>
      <c r="W850" s="618"/>
      <c r="X850" s="618"/>
    </row>
    <row r="851" spans="2:24" customFormat="1" ht="14">
      <c r="B851" s="693" t="s">
        <v>4777</v>
      </c>
      <c r="I851" s="309" t="s">
        <v>3370</v>
      </c>
      <c r="J851">
        <v>3</v>
      </c>
      <c r="K851" s="312" t="s">
        <v>3239</v>
      </c>
      <c r="L851" s="618" t="s">
        <v>4843</v>
      </c>
      <c r="M851" s="589">
        <v>0</v>
      </c>
      <c r="N851" s="589">
        <v>0</v>
      </c>
      <c r="O851" s="589">
        <v>0</v>
      </c>
      <c r="P851" s="589">
        <v>0</v>
      </c>
      <c r="Q851">
        <v>1</v>
      </c>
      <c r="R851">
        <f t="shared" si="53"/>
        <v>1</v>
      </c>
      <c r="S851" s="618"/>
      <c r="T851" s="618"/>
      <c r="U851" s="618"/>
      <c r="V851" s="618"/>
      <c r="W851" s="618"/>
      <c r="X851" s="618"/>
    </row>
    <row r="852" spans="2:24" customFormat="1" ht="13.5" hidden="1" customHeight="1">
      <c r="B852" t="s">
        <v>4681</v>
      </c>
      <c r="I852" s="309" t="s">
        <v>3370</v>
      </c>
      <c r="J852">
        <v>3</v>
      </c>
      <c r="K852" s="312" t="s">
        <v>3244</v>
      </c>
      <c r="L852" s="618" t="s">
        <v>4842</v>
      </c>
      <c r="M852">
        <v>0</v>
      </c>
      <c r="N852">
        <v>0</v>
      </c>
      <c r="O852">
        <v>0</v>
      </c>
      <c r="P852">
        <v>0</v>
      </c>
      <c r="Q852">
        <v>0</v>
      </c>
      <c r="R852">
        <f t="shared" si="53"/>
        <v>0</v>
      </c>
      <c r="S852" s="618"/>
      <c r="T852" s="618"/>
      <c r="U852" s="618"/>
      <c r="V852" s="618"/>
      <c r="W852" s="618"/>
      <c r="X852" s="618"/>
    </row>
    <row r="853" spans="2:24" customFormat="1" ht="13.5" hidden="1" customHeight="1">
      <c r="B853" s="480" t="s">
        <v>4796</v>
      </c>
      <c r="I853" s="309" t="s">
        <v>3370</v>
      </c>
      <c r="J853">
        <v>3</v>
      </c>
      <c r="K853" s="312" t="s">
        <v>3249</v>
      </c>
      <c r="L853" s="618" t="s">
        <v>5023</v>
      </c>
      <c r="M853">
        <v>0</v>
      </c>
      <c r="N853" s="589">
        <v>0</v>
      </c>
      <c r="O853">
        <v>0</v>
      </c>
      <c r="P853">
        <v>0</v>
      </c>
      <c r="Q853" s="589">
        <v>0</v>
      </c>
      <c r="R853">
        <f t="shared" si="53"/>
        <v>0</v>
      </c>
      <c r="S853" s="618"/>
      <c r="T853" s="618"/>
      <c r="U853" s="618"/>
      <c r="V853" s="618"/>
      <c r="W853" s="618"/>
      <c r="X853" s="618"/>
    </row>
    <row r="854" spans="2:24" customFormat="1" ht="13.5" hidden="1" customHeight="1">
      <c r="B854" t="s">
        <v>4693</v>
      </c>
      <c r="I854" s="309" t="s">
        <v>3370</v>
      </c>
      <c r="J854">
        <v>4</v>
      </c>
      <c r="K854" s="312" t="s">
        <v>3249</v>
      </c>
      <c r="L854" s="618" t="s">
        <v>4842</v>
      </c>
      <c r="M854">
        <v>0</v>
      </c>
      <c r="N854">
        <v>0</v>
      </c>
      <c r="O854">
        <v>0</v>
      </c>
      <c r="P854">
        <v>0</v>
      </c>
      <c r="Q854">
        <v>0</v>
      </c>
      <c r="R854">
        <f t="shared" si="53"/>
        <v>0</v>
      </c>
      <c r="S854" s="618"/>
      <c r="T854" s="618"/>
      <c r="U854" s="618"/>
      <c r="V854" s="618"/>
      <c r="W854" s="618"/>
      <c r="X854" s="618"/>
    </row>
    <row r="855" spans="2:24" customFormat="1" ht="14">
      <c r="B855" t="s">
        <v>4696</v>
      </c>
      <c r="I855" s="309" t="s">
        <v>3370</v>
      </c>
      <c r="J855">
        <v>8</v>
      </c>
      <c r="K855" s="312" t="s">
        <v>3239</v>
      </c>
      <c r="L855" s="618" t="s">
        <v>4843</v>
      </c>
      <c r="M855">
        <v>1</v>
      </c>
      <c r="N855">
        <v>1</v>
      </c>
      <c r="O855">
        <v>1</v>
      </c>
      <c r="P855">
        <v>1</v>
      </c>
      <c r="Q855">
        <v>1</v>
      </c>
      <c r="R855">
        <f t="shared" si="53"/>
        <v>5</v>
      </c>
      <c r="S855" s="618"/>
      <c r="T855" s="618"/>
      <c r="U855" s="618"/>
      <c r="V855" s="618"/>
      <c r="W855" s="618"/>
      <c r="X855" s="618"/>
    </row>
    <row r="856" spans="2:24" customFormat="1" ht="14.25" customHeight="1" thickBot="1">
      <c r="B856" s="480" t="s">
        <v>4733</v>
      </c>
      <c r="I856" s="309" t="s">
        <v>3370</v>
      </c>
      <c r="J856">
        <v>7</v>
      </c>
      <c r="K856" s="312" t="s">
        <v>3239</v>
      </c>
      <c r="L856" s="618" t="s">
        <v>4842</v>
      </c>
      <c r="M856" s="589">
        <v>0</v>
      </c>
      <c r="N856" s="589">
        <v>0</v>
      </c>
      <c r="O856" s="589">
        <v>0</v>
      </c>
      <c r="P856" s="589">
        <v>0</v>
      </c>
      <c r="Q856" s="589">
        <v>0</v>
      </c>
      <c r="S856" s="618"/>
      <c r="T856" s="618"/>
      <c r="U856" s="618"/>
      <c r="V856" s="618"/>
      <c r="W856" s="618"/>
      <c r="X856" s="618"/>
    </row>
    <row r="857" spans="2:24" customFormat="1" ht="14.25" hidden="1" customHeight="1" thickBot="1">
      <c r="B857" t="s">
        <v>4650</v>
      </c>
      <c r="I857" s="669" t="s">
        <v>3387</v>
      </c>
      <c r="J857">
        <v>1</v>
      </c>
      <c r="K857" s="312" t="s">
        <v>3249</v>
      </c>
      <c r="L857" s="618" t="s">
        <v>5061</v>
      </c>
      <c r="M857">
        <v>0</v>
      </c>
      <c r="N857">
        <v>0</v>
      </c>
      <c r="O857">
        <v>0</v>
      </c>
      <c r="P857">
        <v>0</v>
      </c>
      <c r="Q857">
        <v>0</v>
      </c>
      <c r="R857">
        <f t="shared" ref="R857:R884" si="54">SUBTOTAL(9,M857:Q857)</f>
        <v>0</v>
      </c>
      <c r="S857" s="618"/>
      <c r="T857" s="618"/>
      <c r="U857" s="618"/>
      <c r="V857" s="618"/>
      <c r="W857" s="618"/>
      <c r="X857" s="618"/>
    </row>
    <row r="858" spans="2:24" customFormat="1" ht="14.25" hidden="1" customHeight="1" thickBot="1">
      <c r="B858" s="480" t="s">
        <v>4734</v>
      </c>
      <c r="I858" s="669" t="s">
        <v>3387</v>
      </c>
      <c r="J858">
        <v>1</v>
      </c>
      <c r="K858" s="312" t="s">
        <v>3244</v>
      </c>
      <c r="L858" s="618" t="s">
        <v>4842</v>
      </c>
      <c r="M858">
        <v>0</v>
      </c>
      <c r="N858">
        <v>0</v>
      </c>
      <c r="O858">
        <v>0</v>
      </c>
      <c r="P858">
        <v>0</v>
      </c>
      <c r="Q858">
        <v>0</v>
      </c>
      <c r="R858">
        <f t="shared" si="54"/>
        <v>0</v>
      </c>
      <c r="S858" s="618"/>
      <c r="T858" s="618"/>
      <c r="U858" s="618"/>
      <c r="V858" s="618"/>
      <c r="W858" s="618"/>
      <c r="X858" s="618"/>
    </row>
    <row r="859" spans="2:24" customFormat="1" ht="14.25" hidden="1" customHeight="1" thickBot="1">
      <c r="B859" t="s">
        <v>4701</v>
      </c>
      <c r="I859" s="669" t="s">
        <v>3387</v>
      </c>
      <c r="J859">
        <v>1</v>
      </c>
      <c r="K859" s="312" t="s">
        <v>3244</v>
      </c>
      <c r="L859" s="618" t="s">
        <v>4842</v>
      </c>
      <c r="M859">
        <v>0</v>
      </c>
      <c r="N859">
        <v>0</v>
      </c>
      <c r="O859">
        <v>0</v>
      </c>
      <c r="P859">
        <v>0</v>
      </c>
      <c r="Q859">
        <v>0</v>
      </c>
      <c r="R859">
        <f t="shared" si="54"/>
        <v>0</v>
      </c>
      <c r="S859" s="618"/>
      <c r="T859" s="618"/>
      <c r="U859" s="618"/>
      <c r="V859" s="618"/>
      <c r="W859" s="618"/>
      <c r="X859" s="618"/>
    </row>
    <row r="860" spans="2:24" customFormat="1" ht="13.5" hidden="1" customHeight="1" thickBot="1">
      <c r="B860" s="480" t="s">
        <v>4804</v>
      </c>
      <c r="I860" s="669" t="s">
        <v>3387</v>
      </c>
      <c r="J860">
        <v>2</v>
      </c>
      <c r="K860" s="312" t="s">
        <v>3249</v>
      </c>
      <c r="L860" s="618" t="s">
        <v>4844</v>
      </c>
      <c r="M860">
        <v>0</v>
      </c>
      <c r="N860">
        <v>2</v>
      </c>
      <c r="O860">
        <v>2</v>
      </c>
      <c r="P860">
        <v>2</v>
      </c>
      <c r="Q860">
        <v>2</v>
      </c>
      <c r="S860" s="618"/>
      <c r="T860" s="618"/>
      <c r="U860" s="618"/>
      <c r="V860" s="618"/>
      <c r="W860" s="618"/>
      <c r="X860" s="618"/>
    </row>
    <row r="861" spans="2:24" customFormat="1" ht="14.25" customHeight="1" thickBot="1">
      <c r="B861" t="s">
        <v>4652</v>
      </c>
      <c r="I861" s="669" t="s">
        <v>3387</v>
      </c>
      <c r="J861">
        <v>2</v>
      </c>
      <c r="K861" s="312" t="s">
        <v>3256</v>
      </c>
      <c r="L861" s="618" t="s">
        <v>4843</v>
      </c>
      <c r="M861">
        <v>2</v>
      </c>
      <c r="N861">
        <v>0</v>
      </c>
      <c r="O861">
        <v>0</v>
      </c>
      <c r="P861">
        <v>2</v>
      </c>
      <c r="Q861">
        <v>2</v>
      </c>
      <c r="R861">
        <f t="shared" si="54"/>
        <v>6</v>
      </c>
      <c r="S861" s="618"/>
      <c r="T861" s="618"/>
      <c r="U861" s="618"/>
      <c r="V861" s="618"/>
      <c r="W861" s="618"/>
      <c r="X861" s="618"/>
    </row>
    <row r="862" spans="2:24" customFormat="1" ht="14.25" hidden="1" customHeight="1" thickBot="1">
      <c r="B862" t="s">
        <v>4674</v>
      </c>
      <c r="I862" s="669" t="s">
        <v>3387</v>
      </c>
      <c r="J862">
        <v>2</v>
      </c>
      <c r="K862" s="312" t="s">
        <v>3249</v>
      </c>
      <c r="L862" s="618" t="s">
        <v>4842</v>
      </c>
      <c r="M862">
        <v>0</v>
      </c>
      <c r="N862">
        <v>0</v>
      </c>
      <c r="O862">
        <v>0</v>
      </c>
      <c r="P862">
        <v>0</v>
      </c>
      <c r="Q862">
        <v>0</v>
      </c>
      <c r="R862">
        <f t="shared" si="54"/>
        <v>0</v>
      </c>
      <c r="S862" s="618"/>
      <c r="T862" s="618"/>
      <c r="U862" s="618"/>
      <c r="V862" s="618"/>
      <c r="W862" s="618"/>
      <c r="X862" s="618"/>
    </row>
    <row r="863" spans="2:24" customFormat="1" ht="14.25" customHeight="1" thickBot="1">
      <c r="B863" s="480" t="s">
        <v>4735</v>
      </c>
      <c r="I863" s="669" t="s">
        <v>3387</v>
      </c>
      <c r="J863">
        <v>2</v>
      </c>
      <c r="K863" s="312" t="s">
        <v>3256</v>
      </c>
      <c r="L863" s="618" t="s">
        <v>4843</v>
      </c>
      <c r="M863">
        <v>1</v>
      </c>
      <c r="N863">
        <v>2</v>
      </c>
      <c r="O863">
        <v>1</v>
      </c>
      <c r="P863">
        <v>2</v>
      </c>
      <c r="Q863">
        <v>1</v>
      </c>
      <c r="R863">
        <f t="shared" si="54"/>
        <v>7</v>
      </c>
      <c r="S863" s="618"/>
      <c r="T863" s="618"/>
      <c r="U863" s="618"/>
      <c r="V863" s="618"/>
      <c r="W863" s="618"/>
      <c r="X863" s="618"/>
    </row>
    <row r="864" spans="2:24" customFormat="1" ht="14.25" hidden="1" customHeight="1" thickBot="1">
      <c r="B864" s="693" t="s">
        <v>4736</v>
      </c>
      <c r="I864" s="669" t="s">
        <v>3387</v>
      </c>
      <c r="J864">
        <v>2</v>
      </c>
      <c r="K864" s="312" t="s">
        <v>3244</v>
      </c>
      <c r="L864" s="618" t="s">
        <v>5023</v>
      </c>
      <c r="M864">
        <v>0</v>
      </c>
      <c r="N864">
        <v>0</v>
      </c>
      <c r="O864">
        <v>0</v>
      </c>
      <c r="P864">
        <v>0</v>
      </c>
      <c r="Q864" s="589">
        <v>0</v>
      </c>
      <c r="R864">
        <f t="shared" si="54"/>
        <v>0</v>
      </c>
      <c r="S864" s="618"/>
      <c r="T864" s="618"/>
      <c r="U864" s="618"/>
      <c r="V864" s="618"/>
      <c r="W864" s="618"/>
      <c r="X864" s="618"/>
    </row>
    <row r="865" spans="2:24" customFormat="1" ht="14.25" hidden="1" customHeight="1" thickBot="1">
      <c r="B865" s="480" t="s">
        <v>4737</v>
      </c>
      <c r="I865" s="669" t="s">
        <v>3387</v>
      </c>
      <c r="J865">
        <v>2</v>
      </c>
      <c r="K865" s="312" t="s">
        <v>3244</v>
      </c>
      <c r="L865" s="618" t="s">
        <v>4842</v>
      </c>
      <c r="M865">
        <v>0</v>
      </c>
      <c r="N865">
        <v>0</v>
      </c>
      <c r="O865">
        <v>0</v>
      </c>
      <c r="P865">
        <v>0</v>
      </c>
      <c r="Q865">
        <v>0</v>
      </c>
      <c r="R865">
        <f t="shared" si="54"/>
        <v>0</v>
      </c>
      <c r="S865" s="618"/>
      <c r="T865" s="618"/>
      <c r="U865" s="618"/>
      <c r="V865" s="618"/>
      <c r="W865" s="618"/>
      <c r="X865" s="618"/>
    </row>
    <row r="866" spans="2:24" customFormat="1" ht="14.25" hidden="1" customHeight="1" thickBot="1">
      <c r="B866" s="480" t="s">
        <v>4738</v>
      </c>
      <c r="I866" s="669" t="s">
        <v>3387</v>
      </c>
      <c r="J866">
        <v>2</v>
      </c>
      <c r="K866" s="312" t="s">
        <v>3244</v>
      </c>
      <c r="L866" s="618" t="s">
        <v>4842</v>
      </c>
      <c r="M866">
        <v>0</v>
      </c>
      <c r="N866">
        <v>0</v>
      </c>
      <c r="O866">
        <v>0</v>
      </c>
      <c r="P866">
        <v>0</v>
      </c>
      <c r="Q866">
        <v>0</v>
      </c>
      <c r="R866">
        <f t="shared" si="54"/>
        <v>0</v>
      </c>
      <c r="S866" s="618"/>
      <c r="T866" s="618"/>
      <c r="U866" s="618"/>
      <c r="V866" s="618"/>
      <c r="W866" s="618"/>
      <c r="X866" s="618"/>
    </row>
    <row r="867" spans="2:24" customFormat="1" ht="14.25" customHeight="1" thickBot="1">
      <c r="B867" t="s">
        <v>4648</v>
      </c>
      <c r="I867" s="669" t="s">
        <v>3387</v>
      </c>
      <c r="J867">
        <v>2</v>
      </c>
      <c r="K867" s="312" t="s">
        <v>3256</v>
      </c>
      <c r="L867" s="618" t="s">
        <v>4843</v>
      </c>
      <c r="M867">
        <v>1</v>
      </c>
      <c r="N867">
        <v>1</v>
      </c>
      <c r="O867">
        <v>1</v>
      </c>
      <c r="P867">
        <v>1</v>
      </c>
      <c r="Q867">
        <v>2</v>
      </c>
      <c r="R867">
        <f t="shared" si="54"/>
        <v>6</v>
      </c>
      <c r="S867" s="618"/>
      <c r="T867" s="618"/>
      <c r="U867" s="618"/>
      <c r="V867" s="618"/>
      <c r="W867" s="618"/>
      <c r="X867" s="618"/>
    </row>
    <row r="868" spans="2:24" customFormat="1" ht="13.5" hidden="1" customHeight="1" thickBot="1">
      <c r="B868" s="480" t="s">
        <v>4808</v>
      </c>
      <c r="I868" s="669" t="s">
        <v>3387</v>
      </c>
      <c r="J868">
        <v>3</v>
      </c>
      <c r="K868" s="312" t="s">
        <v>3244</v>
      </c>
      <c r="L868" s="618" t="s">
        <v>4844</v>
      </c>
      <c r="M868">
        <v>0</v>
      </c>
      <c r="N868">
        <v>2</v>
      </c>
      <c r="O868">
        <v>2</v>
      </c>
      <c r="P868">
        <v>2</v>
      </c>
      <c r="Q868">
        <v>2</v>
      </c>
      <c r="S868" s="618"/>
      <c r="T868" s="618"/>
      <c r="U868" s="618"/>
      <c r="V868" s="618"/>
      <c r="W868" s="618"/>
      <c r="X868" s="618"/>
    </row>
    <row r="869" spans="2:24" customFormat="1" ht="14.25" hidden="1" customHeight="1" thickBot="1">
      <c r="B869" s="693" t="s">
        <v>5020</v>
      </c>
      <c r="I869" s="669" t="s">
        <v>3387</v>
      </c>
      <c r="J869">
        <v>3</v>
      </c>
      <c r="K869" s="312" t="s">
        <v>3249</v>
      </c>
      <c r="L869" s="618" t="s">
        <v>5021</v>
      </c>
      <c r="M869">
        <v>0</v>
      </c>
      <c r="N869">
        <v>0</v>
      </c>
      <c r="O869" s="589">
        <v>0</v>
      </c>
      <c r="P869">
        <v>0</v>
      </c>
      <c r="Q869">
        <v>0</v>
      </c>
      <c r="R869">
        <f t="shared" si="54"/>
        <v>0</v>
      </c>
      <c r="S869" s="618"/>
      <c r="T869" s="618"/>
      <c r="U869" s="618"/>
      <c r="V869" s="618"/>
      <c r="W869" s="618"/>
      <c r="X869" s="618"/>
    </row>
    <row r="870" spans="2:24" customFormat="1" ht="14.25" customHeight="1" thickBot="1">
      <c r="B870" t="s">
        <v>4692</v>
      </c>
      <c r="I870" s="669" t="s">
        <v>3387</v>
      </c>
      <c r="J870">
        <v>3</v>
      </c>
      <c r="K870" s="312" t="s">
        <v>3256</v>
      </c>
      <c r="L870" s="618" t="s">
        <v>4843</v>
      </c>
      <c r="M870">
        <v>2</v>
      </c>
      <c r="N870">
        <v>2</v>
      </c>
      <c r="O870">
        <v>2</v>
      </c>
      <c r="P870">
        <v>1</v>
      </c>
      <c r="Q870">
        <v>2</v>
      </c>
      <c r="R870">
        <f t="shared" si="54"/>
        <v>9</v>
      </c>
      <c r="S870" s="618"/>
      <c r="T870" s="618"/>
      <c r="U870" s="618"/>
      <c r="V870" s="618"/>
      <c r="W870" s="618"/>
      <c r="X870" s="618"/>
    </row>
    <row r="871" spans="2:24" customFormat="1" ht="14.25" hidden="1" customHeight="1" thickBot="1">
      <c r="B871" s="480" t="s">
        <v>4739</v>
      </c>
      <c r="I871" s="669" t="s">
        <v>3387</v>
      </c>
      <c r="J871">
        <v>3</v>
      </c>
      <c r="K871" s="312" t="s">
        <v>3244</v>
      </c>
      <c r="L871" s="618" t="s">
        <v>4842</v>
      </c>
      <c r="M871">
        <v>0</v>
      </c>
      <c r="N871">
        <v>0</v>
      </c>
      <c r="O871">
        <v>0</v>
      </c>
      <c r="P871">
        <v>0</v>
      </c>
      <c r="Q871">
        <v>0</v>
      </c>
      <c r="R871">
        <f t="shared" si="54"/>
        <v>0</v>
      </c>
      <c r="S871" s="618"/>
      <c r="T871" s="618"/>
      <c r="U871" s="618"/>
      <c r="V871" s="618"/>
      <c r="W871" s="618"/>
      <c r="X871" s="618"/>
    </row>
    <row r="872" spans="2:24" customFormat="1" ht="14.25" customHeight="1" thickBot="1">
      <c r="B872" t="s">
        <v>4706</v>
      </c>
      <c r="I872" s="669" t="s">
        <v>3387</v>
      </c>
      <c r="J872">
        <v>3</v>
      </c>
      <c r="K872" s="312" t="s">
        <v>3256</v>
      </c>
      <c r="L872" s="618" t="s">
        <v>4843</v>
      </c>
      <c r="M872">
        <v>2</v>
      </c>
      <c r="N872">
        <v>1</v>
      </c>
      <c r="O872">
        <v>2</v>
      </c>
      <c r="P872">
        <v>2</v>
      </c>
      <c r="Q872">
        <v>2</v>
      </c>
      <c r="R872">
        <f t="shared" si="54"/>
        <v>9</v>
      </c>
      <c r="S872" s="618"/>
      <c r="T872" s="618"/>
      <c r="U872" s="618"/>
      <c r="V872" s="618"/>
      <c r="W872" s="618"/>
      <c r="X872" s="618"/>
    </row>
    <row r="873" spans="2:24" customFormat="1" ht="14.25" hidden="1" customHeight="1" thickBot="1">
      <c r="B873" s="480" t="s">
        <v>4740</v>
      </c>
      <c r="I873" s="669" t="s">
        <v>3387</v>
      </c>
      <c r="J873">
        <v>3</v>
      </c>
      <c r="K873" s="312" t="s">
        <v>3244</v>
      </c>
      <c r="L873" s="618" t="s">
        <v>4842</v>
      </c>
      <c r="M873">
        <v>0</v>
      </c>
      <c r="N873">
        <v>0</v>
      </c>
      <c r="O873">
        <v>0</v>
      </c>
      <c r="P873">
        <v>0</v>
      </c>
      <c r="Q873">
        <v>0</v>
      </c>
      <c r="R873">
        <f t="shared" si="54"/>
        <v>0</v>
      </c>
      <c r="S873" s="618"/>
      <c r="T873" s="618"/>
      <c r="U873" s="618"/>
      <c r="V873" s="618"/>
      <c r="W873" s="618"/>
      <c r="X873" s="618"/>
    </row>
    <row r="874" spans="2:24" customFormat="1" ht="14.25" hidden="1" customHeight="1" thickBot="1">
      <c r="B874" s="480" t="s">
        <v>4741</v>
      </c>
      <c r="I874" s="669" t="s">
        <v>3387</v>
      </c>
      <c r="J874">
        <v>3</v>
      </c>
      <c r="K874" s="312" t="s">
        <v>3244</v>
      </c>
      <c r="L874" s="618" t="s">
        <v>4842</v>
      </c>
      <c r="M874">
        <v>0</v>
      </c>
      <c r="N874">
        <v>0</v>
      </c>
      <c r="O874">
        <v>0</v>
      </c>
      <c r="P874">
        <v>0</v>
      </c>
      <c r="Q874">
        <v>0</v>
      </c>
      <c r="R874">
        <f t="shared" si="54"/>
        <v>0</v>
      </c>
      <c r="S874" s="618"/>
      <c r="T874" s="618"/>
      <c r="U874" s="618"/>
      <c r="V874" s="618"/>
      <c r="W874" s="618"/>
      <c r="X874" s="618"/>
    </row>
    <row r="875" spans="2:24" customFormat="1" ht="14.25" hidden="1" customHeight="1" thickBot="1">
      <c r="B875" s="480" t="s">
        <v>4820</v>
      </c>
      <c r="I875" s="669" t="s">
        <v>3387</v>
      </c>
      <c r="J875">
        <v>3</v>
      </c>
      <c r="K875" s="312" t="s">
        <v>3244</v>
      </c>
      <c r="L875" s="618" t="s">
        <v>4842</v>
      </c>
      <c r="M875">
        <v>0</v>
      </c>
      <c r="N875">
        <v>0</v>
      </c>
      <c r="O875">
        <v>0</v>
      </c>
      <c r="P875" s="589">
        <v>0</v>
      </c>
      <c r="Q875">
        <v>0</v>
      </c>
      <c r="R875">
        <f t="shared" si="54"/>
        <v>0</v>
      </c>
      <c r="S875" s="618"/>
      <c r="T875" s="618"/>
      <c r="U875" s="618"/>
      <c r="V875" s="618"/>
      <c r="W875" s="618"/>
      <c r="X875" s="618"/>
    </row>
    <row r="876" spans="2:24" customFormat="1" ht="14.25" hidden="1" customHeight="1" thickBot="1">
      <c r="B876" t="s">
        <v>4672</v>
      </c>
      <c r="I876" s="669" t="s">
        <v>3387</v>
      </c>
      <c r="J876">
        <v>4</v>
      </c>
      <c r="K876" s="312" t="s">
        <v>3244</v>
      </c>
      <c r="L876" s="618" t="s">
        <v>4842</v>
      </c>
      <c r="M876">
        <v>0</v>
      </c>
      <c r="N876">
        <v>0</v>
      </c>
      <c r="O876">
        <v>0</v>
      </c>
      <c r="P876">
        <v>0</v>
      </c>
      <c r="Q876">
        <v>0</v>
      </c>
      <c r="R876">
        <f t="shared" si="54"/>
        <v>0</v>
      </c>
      <c r="S876" s="618"/>
      <c r="T876" s="618"/>
      <c r="U876" s="618"/>
      <c r="V876" s="618"/>
      <c r="W876" s="618"/>
      <c r="X876" s="618"/>
    </row>
    <row r="877" spans="2:24" customFormat="1" ht="14.5" thickBot="1">
      <c r="B877" s="693" t="s">
        <v>5013</v>
      </c>
      <c r="I877" s="669" t="s">
        <v>3387</v>
      </c>
      <c r="J877">
        <v>4</v>
      </c>
      <c r="K877" s="312" t="s">
        <v>3239</v>
      </c>
      <c r="L877" s="618" t="s">
        <v>4843</v>
      </c>
      <c r="M877" s="589">
        <v>0</v>
      </c>
      <c r="N877" s="589">
        <v>0</v>
      </c>
      <c r="O877" s="589">
        <v>0</v>
      </c>
      <c r="P877">
        <v>1</v>
      </c>
      <c r="Q877">
        <v>1</v>
      </c>
      <c r="R877">
        <f t="shared" si="54"/>
        <v>2</v>
      </c>
      <c r="S877" s="618"/>
      <c r="T877" s="618"/>
      <c r="U877" s="618"/>
      <c r="V877" s="618"/>
      <c r="W877" s="618"/>
      <c r="X877" s="618"/>
    </row>
    <row r="878" spans="2:24" customFormat="1" ht="14.25" hidden="1" customHeight="1" thickBot="1">
      <c r="B878" t="s">
        <v>4671</v>
      </c>
      <c r="I878" s="669" t="s">
        <v>3387</v>
      </c>
      <c r="J878">
        <v>4</v>
      </c>
      <c r="K878" s="312" t="s">
        <v>3249</v>
      </c>
      <c r="L878" s="618" t="s">
        <v>4842</v>
      </c>
      <c r="M878">
        <v>0</v>
      </c>
      <c r="N878">
        <v>0</v>
      </c>
      <c r="O878">
        <v>0</v>
      </c>
      <c r="P878">
        <v>0</v>
      </c>
      <c r="Q878">
        <v>0</v>
      </c>
      <c r="R878">
        <f t="shared" si="54"/>
        <v>0</v>
      </c>
      <c r="S878" s="618"/>
      <c r="T878" s="618"/>
      <c r="U878" s="618"/>
      <c r="V878" s="618"/>
      <c r="W878" s="618"/>
      <c r="X878" s="618"/>
    </row>
    <row r="879" spans="2:24" customFormat="1" ht="14.25" hidden="1" customHeight="1" thickBot="1">
      <c r="B879" t="s">
        <v>4647</v>
      </c>
      <c r="I879" s="669" t="s">
        <v>3387</v>
      </c>
      <c r="J879">
        <v>4</v>
      </c>
      <c r="K879" s="312" t="s">
        <v>3244</v>
      </c>
      <c r="L879" s="618" t="s">
        <v>4842</v>
      </c>
      <c r="M879">
        <v>0</v>
      </c>
      <c r="N879">
        <v>0</v>
      </c>
      <c r="O879">
        <v>0</v>
      </c>
      <c r="P879">
        <v>0</v>
      </c>
      <c r="Q879">
        <v>0</v>
      </c>
      <c r="R879">
        <f t="shared" si="54"/>
        <v>0</v>
      </c>
      <c r="S879" s="618"/>
      <c r="T879" s="618"/>
      <c r="U879" s="618"/>
      <c r="V879" s="618"/>
      <c r="W879" s="618"/>
      <c r="X879" s="618"/>
    </row>
    <row r="880" spans="2:24" customFormat="1" ht="14.25" hidden="1" customHeight="1" thickBot="1">
      <c r="B880" s="480" t="s">
        <v>4742</v>
      </c>
      <c r="I880" s="669" t="s">
        <v>3387</v>
      </c>
      <c r="J880">
        <v>4</v>
      </c>
      <c r="K880" s="312" t="s">
        <v>3249</v>
      </c>
      <c r="L880" s="618" t="s">
        <v>5024</v>
      </c>
      <c r="M880" s="589">
        <v>0</v>
      </c>
      <c r="N880" s="589">
        <v>0</v>
      </c>
      <c r="O880">
        <v>0</v>
      </c>
      <c r="P880">
        <v>0</v>
      </c>
      <c r="Q880">
        <v>0</v>
      </c>
      <c r="R880">
        <f t="shared" si="54"/>
        <v>0</v>
      </c>
      <c r="S880" s="618"/>
      <c r="T880" s="618"/>
      <c r="U880" s="618"/>
      <c r="V880" s="618"/>
      <c r="W880" s="618"/>
      <c r="X880" s="618"/>
    </row>
    <row r="881" spans="2:24" customFormat="1" ht="14.25" hidden="1" customHeight="1" thickBot="1">
      <c r="B881" t="s">
        <v>4670</v>
      </c>
      <c r="I881" s="669" t="s">
        <v>3387</v>
      </c>
      <c r="J881">
        <v>4</v>
      </c>
      <c r="K881" s="312" t="s">
        <v>3244</v>
      </c>
      <c r="L881" s="618" t="s">
        <v>4842</v>
      </c>
      <c r="M881">
        <v>0</v>
      </c>
      <c r="N881">
        <v>0</v>
      </c>
      <c r="O881">
        <v>0</v>
      </c>
      <c r="P881">
        <v>0</v>
      </c>
      <c r="Q881">
        <v>0</v>
      </c>
      <c r="R881">
        <f t="shared" si="54"/>
        <v>0</v>
      </c>
      <c r="S881" s="618"/>
      <c r="T881" s="618"/>
      <c r="U881" s="618"/>
      <c r="V881" s="618"/>
      <c r="W881" s="618"/>
      <c r="X881" s="618"/>
    </row>
    <row r="882" spans="2:24" customFormat="1" ht="14.25" hidden="1" customHeight="1" thickBot="1">
      <c r="B882" s="480" t="s">
        <v>4743</v>
      </c>
      <c r="I882" s="669" t="s">
        <v>3387</v>
      </c>
      <c r="J882">
        <v>4</v>
      </c>
      <c r="K882" s="312" t="s">
        <v>3244</v>
      </c>
      <c r="L882" s="618" t="s">
        <v>4842</v>
      </c>
      <c r="M882">
        <v>0</v>
      </c>
      <c r="N882">
        <v>0</v>
      </c>
      <c r="O882">
        <v>0</v>
      </c>
      <c r="P882">
        <v>0</v>
      </c>
      <c r="Q882">
        <v>0</v>
      </c>
      <c r="R882">
        <f t="shared" si="54"/>
        <v>0</v>
      </c>
      <c r="S882" s="618"/>
      <c r="T882" s="618"/>
      <c r="U882" s="618"/>
      <c r="V882" s="618"/>
      <c r="W882" s="618"/>
      <c r="X882" s="618"/>
    </row>
    <row r="883" spans="2:24" customFormat="1" ht="14.25" hidden="1" customHeight="1" thickBot="1">
      <c r="B883" s="480" t="s">
        <v>4818</v>
      </c>
      <c r="I883" s="669" t="s">
        <v>3387</v>
      </c>
      <c r="J883">
        <v>4</v>
      </c>
      <c r="K883" s="312" t="s">
        <v>3244</v>
      </c>
      <c r="L883" s="618" t="s">
        <v>4842</v>
      </c>
      <c r="M883">
        <v>0</v>
      </c>
      <c r="N883">
        <v>0</v>
      </c>
      <c r="O883">
        <v>0</v>
      </c>
      <c r="P883">
        <v>0</v>
      </c>
      <c r="Q883" s="589">
        <v>0</v>
      </c>
      <c r="R883">
        <f t="shared" si="54"/>
        <v>0</v>
      </c>
      <c r="S883" s="618"/>
      <c r="T883" s="618"/>
      <c r="U883" s="618"/>
      <c r="V883" s="618"/>
      <c r="W883" s="618"/>
      <c r="X883" s="618"/>
    </row>
    <row r="884" spans="2:24" customFormat="1" ht="14.25" hidden="1" customHeight="1" thickBot="1">
      <c r="B884" t="s">
        <v>4649</v>
      </c>
      <c r="I884" s="669" t="s">
        <v>3387</v>
      </c>
      <c r="J884">
        <v>4</v>
      </c>
      <c r="K884" s="312" t="s">
        <v>3249</v>
      </c>
      <c r="L884" s="618" t="s">
        <v>4842</v>
      </c>
      <c r="M884">
        <v>0</v>
      </c>
      <c r="N884">
        <v>0</v>
      </c>
      <c r="O884">
        <v>0</v>
      </c>
      <c r="P884">
        <v>0</v>
      </c>
      <c r="Q884">
        <v>0</v>
      </c>
      <c r="R884">
        <f t="shared" si="54"/>
        <v>0</v>
      </c>
      <c r="S884" s="618"/>
      <c r="T884" s="618"/>
      <c r="U884" s="618"/>
      <c r="V884" s="618"/>
      <c r="W884" s="618"/>
      <c r="X884" s="618"/>
    </row>
    <row r="885" spans="2:24" customFormat="1" ht="14.25" hidden="1" customHeight="1" thickBot="1">
      <c r="B885" t="s">
        <v>4679</v>
      </c>
      <c r="I885" s="669" t="s">
        <v>3387</v>
      </c>
      <c r="J885">
        <v>5</v>
      </c>
      <c r="K885" s="312" t="s">
        <v>3244</v>
      </c>
      <c r="L885" s="618" t="s">
        <v>4842</v>
      </c>
      <c r="M885">
        <v>0</v>
      </c>
      <c r="N885">
        <v>0</v>
      </c>
      <c r="O885">
        <v>0</v>
      </c>
      <c r="P885">
        <v>0</v>
      </c>
      <c r="Q885">
        <v>0</v>
      </c>
      <c r="R885">
        <f t="shared" ref="R885:R902" si="55">SUBTOTAL(9,M885:Q885)</f>
        <v>0</v>
      </c>
      <c r="S885" s="618"/>
      <c r="T885" s="618"/>
      <c r="U885" s="618"/>
      <c r="V885" s="618"/>
      <c r="W885" s="618"/>
      <c r="X885" s="618"/>
    </row>
    <row r="886" spans="2:24" customFormat="1" ht="14.25" customHeight="1" thickBot="1">
      <c r="B886" s="480" t="s">
        <v>4725</v>
      </c>
      <c r="I886" s="669" t="s">
        <v>3387</v>
      </c>
      <c r="J886">
        <v>5</v>
      </c>
      <c r="K886" s="312" t="s">
        <v>3256</v>
      </c>
      <c r="L886" s="618" t="s">
        <v>4843</v>
      </c>
      <c r="M886">
        <v>0</v>
      </c>
      <c r="N886">
        <v>1</v>
      </c>
      <c r="O886">
        <v>0</v>
      </c>
      <c r="P886">
        <v>2</v>
      </c>
      <c r="Q886">
        <v>2</v>
      </c>
      <c r="R886">
        <f t="shared" si="55"/>
        <v>5</v>
      </c>
      <c r="S886" s="618"/>
      <c r="T886" s="618"/>
      <c r="U886" s="618"/>
      <c r="V886" s="618"/>
      <c r="W886" s="618"/>
      <c r="X886" s="618"/>
    </row>
    <row r="887" spans="2:24" customFormat="1" ht="14.25" hidden="1" customHeight="1" thickBot="1">
      <c r="B887" s="480" t="s">
        <v>4767</v>
      </c>
      <c r="I887" s="669" t="s">
        <v>3387</v>
      </c>
      <c r="J887">
        <v>5</v>
      </c>
      <c r="K887" s="312" t="s">
        <v>3249</v>
      </c>
      <c r="L887" s="618" t="s">
        <v>5023</v>
      </c>
      <c r="M887">
        <v>0</v>
      </c>
      <c r="N887">
        <v>0</v>
      </c>
      <c r="O887">
        <v>0</v>
      </c>
      <c r="P887">
        <v>0</v>
      </c>
      <c r="Q887">
        <v>0</v>
      </c>
      <c r="R887">
        <f t="shared" si="55"/>
        <v>0</v>
      </c>
      <c r="S887" s="618"/>
      <c r="T887" s="618"/>
      <c r="U887" s="618"/>
      <c r="V887" s="618"/>
      <c r="W887" s="618"/>
      <c r="X887" s="618"/>
    </row>
    <row r="888" spans="2:24" customFormat="1" ht="14.25" hidden="1" customHeight="1" thickBot="1">
      <c r="B888" t="s">
        <v>4703</v>
      </c>
      <c r="I888" s="669" t="s">
        <v>3387</v>
      </c>
      <c r="J888">
        <v>5</v>
      </c>
      <c r="K888" s="312" t="s">
        <v>3249</v>
      </c>
      <c r="L888" s="618" t="s">
        <v>4843</v>
      </c>
      <c r="M888">
        <v>0</v>
      </c>
      <c r="N888">
        <v>1</v>
      </c>
      <c r="O888">
        <v>0</v>
      </c>
      <c r="P888">
        <v>0</v>
      </c>
      <c r="Q888">
        <v>0</v>
      </c>
      <c r="R888">
        <f t="shared" si="55"/>
        <v>0</v>
      </c>
      <c r="S888" s="618"/>
      <c r="T888" s="618"/>
      <c r="U888" s="618"/>
      <c r="V888" s="618"/>
      <c r="W888" s="618"/>
      <c r="X888" s="618"/>
    </row>
    <row r="889" spans="2:24" customFormat="1" ht="14.25" hidden="1" customHeight="1" thickBot="1">
      <c r="B889" t="s">
        <v>4673</v>
      </c>
      <c r="I889" s="669" t="s">
        <v>3387</v>
      </c>
      <c r="J889">
        <v>5</v>
      </c>
      <c r="K889" s="312" t="s">
        <v>3244</v>
      </c>
      <c r="L889" s="618" t="s">
        <v>4842</v>
      </c>
      <c r="M889">
        <v>0</v>
      </c>
      <c r="N889">
        <v>0</v>
      </c>
      <c r="O889">
        <v>0</v>
      </c>
      <c r="P889">
        <v>0</v>
      </c>
      <c r="Q889">
        <v>0</v>
      </c>
      <c r="R889">
        <f t="shared" si="55"/>
        <v>0</v>
      </c>
      <c r="S889" s="618"/>
      <c r="T889" s="618"/>
      <c r="U889" s="618"/>
      <c r="V889" s="618"/>
      <c r="W889" s="618"/>
      <c r="X889" s="618"/>
    </row>
    <row r="890" spans="2:24" customFormat="1" ht="14.25" customHeight="1" thickBot="1">
      <c r="B890" t="s">
        <v>4651</v>
      </c>
      <c r="I890" s="669" t="s">
        <v>3387</v>
      </c>
      <c r="J890">
        <v>5</v>
      </c>
      <c r="K890" s="312" t="s">
        <v>3256</v>
      </c>
      <c r="L890" s="618" t="s">
        <v>4843</v>
      </c>
      <c r="M890">
        <v>2</v>
      </c>
      <c r="N890">
        <v>2</v>
      </c>
      <c r="O890">
        <v>2</v>
      </c>
      <c r="P890">
        <v>2</v>
      </c>
      <c r="Q890">
        <v>1</v>
      </c>
      <c r="R890">
        <f t="shared" si="55"/>
        <v>9</v>
      </c>
      <c r="S890" s="618"/>
      <c r="T890" s="618"/>
      <c r="U890" s="618"/>
      <c r="V890" s="618"/>
      <c r="W890" s="618"/>
      <c r="X890" s="618"/>
    </row>
    <row r="891" spans="2:24" customFormat="1" ht="14.25" hidden="1" customHeight="1" thickBot="1">
      <c r="B891" t="s">
        <v>4700</v>
      </c>
      <c r="I891" s="669" t="s">
        <v>3387</v>
      </c>
      <c r="J891">
        <v>5</v>
      </c>
      <c r="K891" s="312" t="s">
        <v>3244</v>
      </c>
      <c r="L891" s="618" t="s">
        <v>4842</v>
      </c>
      <c r="M891">
        <v>0</v>
      </c>
      <c r="N891">
        <v>0</v>
      </c>
      <c r="O891">
        <v>0</v>
      </c>
      <c r="P891">
        <v>0</v>
      </c>
      <c r="Q891">
        <v>0</v>
      </c>
      <c r="R891">
        <f t="shared" si="55"/>
        <v>0</v>
      </c>
      <c r="S891" s="618"/>
      <c r="T891" s="618"/>
      <c r="U891" s="618"/>
      <c r="V891" s="618"/>
      <c r="W891" s="618"/>
      <c r="X891" s="618"/>
    </row>
    <row r="892" spans="2:24" customFormat="1" ht="14.25" customHeight="1" thickBot="1">
      <c r="B892" s="480" t="s">
        <v>4744</v>
      </c>
      <c r="I892" s="669" t="s">
        <v>3387</v>
      </c>
      <c r="J892">
        <v>5</v>
      </c>
      <c r="K892" s="312" t="s">
        <v>3256</v>
      </c>
      <c r="L892" s="618" t="s">
        <v>4843</v>
      </c>
      <c r="M892">
        <v>2</v>
      </c>
      <c r="N892">
        <v>2</v>
      </c>
      <c r="O892">
        <v>2</v>
      </c>
      <c r="P892">
        <v>1</v>
      </c>
      <c r="Q892">
        <v>2</v>
      </c>
      <c r="R892">
        <f t="shared" si="55"/>
        <v>9</v>
      </c>
      <c r="S892" s="618"/>
      <c r="T892" s="618"/>
      <c r="U892" s="618"/>
      <c r="V892" s="618"/>
      <c r="W892" s="618"/>
      <c r="X892" s="618"/>
    </row>
    <row r="893" spans="2:24" customFormat="1" ht="14.25" customHeight="1" thickBot="1">
      <c r="B893" t="s">
        <v>4705</v>
      </c>
      <c r="I893" s="669" t="s">
        <v>3387</v>
      </c>
      <c r="J893">
        <v>5</v>
      </c>
      <c r="K893" s="312" t="s">
        <v>3256</v>
      </c>
      <c r="L893" s="618" t="s">
        <v>4843</v>
      </c>
      <c r="M893">
        <v>1</v>
      </c>
      <c r="N893">
        <v>2</v>
      </c>
      <c r="O893">
        <v>2</v>
      </c>
      <c r="P893">
        <v>2</v>
      </c>
      <c r="Q893">
        <v>1</v>
      </c>
      <c r="R893">
        <f t="shared" si="55"/>
        <v>8</v>
      </c>
      <c r="S893" s="618"/>
      <c r="T893" s="618"/>
      <c r="U893" s="618"/>
      <c r="V893" s="618"/>
      <c r="W893" s="618"/>
      <c r="X893" s="618"/>
    </row>
    <row r="894" spans="2:24" customFormat="1" ht="14.25" hidden="1" customHeight="1" thickBot="1">
      <c r="B894" t="s">
        <v>4675</v>
      </c>
      <c r="I894" s="669" t="s">
        <v>3387</v>
      </c>
      <c r="J894">
        <v>6</v>
      </c>
      <c r="K894" s="312" t="s">
        <v>3249</v>
      </c>
      <c r="L894" s="618" t="s">
        <v>4843</v>
      </c>
      <c r="M894">
        <v>0</v>
      </c>
      <c r="N894">
        <v>0</v>
      </c>
      <c r="O894">
        <v>0</v>
      </c>
      <c r="P894">
        <v>0</v>
      </c>
      <c r="Q894">
        <v>2</v>
      </c>
      <c r="R894">
        <f t="shared" si="55"/>
        <v>0</v>
      </c>
      <c r="S894" s="618"/>
      <c r="T894" s="618"/>
      <c r="U894" s="618"/>
      <c r="V894" s="618"/>
      <c r="W894" s="618"/>
      <c r="X894" s="618"/>
    </row>
    <row r="895" spans="2:24" customFormat="1" ht="14.5" thickBot="1">
      <c r="B895" s="693" t="s">
        <v>4766</v>
      </c>
      <c r="I895" s="669" t="s">
        <v>3387</v>
      </c>
      <c r="J895">
        <v>6</v>
      </c>
      <c r="K895" s="312" t="s">
        <v>3239</v>
      </c>
      <c r="L895" s="618" t="s">
        <v>4843</v>
      </c>
      <c r="M895" s="589">
        <v>0</v>
      </c>
      <c r="N895" s="589">
        <v>0</v>
      </c>
      <c r="O895" s="589">
        <v>0</v>
      </c>
      <c r="P895" s="589">
        <v>0</v>
      </c>
      <c r="Q895" s="589">
        <v>0</v>
      </c>
      <c r="R895">
        <f t="shared" si="55"/>
        <v>0</v>
      </c>
      <c r="S895" s="618"/>
      <c r="T895" s="618"/>
      <c r="U895" s="618"/>
      <c r="V895" s="618"/>
      <c r="W895" s="618"/>
      <c r="X895" s="618"/>
    </row>
    <row r="896" spans="2:24" customFormat="1" ht="14.25" hidden="1" customHeight="1" thickBot="1">
      <c r="B896" s="480" t="s">
        <v>4745</v>
      </c>
      <c r="I896" s="669" t="s">
        <v>3387</v>
      </c>
      <c r="J896">
        <v>6</v>
      </c>
      <c r="K896" s="312" t="s">
        <v>3244</v>
      </c>
      <c r="L896" s="618" t="s">
        <v>4842</v>
      </c>
      <c r="M896">
        <v>0</v>
      </c>
      <c r="N896">
        <v>0</v>
      </c>
      <c r="O896">
        <v>0</v>
      </c>
      <c r="P896">
        <v>0</v>
      </c>
      <c r="Q896">
        <v>0</v>
      </c>
      <c r="R896">
        <f t="shared" si="55"/>
        <v>0</v>
      </c>
      <c r="S896" s="618"/>
      <c r="T896" s="618"/>
      <c r="U896" s="618"/>
      <c r="V896" s="618"/>
      <c r="W896" s="618"/>
      <c r="X896" s="618"/>
    </row>
    <row r="897" spans="1:54" customFormat="1" ht="14.25" hidden="1" customHeight="1" thickBot="1">
      <c r="B897" t="s">
        <v>4704</v>
      </c>
      <c r="I897" s="669" t="s">
        <v>3387</v>
      </c>
      <c r="J897">
        <v>6</v>
      </c>
      <c r="K897" s="312" t="s">
        <v>3244</v>
      </c>
      <c r="L897" s="618" t="s">
        <v>4842</v>
      </c>
      <c r="M897">
        <v>0</v>
      </c>
      <c r="N897">
        <v>0</v>
      </c>
      <c r="O897">
        <v>0</v>
      </c>
      <c r="P897">
        <v>0</v>
      </c>
      <c r="Q897">
        <v>0</v>
      </c>
      <c r="R897">
        <f t="shared" si="55"/>
        <v>0</v>
      </c>
      <c r="S897" s="618"/>
      <c r="T897" s="618"/>
      <c r="U897" s="618"/>
      <c r="V897" s="618"/>
      <c r="W897" s="618"/>
      <c r="X897" s="618"/>
    </row>
    <row r="898" spans="1:54" customFormat="1" ht="14.25" hidden="1" customHeight="1" thickBot="1">
      <c r="B898" t="s">
        <v>4702</v>
      </c>
      <c r="I898" s="669" t="s">
        <v>3387</v>
      </c>
      <c r="J898">
        <v>6</v>
      </c>
      <c r="K898" s="312" t="s">
        <v>3244</v>
      </c>
      <c r="L898" s="618" t="s">
        <v>4842</v>
      </c>
      <c r="M898">
        <v>0</v>
      </c>
      <c r="N898">
        <v>0</v>
      </c>
      <c r="O898">
        <v>0</v>
      </c>
      <c r="P898">
        <v>0</v>
      </c>
      <c r="Q898">
        <v>0</v>
      </c>
      <c r="R898">
        <f t="shared" si="55"/>
        <v>0</v>
      </c>
      <c r="S898" s="618"/>
      <c r="T898" s="618"/>
      <c r="U898" s="618"/>
      <c r="V898" s="618"/>
      <c r="W898" s="618"/>
      <c r="X898" s="618"/>
    </row>
    <row r="899" spans="1:54" customFormat="1" ht="14.5" thickBot="1">
      <c r="B899" s="480" t="s">
        <v>4753</v>
      </c>
      <c r="I899" s="669" t="s">
        <v>3387</v>
      </c>
      <c r="J899">
        <v>7</v>
      </c>
      <c r="K899" s="312" t="s">
        <v>3239</v>
      </c>
      <c r="L899" s="618" t="s">
        <v>4843</v>
      </c>
      <c r="M899">
        <v>1</v>
      </c>
      <c r="N899">
        <v>1</v>
      </c>
      <c r="O899" s="589">
        <v>0</v>
      </c>
      <c r="P899">
        <v>1</v>
      </c>
      <c r="Q899" s="589">
        <v>0</v>
      </c>
      <c r="R899">
        <f t="shared" si="55"/>
        <v>3</v>
      </c>
      <c r="S899" s="618"/>
      <c r="T899" s="618"/>
      <c r="U899" s="618"/>
      <c r="V899" s="618"/>
      <c r="W899" s="618"/>
      <c r="X899" s="618"/>
    </row>
    <row r="900" spans="1:54" customFormat="1" ht="14.5" thickBot="1">
      <c r="B900" s="693" t="s">
        <v>5016</v>
      </c>
      <c r="I900" s="669" t="s">
        <v>3387</v>
      </c>
      <c r="J900">
        <v>7</v>
      </c>
      <c r="K900" s="312" t="s">
        <v>3239</v>
      </c>
      <c r="L900" s="618" t="s">
        <v>4843</v>
      </c>
      <c r="M900" s="589">
        <v>0</v>
      </c>
      <c r="N900" s="589">
        <v>0</v>
      </c>
      <c r="O900" s="589">
        <v>0</v>
      </c>
      <c r="P900" s="589">
        <v>0</v>
      </c>
      <c r="Q900" s="589">
        <v>0</v>
      </c>
      <c r="R900">
        <f t="shared" si="55"/>
        <v>0</v>
      </c>
      <c r="S900" s="618"/>
      <c r="T900" s="618"/>
      <c r="U900" s="618"/>
      <c r="V900" s="618"/>
      <c r="W900" s="618"/>
      <c r="X900" s="618"/>
    </row>
    <row r="901" spans="1:54" customFormat="1" ht="14.25" hidden="1" customHeight="1" thickBot="1">
      <c r="B901" t="s">
        <v>4722</v>
      </c>
      <c r="I901" s="669" t="s">
        <v>3387</v>
      </c>
      <c r="J901">
        <v>8</v>
      </c>
      <c r="K901" s="312" t="s">
        <v>3244</v>
      </c>
      <c r="L901" s="618" t="s">
        <v>4842</v>
      </c>
      <c r="M901">
        <v>0</v>
      </c>
      <c r="N901">
        <v>0</v>
      </c>
      <c r="O901">
        <v>0</v>
      </c>
      <c r="P901">
        <v>0</v>
      </c>
      <c r="Q901">
        <v>0</v>
      </c>
      <c r="R901">
        <f t="shared" si="55"/>
        <v>0</v>
      </c>
      <c r="S901" s="618"/>
      <c r="T901" s="618"/>
      <c r="U901" s="618"/>
      <c r="V901" s="618"/>
      <c r="W901" s="618"/>
      <c r="X901" s="618"/>
    </row>
    <row r="902" spans="1:54" customFormat="1" ht="14.25" hidden="1" customHeight="1" thickBot="1">
      <c r="B902" t="s">
        <v>4713</v>
      </c>
      <c r="I902" s="669" t="s">
        <v>3387</v>
      </c>
      <c r="J902">
        <v>8</v>
      </c>
      <c r="K902" s="312" t="s">
        <v>3244</v>
      </c>
      <c r="L902" s="618" t="s">
        <v>4842</v>
      </c>
      <c r="M902">
        <v>0</v>
      </c>
      <c r="N902">
        <v>0</v>
      </c>
      <c r="O902">
        <v>0</v>
      </c>
      <c r="P902">
        <v>0</v>
      </c>
      <c r="Q902">
        <v>0</v>
      </c>
      <c r="R902">
        <f t="shared" si="55"/>
        <v>0</v>
      </c>
      <c r="S902" s="618"/>
      <c r="T902" s="618"/>
      <c r="U902" s="618"/>
      <c r="V902" s="618"/>
      <c r="W902" s="618"/>
      <c r="X902" s="618"/>
    </row>
    <row r="903" spans="1:54" customFormat="1" ht="14.25" customHeight="1" thickBot="1">
      <c r="B903" s="480" t="s">
        <v>4728</v>
      </c>
      <c r="I903" s="669" t="s">
        <v>3387</v>
      </c>
      <c r="J903">
        <v>9</v>
      </c>
      <c r="K903" s="312" t="s">
        <v>3239</v>
      </c>
      <c r="L903" s="618" t="s">
        <v>4842</v>
      </c>
      <c r="M903" s="589">
        <v>0</v>
      </c>
      <c r="N903" s="589">
        <v>0</v>
      </c>
      <c r="O903" s="589">
        <v>0</v>
      </c>
      <c r="P903" s="589">
        <v>0</v>
      </c>
      <c r="Q903" s="589">
        <v>0</v>
      </c>
      <c r="S903" s="618"/>
      <c r="T903" s="618"/>
      <c r="U903" s="618"/>
      <c r="V903" s="618"/>
      <c r="W903" s="618"/>
      <c r="X903" s="618"/>
    </row>
    <row r="904" spans="1:54" customFormat="1" ht="13.5" hidden="1" customHeight="1">
      <c r="I904" s="722"/>
    </row>
    <row r="905" spans="1:54" s="490" customFormat="1" ht="13.5" hidden="1" customHeight="1">
      <c r="A905" s="260">
        <v>1904001</v>
      </c>
      <c r="B905" s="622" t="s">
        <v>4126</v>
      </c>
      <c r="C905" s="617"/>
      <c r="D905" s="485" t="s">
        <v>4127</v>
      </c>
      <c r="E905" s="309"/>
      <c r="F905" s="309" t="s">
        <v>3248</v>
      </c>
      <c r="G905" s="309">
        <v>2</v>
      </c>
      <c r="H905" s="309">
        <v>1</v>
      </c>
      <c r="I905" s="686" t="s">
        <v>3237</v>
      </c>
      <c r="J905" s="309">
        <v>1</v>
      </c>
      <c r="K905" s="312" t="s">
        <v>3244</v>
      </c>
      <c r="L905" s="618" t="s">
        <v>4283</v>
      </c>
      <c r="M905" s="589">
        <v>0</v>
      </c>
      <c r="N905" s="589">
        <v>0</v>
      </c>
      <c r="O905" s="589">
        <v>0</v>
      </c>
      <c r="P905" s="589">
        <v>0</v>
      </c>
      <c r="Q905" s="589">
        <v>0</v>
      </c>
      <c r="R905" s="414">
        <f t="shared" ref="R905:R968" si="56">SUBTOTAL(9,M905:Q905)</f>
        <v>0</v>
      </c>
      <c r="S905" s="618"/>
      <c r="T905" s="618"/>
      <c r="U905" s="618"/>
      <c r="V905" s="618"/>
      <c r="W905" s="618"/>
      <c r="X905" s="618"/>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0" customFormat="1" ht="13.5" hidden="1" customHeight="1">
      <c r="A906" s="260">
        <v>1904002</v>
      </c>
      <c r="B906" s="617" t="s">
        <v>4128</v>
      </c>
      <c r="C906" s="617"/>
      <c r="D906" s="485" t="s">
        <v>4323</v>
      </c>
      <c r="E906" s="309"/>
      <c r="F906" s="309" t="s">
        <v>3238</v>
      </c>
      <c r="G906" s="309"/>
      <c r="H906" s="309"/>
      <c r="I906" s="309" t="s">
        <v>3237</v>
      </c>
      <c r="J906" s="309">
        <v>1</v>
      </c>
      <c r="K906" s="312" t="s">
        <v>3244</v>
      </c>
      <c r="L906" s="618" t="s">
        <v>4333</v>
      </c>
      <c r="M906" s="589">
        <v>0</v>
      </c>
      <c r="N906" s="589">
        <v>0</v>
      </c>
      <c r="O906" s="589">
        <v>0</v>
      </c>
      <c r="P906" s="589">
        <v>0</v>
      </c>
      <c r="Q906" s="589">
        <v>0</v>
      </c>
      <c r="R906" s="414">
        <f t="shared" si="56"/>
        <v>0</v>
      </c>
      <c r="S906" s="618"/>
      <c r="T906" s="618"/>
      <c r="U906" s="618"/>
      <c r="V906" s="618"/>
      <c r="W906" s="618"/>
      <c r="X906" s="618"/>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0" customFormat="1" ht="13.5" customHeight="1">
      <c r="A907" s="260">
        <v>1904003</v>
      </c>
      <c r="B907" s="622" t="s">
        <v>4129</v>
      </c>
      <c r="C907" s="617"/>
      <c r="D907" s="485" t="s">
        <v>4130</v>
      </c>
      <c r="E907" s="309"/>
      <c r="F907" s="309" t="s">
        <v>3248</v>
      </c>
      <c r="G907" s="309">
        <v>2</v>
      </c>
      <c r="H907" s="309">
        <v>3</v>
      </c>
      <c r="I907" s="309" t="s">
        <v>3237</v>
      </c>
      <c r="J907" s="309">
        <v>2</v>
      </c>
      <c r="K907" s="312" t="s">
        <v>3239</v>
      </c>
      <c r="L907" s="618" t="s">
        <v>4298</v>
      </c>
      <c r="M907" s="589">
        <v>0</v>
      </c>
      <c r="N907" s="589">
        <v>0</v>
      </c>
      <c r="O907" s="589">
        <v>0</v>
      </c>
      <c r="P907" s="589">
        <v>0</v>
      </c>
      <c r="Q907" s="589">
        <v>0</v>
      </c>
      <c r="R907" s="414">
        <f t="shared" si="56"/>
        <v>0</v>
      </c>
      <c r="S907" s="618"/>
      <c r="T907" s="618"/>
      <c r="U907" s="618"/>
      <c r="V907" s="618"/>
      <c r="W907" s="618"/>
      <c r="X907" s="618"/>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0" customFormat="1" ht="13.5" customHeight="1">
      <c r="A908" s="260">
        <v>1904004</v>
      </c>
      <c r="B908" s="622" t="s">
        <v>4322</v>
      </c>
      <c r="C908" s="617"/>
      <c r="D908" s="485" t="s">
        <v>4131</v>
      </c>
      <c r="E908" s="309"/>
      <c r="F908" s="309" t="s">
        <v>3238</v>
      </c>
      <c r="G908" s="309"/>
      <c r="H908" s="309"/>
      <c r="I908" s="309" t="s">
        <v>3237</v>
      </c>
      <c r="J908" s="309">
        <v>2</v>
      </c>
      <c r="K908" s="312" t="s">
        <v>3256</v>
      </c>
      <c r="L908" s="618" t="s">
        <v>4294</v>
      </c>
      <c r="M908" s="589">
        <v>0</v>
      </c>
      <c r="N908" s="589">
        <v>0</v>
      </c>
      <c r="O908" s="589">
        <v>0</v>
      </c>
      <c r="P908" s="589">
        <v>0</v>
      </c>
      <c r="Q908" s="589">
        <v>0</v>
      </c>
      <c r="R908" s="414">
        <f t="shared" si="56"/>
        <v>0</v>
      </c>
      <c r="S908" s="618"/>
      <c r="T908" s="618"/>
      <c r="U908" s="618"/>
      <c r="V908" s="618"/>
      <c r="W908" s="618"/>
      <c r="X908" s="618"/>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0" customFormat="1" ht="13.5" hidden="1" customHeight="1">
      <c r="A909" s="260">
        <v>1904005</v>
      </c>
      <c r="B909" s="622" t="s">
        <v>4132</v>
      </c>
      <c r="C909" s="617"/>
      <c r="D909" s="485" t="s">
        <v>4133</v>
      </c>
      <c r="E909" s="309"/>
      <c r="F909" s="309" t="s">
        <v>3238</v>
      </c>
      <c r="G909" s="309"/>
      <c r="H909" s="309"/>
      <c r="I909" s="309" t="s">
        <v>3237</v>
      </c>
      <c r="J909" s="309">
        <v>2</v>
      </c>
      <c r="K909" s="312" t="s">
        <v>3249</v>
      </c>
      <c r="L909" s="618" t="s">
        <v>4297</v>
      </c>
      <c r="M909" s="589">
        <v>0</v>
      </c>
      <c r="N909" s="589">
        <v>0</v>
      </c>
      <c r="O909" s="589">
        <v>0</v>
      </c>
      <c r="P909" s="589">
        <v>0</v>
      </c>
      <c r="Q909" s="589">
        <v>0</v>
      </c>
      <c r="R909" s="414">
        <f t="shared" si="56"/>
        <v>0</v>
      </c>
      <c r="S909" s="618"/>
      <c r="T909" s="618"/>
      <c r="U909" s="618"/>
      <c r="V909" s="618"/>
      <c r="W909" s="618"/>
      <c r="X909" s="618"/>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0" customFormat="1" ht="13.5" hidden="1" customHeight="1">
      <c r="A910" s="260">
        <v>1904006</v>
      </c>
      <c r="B910" s="617" t="s">
        <v>4134</v>
      </c>
      <c r="C910" s="617"/>
      <c r="D910" s="260" t="s">
        <v>4135</v>
      </c>
      <c r="E910" s="309"/>
      <c r="F910" s="309" t="s">
        <v>3248</v>
      </c>
      <c r="G910" s="309">
        <v>2</v>
      </c>
      <c r="H910" s="309">
        <v>5</v>
      </c>
      <c r="I910" s="309" t="s">
        <v>3237</v>
      </c>
      <c r="J910" s="309">
        <v>3</v>
      </c>
      <c r="K910" s="312" t="s">
        <v>3249</v>
      </c>
      <c r="L910" s="618" t="s">
        <v>4282</v>
      </c>
      <c r="M910" s="589">
        <v>0</v>
      </c>
      <c r="N910" s="589">
        <v>0</v>
      </c>
      <c r="O910" s="589">
        <v>0</v>
      </c>
      <c r="P910" s="589">
        <v>0</v>
      </c>
      <c r="Q910" s="589">
        <v>0</v>
      </c>
      <c r="R910" s="414">
        <f t="shared" si="56"/>
        <v>0</v>
      </c>
      <c r="S910" s="618"/>
      <c r="T910" s="618"/>
      <c r="U910" s="618"/>
      <c r="V910" s="618"/>
      <c r="W910" s="618"/>
      <c r="X910" s="618"/>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0" customFormat="1" ht="13.5" hidden="1" customHeight="1">
      <c r="A911" s="260">
        <v>1904007</v>
      </c>
      <c r="B911" s="622" t="s">
        <v>4136</v>
      </c>
      <c r="C911" s="617"/>
      <c r="D911" s="260" t="s">
        <v>4137</v>
      </c>
      <c r="E911" s="309"/>
      <c r="F911" s="309" t="s">
        <v>3238</v>
      </c>
      <c r="G911" s="309"/>
      <c r="H911" s="309"/>
      <c r="I911" s="309" t="s">
        <v>3237</v>
      </c>
      <c r="J911" s="309">
        <v>3</v>
      </c>
      <c r="K911" s="312" t="s">
        <v>3244</v>
      </c>
      <c r="L911" s="618" t="s">
        <v>4293</v>
      </c>
      <c r="M911" s="589">
        <v>0</v>
      </c>
      <c r="N911" s="589">
        <v>0</v>
      </c>
      <c r="O911" s="589">
        <v>0</v>
      </c>
      <c r="P911" s="589">
        <v>0</v>
      </c>
      <c r="Q911" s="589">
        <v>0</v>
      </c>
      <c r="R911" s="414">
        <f t="shared" si="56"/>
        <v>0</v>
      </c>
      <c r="S911" s="618"/>
      <c r="T911" s="618"/>
      <c r="U911" s="618"/>
      <c r="V911" s="618"/>
      <c r="W911" s="618"/>
      <c r="X911" s="618"/>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0" customFormat="1" ht="14.25" customHeight="1" thickBot="1">
      <c r="A912" s="260">
        <v>1904008</v>
      </c>
      <c r="B912" s="651" t="s">
        <v>4138</v>
      </c>
      <c r="C912" s="651"/>
      <c r="D912" s="662" t="s">
        <v>4139</v>
      </c>
      <c r="E912" s="309" t="s">
        <v>3410</v>
      </c>
      <c r="F912" s="673" t="s">
        <v>3248</v>
      </c>
      <c r="G912" s="673">
        <v>4</v>
      </c>
      <c r="H912" s="673">
        <v>4</v>
      </c>
      <c r="I912" s="309" t="s">
        <v>3237</v>
      </c>
      <c r="J912" s="673">
        <v>5</v>
      </c>
      <c r="K912" s="312" t="s">
        <v>3256</v>
      </c>
      <c r="L912" s="313" t="s">
        <v>4271</v>
      </c>
      <c r="M912" s="260">
        <v>1</v>
      </c>
      <c r="N912" s="260">
        <v>1</v>
      </c>
      <c r="O912" s="589">
        <v>0</v>
      </c>
      <c r="P912" s="589">
        <v>0</v>
      </c>
      <c r="Q912" s="260">
        <v>1</v>
      </c>
      <c r="R912" s="414">
        <f t="shared" si="56"/>
        <v>3</v>
      </c>
      <c r="S912" s="313"/>
      <c r="T912" s="313"/>
      <c r="U912" s="313"/>
      <c r="V912" s="313"/>
      <c r="W912" s="313"/>
      <c r="X912" s="313"/>
      <c r="Y912" s="414"/>
      <c r="Z912" s="414"/>
      <c r="AA912" s="414"/>
      <c r="AB912" s="414"/>
      <c r="AC912" s="414"/>
      <c r="AD912" s="414"/>
      <c r="AE912" s="260"/>
      <c r="AF912" s="260"/>
      <c r="AG912" s="260"/>
      <c r="AH912" s="260"/>
      <c r="AI912" s="485"/>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0" customFormat="1" ht="14.25" customHeight="1" thickBot="1">
      <c r="A913" s="260">
        <v>1904009</v>
      </c>
      <c r="B913" s="643" t="s">
        <v>4317</v>
      </c>
      <c r="C913" s="643"/>
      <c r="D913" s="294" t="s">
        <v>4140</v>
      </c>
      <c r="E913" s="309"/>
      <c r="F913" s="669" t="s">
        <v>3248</v>
      </c>
      <c r="G913" s="669">
        <v>4</v>
      </c>
      <c r="H913" s="669">
        <v>8</v>
      </c>
      <c r="I913" s="309" t="s">
        <v>3237</v>
      </c>
      <c r="J913" s="669">
        <v>8</v>
      </c>
      <c r="K913" s="312" t="s">
        <v>3239</v>
      </c>
      <c r="L913" s="313" t="s">
        <v>4271</v>
      </c>
      <c r="M913" s="589">
        <v>0</v>
      </c>
      <c r="N913" s="260">
        <v>1</v>
      </c>
      <c r="O913" s="260">
        <v>1</v>
      </c>
      <c r="P913" s="260">
        <v>1</v>
      </c>
      <c r="Q913" s="260">
        <v>1</v>
      </c>
      <c r="R913" s="414">
        <f t="shared" si="56"/>
        <v>4</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0" customFormat="1" ht="14.25" hidden="1" customHeight="1" thickBot="1">
      <c r="A914" s="260">
        <v>1904010</v>
      </c>
      <c r="B914" s="692" t="s">
        <v>4141</v>
      </c>
      <c r="C914" s="643"/>
      <c r="D914" s="294" t="s">
        <v>4142</v>
      </c>
      <c r="E914" s="309"/>
      <c r="F914" s="669" t="s">
        <v>3238</v>
      </c>
      <c r="G914" s="669"/>
      <c r="H914" s="669"/>
      <c r="I914" s="309" t="s">
        <v>3237</v>
      </c>
      <c r="J914" s="669">
        <v>8</v>
      </c>
      <c r="K914" s="312" t="s">
        <v>3249</v>
      </c>
      <c r="L914" s="618" t="s">
        <v>4299</v>
      </c>
      <c r="M914" s="589">
        <v>0</v>
      </c>
      <c r="N914" s="589">
        <v>0</v>
      </c>
      <c r="O914" s="589">
        <v>0</v>
      </c>
      <c r="P914" s="589">
        <v>0</v>
      </c>
      <c r="Q914" s="589">
        <v>0</v>
      </c>
      <c r="R914" s="414">
        <f t="shared" si="56"/>
        <v>0</v>
      </c>
      <c r="S914" s="618"/>
      <c r="T914" s="618"/>
      <c r="U914" s="618"/>
      <c r="V914" s="618"/>
      <c r="W914" s="618"/>
      <c r="X914" s="618"/>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0" customFormat="1" ht="14.25" hidden="1" customHeight="1" thickBot="1">
      <c r="A915" s="260">
        <v>1904011</v>
      </c>
      <c r="B915" s="692" t="s">
        <v>4160</v>
      </c>
      <c r="C915" s="643"/>
      <c r="D915" s="294" t="s">
        <v>4161</v>
      </c>
      <c r="E915" s="309" t="s">
        <v>3410</v>
      </c>
      <c r="F915" s="669" t="s">
        <v>3248</v>
      </c>
      <c r="G915" s="669">
        <v>1</v>
      </c>
      <c r="H915" s="669">
        <v>1</v>
      </c>
      <c r="I915" s="309" t="s">
        <v>3281</v>
      </c>
      <c r="J915" s="669">
        <v>1</v>
      </c>
      <c r="K915" s="312" t="s">
        <v>3249</v>
      </c>
      <c r="L915" s="618" t="s">
        <v>5046</v>
      </c>
      <c r="M915" s="589">
        <v>0</v>
      </c>
      <c r="N915" s="260">
        <v>0</v>
      </c>
      <c r="O915" s="589">
        <v>0</v>
      </c>
      <c r="P915" s="589">
        <v>0</v>
      </c>
      <c r="Q915" s="260">
        <v>0</v>
      </c>
      <c r="R915" s="414">
        <f t="shared" si="56"/>
        <v>0</v>
      </c>
      <c r="S915" s="618"/>
      <c r="T915" s="618"/>
      <c r="U915" s="618"/>
      <c r="V915" s="618"/>
      <c r="W915" s="618"/>
      <c r="X915" s="618"/>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0" customFormat="1" ht="14.25" hidden="1" customHeight="1" thickBot="1">
      <c r="A916" s="260">
        <v>1904012</v>
      </c>
      <c r="B916" s="643" t="s">
        <v>4162</v>
      </c>
      <c r="C916" s="643"/>
      <c r="D916" s="294" t="s">
        <v>4163</v>
      </c>
      <c r="E916" s="309"/>
      <c r="F916" s="669" t="s">
        <v>3238</v>
      </c>
      <c r="G916" s="669"/>
      <c r="H916" s="669"/>
      <c r="I916" s="309" t="s">
        <v>3281</v>
      </c>
      <c r="J916" s="669">
        <v>1</v>
      </c>
      <c r="K916" s="312" t="s">
        <v>3244</v>
      </c>
      <c r="L916" s="618" t="s">
        <v>4314</v>
      </c>
      <c r="M916" s="589">
        <v>0</v>
      </c>
      <c r="N916" s="589">
        <v>0</v>
      </c>
      <c r="O916" s="589">
        <v>0</v>
      </c>
      <c r="P916" s="589">
        <v>0</v>
      </c>
      <c r="Q916" s="589">
        <v>0</v>
      </c>
      <c r="R916" s="414">
        <f t="shared" si="56"/>
        <v>0</v>
      </c>
      <c r="S916" s="618"/>
      <c r="T916" s="618"/>
      <c r="U916" s="618"/>
      <c r="V916" s="618"/>
      <c r="W916" s="618"/>
      <c r="X916" s="618"/>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0" customFormat="1" ht="14.25" hidden="1" customHeight="1" thickBot="1">
      <c r="A917" s="260">
        <v>1904013</v>
      </c>
      <c r="B917" s="692" t="s">
        <v>4164</v>
      </c>
      <c r="C917" s="643"/>
      <c r="D917" s="294" t="s">
        <v>4165</v>
      </c>
      <c r="E917" s="309" t="s">
        <v>3263</v>
      </c>
      <c r="F917" s="669" t="s">
        <v>3248</v>
      </c>
      <c r="G917" s="669">
        <v>3</v>
      </c>
      <c r="H917" s="669">
        <v>3</v>
      </c>
      <c r="I917" s="309" t="s">
        <v>3281</v>
      </c>
      <c r="J917" s="669">
        <v>3</v>
      </c>
      <c r="K917" s="312" t="s">
        <v>3244</v>
      </c>
      <c r="L917" s="618" t="s">
        <v>4285</v>
      </c>
      <c r="M917" s="589">
        <v>0</v>
      </c>
      <c r="N917" s="260">
        <v>0</v>
      </c>
      <c r="O917" s="589">
        <v>0</v>
      </c>
      <c r="P917" s="589">
        <v>0</v>
      </c>
      <c r="Q917" s="589">
        <v>0</v>
      </c>
      <c r="R917" s="414">
        <f t="shared" si="56"/>
        <v>0</v>
      </c>
      <c r="S917" s="618"/>
      <c r="T917" s="618"/>
      <c r="U917" s="618"/>
      <c r="V917" s="618"/>
      <c r="W917" s="618"/>
      <c r="X917" s="618"/>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0" customFormat="1" ht="14.25" customHeight="1" thickBot="1">
      <c r="A918" s="260">
        <v>1904014</v>
      </c>
      <c r="B918" s="692" t="s">
        <v>4166</v>
      </c>
      <c r="C918" s="643"/>
      <c r="D918" s="294" t="s">
        <v>4167</v>
      </c>
      <c r="E918" s="309"/>
      <c r="F918" s="669" t="s">
        <v>3238</v>
      </c>
      <c r="G918" s="669"/>
      <c r="H918" s="669"/>
      <c r="I918" s="309" t="s">
        <v>3281</v>
      </c>
      <c r="J918" s="669">
        <v>3</v>
      </c>
      <c r="K918" s="312" t="s">
        <v>3256</v>
      </c>
      <c r="L918" s="313" t="s">
        <v>4271</v>
      </c>
      <c r="M918" s="260">
        <v>1</v>
      </c>
      <c r="N918" s="260">
        <v>1</v>
      </c>
      <c r="O918" s="260">
        <v>0</v>
      </c>
      <c r="P918" s="260">
        <v>2</v>
      </c>
      <c r="Q918" s="260">
        <v>2</v>
      </c>
      <c r="R918" s="414">
        <f t="shared" si="56"/>
        <v>6</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0" customFormat="1" ht="14.25" customHeight="1" thickBot="1">
      <c r="A919" s="260">
        <v>1904015</v>
      </c>
      <c r="B919" s="643" t="s">
        <v>4168</v>
      </c>
      <c r="C919" s="643"/>
      <c r="D919" s="294" t="s">
        <v>4169</v>
      </c>
      <c r="E919" s="309"/>
      <c r="F919" s="669" t="s">
        <v>3248</v>
      </c>
      <c r="G919" s="669">
        <v>3</v>
      </c>
      <c r="H919" s="669">
        <v>3</v>
      </c>
      <c r="I919" s="309" t="s">
        <v>3281</v>
      </c>
      <c r="J919" s="669">
        <v>4</v>
      </c>
      <c r="K919" s="312" t="s">
        <v>3256</v>
      </c>
      <c r="L919" s="313" t="s">
        <v>4271</v>
      </c>
      <c r="M919" s="260">
        <v>1</v>
      </c>
      <c r="N919" s="589">
        <v>0</v>
      </c>
      <c r="O919" s="260">
        <v>2</v>
      </c>
      <c r="P919" s="260">
        <v>2</v>
      </c>
      <c r="Q919" s="260">
        <v>1</v>
      </c>
      <c r="R919" s="414">
        <f t="shared" si="56"/>
        <v>6</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0" customFormat="1" ht="14.25" hidden="1" customHeight="1" thickBot="1">
      <c r="A920" s="260">
        <v>1904016</v>
      </c>
      <c r="B920" s="643" t="s">
        <v>4170</v>
      </c>
      <c r="C920" s="643"/>
      <c r="D920" s="294" t="s">
        <v>4171</v>
      </c>
      <c r="E920" s="309"/>
      <c r="F920" s="669" t="s">
        <v>3238</v>
      </c>
      <c r="G920" s="669"/>
      <c r="H920" s="669"/>
      <c r="I920" s="309" t="s">
        <v>3281</v>
      </c>
      <c r="J920" s="669">
        <v>4</v>
      </c>
      <c r="K920" s="312" t="s">
        <v>3244</v>
      </c>
      <c r="L920" s="618" t="s">
        <v>4280</v>
      </c>
      <c r="M920" s="589">
        <v>0</v>
      </c>
      <c r="N920" s="260">
        <v>0</v>
      </c>
      <c r="O920" s="589">
        <v>0</v>
      </c>
      <c r="P920" s="589">
        <v>0</v>
      </c>
      <c r="Q920" s="260">
        <v>0</v>
      </c>
      <c r="R920" s="414">
        <f t="shared" si="56"/>
        <v>0</v>
      </c>
      <c r="S920" s="618"/>
      <c r="T920" s="618"/>
      <c r="U920" s="618"/>
      <c r="V920" s="618"/>
      <c r="W920" s="618"/>
      <c r="X920" s="618"/>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0" customFormat="1" ht="14.25" hidden="1" customHeight="1" thickBot="1">
      <c r="A921" s="260">
        <v>1904017</v>
      </c>
      <c r="B921" s="643" t="s">
        <v>4172</v>
      </c>
      <c r="C921" s="643"/>
      <c r="D921" s="628" t="s">
        <v>4327</v>
      </c>
      <c r="E921" s="309"/>
      <c r="F921" s="669" t="s">
        <v>3238</v>
      </c>
      <c r="G921" s="669"/>
      <c r="H921" s="669"/>
      <c r="I921" s="309" t="s">
        <v>3281</v>
      </c>
      <c r="J921" s="669">
        <v>5</v>
      </c>
      <c r="K921" s="312" t="s">
        <v>3249</v>
      </c>
      <c r="L921" s="618" t="s">
        <v>5052</v>
      </c>
      <c r="M921" s="589">
        <v>0</v>
      </c>
      <c r="N921" s="260">
        <v>0</v>
      </c>
      <c r="O921" s="589">
        <v>0</v>
      </c>
      <c r="P921" s="589">
        <v>0</v>
      </c>
      <c r="Q921" s="589">
        <v>0</v>
      </c>
      <c r="R921" s="414">
        <f t="shared" si="56"/>
        <v>0</v>
      </c>
      <c r="S921" s="618"/>
      <c r="T921" s="618"/>
      <c r="U921" s="618"/>
      <c r="V921" s="618"/>
      <c r="W921" s="618"/>
      <c r="X921" s="618"/>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0" customFormat="1" ht="14.25" customHeight="1" thickBot="1">
      <c r="A922" s="260">
        <v>1904018</v>
      </c>
      <c r="B922" s="643" t="s">
        <v>4173</v>
      </c>
      <c r="C922" s="643"/>
      <c r="D922" s="294" t="s">
        <v>4174</v>
      </c>
      <c r="E922" s="309" t="s">
        <v>3263</v>
      </c>
      <c r="F922" s="669" t="s">
        <v>3248</v>
      </c>
      <c r="G922" s="669">
        <v>3</v>
      </c>
      <c r="H922" s="669">
        <v>4</v>
      </c>
      <c r="I922" s="309" t="s">
        <v>3281</v>
      </c>
      <c r="J922" s="669">
        <v>6</v>
      </c>
      <c r="K922" s="312" t="s">
        <v>3239</v>
      </c>
      <c r="L922" s="313" t="s">
        <v>4271</v>
      </c>
      <c r="M922" s="260">
        <v>1</v>
      </c>
      <c r="N922" s="589">
        <v>0</v>
      </c>
      <c r="O922" s="589">
        <v>0</v>
      </c>
      <c r="P922" s="260">
        <v>1</v>
      </c>
      <c r="Q922" s="260">
        <v>1</v>
      </c>
      <c r="R922" s="414">
        <f t="shared" si="56"/>
        <v>3</v>
      </c>
      <c r="S922" s="313"/>
      <c r="T922" s="313"/>
      <c r="U922" s="313"/>
      <c r="V922" s="313"/>
      <c r="W922" s="313"/>
      <c r="X922" s="313"/>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0" customFormat="1" ht="14.25" hidden="1" customHeight="1" thickBot="1">
      <c r="A923" s="260">
        <v>1904019</v>
      </c>
      <c r="B923" s="692" t="s">
        <v>4175</v>
      </c>
      <c r="C923" s="643"/>
      <c r="D923" s="294" t="s">
        <v>4176</v>
      </c>
      <c r="E923" s="309"/>
      <c r="F923" s="669" t="s">
        <v>3238</v>
      </c>
      <c r="G923" s="669"/>
      <c r="H923" s="669"/>
      <c r="I923" s="309" t="s">
        <v>3281</v>
      </c>
      <c r="J923" s="669">
        <v>6</v>
      </c>
      <c r="K923" s="312" t="s">
        <v>3249</v>
      </c>
      <c r="L923" s="618" t="s">
        <v>5047</v>
      </c>
      <c r="M923" s="589">
        <v>0</v>
      </c>
      <c r="N923" s="589">
        <v>0</v>
      </c>
      <c r="O923" s="589">
        <v>0</v>
      </c>
      <c r="P923" s="589">
        <v>0</v>
      </c>
      <c r="Q923" s="260">
        <v>0</v>
      </c>
      <c r="R923" s="414">
        <f t="shared" si="56"/>
        <v>0</v>
      </c>
      <c r="S923" s="618"/>
      <c r="T923" s="618"/>
      <c r="U923" s="618"/>
      <c r="V923" s="618"/>
      <c r="W923" s="618"/>
      <c r="X923" s="618"/>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0" customFormat="1" ht="14.25" customHeight="1" thickBot="1">
      <c r="A924" s="260">
        <v>1904020</v>
      </c>
      <c r="B924" s="643" t="s">
        <v>4288</v>
      </c>
      <c r="C924" s="643"/>
      <c r="D924" s="294" t="s">
        <v>4177</v>
      </c>
      <c r="E924" s="309"/>
      <c r="F924" s="669" t="s">
        <v>3248</v>
      </c>
      <c r="G924" s="669">
        <v>5</v>
      </c>
      <c r="H924" s="669">
        <v>6</v>
      </c>
      <c r="I924" s="309" t="s">
        <v>3281</v>
      </c>
      <c r="J924" s="669">
        <v>7</v>
      </c>
      <c r="K924" s="312" t="s">
        <v>3239</v>
      </c>
      <c r="L924" s="313" t="s">
        <v>4271</v>
      </c>
      <c r="M924" s="260">
        <v>1</v>
      </c>
      <c r="N924" s="589">
        <v>0</v>
      </c>
      <c r="O924" s="260">
        <v>1</v>
      </c>
      <c r="P924" s="260">
        <v>1</v>
      </c>
      <c r="Q924" s="589">
        <v>0</v>
      </c>
      <c r="R924" s="414">
        <f t="shared" si="56"/>
        <v>3</v>
      </c>
      <c r="S924" s="313"/>
      <c r="T924" s="313"/>
      <c r="U924" s="313"/>
      <c r="V924" s="313"/>
      <c r="W924" s="313"/>
      <c r="X924" s="313"/>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0" customFormat="1" ht="14.25" hidden="1" customHeight="1" thickBot="1">
      <c r="A925" s="260">
        <v>1904021</v>
      </c>
      <c r="B925" s="643" t="s">
        <v>4145</v>
      </c>
      <c r="C925" s="643"/>
      <c r="D925" s="294" t="s">
        <v>4146</v>
      </c>
      <c r="E925" s="309"/>
      <c r="F925" s="669" t="s">
        <v>3238</v>
      </c>
      <c r="G925" s="669"/>
      <c r="H925" s="669"/>
      <c r="I925" s="309" t="s">
        <v>3267</v>
      </c>
      <c r="J925" s="669">
        <v>1</v>
      </c>
      <c r="K925" s="312" t="s">
        <v>3244</v>
      </c>
      <c r="L925" s="618" t="s">
        <v>4280</v>
      </c>
      <c r="M925" s="589">
        <v>0</v>
      </c>
      <c r="N925" s="260">
        <v>0</v>
      </c>
      <c r="O925" s="589">
        <v>0</v>
      </c>
      <c r="P925" s="589">
        <v>0</v>
      </c>
      <c r="Q925" s="260">
        <v>0</v>
      </c>
      <c r="R925" s="414">
        <f t="shared" si="56"/>
        <v>0</v>
      </c>
      <c r="S925" s="618"/>
      <c r="T925" s="618"/>
      <c r="U925" s="618"/>
      <c r="V925" s="618"/>
      <c r="W925" s="618"/>
      <c r="X925" s="618"/>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0" customFormat="1" ht="14.25" hidden="1" customHeight="1" thickBot="1">
      <c r="A926" s="260">
        <v>1904022</v>
      </c>
      <c r="B926" s="643" t="s">
        <v>4143</v>
      </c>
      <c r="C926" s="643"/>
      <c r="D926" s="294" t="s">
        <v>4144</v>
      </c>
      <c r="E926" s="309"/>
      <c r="F926" s="669" t="s">
        <v>3238</v>
      </c>
      <c r="G926" s="669"/>
      <c r="H926" s="669"/>
      <c r="I926" s="309" t="s">
        <v>3267</v>
      </c>
      <c r="J926" s="669">
        <v>1</v>
      </c>
      <c r="K926" s="312" t="s">
        <v>3249</v>
      </c>
      <c r="L926" s="618" t="s">
        <v>5471</v>
      </c>
      <c r="M926" s="589">
        <v>0</v>
      </c>
      <c r="N926" s="589">
        <v>0</v>
      </c>
      <c r="O926" s="589">
        <v>0</v>
      </c>
      <c r="P926" s="589">
        <v>0</v>
      </c>
      <c r="Q926" s="589">
        <v>0</v>
      </c>
      <c r="R926" s="414">
        <f t="shared" si="56"/>
        <v>0</v>
      </c>
      <c r="S926" s="618"/>
      <c r="T926" s="618"/>
      <c r="U926" s="618"/>
      <c r="V926" s="618"/>
      <c r="W926" s="618"/>
      <c r="X926" s="618"/>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0" customFormat="1" ht="14.25" customHeight="1" thickBot="1">
      <c r="A927" s="260">
        <v>1904023</v>
      </c>
      <c r="B927" s="692" t="s">
        <v>4336</v>
      </c>
      <c r="C927" s="643"/>
      <c r="D927" s="294" t="s">
        <v>4151</v>
      </c>
      <c r="E927" s="309"/>
      <c r="F927" s="669" t="s">
        <v>3248</v>
      </c>
      <c r="G927" s="669">
        <v>2</v>
      </c>
      <c r="H927" s="669">
        <v>2</v>
      </c>
      <c r="I927" s="309" t="s">
        <v>3267</v>
      </c>
      <c r="J927" s="669">
        <v>2</v>
      </c>
      <c r="K927" s="312" t="s">
        <v>3239</v>
      </c>
      <c r="L927" s="313" t="s">
        <v>4271</v>
      </c>
      <c r="M927" s="260">
        <v>1</v>
      </c>
      <c r="N927" s="589">
        <v>0</v>
      </c>
      <c r="O927" s="260">
        <v>1</v>
      </c>
      <c r="P927" s="260">
        <v>1</v>
      </c>
      <c r="Q927" s="260">
        <v>1</v>
      </c>
      <c r="R927" s="414">
        <f t="shared" si="56"/>
        <v>4</v>
      </c>
      <c r="S927" s="313"/>
      <c r="T927" s="313"/>
      <c r="U927" s="313"/>
      <c r="V927" s="313"/>
      <c r="W927" s="313"/>
      <c r="X927" s="313"/>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0" customFormat="1" ht="14.25" customHeight="1" thickBot="1">
      <c r="A928" s="260">
        <v>1904024</v>
      </c>
      <c r="B928" s="692" t="s">
        <v>4149</v>
      </c>
      <c r="C928" s="643"/>
      <c r="D928" s="294" t="s">
        <v>4150</v>
      </c>
      <c r="E928" s="309" t="s">
        <v>3269</v>
      </c>
      <c r="F928" s="669" t="s">
        <v>3248</v>
      </c>
      <c r="G928" s="669">
        <v>2</v>
      </c>
      <c r="H928" s="669">
        <v>2</v>
      </c>
      <c r="I928" s="309" t="s">
        <v>3267</v>
      </c>
      <c r="J928" s="669">
        <v>2</v>
      </c>
      <c r="K928" s="312" t="s">
        <v>3256</v>
      </c>
      <c r="L928" s="313" t="s">
        <v>4271</v>
      </c>
      <c r="M928" s="589">
        <v>0</v>
      </c>
      <c r="N928" s="589">
        <v>0</v>
      </c>
      <c r="O928" s="589">
        <v>0</v>
      </c>
      <c r="P928" s="260">
        <v>2</v>
      </c>
      <c r="Q928" s="260">
        <v>1</v>
      </c>
      <c r="R928" s="414">
        <f t="shared" si="56"/>
        <v>3</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0" customFormat="1" ht="14.25" hidden="1" customHeight="1" thickBot="1">
      <c r="A929" s="260">
        <v>1904025</v>
      </c>
      <c r="B929" s="643" t="s">
        <v>4147</v>
      </c>
      <c r="C929" s="643"/>
      <c r="D929" s="294" t="s">
        <v>4148</v>
      </c>
      <c r="E929" s="309" t="s">
        <v>3410</v>
      </c>
      <c r="F929" s="669" t="s">
        <v>3248</v>
      </c>
      <c r="G929" s="669">
        <v>1</v>
      </c>
      <c r="H929" s="669">
        <v>3</v>
      </c>
      <c r="I929" s="309" t="s">
        <v>3267</v>
      </c>
      <c r="J929" s="669">
        <v>2</v>
      </c>
      <c r="K929" s="312" t="s">
        <v>3244</v>
      </c>
      <c r="L929" s="618" t="s">
        <v>4280</v>
      </c>
      <c r="M929" s="589">
        <v>0</v>
      </c>
      <c r="N929" s="260">
        <v>0</v>
      </c>
      <c r="O929" s="589">
        <v>0</v>
      </c>
      <c r="P929" s="589">
        <v>0</v>
      </c>
      <c r="Q929" s="260">
        <v>0</v>
      </c>
      <c r="R929" s="414">
        <f t="shared" si="56"/>
        <v>0</v>
      </c>
      <c r="S929" s="618"/>
      <c r="T929" s="618"/>
      <c r="U929" s="618"/>
      <c r="V929" s="618"/>
      <c r="W929" s="618"/>
      <c r="X929" s="618"/>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0" customFormat="1" ht="14.25" hidden="1" customHeight="1" thickBot="1">
      <c r="A930" s="260">
        <v>1904026</v>
      </c>
      <c r="B930" s="643" t="s">
        <v>4152</v>
      </c>
      <c r="C930" s="643"/>
      <c r="D930" s="294" t="s">
        <v>4153</v>
      </c>
      <c r="E930" s="309" t="s">
        <v>3410</v>
      </c>
      <c r="F930" s="669" t="s">
        <v>3248</v>
      </c>
      <c r="G930" s="669">
        <v>3</v>
      </c>
      <c r="H930" s="669">
        <v>2</v>
      </c>
      <c r="I930" s="309" t="s">
        <v>3267</v>
      </c>
      <c r="J930" s="669">
        <v>3</v>
      </c>
      <c r="K930" s="312" t="s">
        <v>3244</v>
      </c>
      <c r="L930" s="618" t="s">
        <v>4280</v>
      </c>
      <c r="M930" s="589">
        <v>0</v>
      </c>
      <c r="N930" s="260">
        <v>0</v>
      </c>
      <c r="O930" s="589">
        <v>0</v>
      </c>
      <c r="P930" s="589">
        <v>0</v>
      </c>
      <c r="Q930" s="260">
        <v>0</v>
      </c>
      <c r="R930" s="414">
        <f t="shared" si="56"/>
        <v>0</v>
      </c>
      <c r="S930" s="618"/>
      <c r="T930" s="618"/>
      <c r="U930" s="618"/>
      <c r="V930" s="618"/>
      <c r="W930" s="618"/>
      <c r="X930" s="618"/>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0" customFormat="1" ht="14.25" hidden="1" customHeight="1" thickBot="1">
      <c r="A931" s="260">
        <v>1904027</v>
      </c>
      <c r="B931" s="692" t="s">
        <v>4154</v>
      </c>
      <c r="C931" s="643"/>
      <c r="D931" s="294" t="s">
        <v>4155</v>
      </c>
      <c r="E931" s="309"/>
      <c r="F931" s="669" t="s">
        <v>3238</v>
      </c>
      <c r="G931" s="669"/>
      <c r="H931" s="669"/>
      <c r="I931" s="309" t="s">
        <v>3267</v>
      </c>
      <c r="J931" s="669">
        <v>3</v>
      </c>
      <c r="K931" s="312" t="s">
        <v>3249</v>
      </c>
      <c r="L931" s="618" t="s">
        <v>4280</v>
      </c>
      <c r="M931" s="260">
        <v>0</v>
      </c>
      <c r="N931" s="260">
        <v>0</v>
      </c>
      <c r="O931" s="260">
        <v>0</v>
      </c>
      <c r="P931" s="260">
        <v>0</v>
      </c>
      <c r="Q931" s="260">
        <v>0</v>
      </c>
      <c r="R931" s="414">
        <f t="shared" si="56"/>
        <v>0</v>
      </c>
      <c r="S931" s="618"/>
      <c r="T931" s="618"/>
      <c r="U931" s="618"/>
      <c r="V931" s="618"/>
      <c r="W931" s="618"/>
      <c r="X931" s="618"/>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0" customFormat="1" ht="14.25" hidden="1" customHeight="1" thickBot="1">
      <c r="A932" s="260">
        <v>1904028</v>
      </c>
      <c r="B932" s="643" t="s">
        <v>4156</v>
      </c>
      <c r="C932" s="643"/>
      <c r="D932" s="294" t="s">
        <v>4157</v>
      </c>
      <c r="E932" s="309"/>
      <c r="F932" s="669" t="s">
        <v>3248</v>
      </c>
      <c r="G932" s="669">
        <v>3</v>
      </c>
      <c r="H932" s="669">
        <v>3</v>
      </c>
      <c r="I932" s="309" t="s">
        <v>3267</v>
      </c>
      <c r="J932" s="669">
        <v>4</v>
      </c>
      <c r="K932" s="312" t="s">
        <v>3249</v>
      </c>
      <c r="L932" s="313" t="s">
        <v>4271</v>
      </c>
      <c r="M932" s="589">
        <v>0</v>
      </c>
      <c r="N932" s="589">
        <v>0</v>
      </c>
      <c r="O932" s="589">
        <v>0</v>
      </c>
      <c r="P932" s="414">
        <v>2</v>
      </c>
      <c r="Q932" s="589">
        <v>0</v>
      </c>
      <c r="R932" s="414">
        <f t="shared" si="56"/>
        <v>0</v>
      </c>
      <c r="S932" s="313"/>
      <c r="T932" s="313"/>
      <c r="U932" s="313"/>
      <c r="V932" s="313"/>
      <c r="W932" s="313"/>
      <c r="X932" s="313"/>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0" customFormat="1" ht="14.25" customHeight="1" thickBot="1">
      <c r="A933" s="260">
        <v>1904029</v>
      </c>
      <c r="B933" s="643" t="s">
        <v>4158</v>
      </c>
      <c r="C933" s="643"/>
      <c r="D933" s="628" t="s">
        <v>4284</v>
      </c>
      <c r="E933" s="309"/>
      <c r="F933" s="669" t="s">
        <v>3238</v>
      </c>
      <c r="G933" s="669"/>
      <c r="H933" s="669"/>
      <c r="I933" s="309" t="s">
        <v>3267</v>
      </c>
      <c r="J933" s="669">
        <v>8</v>
      </c>
      <c r="K933" s="312" t="s">
        <v>3256</v>
      </c>
      <c r="L933" s="313" t="s">
        <v>4271</v>
      </c>
      <c r="M933" s="260">
        <v>2</v>
      </c>
      <c r="N933" s="260">
        <v>2</v>
      </c>
      <c r="O933" s="260">
        <v>2</v>
      </c>
      <c r="P933" s="260">
        <v>0</v>
      </c>
      <c r="Q933" s="260">
        <v>1</v>
      </c>
      <c r="R933" s="414">
        <f t="shared" si="56"/>
        <v>7</v>
      </c>
      <c r="S933" s="313"/>
      <c r="T933" s="313"/>
      <c r="U933" s="313"/>
      <c r="V933" s="313"/>
      <c r="W933" s="313"/>
      <c r="X933" s="313"/>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0" customFormat="1" ht="14.25" customHeight="1" thickBot="1">
      <c r="A934" s="260">
        <v>1904030</v>
      </c>
      <c r="B934" s="692" t="s">
        <v>4312</v>
      </c>
      <c r="C934" s="643"/>
      <c r="D934" s="294" t="s">
        <v>4159</v>
      </c>
      <c r="E934" s="309" t="s">
        <v>3905</v>
      </c>
      <c r="F934" s="669" t="s">
        <v>3248</v>
      </c>
      <c r="G934" s="669">
        <v>4</v>
      </c>
      <c r="H934" s="669">
        <v>12</v>
      </c>
      <c r="I934" s="309" t="s">
        <v>3267</v>
      </c>
      <c r="J934" s="669">
        <v>10</v>
      </c>
      <c r="K934" s="312" t="s">
        <v>3239</v>
      </c>
      <c r="L934" s="313" t="s">
        <v>4271</v>
      </c>
      <c r="M934" s="260">
        <v>1</v>
      </c>
      <c r="N934" s="589">
        <v>0</v>
      </c>
      <c r="O934" s="260">
        <v>1</v>
      </c>
      <c r="P934" s="260">
        <v>1</v>
      </c>
      <c r="Q934" s="589">
        <v>0</v>
      </c>
      <c r="R934" s="414">
        <f t="shared" si="56"/>
        <v>3</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0" customFormat="1" ht="13.5" hidden="1" customHeight="1" thickBot="1">
      <c r="A935" s="260">
        <v>1904031</v>
      </c>
      <c r="B935" s="617" t="s">
        <v>4231</v>
      </c>
      <c r="C935" s="617"/>
      <c r="D935" s="260" t="s">
        <v>4232</v>
      </c>
      <c r="E935" s="309"/>
      <c r="F935" s="309" t="s">
        <v>3238</v>
      </c>
      <c r="G935" s="309"/>
      <c r="H935" s="309"/>
      <c r="I935" s="547" t="s">
        <v>3339</v>
      </c>
      <c r="J935" s="309">
        <v>1</v>
      </c>
      <c r="K935" s="312" t="s">
        <v>3249</v>
      </c>
      <c r="L935" s="618" t="s">
        <v>5056</v>
      </c>
      <c r="M935" s="589">
        <v>0</v>
      </c>
      <c r="N935" s="260">
        <v>0</v>
      </c>
      <c r="O935" s="589">
        <v>0</v>
      </c>
      <c r="P935" s="589">
        <v>0</v>
      </c>
      <c r="Q935" s="260">
        <v>0</v>
      </c>
      <c r="R935" s="414">
        <f t="shared" si="56"/>
        <v>0</v>
      </c>
      <c r="S935" s="618"/>
      <c r="T935" s="618"/>
      <c r="U935" s="618"/>
      <c r="V935" s="618"/>
      <c r="W935" s="618"/>
      <c r="X935" s="618"/>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0" customFormat="1" ht="14.25" hidden="1" customHeight="1" thickBot="1">
      <c r="A936" s="260">
        <v>1904032</v>
      </c>
      <c r="B936" s="617" t="s">
        <v>4233</v>
      </c>
      <c r="C936" s="617"/>
      <c r="D936" s="260" t="s">
        <v>4234</v>
      </c>
      <c r="E936" s="309"/>
      <c r="F936" s="669" t="s">
        <v>3238</v>
      </c>
      <c r="G936" s="309"/>
      <c r="H936" s="309"/>
      <c r="I936" s="547" t="s">
        <v>3339</v>
      </c>
      <c r="J936" s="309">
        <v>1</v>
      </c>
      <c r="K936" s="312" t="s">
        <v>3244</v>
      </c>
      <c r="L936" s="618" t="s">
        <v>4290</v>
      </c>
      <c r="M936" s="260">
        <v>0</v>
      </c>
      <c r="N936" s="260">
        <v>0</v>
      </c>
      <c r="O936" s="589">
        <v>0</v>
      </c>
      <c r="P936" s="589">
        <v>0</v>
      </c>
      <c r="Q936" s="260">
        <v>0</v>
      </c>
      <c r="R936" s="414">
        <f t="shared" si="56"/>
        <v>0</v>
      </c>
      <c r="S936" s="618"/>
      <c r="T936" s="618"/>
      <c r="U936" s="618"/>
      <c r="V936" s="618"/>
      <c r="W936" s="618"/>
      <c r="X936" s="618"/>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0" customFormat="1" ht="13.5" hidden="1" customHeight="1">
      <c r="A937" s="260">
        <v>1904033</v>
      </c>
      <c r="B937" s="617" t="s">
        <v>4237</v>
      </c>
      <c r="C937" s="617"/>
      <c r="D937" s="260" t="s">
        <v>4238</v>
      </c>
      <c r="E937" s="309"/>
      <c r="F937" s="309" t="s">
        <v>3238</v>
      </c>
      <c r="G937" s="309"/>
      <c r="H937" s="309"/>
      <c r="I937" s="547" t="s">
        <v>3339</v>
      </c>
      <c r="J937" s="309">
        <v>2</v>
      </c>
      <c r="K937" s="312" t="s">
        <v>3244</v>
      </c>
      <c r="L937" s="618" t="s">
        <v>4280</v>
      </c>
      <c r="M937" s="589">
        <v>0</v>
      </c>
      <c r="N937" s="260">
        <v>0</v>
      </c>
      <c r="O937" s="589">
        <v>0</v>
      </c>
      <c r="P937" s="589">
        <v>0</v>
      </c>
      <c r="Q937" s="260">
        <v>0</v>
      </c>
      <c r="R937" s="414">
        <f t="shared" si="56"/>
        <v>0</v>
      </c>
      <c r="S937" s="618"/>
      <c r="T937" s="618"/>
      <c r="U937" s="618"/>
      <c r="V937" s="618"/>
      <c r="W937" s="618"/>
      <c r="X937" s="618"/>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0" customFormat="1" ht="13.5" hidden="1" customHeight="1">
      <c r="A938" s="260">
        <v>1904034</v>
      </c>
      <c r="B938" s="622" t="s">
        <v>4235</v>
      </c>
      <c r="C938" s="617"/>
      <c r="D938" s="260" t="s">
        <v>4236</v>
      </c>
      <c r="E938" s="309"/>
      <c r="F938" s="309" t="s">
        <v>3310</v>
      </c>
      <c r="G938" s="309">
        <v>2</v>
      </c>
      <c r="H938" s="309">
        <v>2</v>
      </c>
      <c r="I938" s="547" t="s">
        <v>3339</v>
      </c>
      <c r="J938" s="309">
        <v>2</v>
      </c>
      <c r="K938" s="312" t="s">
        <v>3249</v>
      </c>
      <c r="L938" s="618" t="s">
        <v>4633</v>
      </c>
      <c r="M938" s="589">
        <v>0</v>
      </c>
      <c r="N938" s="589">
        <v>0</v>
      </c>
      <c r="O938" s="589">
        <v>0</v>
      </c>
      <c r="P938" s="589">
        <v>0</v>
      </c>
      <c r="Q938" s="589">
        <v>0</v>
      </c>
      <c r="R938" s="414">
        <f t="shared" si="56"/>
        <v>0</v>
      </c>
      <c r="S938" s="618"/>
      <c r="T938" s="618"/>
      <c r="U938" s="618"/>
      <c r="V938" s="618"/>
      <c r="W938" s="618"/>
      <c r="X938" s="618"/>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0" customFormat="1" ht="13.5" hidden="1" customHeight="1">
      <c r="A939" s="260">
        <v>1904035</v>
      </c>
      <c r="B939" s="622" t="s">
        <v>4337</v>
      </c>
      <c r="C939" s="617"/>
      <c r="D939" s="260" t="s">
        <v>4243</v>
      </c>
      <c r="E939" s="309"/>
      <c r="F939" s="309" t="s">
        <v>3238</v>
      </c>
      <c r="G939" s="309"/>
      <c r="H939" s="309"/>
      <c r="I939" s="547" t="s">
        <v>3339</v>
      </c>
      <c r="J939" s="309">
        <v>3</v>
      </c>
      <c r="K939" s="312" t="s">
        <v>3249</v>
      </c>
      <c r="L939" s="618" t="s">
        <v>5060</v>
      </c>
      <c r="M939" s="589">
        <v>0</v>
      </c>
      <c r="N939" s="589">
        <v>0</v>
      </c>
      <c r="O939" s="260">
        <v>0</v>
      </c>
      <c r="P939" s="589">
        <v>0</v>
      </c>
      <c r="Q939" s="414">
        <v>0</v>
      </c>
      <c r="R939" s="414">
        <f t="shared" si="56"/>
        <v>0</v>
      </c>
      <c r="S939" s="618"/>
      <c r="T939" s="618"/>
      <c r="U939" s="618"/>
      <c r="V939" s="618"/>
      <c r="W939" s="618"/>
      <c r="X939" s="618"/>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0" customFormat="1" ht="13.5" hidden="1" customHeight="1">
      <c r="A940" s="260">
        <v>1904036</v>
      </c>
      <c r="B940" s="617" t="s">
        <v>4239</v>
      </c>
      <c r="C940" s="617"/>
      <c r="D940" s="260" t="s">
        <v>4240</v>
      </c>
      <c r="E940" s="309" t="s">
        <v>3905</v>
      </c>
      <c r="F940" s="309" t="s">
        <v>3248</v>
      </c>
      <c r="G940" s="309">
        <v>3</v>
      </c>
      <c r="H940" s="309">
        <v>2</v>
      </c>
      <c r="I940" s="547" t="s">
        <v>3339</v>
      </c>
      <c r="J940" s="309">
        <v>3</v>
      </c>
      <c r="K940" s="312" t="s">
        <v>3244</v>
      </c>
      <c r="L940" s="313" t="s">
        <v>4271</v>
      </c>
      <c r="M940" s="589">
        <v>0</v>
      </c>
      <c r="N940" s="589">
        <v>0</v>
      </c>
      <c r="O940" s="260">
        <v>1</v>
      </c>
      <c r="P940" s="589">
        <v>0</v>
      </c>
      <c r="Q940" s="589">
        <v>0</v>
      </c>
      <c r="R940" s="414">
        <f t="shared" si="56"/>
        <v>0</v>
      </c>
      <c r="S940" s="313"/>
      <c r="T940" s="313"/>
      <c r="U940" s="313"/>
      <c r="V940" s="313"/>
      <c r="W940" s="313"/>
      <c r="X940" s="313"/>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0" customFormat="1" ht="13.5" customHeight="1">
      <c r="A941" s="260">
        <v>1904037</v>
      </c>
      <c r="B941" s="617" t="s">
        <v>4241</v>
      </c>
      <c r="C941" s="617"/>
      <c r="D941" s="260" t="s">
        <v>4242</v>
      </c>
      <c r="E941" s="309"/>
      <c r="F941" s="309" t="s">
        <v>3248</v>
      </c>
      <c r="G941" s="309">
        <v>4</v>
      </c>
      <c r="H941" s="309">
        <v>3</v>
      </c>
      <c r="I941" s="547" t="s">
        <v>3339</v>
      </c>
      <c r="J941" s="309">
        <v>3</v>
      </c>
      <c r="K941" s="312" t="s">
        <v>3239</v>
      </c>
      <c r="L941" s="313" t="s">
        <v>4271</v>
      </c>
      <c r="M941" s="589">
        <v>0</v>
      </c>
      <c r="N941" s="589">
        <v>0</v>
      </c>
      <c r="O941" s="260">
        <v>1</v>
      </c>
      <c r="P941" s="260">
        <v>1</v>
      </c>
      <c r="Q941" s="260">
        <v>1</v>
      </c>
      <c r="R941" s="414">
        <f t="shared" si="56"/>
        <v>3</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0" customFormat="1" ht="13.5" customHeight="1" thickBot="1">
      <c r="A942" s="260">
        <v>1904038</v>
      </c>
      <c r="B942" s="617" t="s">
        <v>4244</v>
      </c>
      <c r="C942" s="617"/>
      <c r="D942" s="260" t="s">
        <v>4245</v>
      </c>
      <c r="E942" s="309"/>
      <c r="F942" s="309" t="s">
        <v>3248</v>
      </c>
      <c r="G942" s="309">
        <v>3</v>
      </c>
      <c r="H942" s="309">
        <v>5</v>
      </c>
      <c r="I942" s="547" t="s">
        <v>3339</v>
      </c>
      <c r="J942" s="309">
        <v>5</v>
      </c>
      <c r="K942" s="312" t="s">
        <v>3256</v>
      </c>
      <c r="L942" s="313" t="s">
        <v>4271</v>
      </c>
      <c r="M942" s="260">
        <v>0</v>
      </c>
      <c r="N942" s="589">
        <v>0</v>
      </c>
      <c r="O942" s="260">
        <v>2</v>
      </c>
      <c r="P942" s="260">
        <v>2</v>
      </c>
      <c r="Q942" s="260">
        <v>2</v>
      </c>
      <c r="R942" s="414">
        <f t="shared" si="56"/>
        <v>6</v>
      </c>
      <c r="S942" s="313"/>
      <c r="T942" s="313"/>
      <c r="U942" s="313"/>
      <c r="V942" s="313"/>
      <c r="W942" s="313"/>
      <c r="X942" s="313"/>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0" customFormat="1" ht="14.25" customHeight="1" thickBot="1">
      <c r="A943" s="260">
        <v>1904039</v>
      </c>
      <c r="B943" s="643" t="s">
        <v>4246</v>
      </c>
      <c r="C943" s="643"/>
      <c r="D943" s="294" t="s">
        <v>4247</v>
      </c>
      <c r="E943" s="309"/>
      <c r="F943" s="669" t="s">
        <v>3238</v>
      </c>
      <c r="G943" s="669"/>
      <c r="H943" s="669"/>
      <c r="I943" s="547" t="s">
        <v>3339</v>
      </c>
      <c r="J943" s="669">
        <v>5</v>
      </c>
      <c r="K943" s="312" t="s">
        <v>3256</v>
      </c>
      <c r="L943" s="313" t="s">
        <v>4271</v>
      </c>
      <c r="M943" s="260">
        <v>1</v>
      </c>
      <c r="N943" s="260">
        <v>1</v>
      </c>
      <c r="O943" s="589">
        <v>0</v>
      </c>
      <c r="P943" s="260">
        <v>1</v>
      </c>
      <c r="Q943" s="260">
        <v>2</v>
      </c>
      <c r="R943" s="414">
        <f t="shared" si="56"/>
        <v>5</v>
      </c>
      <c r="S943" s="313"/>
      <c r="T943" s="313"/>
      <c r="U943" s="313"/>
      <c r="V943" s="313"/>
      <c r="W943" s="313"/>
      <c r="X943" s="313"/>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0" customFormat="1" ht="14.25" customHeight="1" thickBot="1">
      <c r="A944" s="260">
        <v>1904040</v>
      </c>
      <c r="B944" s="617" t="s">
        <v>4248</v>
      </c>
      <c r="C944" s="617"/>
      <c r="D944" s="294" t="s">
        <v>4249</v>
      </c>
      <c r="E944" s="309" t="s">
        <v>3905</v>
      </c>
      <c r="F944" s="669" t="s">
        <v>3248</v>
      </c>
      <c r="G944" s="669">
        <v>4</v>
      </c>
      <c r="H944" s="669">
        <v>12</v>
      </c>
      <c r="I944" s="547" t="s">
        <v>3339</v>
      </c>
      <c r="J944" s="669">
        <v>10</v>
      </c>
      <c r="K944" s="312" t="s">
        <v>3239</v>
      </c>
      <c r="L944" s="313" t="s">
        <v>4271</v>
      </c>
      <c r="M944" s="260">
        <v>1</v>
      </c>
      <c r="N944" s="260">
        <v>1</v>
      </c>
      <c r="O944" s="260">
        <v>1</v>
      </c>
      <c r="P944" s="589">
        <v>0</v>
      </c>
      <c r="Q944" s="260">
        <v>1</v>
      </c>
      <c r="R944" s="414">
        <f t="shared" si="56"/>
        <v>4</v>
      </c>
      <c r="S944" s="313"/>
      <c r="T944" s="313"/>
      <c r="U944" s="313"/>
      <c r="V944" s="313"/>
      <c r="W944" s="313"/>
      <c r="X944" s="313"/>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0" customFormat="1" ht="14.25" customHeight="1" thickBot="1">
      <c r="A945" s="260">
        <v>1904041</v>
      </c>
      <c r="B945" s="643" t="s">
        <v>4180</v>
      </c>
      <c r="C945" s="643"/>
      <c r="D945" s="294" t="s">
        <v>4181</v>
      </c>
      <c r="E945" s="309"/>
      <c r="F945" s="669" t="s">
        <v>3238</v>
      </c>
      <c r="G945" s="669"/>
      <c r="H945" s="669"/>
      <c r="I945" s="309" t="s">
        <v>3294</v>
      </c>
      <c r="J945" s="669">
        <v>0</v>
      </c>
      <c r="K945" s="312" t="s">
        <v>3256</v>
      </c>
      <c r="L945" s="313" t="s">
        <v>4271</v>
      </c>
      <c r="M945" s="260">
        <v>2</v>
      </c>
      <c r="N945" s="260">
        <v>0</v>
      </c>
      <c r="O945" s="260">
        <v>2</v>
      </c>
      <c r="P945" s="260">
        <v>1</v>
      </c>
      <c r="Q945" s="260">
        <v>2</v>
      </c>
      <c r="R945" s="414">
        <f t="shared" si="56"/>
        <v>7</v>
      </c>
      <c r="S945" s="313"/>
      <c r="T945" s="313"/>
      <c r="U945" s="313"/>
      <c r="V945" s="313"/>
      <c r="W945" s="313"/>
      <c r="X945" s="313"/>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0" customFormat="1" ht="14.25" hidden="1" customHeight="1" thickBot="1">
      <c r="A946" s="260">
        <v>1904042</v>
      </c>
      <c r="B946" s="643" t="s">
        <v>4178</v>
      </c>
      <c r="C946" s="643"/>
      <c r="D946" s="294" t="s">
        <v>4179</v>
      </c>
      <c r="E946" s="309"/>
      <c r="F946" s="669" t="s">
        <v>3238</v>
      </c>
      <c r="G946" s="669"/>
      <c r="H946" s="669"/>
      <c r="I946" s="309" t="s">
        <v>3294</v>
      </c>
      <c r="J946" s="669">
        <v>0</v>
      </c>
      <c r="K946" s="312" t="s">
        <v>3249</v>
      </c>
      <c r="L946" s="313" t="s">
        <v>4271</v>
      </c>
      <c r="M946" s="589">
        <v>0</v>
      </c>
      <c r="N946" s="589">
        <v>0</v>
      </c>
      <c r="O946" s="589">
        <v>0</v>
      </c>
      <c r="P946" s="260">
        <v>1</v>
      </c>
      <c r="Q946" s="589">
        <v>0</v>
      </c>
      <c r="R946" s="414">
        <f t="shared" si="56"/>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0" customFormat="1" ht="14.25" hidden="1" customHeight="1" thickBot="1">
      <c r="A947" s="260">
        <v>1904043</v>
      </c>
      <c r="B947" s="643" t="s">
        <v>4182</v>
      </c>
      <c r="C947" s="643"/>
      <c r="D947" s="294" t="s">
        <v>4183</v>
      </c>
      <c r="E947" s="309"/>
      <c r="F947" s="669" t="s">
        <v>3248</v>
      </c>
      <c r="G947" s="669">
        <v>2</v>
      </c>
      <c r="H947" s="669">
        <v>2</v>
      </c>
      <c r="I947" s="309" t="s">
        <v>3294</v>
      </c>
      <c r="J947" s="669">
        <v>2</v>
      </c>
      <c r="K947" s="312" t="s">
        <v>3244</v>
      </c>
      <c r="L947" s="618" t="s">
        <v>4282</v>
      </c>
      <c r="M947" s="589">
        <v>0</v>
      </c>
      <c r="N947" s="260">
        <v>0</v>
      </c>
      <c r="O947" s="589">
        <v>0</v>
      </c>
      <c r="P947" s="589">
        <v>0</v>
      </c>
      <c r="Q947" s="260">
        <v>0</v>
      </c>
      <c r="R947" s="414">
        <f t="shared" si="56"/>
        <v>0</v>
      </c>
      <c r="S947" s="618"/>
      <c r="T947" s="618"/>
      <c r="U947" s="618"/>
      <c r="V947" s="618"/>
      <c r="W947" s="618"/>
      <c r="X947" s="618"/>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0" customFormat="1" ht="14.25" customHeight="1" thickBot="1">
      <c r="A948" s="260">
        <v>1904044</v>
      </c>
      <c r="B948" s="643" t="s">
        <v>4184</v>
      </c>
      <c r="C948" s="643"/>
      <c r="D948" s="294" t="s">
        <v>4185</v>
      </c>
      <c r="E948" s="309"/>
      <c r="F948" s="669" t="s">
        <v>3248</v>
      </c>
      <c r="G948" s="669">
        <v>2</v>
      </c>
      <c r="H948" s="669">
        <v>2</v>
      </c>
      <c r="I948" s="309" t="s">
        <v>3294</v>
      </c>
      <c r="J948" s="669">
        <v>2</v>
      </c>
      <c r="K948" s="312" t="s">
        <v>3256</v>
      </c>
      <c r="L948" s="313" t="s">
        <v>4271</v>
      </c>
      <c r="M948" s="589">
        <v>0</v>
      </c>
      <c r="N948" s="260">
        <v>2</v>
      </c>
      <c r="O948" s="260">
        <v>1</v>
      </c>
      <c r="P948" s="260">
        <v>1</v>
      </c>
      <c r="Q948" s="260">
        <v>1</v>
      </c>
      <c r="R948" s="414">
        <f t="shared" si="56"/>
        <v>5</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0" customFormat="1" ht="14.25" customHeight="1" thickBot="1">
      <c r="A949" s="260">
        <v>1904045</v>
      </c>
      <c r="B949" s="643" t="s">
        <v>4273</v>
      </c>
      <c r="C949" s="643"/>
      <c r="D949" s="294" t="s">
        <v>4186</v>
      </c>
      <c r="E949" s="309"/>
      <c r="F949" s="669" t="s">
        <v>3248</v>
      </c>
      <c r="G949" s="669">
        <v>3</v>
      </c>
      <c r="H949" s="669">
        <v>2</v>
      </c>
      <c r="I949" s="309" t="s">
        <v>3294</v>
      </c>
      <c r="J949" s="669">
        <v>3</v>
      </c>
      <c r="K949" s="312" t="s">
        <v>3239</v>
      </c>
      <c r="L949" s="313" t="s">
        <v>4271</v>
      </c>
      <c r="M949" s="589">
        <v>0</v>
      </c>
      <c r="N949" s="260">
        <v>1</v>
      </c>
      <c r="O949" s="260">
        <v>1</v>
      </c>
      <c r="P949" s="589">
        <v>0</v>
      </c>
      <c r="Q949" s="589">
        <v>0</v>
      </c>
      <c r="R949" s="414">
        <f t="shared" si="56"/>
        <v>2</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0" customFormat="1" ht="14.25" hidden="1" customHeight="1" thickBot="1">
      <c r="A950" s="260">
        <v>1904046</v>
      </c>
      <c r="B950" s="643" t="s">
        <v>4189</v>
      </c>
      <c r="C950" s="643"/>
      <c r="D950" s="294" t="s">
        <v>4190</v>
      </c>
      <c r="E950" s="309"/>
      <c r="F950" s="669" t="s">
        <v>3238</v>
      </c>
      <c r="G950" s="669"/>
      <c r="H950" s="669"/>
      <c r="I950" s="309" t="s">
        <v>3294</v>
      </c>
      <c r="J950" s="669">
        <v>4</v>
      </c>
      <c r="K950" s="312" t="s">
        <v>3244</v>
      </c>
      <c r="L950" s="618" t="s">
        <v>4280</v>
      </c>
      <c r="M950" s="589">
        <v>0</v>
      </c>
      <c r="N950" s="260">
        <v>0</v>
      </c>
      <c r="O950" s="589">
        <v>0</v>
      </c>
      <c r="P950" s="589">
        <v>0</v>
      </c>
      <c r="Q950" s="260">
        <v>0</v>
      </c>
      <c r="R950" s="414">
        <f t="shared" si="56"/>
        <v>0</v>
      </c>
      <c r="S950" s="618"/>
      <c r="T950" s="618"/>
      <c r="U950" s="618"/>
      <c r="V950" s="618"/>
      <c r="W950" s="618"/>
      <c r="X950" s="618"/>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0" customFormat="1" ht="14.25" hidden="1" customHeight="1" thickBot="1">
      <c r="A951" s="260">
        <v>1904047</v>
      </c>
      <c r="B951" s="643" t="s">
        <v>4187</v>
      </c>
      <c r="C951" s="643"/>
      <c r="D951" s="294" t="s">
        <v>4188</v>
      </c>
      <c r="E951" s="309"/>
      <c r="F951" s="669" t="s">
        <v>3248</v>
      </c>
      <c r="G951" s="669">
        <v>4</v>
      </c>
      <c r="H951" s="669">
        <v>7</v>
      </c>
      <c r="I951" s="309" t="s">
        <v>3294</v>
      </c>
      <c r="J951" s="669">
        <v>4</v>
      </c>
      <c r="K951" s="312" t="s">
        <v>3244</v>
      </c>
      <c r="L951" s="618" t="s">
        <v>4280</v>
      </c>
      <c r="M951" s="589">
        <v>0</v>
      </c>
      <c r="N951" s="260">
        <v>0</v>
      </c>
      <c r="O951" s="589">
        <v>0</v>
      </c>
      <c r="P951" s="589">
        <v>0</v>
      </c>
      <c r="Q951" s="260">
        <v>0</v>
      </c>
      <c r="R951" s="414">
        <f t="shared" si="56"/>
        <v>0</v>
      </c>
      <c r="S951" s="618"/>
      <c r="T951" s="618"/>
      <c r="U951" s="618"/>
      <c r="V951" s="618"/>
      <c r="W951" s="618"/>
      <c r="X951" s="618"/>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0" customFormat="1" ht="14.25" hidden="1" customHeight="1" thickBot="1">
      <c r="A952" s="260">
        <v>1904048</v>
      </c>
      <c r="B952" s="643" t="s">
        <v>4191</v>
      </c>
      <c r="C952" s="643"/>
      <c r="D952" s="294" t="s">
        <v>4192</v>
      </c>
      <c r="E952" s="309"/>
      <c r="F952" s="669" t="s">
        <v>3248</v>
      </c>
      <c r="G952" s="669">
        <v>2</v>
      </c>
      <c r="H952" s="669">
        <v>6</v>
      </c>
      <c r="I952" s="309" t="s">
        <v>3294</v>
      </c>
      <c r="J952" s="669">
        <v>5</v>
      </c>
      <c r="K952" s="312" t="s">
        <v>3249</v>
      </c>
      <c r="L952" s="618" t="s">
        <v>4280</v>
      </c>
      <c r="M952" s="260">
        <v>0</v>
      </c>
      <c r="N952" s="589">
        <v>0</v>
      </c>
      <c r="O952" s="260">
        <v>0</v>
      </c>
      <c r="P952" s="589">
        <v>0</v>
      </c>
      <c r="Q952" s="589">
        <v>0</v>
      </c>
      <c r="R952" s="414">
        <f t="shared" si="56"/>
        <v>0</v>
      </c>
      <c r="S952" s="618"/>
      <c r="T952" s="618"/>
      <c r="U952" s="618"/>
      <c r="V952" s="618"/>
      <c r="W952" s="618"/>
      <c r="X952" s="618"/>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0" customFormat="1" ht="14.25" customHeight="1" thickBot="1">
      <c r="A953" s="260">
        <v>1904049</v>
      </c>
      <c r="B953" s="692" t="s">
        <v>4193</v>
      </c>
      <c r="C953" s="643"/>
      <c r="D953" s="294" t="s">
        <v>4194</v>
      </c>
      <c r="E953" s="309"/>
      <c r="F953" s="669" t="s">
        <v>3248</v>
      </c>
      <c r="G953" s="669">
        <v>6</v>
      </c>
      <c r="H953" s="669">
        <v>8</v>
      </c>
      <c r="I953" s="309" t="s">
        <v>3294</v>
      </c>
      <c r="J953" s="669">
        <v>8</v>
      </c>
      <c r="K953" s="312" t="s">
        <v>3239</v>
      </c>
      <c r="L953" s="313" t="s">
        <v>4271</v>
      </c>
      <c r="M953" s="260">
        <v>1</v>
      </c>
      <c r="N953" s="260">
        <v>1</v>
      </c>
      <c r="O953" s="589">
        <v>0</v>
      </c>
      <c r="P953" s="589">
        <v>0</v>
      </c>
      <c r="Q953" s="260">
        <v>1</v>
      </c>
      <c r="R953" s="414">
        <f t="shared" si="56"/>
        <v>3</v>
      </c>
      <c r="S953" s="313"/>
      <c r="T953" s="313"/>
      <c r="U953" s="313"/>
      <c r="V953" s="313"/>
      <c r="W953" s="313"/>
      <c r="X953" s="313"/>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0" customFormat="1" ht="14.25" hidden="1" customHeight="1" thickBot="1">
      <c r="A954" s="260">
        <v>1904050</v>
      </c>
      <c r="B954" s="643" t="s">
        <v>4195</v>
      </c>
      <c r="C954" s="643"/>
      <c r="D954" s="294" t="s">
        <v>4196</v>
      </c>
      <c r="E954" s="309"/>
      <c r="F954" s="669" t="s">
        <v>3238</v>
      </c>
      <c r="G954" s="669"/>
      <c r="H954" s="669"/>
      <c r="I954" s="309" t="s">
        <v>3294</v>
      </c>
      <c r="J954" s="669">
        <v>9</v>
      </c>
      <c r="K954" s="312" t="s">
        <v>3249</v>
      </c>
      <c r="L954" s="313" t="s">
        <v>4271</v>
      </c>
      <c r="M954" s="589">
        <v>0</v>
      </c>
      <c r="N954" s="589">
        <v>0</v>
      </c>
      <c r="O954" s="589">
        <v>0</v>
      </c>
      <c r="P954" s="589">
        <v>0</v>
      </c>
      <c r="Q954" s="260">
        <v>0</v>
      </c>
      <c r="R954" s="414">
        <f t="shared" si="56"/>
        <v>0</v>
      </c>
      <c r="S954" s="313"/>
      <c r="T954" s="313"/>
      <c r="U954" s="313"/>
      <c r="V954" s="313"/>
      <c r="W954" s="313"/>
      <c r="X954" s="313"/>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0" customFormat="1" ht="14.25" hidden="1" customHeight="1" thickBot="1">
      <c r="A955" s="260">
        <v>1904051</v>
      </c>
      <c r="B955" s="643" t="s">
        <v>4199</v>
      </c>
      <c r="C955" s="643"/>
      <c r="D955" s="294" t="s">
        <v>4200</v>
      </c>
      <c r="E955" s="309"/>
      <c r="F955" s="669" t="s">
        <v>3238</v>
      </c>
      <c r="G955" s="669"/>
      <c r="H955" s="669"/>
      <c r="I955" s="309" t="s">
        <v>3306</v>
      </c>
      <c r="J955" s="669">
        <v>1</v>
      </c>
      <c r="K955" s="312" t="s">
        <v>3244</v>
      </c>
      <c r="L955" s="618" t="s">
        <v>4280</v>
      </c>
      <c r="M955" s="589">
        <v>0</v>
      </c>
      <c r="N955" s="260">
        <v>0</v>
      </c>
      <c r="O955" s="589">
        <v>0</v>
      </c>
      <c r="P955" s="589">
        <v>0</v>
      </c>
      <c r="Q955" s="260">
        <v>0</v>
      </c>
      <c r="R955" s="414">
        <f t="shared" si="56"/>
        <v>0</v>
      </c>
      <c r="S955" s="618"/>
      <c r="T955" s="618"/>
      <c r="U955" s="618"/>
      <c r="V955" s="618"/>
      <c r="W955" s="618"/>
      <c r="X955" s="618"/>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0" customFormat="1" ht="14.25" hidden="1" customHeight="1" thickBot="1">
      <c r="A956" s="260">
        <v>1904052</v>
      </c>
      <c r="B956" s="617" t="s">
        <v>4197</v>
      </c>
      <c r="C956" s="617"/>
      <c r="D956" s="294" t="s">
        <v>4198</v>
      </c>
      <c r="E956" s="309"/>
      <c r="F956" s="669" t="s">
        <v>3238</v>
      </c>
      <c r="G956" s="669"/>
      <c r="H956" s="669"/>
      <c r="I956" s="309" t="s">
        <v>3306</v>
      </c>
      <c r="J956" s="669">
        <v>1</v>
      </c>
      <c r="K956" s="312" t="s">
        <v>3249</v>
      </c>
      <c r="L956" s="618" t="s">
        <v>5058</v>
      </c>
      <c r="M956" s="589">
        <v>0</v>
      </c>
      <c r="N956" s="260">
        <v>0</v>
      </c>
      <c r="O956" s="589">
        <v>0</v>
      </c>
      <c r="P956" s="260">
        <v>0</v>
      </c>
      <c r="Q956" s="589">
        <v>0</v>
      </c>
      <c r="R956" s="414">
        <f t="shared" si="56"/>
        <v>0</v>
      </c>
      <c r="S956" s="618"/>
      <c r="T956" s="618"/>
      <c r="U956" s="618"/>
      <c r="V956" s="618"/>
      <c r="W956" s="618"/>
      <c r="X956" s="618"/>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0" customFormat="1" ht="14.25" hidden="1" customHeight="1" thickBot="1">
      <c r="A957" s="260">
        <v>1904053</v>
      </c>
      <c r="B957" s="692" t="s">
        <v>4201</v>
      </c>
      <c r="C957" s="643"/>
      <c r="D957" s="294" t="s">
        <v>4202</v>
      </c>
      <c r="E957" s="309"/>
      <c r="F957" s="669" t="s">
        <v>3248</v>
      </c>
      <c r="G957" s="669">
        <v>2</v>
      </c>
      <c r="H957" s="669">
        <v>3</v>
      </c>
      <c r="I957" s="309" t="s">
        <v>3306</v>
      </c>
      <c r="J957" s="669">
        <v>2</v>
      </c>
      <c r="K957" s="312" t="s">
        <v>3249</v>
      </c>
      <c r="L957" s="618" t="s">
        <v>4320</v>
      </c>
      <c r="M957" s="589">
        <v>0</v>
      </c>
      <c r="N957" s="589">
        <v>0</v>
      </c>
      <c r="O957" s="589">
        <v>0</v>
      </c>
      <c r="P957" s="589">
        <v>0</v>
      </c>
      <c r="Q957" s="589">
        <v>0</v>
      </c>
      <c r="R957" s="414">
        <f t="shared" si="56"/>
        <v>0</v>
      </c>
      <c r="S957" s="618"/>
      <c r="T957" s="618"/>
      <c r="U957" s="618"/>
      <c r="V957" s="618"/>
      <c r="W957" s="618"/>
      <c r="X957" s="618"/>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0" customFormat="1" ht="14.25" hidden="1" customHeight="1" thickBot="1">
      <c r="A958" s="260">
        <v>1904054</v>
      </c>
      <c r="B958" s="692" t="s">
        <v>4324</v>
      </c>
      <c r="C958" s="643"/>
      <c r="D958" s="294" t="s">
        <v>4203</v>
      </c>
      <c r="E958" s="309"/>
      <c r="F958" s="669" t="s">
        <v>3248</v>
      </c>
      <c r="G958" s="669">
        <v>1</v>
      </c>
      <c r="H958" s="669">
        <v>5</v>
      </c>
      <c r="I958" s="309" t="s">
        <v>3306</v>
      </c>
      <c r="J958" s="669">
        <v>3</v>
      </c>
      <c r="K958" s="312" t="s">
        <v>3244</v>
      </c>
      <c r="L958" s="618" t="s">
        <v>4296</v>
      </c>
      <c r="M958" s="589">
        <v>0</v>
      </c>
      <c r="N958" s="260">
        <v>0</v>
      </c>
      <c r="O958" s="589">
        <v>0</v>
      </c>
      <c r="P958" s="589">
        <v>0</v>
      </c>
      <c r="Q958" s="260">
        <v>0</v>
      </c>
      <c r="R958" s="414">
        <f t="shared" si="56"/>
        <v>0</v>
      </c>
      <c r="S958" s="618"/>
      <c r="T958" s="618"/>
      <c r="U958" s="618"/>
      <c r="V958" s="618"/>
      <c r="W958" s="618"/>
      <c r="X958" s="618"/>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0" customFormat="1" ht="14.25" customHeight="1" thickBot="1">
      <c r="A959" s="260">
        <v>1904055</v>
      </c>
      <c r="B959" s="692" t="s">
        <v>4204</v>
      </c>
      <c r="C959" s="643"/>
      <c r="D959" s="294" t="s">
        <v>4205</v>
      </c>
      <c r="E959" s="309"/>
      <c r="F959" s="669" t="s">
        <v>3310</v>
      </c>
      <c r="G959" s="669">
        <v>4</v>
      </c>
      <c r="H959" s="669">
        <v>2</v>
      </c>
      <c r="I959" s="309" t="s">
        <v>3306</v>
      </c>
      <c r="J959" s="669">
        <v>4</v>
      </c>
      <c r="K959" s="312" t="s">
        <v>3256</v>
      </c>
      <c r="L959" s="618" t="s">
        <v>4302</v>
      </c>
      <c r="M959" s="260">
        <v>0</v>
      </c>
      <c r="N959" s="589">
        <v>0</v>
      </c>
      <c r="O959" s="589">
        <v>0</v>
      </c>
      <c r="P959" s="589">
        <v>0</v>
      </c>
      <c r="Q959" s="589">
        <v>0</v>
      </c>
      <c r="R959" s="414">
        <f t="shared" si="56"/>
        <v>0</v>
      </c>
      <c r="S959" s="618"/>
      <c r="T959" s="618"/>
      <c r="U959" s="618"/>
      <c r="V959" s="618"/>
      <c r="W959" s="618"/>
      <c r="X959" s="618"/>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0" customFormat="1" ht="14.25" hidden="1" customHeight="1" thickBot="1">
      <c r="A960" s="260">
        <v>1904056</v>
      </c>
      <c r="B960" s="692" t="s">
        <v>4206</v>
      </c>
      <c r="C960" s="643"/>
      <c r="D960" s="294" t="s">
        <v>4207</v>
      </c>
      <c r="E960" s="309"/>
      <c r="F960" s="669" t="s">
        <v>3238</v>
      </c>
      <c r="G960" s="669"/>
      <c r="H960" s="669"/>
      <c r="I960" s="309" t="s">
        <v>3306</v>
      </c>
      <c r="J960" s="669">
        <v>4</v>
      </c>
      <c r="K960" s="312" t="s">
        <v>3249</v>
      </c>
      <c r="L960" s="618" t="s">
        <v>4347</v>
      </c>
      <c r="M960" s="589">
        <v>0</v>
      </c>
      <c r="N960" s="589">
        <v>0</v>
      </c>
      <c r="O960" s="589">
        <v>0</v>
      </c>
      <c r="P960" s="589">
        <v>0</v>
      </c>
      <c r="Q960" s="589">
        <v>0</v>
      </c>
      <c r="R960" s="414">
        <f t="shared" si="56"/>
        <v>0</v>
      </c>
      <c r="S960" s="618"/>
      <c r="T960" s="618"/>
      <c r="U960" s="618"/>
      <c r="V960" s="618"/>
      <c r="W960" s="618"/>
      <c r="X960" s="618"/>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0" customFormat="1" ht="14.25" hidden="1" customHeight="1" thickBot="1">
      <c r="A961" s="260">
        <v>1904057</v>
      </c>
      <c r="B961" s="643" t="s">
        <v>4281</v>
      </c>
      <c r="C961" s="643"/>
      <c r="D961" s="628" t="s">
        <v>4332</v>
      </c>
      <c r="E961" s="309" t="s">
        <v>3809</v>
      </c>
      <c r="F961" s="669" t="s">
        <v>3248</v>
      </c>
      <c r="G961" s="669">
        <v>4</v>
      </c>
      <c r="H961" s="669">
        <v>3</v>
      </c>
      <c r="I961" s="309" t="s">
        <v>3306</v>
      </c>
      <c r="J961" s="669">
        <v>4</v>
      </c>
      <c r="K961" s="312" t="s">
        <v>3244</v>
      </c>
      <c r="L961" s="618" t="s">
        <v>4285</v>
      </c>
      <c r="M961" s="589">
        <v>0</v>
      </c>
      <c r="N961" s="260">
        <v>0</v>
      </c>
      <c r="O961" s="589">
        <v>0</v>
      </c>
      <c r="P961" s="589">
        <v>0</v>
      </c>
      <c r="Q961" s="260">
        <v>0</v>
      </c>
      <c r="R961" s="414">
        <f t="shared" si="56"/>
        <v>0</v>
      </c>
      <c r="S961" s="618"/>
      <c r="T961" s="618"/>
      <c r="U961" s="618"/>
      <c r="V961" s="618"/>
      <c r="W961" s="618"/>
      <c r="X961" s="618"/>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0" customFormat="1" ht="13.5" customHeight="1" thickBot="1">
      <c r="A962" s="260">
        <v>1904058</v>
      </c>
      <c r="B962" s="617" t="s">
        <v>4781</v>
      </c>
      <c r="C962" s="617"/>
      <c r="D962" s="260" t="s">
        <v>4208</v>
      </c>
      <c r="E962" s="309"/>
      <c r="F962" s="309" t="s">
        <v>3248</v>
      </c>
      <c r="G962" s="309">
        <v>5</v>
      </c>
      <c r="H962" s="309">
        <v>5</v>
      </c>
      <c r="I962" s="309" t="s">
        <v>3306</v>
      </c>
      <c r="J962" s="309">
        <v>6</v>
      </c>
      <c r="K962" s="312" t="s">
        <v>3239</v>
      </c>
      <c r="L962" s="618" t="s">
        <v>4286</v>
      </c>
      <c r="M962" s="589">
        <v>0</v>
      </c>
      <c r="N962" s="589">
        <v>0</v>
      </c>
      <c r="O962" s="589">
        <v>0</v>
      </c>
      <c r="P962" s="589">
        <v>0</v>
      </c>
      <c r="Q962" s="589">
        <v>0</v>
      </c>
      <c r="R962" s="414">
        <f t="shared" si="56"/>
        <v>0</v>
      </c>
      <c r="S962" s="618"/>
      <c r="T962" s="618"/>
      <c r="U962" s="618"/>
      <c r="V962" s="618"/>
      <c r="W962" s="618"/>
      <c r="X962" s="618"/>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0" customFormat="1" ht="14.25" customHeight="1" thickBot="1">
      <c r="A963" s="260">
        <v>1904059</v>
      </c>
      <c r="B963" s="643" t="s">
        <v>4209</v>
      </c>
      <c r="C963" s="643"/>
      <c r="D963" s="294" t="s">
        <v>4210</v>
      </c>
      <c r="E963" s="309"/>
      <c r="F963" s="669" t="s">
        <v>3238</v>
      </c>
      <c r="G963" s="669"/>
      <c r="H963" s="669"/>
      <c r="I963" s="309" t="s">
        <v>3306</v>
      </c>
      <c r="J963" s="669">
        <v>6</v>
      </c>
      <c r="K963" s="312" t="s">
        <v>3256</v>
      </c>
      <c r="L963" s="313" t="s">
        <v>4271</v>
      </c>
      <c r="M963" s="260">
        <v>1</v>
      </c>
      <c r="N963" s="260">
        <v>1</v>
      </c>
      <c r="O963" s="260">
        <v>1</v>
      </c>
      <c r="P963" s="260">
        <v>2</v>
      </c>
      <c r="Q963" s="260">
        <v>2</v>
      </c>
      <c r="R963" s="414">
        <f t="shared" si="56"/>
        <v>7</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0" customFormat="1" ht="14.25" customHeight="1" thickBot="1">
      <c r="A964" s="260">
        <v>1904060</v>
      </c>
      <c r="B964" s="643" t="s">
        <v>5050</v>
      </c>
      <c r="C964" s="643"/>
      <c r="D964" s="294" t="s">
        <v>4211</v>
      </c>
      <c r="E964" s="309"/>
      <c r="F964" s="669" t="s">
        <v>3248</v>
      </c>
      <c r="G964" s="669">
        <v>6</v>
      </c>
      <c r="H964" s="669">
        <v>6</v>
      </c>
      <c r="I964" s="309" t="s">
        <v>3306</v>
      </c>
      <c r="J964" s="669">
        <v>7</v>
      </c>
      <c r="K964" s="312" t="s">
        <v>3239</v>
      </c>
      <c r="L964" s="313" t="s">
        <v>4271</v>
      </c>
      <c r="M964" s="260">
        <v>1</v>
      </c>
      <c r="N964" s="589">
        <v>0</v>
      </c>
      <c r="O964" s="260">
        <v>1</v>
      </c>
      <c r="P964" s="260">
        <v>1</v>
      </c>
      <c r="Q964" s="589">
        <v>0</v>
      </c>
      <c r="R964" s="414">
        <f t="shared" si="56"/>
        <v>3</v>
      </c>
      <c r="S964" s="313"/>
      <c r="T964" s="313"/>
      <c r="U964" s="313"/>
      <c r="V964" s="313"/>
      <c r="W964" s="313"/>
      <c r="X964" s="313"/>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0" customFormat="1" ht="14.25" hidden="1" customHeight="1" thickBot="1">
      <c r="A965" s="260">
        <v>1904061</v>
      </c>
      <c r="B965" s="643" t="s">
        <v>4212</v>
      </c>
      <c r="C965" s="643"/>
      <c r="D965" s="294" t="s">
        <v>4213</v>
      </c>
      <c r="E965" s="309"/>
      <c r="F965" s="669" t="s">
        <v>3238</v>
      </c>
      <c r="G965" s="669"/>
      <c r="H965" s="669"/>
      <c r="I965" s="309" t="s">
        <v>3324</v>
      </c>
      <c r="J965" s="669">
        <v>0</v>
      </c>
      <c r="K965" s="312" t="s">
        <v>3244</v>
      </c>
      <c r="L965" s="313" t="s">
        <v>4271</v>
      </c>
      <c r="M965" s="260">
        <v>1</v>
      </c>
      <c r="N965" s="589">
        <v>0</v>
      </c>
      <c r="O965" s="589">
        <v>0</v>
      </c>
      <c r="P965" s="589">
        <v>0</v>
      </c>
      <c r="Q965" s="589">
        <v>0</v>
      </c>
      <c r="R965" s="414">
        <f t="shared" si="56"/>
        <v>0</v>
      </c>
      <c r="S965" s="313"/>
      <c r="T965" s="313"/>
      <c r="U965" s="313"/>
      <c r="V965" s="313"/>
      <c r="W965" s="313"/>
      <c r="X965" s="313"/>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0" customFormat="1" ht="14.25" hidden="1" customHeight="1" thickBot="1">
      <c r="A966" s="260">
        <v>1904062</v>
      </c>
      <c r="B966" s="643" t="s">
        <v>4214</v>
      </c>
      <c r="C966" s="643"/>
      <c r="D966" s="294" t="s">
        <v>4215</v>
      </c>
      <c r="E966" s="309" t="s">
        <v>3962</v>
      </c>
      <c r="F966" s="669" t="s">
        <v>3248</v>
      </c>
      <c r="G966" s="669">
        <v>2</v>
      </c>
      <c r="H966" s="669">
        <v>1</v>
      </c>
      <c r="I966" s="309" t="s">
        <v>3324</v>
      </c>
      <c r="J966" s="669">
        <v>1</v>
      </c>
      <c r="K966" s="312" t="s">
        <v>3249</v>
      </c>
      <c r="L966" s="618" t="s">
        <v>4289</v>
      </c>
      <c r="M966" s="589">
        <v>0</v>
      </c>
      <c r="N966" s="589">
        <v>0</v>
      </c>
      <c r="O966" s="589">
        <v>0</v>
      </c>
      <c r="P966" s="589">
        <v>0</v>
      </c>
      <c r="Q966" s="260">
        <v>0</v>
      </c>
      <c r="R966" s="414">
        <f t="shared" si="56"/>
        <v>0</v>
      </c>
      <c r="S966" s="618"/>
      <c r="T966" s="618"/>
      <c r="U966" s="618"/>
      <c r="V966" s="618"/>
      <c r="W966" s="618"/>
      <c r="X966" s="618"/>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0" customFormat="1" ht="14.25" hidden="1" customHeight="1" thickBot="1">
      <c r="A967" s="260">
        <v>1904063</v>
      </c>
      <c r="B967" s="692" t="s">
        <v>4216</v>
      </c>
      <c r="C967" s="643"/>
      <c r="D967" s="294" t="s">
        <v>4217</v>
      </c>
      <c r="E967" s="309" t="s">
        <v>3962</v>
      </c>
      <c r="F967" s="669" t="s">
        <v>3248</v>
      </c>
      <c r="G967" s="669">
        <v>2</v>
      </c>
      <c r="H967" s="669">
        <v>3</v>
      </c>
      <c r="I967" s="309" t="s">
        <v>3324</v>
      </c>
      <c r="J967" s="669">
        <v>2</v>
      </c>
      <c r="K967" s="312" t="s">
        <v>3249</v>
      </c>
      <c r="L967" s="618" t="s">
        <v>4346</v>
      </c>
      <c r="M967" s="589">
        <v>0</v>
      </c>
      <c r="N967" s="589">
        <v>0</v>
      </c>
      <c r="O967" s="589">
        <v>0</v>
      </c>
      <c r="P967" s="589">
        <v>0</v>
      </c>
      <c r="Q967" s="589">
        <v>0</v>
      </c>
      <c r="R967" s="414">
        <f t="shared" si="56"/>
        <v>0</v>
      </c>
      <c r="S967" s="618"/>
      <c r="T967" s="618"/>
      <c r="U967" s="618"/>
      <c r="V967" s="618"/>
      <c r="W967" s="618"/>
      <c r="X967" s="618"/>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0" customFormat="1" ht="14.25" hidden="1" customHeight="1" thickBot="1">
      <c r="A968" s="260">
        <v>1904064</v>
      </c>
      <c r="B968" s="692" t="s">
        <v>4220</v>
      </c>
      <c r="C968" s="643"/>
      <c r="D968" s="294" t="s">
        <v>4221</v>
      </c>
      <c r="E968" s="309"/>
      <c r="F968" s="669" t="s">
        <v>3238</v>
      </c>
      <c r="G968" s="669"/>
      <c r="H968" s="669"/>
      <c r="I968" s="309" t="s">
        <v>3324</v>
      </c>
      <c r="J968" s="669">
        <v>2</v>
      </c>
      <c r="K968" s="312" t="s">
        <v>3244</v>
      </c>
      <c r="L968" s="618" t="s">
        <v>4319</v>
      </c>
      <c r="M968" s="589">
        <v>0</v>
      </c>
      <c r="N968" s="589">
        <v>0</v>
      </c>
      <c r="O968" s="589">
        <v>0</v>
      </c>
      <c r="P968" s="589">
        <v>0</v>
      </c>
      <c r="Q968" s="589">
        <v>0</v>
      </c>
      <c r="R968" s="414">
        <f t="shared" si="56"/>
        <v>0</v>
      </c>
      <c r="S968" s="618"/>
      <c r="T968" s="618"/>
      <c r="U968" s="618"/>
      <c r="V968" s="618"/>
      <c r="W968" s="618"/>
      <c r="X968" s="618"/>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0" customFormat="1" ht="14.25" customHeight="1" thickBot="1">
      <c r="A969" s="260">
        <v>1904065</v>
      </c>
      <c r="B969" s="643" t="s">
        <v>4218</v>
      </c>
      <c r="C969" s="643"/>
      <c r="D969" s="294" t="s">
        <v>4219</v>
      </c>
      <c r="E969" s="309"/>
      <c r="F969" s="669" t="s">
        <v>3238</v>
      </c>
      <c r="G969" s="669"/>
      <c r="H969" s="669"/>
      <c r="I969" s="309" t="s">
        <v>3324</v>
      </c>
      <c r="J969" s="669">
        <v>2</v>
      </c>
      <c r="K969" s="312" t="s">
        <v>3256</v>
      </c>
      <c r="L969" s="313" t="s">
        <v>4271</v>
      </c>
      <c r="M969" s="260">
        <v>2</v>
      </c>
      <c r="N969" s="260">
        <v>1</v>
      </c>
      <c r="O969" s="260">
        <v>1</v>
      </c>
      <c r="P969" s="589">
        <v>0</v>
      </c>
      <c r="Q969" s="260">
        <v>1</v>
      </c>
      <c r="R969" s="414">
        <f t="shared" ref="R969:R1033" si="57">SUBTOTAL(9,M969:Q969)</f>
        <v>5</v>
      </c>
      <c r="S969" s="313"/>
      <c r="T969" s="313"/>
      <c r="U969" s="313"/>
      <c r="V969" s="313"/>
      <c r="W969" s="313"/>
      <c r="X969" s="313"/>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0" customFormat="1" ht="14.25" customHeight="1" thickBot="1">
      <c r="A970" s="260">
        <v>1904066</v>
      </c>
      <c r="B970" s="692" t="s">
        <v>4222</v>
      </c>
      <c r="C970" s="643"/>
      <c r="D970" s="294" t="s">
        <v>4223</v>
      </c>
      <c r="E970" s="309" t="s">
        <v>3962</v>
      </c>
      <c r="F970" s="669" t="s">
        <v>3248</v>
      </c>
      <c r="G970" s="669">
        <v>4</v>
      </c>
      <c r="H970" s="669">
        <v>4</v>
      </c>
      <c r="I970" s="309" t="s">
        <v>3324</v>
      </c>
      <c r="J970" s="669">
        <v>4</v>
      </c>
      <c r="K970" s="312" t="s">
        <v>3239</v>
      </c>
      <c r="L970" s="618" t="s">
        <v>4345</v>
      </c>
      <c r="M970" s="589">
        <v>0</v>
      </c>
      <c r="N970" s="589">
        <v>0</v>
      </c>
      <c r="O970" s="589">
        <v>0</v>
      </c>
      <c r="P970" s="589">
        <v>0</v>
      </c>
      <c r="Q970" s="589">
        <v>0</v>
      </c>
      <c r="R970" s="414">
        <f t="shared" si="57"/>
        <v>0</v>
      </c>
      <c r="S970" s="618"/>
      <c r="T970" s="618"/>
      <c r="U970" s="618"/>
      <c r="V970" s="618"/>
      <c r="W970" s="618"/>
      <c r="X970" s="618"/>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0" customFormat="1" ht="13.5" customHeight="1">
      <c r="A971" s="260">
        <v>1904067</v>
      </c>
      <c r="B971" s="617" t="s">
        <v>4224</v>
      </c>
      <c r="C971" s="617"/>
      <c r="D971" s="260" t="s">
        <v>4225</v>
      </c>
      <c r="E971" s="309"/>
      <c r="F971" s="309" t="s">
        <v>3248</v>
      </c>
      <c r="G971" s="309">
        <v>4</v>
      </c>
      <c r="H971" s="309">
        <v>4</v>
      </c>
      <c r="I971" s="309" t="s">
        <v>3324</v>
      </c>
      <c r="J971" s="309">
        <v>5</v>
      </c>
      <c r="K971" s="312" t="s">
        <v>3256</v>
      </c>
      <c r="L971" s="313" t="s">
        <v>4271</v>
      </c>
      <c r="M971" s="260">
        <v>2</v>
      </c>
      <c r="N971" s="260">
        <v>2</v>
      </c>
      <c r="O971" s="260">
        <v>2</v>
      </c>
      <c r="P971" s="260">
        <v>1</v>
      </c>
      <c r="Q971" s="260">
        <v>2</v>
      </c>
      <c r="R971" s="414">
        <f t="shared" si="57"/>
        <v>9</v>
      </c>
      <c r="S971" s="313"/>
      <c r="T971" s="313"/>
      <c r="U971" s="313"/>
      <c r="V971" s="313"/>
      <c r="W971" s="313"/>
      <c r="X971" s="313"/>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0" customFormat="1" ht="13.5" hidden="1" customHeight="1">
      <c r="A972" s="260">
        <v>1904068</v>
      </c>
      <c r="B972" s="617" t="s">
        <v>4226</v>
      </c>
      <c r="C972" s="617"/>
      <c r="D972" s="260" t="s">
        <v>4227</v>
      </c>
      <c r="E972" s="309"/>
      <c r="F972" s="309" t="s">
        <v>3238</v>
      </c>
      <c r="G972" s="309"/>
      <c r="H972" s="309"/>
      <c r="I972" s="309" t="s">
        <v>3324</v>
      </c>
      <c r="J972" s="309">
        <v>5</v>
      </c>
      <c r="K972" s="312" t="s">
        <v>3249</v>
      </c>
      <c r="L972" s="618" t="s">
        <v>4302</v>
      </c>
      <c r="M972" s="589">
        <v>0</v>
      </c>
      <c r="N972" s="589">
        <v>0</v>
      </c>
      <c r="O972" s="589">
        <v>0</v>
      </c>
      <c r="P972" s="589">
        <v>0</v>
      </c>
      <c r="Q972" s="589">
        <v>0</v>
      </c>
      <c r="R972" s="414">
        <f t="shared" si="57"/>
        <v>0</v>
      </c>
      <c r="S972" s="618"/>
      <c r="T972" s="618"/>
      <c r="U972" s="618"/>
      <c r="V972" s="618"/>
      <c r="W972" s="618"/>
      <c r="X972" s="618"/>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0" customFormat="1" ht="13.5" customHeight="1" thickBot="1">
      <c r="A973" s="260">
        <v>1904069</v>
      </c>
      <c r="B973" s="617" t="s">
        <v>4272</v>
      </c>
      <c r="C973" s="617"/>
      <c r="D973" s="260" t="s">
        <v>4228</v>
      </c>
      <c r="E973" s="309"/>
      <c r="F973" s="309" t="s">
        <v>3248</v>
      </c>
      <c r="G973" s="309">
        <v>5</v>
      </c>
      <c r="H973" s="309">
        <v>5</v>
      </c>
      <c r="I973" s="309" t="s">
        <v>3324</v>
      </c>
      <c r="J973" s="309">
        <v>7</v>
      </c>
      <c r="K973" s="312" t="s">
        <v>3239</v>
      </c>
      <c r="L973" s="313" t="s">
        <v>4271</v>
      </c>
      <c r="M973" s="589">
        <v>0</v>
      </c>
      <c r="N973" s="589">
        <v>0</v>
      </c>
      <c r="O973" s="260">
        <v>1</v>
      </c>
      <c r="P973" s="589">
        <v>0</v>
      </c>
      <c r="Q973" s="260">
        <v>1</v>
      </c>
      <c r="R973" s="414">
        <f t="shared" si="57"/>
        <v>2</v>
      </c>
      <c r="S973" s="313"/>
      <c r="T973" s="313"/>
      <c r="U973" s="313"/>
      <c r="V973" s="313"/>
      <c r="W973" s="313"/>
      <c r="X973" s="313"/>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0" customFormat="1" ht="13.5" hidden="1" customHeight="1" thickBot="1">
      <c r="A974" s="260">
        <v>1904070</v>
      </c>
      <c r="B974" s="617" t="s">
        <v>4229</v>
      </c>
      <c r="C974" s="617"/>
      <c r="D974" s="260" t="s">
        <v>4230</v>
      </c>
      <c r="E974" s="309" t="s">
        <v>3269</v>
      </c>
      <c r="F974" s="309" t="s">
        <v>3248</v>
      </c>
      <c r="G974" s="309">
        <v>4</v>
      </c>
      <c r="H974" s="309">
        <v>8</v>
      </c>
      <c r="I974" s="309" t="s">
        <v>3324</v>
      </c>
      <c r="J974" s="309">
        <v>8</v>
      </c>
      <c r="K974" s="312" t="s">
        <v>3244</v>
      </c>
      <c r="L974" s="618" t="s">
        <v>4280</v>
      </c>
      <c r="M974" s="589">
        <v>0</v>
      </c>
      <c r="N974" s="260">
        <v>0</v>
      </c>
      <c r="O974" s="589">
        <v>0</v>
      </c>
      <c r="P974" s="589">
        <v>0</v>
      </c>
      <c r="Q974" s="260">
        <v>0</v>
      </c>
      <c r="R974" s="414">
        <f t="shared" si="57"/>
        <v>0</v>
      </c>
      <c r="S974" s="618"/>
      <c r="T974" s="618"/>
      <c r="U974" s="618"/>
      <c r="V974" s="618"/>
      <c r="W974" s="618"/>
      <c r="X974" s="618"/>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0" customFormat="1" ht="14.25" hidden="1" customHeight="1" thickBot="1">
      <c r="A975" s="260">
        <v>1904071</v>
      </c>
      <c r="B975" s="692" t="s">
        <v>4250</v>
      </c>
      <c r="C975" s="643"/>
      <c r="D975" s="628" t="s">
        <v>4325</v>
      </c>
      <c r="E975" s="309"/>
      <c r="F975" s="669" t="s">
        <v>3248</v>
      </c>
      <c r="G975" s="669">
        <v>2</v>
      </c>
      <c r="H975" s="669">
        <v>2</v>
      </c>
      <c r="I975" s="309" t="s">
        <v>3356</v>
      </c>
      <c r="J975" s="669">
        <v>2</v>
      </c>
      <c r="K975" s="312" t="s">
        <v>3244</v>
      </c>
      <c r="L975" s="618" t="s">
        <v>4282</v>
      </c>
      <c r="M975" s="589">
        <v>0</v>
      </c>
      <c r="N975" s="589">
        <v>0</v>
      </c>
      <c r="O975" s="260">
        <v>0</v>
      </c>
      <c r="P975" s="589">
        <v>0</v>
      </c>
      <c r="Q975" s="260">
        <v>0</v>
      </c>
      <c r="R975" s="414">
        <f t="shared" si="57"/>
        <v>0</v>
      </c>
      <c r="S975" s="618"/>
      <c r="T975" s="618"/>
      <c r="U975" s="618"/>
      <c r="V975" s="618"/>
      <c r="W975" s="618"/>
      <c r="X975" s="618"/>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0" customFormat="1" ht="14.25" hidden="1" customHeight="1" thickBot="1">
      <c r="A976" s="260">
        <v>1904072</v>
      </c>
      <c r="B976" s="643" t="s">
        <v>4251</v>
      </c>
      <c r="C976" s="643"/>
      <c r="D976" s="294" t="s">
        <v>4252</v>
      </c>
      <c r="E976" s="309"/>
      <c r="F976" s="669" t="s">
        <v>3238</v>
      </c>
      <c r="G976" s="669"/>
      <c r="H976" s="669"/>
      <c r="I976" s="309" t="s">
        <v>3356</v>
      </c>
      <c r="J976" s="669">
        <v>2</v>
      </c>
      <c r="K976" s="312" t="s">
        <v>3249</v>
      </c>
      <c r="L976" s="313" t="s">
        <v>4271</v>
      </c>
      <c r="M976" s="589">
        <v>0</v>
      </c>
      <c r="N976" s="589">
        <v>0</v>
      </c>
      <c r="O976" s="260">
        <v>1</v>
      </c>
      <c r="P976" s="589">
        <v>0</v>
      </c>
      <c r="Q976" s="589">
        <v>0</v>
      </c>
      <c r="R976" s="414">
        <f t="shared" si="57"/>
        <v>0</v>
      </c>
      <c r="S976" s="313"/>
      <c r="T976" s="313"/>
      <c r="U976" s="313"/>
      <c r="V976" s="313"/>
      <c r="W976" s="313"/>
      <c r="X976" s="313"/>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0" customFormat="1" ht="14.25" hidden="1" customHeight="1" thickBot="1">
      <c r="A977" s="260">
        <v>1904073</v>
      </c>
      <c r="B977" s="643" t="s">
        <v>4253</v>
      </c>
      <c r="C977" s="643"/>
      <c r="D977" s="294" t="s">
        <v>4254</v>
      </c>
      <c r="E977" s="309"/>
      <c r="F977" s="669" t="s">
        <v>3238</v>
      </c>
      <c r="G977" s="669"/>
      <c r="H977" s="669"/>
      <c r="I977" s="309" t="s">
        <v>3356</v>
      </c>
      <c r="J977" s="669">
        <v>3</v>
      </c>
      <c r="K977" s="312" t="s">
        <v>3244</v>
      </c>
      <c r="L977" s="618" t="s">
        <v>4321</v>
      </c>
      <c r="M977" s="589">
        <v>0</v>
      </c>
      <c r="N977" s="589">
        <v>0</v>
      </c>
      <c r="O977" s="589">
        <v>0</v>
      </c>
      <c r="P977" s="589">
        <v>0</v>
      </c>
      <c r="Q977" s="589">
        <v>0</v>
      </c>
      <c r="R977" s="414">
        <f t="shared" si="57"/>
        <v>0</v>
      </c>
      <c r="S977" s="618"/>
      <c r="T977" s="618"/>
      <c r="U977" s="618"/>
      <c r="V977" s="618"/>
      <c r="W977" s="618"/>
      <c r="X977" s="618"/>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0" customFormat="1" ht="14.25" hidden="1" customHeight="1" thickBot="1">
      <c r="A978" s="260">
        <v>1904074</v>
      </c>
      <c r="B978" s="643" t="s">
        <v>4255</v>
      </c>
      <c r="C978" s="643"/>
      <c r="D978" s="294" t="s">
        <v>4256</v>
      </c>
      <c r="E978" s="309"/>
      <c r="F978" s="669" t="s">
        <v>3238</v>
      </c>
      <c r="G978" s="669"/>
      <c r="H978" s="669"/>
      <c r="I978" s="309" t="s">
        <v>3356</v>
      </c>
      <c r="J978" s="669">
        <v>3</v>
      </c>
      <c r="K978" s="312" t="s">
        <v>3249</v>
      </c>
      <c r="L978" s="618" t="s">
        <v>5014</v>
      </c>
      <c r="M978" s="589">
        <v>0</v>
      </c>
      <c r="N978" s="260">
        <v>0</v>
      </c>
      <c r="O978" s="589">
        <v>0</v>
      </c>
      <c r="P978" s="589">
        <v>0</v>
      </c>
      <c r="Q978" s="260">
        <v>0</v>
      </c>
      <c r="R978" s="414">
        <f t="shared" si="57"/>
        <v>0</v>
      </c>
      <c r="S978" s="618"/>
      <c r="T978" s="618"/>
      <c r="U978" s="618"/>
      <c r="V978" s="618"/>
      <c r="W978" s="618"/>
      <c r="X978" s="618"/>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0" customFormat="1" ht="14.25" hidden="1" customHeight="1" thickBot="1">
      <c r="A979" s="260">
        <v>1904075</v>
      </c>
      <c r="B979" s="643" t="s">
        <v>4257</v>
      </c>
      <c r="C979" s="643"/>
      <c r="D979" s="294" t="s">
        <v>4258</v>
      </c>
      <c r="E979" s="309"/>
      <c r="F979" s="669" t="s">
        <v>3248</v>
      </c>
      <c r="G979" s="669">
        <v>2</v>
      </c>
      <c r="H979" s="669">
        <v>2</v>
      </c>
      <c r="I979" s="309" t="s">
        <v>3356</v>
      </c>
      <c r="J979" s="669">
        <v>4</v>
      </c>
      <c r="K979" s="312" t="s">
        <v>3249</v>
      </c>
      <c r="L979" s="618" t="s">
        <v>5047</v>
      </c>
      <c r="M979" s="589">
        <v>0</v>
      </c>
      <c r="N979" s="589">
        <v>0</v>
      </c>
      <c r="O979" s="260">
        <v>0</v>
      </c>
      <c r="P979" s="589">
        <v>0</v>
      </c>
      <c r="Q979" s="260">
        <v>0</v>
      </c>
      <c r="R979" s="414">
        <f t="shared" si="57"/>
        <v>0</v>
      </c>
      <c r="S979" s="618"/>
      <c r="T979" s="618"/>
      <c r="U979" s="618"/>
      <c r="V979" s="618"/>
      <c r="W979" s="618"/>
      <c r="X979" s="618"/>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0" customFormat="1" ht="14.25" hidden="1" customHeight="1" thickBot="1">
      <c r="A980" s="260">
        <v>1904076</v>
      </c>
      <c r="B980" s="643" t="s">
        <v>4259</v>
      </c>
      <c r="C980" s="643"/>
      <c r="D980" s="294" t="s">
        <v>4260</v>
      </c>
      <c r="E980" s="309" t="s">
        <v>3359</v>
      </c>
      <c r="F980" s="669" t="s">
        <v>3248</v>
      </c>
      <c r="G980" s="669">
        <v>4</v>
      </c>
      <c r="H980" s="669">
        <v>6</v>
      </c>
      <c r="I980" s="309" t="s">
        <v>3356</v>
      </c>
      <c r="J980" s="669">
        <v>6</v>
      </c>
      <c r="K980" s="312" t="s">
        <v>3244</v>
      </c>
      <c r="L980" s="618" t="s">
        <v>4343</v>
      </c>
      <c r="M980" s="589">
        <v>0</v>
      </c>
      <c r="N980" s="589">
        <v>0</v>
      </c>
      <c r="O980" s="589">
        <v>0</v>
      </c>
      <c r="P980" s="589">
        <v>0</v>
      </c>
      <c r="Q980" s="589">
        <v>0</v>
      </c>
      <c r="R980" s="414">
        <f t="shared" si="57"/>
        <v>0</v>
      </c>
      <c r="S980" s="618"/>
      <c r="T980" s="618"/>
      <c r="U980" s="618"/>
      <c r="V980" s="618"/>
      <c r="W980" s="618"/>
      <c r="X980" s="618"/>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0" customFormat="1" ht="14.25" customHeight="1" thickBot="1">
      <c r="A981" s="260">
        <v>1904077</v>
      </c>
      <c r="B981" s="643" t="s">
        <v>4261</v>
      </c>
      <c r="C981" s="643"/>
      <c r="D981" s="628" t="s">
        <v>4305</v>
      </c>
      <c r="E981" s="309"/>
      <c r="F981" s="669" t="s">
        <v>3238</v>
      </c>
      <c r="G981" s="669"/>
      <c r="H981" s="669"/>
      <c r="I981" s="309" t="s">
        <v>3356</v>
      </c>
      <c r="J981" s="669">
        <v>6</v>
      </c>
      <c r="K981" s="312" t="s">
        <v>3256</v>
      </c>
      <c r="L981" s="313" t="s">
        <v>4271</v>
      </c>
      <c r="M981" s="260">
        <v>1</v>
      </c>
      <c r="N981" s="260">
        <v>1</v>
      </c>
      <c r="O981" s="260">
        <v>1</v>
      </c>
      <c r="P981" s="260">
        <v>2</v>
      </c>
      <c r="Q981" s="260">
        <v>2</v>
      </c>
      <c r="R981" s="414">
        <f t="shared" si="57"/>
        <v>7</v>
      </c>
      <c r="S981" s="313"/>
      <c r="T981" s="313"/>
      <c r="U981" s="313"/>
      <c r="V981" s="313"/>
      <c r="W981" s="313"/>
      <c r="X981" s="313"/>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0" customFormat="1" ht="14.25" customHeight="1" thickBot="1">
      <c r="A982" s="260">
        <v>1904078</v>
      </c>
      <c r="B982" s="692" t="s">
        <v>4328</v>
      </c>
      <c r="C982" s="643"/>
      <c r="D982" s="294" t="s">
        <v>4262</v>
      </c>
      <c r="E982" s="309"/>
      <c r="F982" s="669" t="s">
        <v>3248</v>
      </c>
      <c r="G982" s="669">
        <v>7</v>
      </c>
      <c r="H982" s="669">
        <v>8</v>
      </c>
      <c r="I982" s="309" t="s">
        <v>3356</v>
      </c>
      <c r="J982" s="669">
        <v>7</v>
      </c>
      <c r="K982" s="312" t="s">
        <v>3239</v>
      </c>
      <c r="L982" s="313" t="s">
        <v>4271</v>
      </c>
      <c r="M982" s="260">
        <v>1</v>
      </c>
      <c r="N982" s="589">
        <v>0</v>
      </c>
      <c r="O982" s="589">
        <v>0</v>
      </c>
      <c r="P982" s="589">
        <v>0</v>
      </c>
      <c r="Q982" s="260">
        <v>1</v>
      </c>
      <c r="R982" s="414">
        <f t="shared" si="57"/>
        <v>2</v>
      </c>
      <c r="S982" s="313"/>
      <c r="T982" s="313"/>
      <c r="U982" s="313"/>
      <c r="V982" s="313"/>
      <c r="W982" s="313"/>
      <c r="X982" s="313"/>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0" customFormat="1" ht="14.25" customHeight="1" thickBot="1">
      <c r="A983" s="260">
        <v>1904079</v>
      </c>
      <c r="B983" s="643" t="s">
        <v>4274</v>
      </c>
      <c r="C983" s="643"/>
      <c r="D983" s="294" t="s">
        <v>4263</v>
      </c>
      <c r="E983" s="309" t="s">
        <v>3359</v>
      </c>
      <c r="F983" s="669" t="s">
        <v>3248</v>
      </c>
      <c r="G983" s="669">
        <v>5</v>
      </c>
      <c r="H983" s="669">
        <v>7</v>
      </c>
      <c r="I983" s="309" t="s">
        <v>3356</v>
      </c>
      <c r="J983" s="669">
        <v>8</v>
      </c>
      <c r="K983" s="312" t="s">
        <v>3239</v>
      </c>
      <c r="L983" s="313" t="s">
        <v>4271</v>
      </c>
      <c r="M983" s="589">
        <v>0</v>
      </c>
      <c r="N983" s="589">
        <v>0</v>
      </c>
      <c r="O983" s="260">
        <v>1</v>
      </c>
      <c r="P983" s="589">
        <v>0</v>
      </c>
      <c r="Q983" s="260">
        <v>1</v>
      </c>
      <c r="R983" s="414">
        <f t="shared" si="57"/>
        <v>2</v>
      </c>
      <c r="S983" s="313"/>
      <c r="T983" s="313"/>
      <c r="U983" s="313"/>
      <c r="V983" s="313"/>
      <c r="W983" s="313"/>
      <c r="X983" s="313"/>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0" customFormat="1" ht="14.25" customHeight="1" thickBot="1">
      <c r="A984" s="260">
        <v>1904080</v>
      </c>
      <c r="B984" s="643" t="s">
        <v>4264</v>
      </c>
      <c r="C984" s="643"/>
      <c r="D984" s="628" t="s">
        <v>5048</v>
      </c>
      <c r="E984" s="309" t="s">
        <v>3359</v>
      </c>
      <c r="F984" s="669" t="s">
        <v>3248</v>
      </c>
      <c r="G984" s="669">
        <v>8</v>
      </c>
      <c r="H984" s="669">
        <v>8</v>
      </c>
      <c r="I984" s="309" t="s">
        <v>3356</v>
      </c>
      <c r="J984" s="669">
        <v>10</v>
      </c>
      <c r="K984" s="312" t="s">
        <v>3256</v>
      </c>
      <c r="L984" s="313" t="s">
        <v>4271</v>
      </c>
      <c r="M984" s="260">
        <v>2</v>
      </c>
      <c r="N984" s="260">
        <v>2</v>
      </c>
      <c r="O984" s="260">
        <v>1</v>
      </c>
      <c r="P984" s="260">
        <v>2</v>
      </c>
      <c r="Q984" s="260">
        <v>1</v>
      </c>
      <c r="R984" s="414">
        <f t="shared" si="57"/>
        <v>8</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0" customFormat="1" ht="14.25" hidden="1" customHeight="1" thickBot="1">
      <c r="A985" s="260">
        <v>1904081</v>
      </c>
      <c r="B985" s="643" t="s">
        <v>4265</v>
      </c>
      <c r="C985" s="643"/>
      <c r="D985" s="294" t="s">
        <v>4266</v>
      </c>
      <c r="E985" s="309"/>
      <c r="F985" s="669" t="s">
        <v>3238</v>
      </c>
      <c r="G985" s="669"/>
      <c r="H985" s="669"/>
      <c r="I985" s="309" t="s">
        <v>3370</v>
      </c>
      <c r="J985" s="669">
        <v>1</v>
      </c>
      <c r="K985" s="312" t="s">
        <v>3244</v>
      </c>
      <c r="L985" s="618" t="s">
        <v>4335</v>
      </c>
      <c r="M985" s="589">
        <v>0</v>
      </c>
      <c r="N985" s="589">
        <v>0</v>
      </c>
      <c r="O985" s="589">
        <v>0</v>
      </c>
      <c r="P985" s="589">
        <v>0</v>
      </c>
      <c r="Q985" s="589">
        <v>0</v>
      </c>
      <c r="R985" s="414">
        <f t="shared" si="57"/>
        <v>0</v>
      </c>
      <c r="S985" s="618"/>
      <c r="T985" s="618"/>
      <c r="U985" s="618"/>
      <c r="V985" s="618"/>
      <c r="W985" s="618"/>
      <c r="X985" s="618"/>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0" customFormat="1" ht="14.25" hidden="1" customHeight="1" thickBot="1">
      <c r="A986" s="260">
        <v>1904082</v>
      </c>
      <c r="B986" s="643" t="s">
        <v>4267</v>
      </c>
      <c r="C986" s="643"/>
      <c r="D986" s="294" t="s">
        <v>4268</v>
      </c>
      <c r="E986" s="309" t="s">
        <v>3263</v>
      </c>
      <c r="F986" s="669" t="s">
        <v>3248</v>
      </c>
      <c r="G986" s="669">
        <v>2</v>
      </c>
      <c r="H986" s="669">
        <v>2</v>
      </c>
      <c r="I986" s="309" t="s">
        <v>3370</v>
      </c>
      <c r="J986" s="669">
        <v>2</v>
      </c>
      <c r="K986" s="312" t="s">
        <v>3244</v>
      </c>
      <c r="L986" s="618" t="s">
        <v>4303</v>
      </c>
      <c r="M986" s="589">
        <v>0</v>
      </c>
      <c r="N986" s="260">
        <v>0</v>
      </c>
      <c r="O986" s="589">
        <v>0</v>
      </c>
      <c r="P986" s="589">
        <v>0</v>
      </c>
      <c r="Q986" s="260">
        <v>0</v>
      </c>
      <c r="R986" s="414">
        <f t="shared" si="57"/>
        <v>0</v>
      </c>
      <c r="S986" s="618"/>
      <c r="T986" s="618"/>
      <c r="U986" s="618"/>
      <c r="V986" s="618"/>
      <c r="W986" s="618"/>
      <c r="X986" s="618"/>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0" customFormat="1" ht="14.25" hidden="1" customHeight="1" thickBot="1">
      <c r="A987" s="260">
        <v>1904083</v>
      </c>
      <c r="B987" s="643" t="s">
        <v>5572</v>
      </c>
      <c r="C987" s="643"/>
      <c r="D987" s="294" t="s">
        <v>4269</v>
      </c>
      <c r="E987" s="309"/>
      <c r="F987" s="669" t="s">
        <v>3238</v>
      </c>
      <c r="G987" s="669"/>
      <c r="H987" s="669"/>
      <c r="I987" s="309" t="s">
        <v>3370</v>
      </c>
      <c r="J987" s="669">
        <v>2</v>
      </c>
      <c r="K987" s="312" t="s">
        <v>3249</v>
      </c>
      <c r="L987" s="313" t="s">
        <v>4271</v>
      </c>
      <c r="M987" s="589">
        <v>0</v>
      </c>
      <c r="N987" s="589">
        <v>0</v>
      </c>
      <c r="O987" s="589">
        <v>0</v>
      </c>
      <c r="P987" s="260">
        <v>1</v>
      </c>
      <c r="Q987" s="260">
        <v>0</v>
      </c>
      <c r="R987" s="414">
        <f t="shared" si="57"/>
        <v>0</v>
      </c>
      <c r="S987" s="313"/>
      <c r="T987" s="313"/>
      <c r="U987" s="313"/>
      <c r="V987" s="313"/>
      <c r="W987" s="313"/>
      <c r="X987" s="313"/>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0" customFormat="1" ht="14.25" hidden="1" customHeight="1" thickBot="1">
      <c r="A988" s="260">
        <v>1904084</v>
      </c>
      <c r="B988" s="692" t="s">
        <v>4270</v>
      </c>
      <c r="C988" s="643"/>
      <c r="D988" s="628" t="s">
        <v>4278</v>
      </c>
      <c r="E988" s="309" t="s">
        <v>3263</v>
      </c>
      <c r="F988" s="669" t="s">
        <v>3248</v>
      </c>
      <c r="G988" s="669">
        <v>3</v>
      </c>
      <c r="H988" s="669">
        <v>3</v>
      </c>
      <c r="I988" s="309" t="s">
        <v>3370</v>
      </c>
      <c r="J988" s="669">
        <v>3</v>
      </c>
      <c r="K988" s="312" t="s">
        <v>3249</v>
      </c>
      <c r="L988" s="618" t="s">
        <v>4346</v>
      </c>
      <c r="M988" s="589">
        <v>0</v>
      </c>
      <c r="N988" s="589">
        <v>0</v>
      </c>
      <c r="O988" s="589">
        <v>0</v>
      </c>
      <c r="P988" s="589">
        <v>0</v>
      </c>
      <c r="Q988" s="589">
        <v>0</v>
      </c>
      <c r="R988" s="414">
        <f t="shared" si="57"/>
        <v>0</v>
      </c>
      <c r="S988" s="618"/>
      <c r="T988" s="618"/>
      <c r="U988" s="618"/>
      <c r="V988" s="618"/>
      <c r="W988" s="618"/>
      <c r="X988" s="618"/>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0" customFormat="1" ht="14.25" customHeight="1" thickBot="1">
      <c r="A989" s="260">
        <v>1904085</v>
      </c>
      <c r="B989" s="692" t="s">
        <v>4330</v>
      </c>
      <c r="C989" s="643"/>
      <c r="D989" s="628" t="s">
        <v>4275</v>
      </c>
      <c r="E989" s="309"/>
      <c r="F989" s="669" t="s">
        <v>3310</v>
      </c>
      <c r="G989" s="669">
        <v>3</v>
      </c>
      <c r="H989" s="669">
        <v>2</v>
      </c>
      <c r="I989" s="309" t="s">
        <v>3370</v>
      </c>
      <c r="J989" s="669">
        <v>4</v>
      </c>
      <c r="K989" s="312" t="s">
        <v>3256</v>
      </c>
      <c r="L989" s="618" t="s">
        <v>4345</v>
      </c>
      <c r="M989" s="589">
        <v>0</v>
      </c>
      <c r="N989" s="589">
        <v>0</v>
      </c>
      <c r="O989" s="589">
        <v>0</v>
      </c>
      <c r="P989" s="589">
        <v>0</v>
      </c>
      <c r="Q989" s="589">
        <v>0</v>
      </c>
      <c r="R989" s="414">
        <f t="shared" si="57"/>
        <v>0</v>
      </c>
      <c r="S989" s="618"/>
      <c r="T989" s="618"/>
      <c r="U989" s="618"/>
      <c r="V989" s="618"/>
      <c r="W989" s="618"/>
      <c r="X989" s="618"/>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0" customFormat="1" ht="14.25" customHeight="1" thickBot="1">
      <c r="A990" s="260">
        <v>1904086</v>
      </c>
      <c r="B990" s="692" t="s">
        <v>4035</v>
      </c>
      <c r="C990" s="643"/>
      <c r="D990" s="628" t="s">
        <v>4279</v>
      </c>
      <c r="E990" s="309" t="s">
        <v>3263</v>
      </c>
      <c r="F990" s="669" t="s">
        <v>3248</v>
      </c>
      <c r="G990" s="669">
        <v>4</v>
      </c>
      <c r="H990" s="669">
        <v>5</v>
      </c>
      <c r="I990" s="309" t="s">
        <v>3370</v>
      </c>
      <c r="J990" s="669">
        <v>4</v>
      </c>
      <c r="K990" s="312" t="s">
        <v>3256</v>
      </c>
      <c r="L990" s="618" t="s">
        <v>4346</v>
      </c>
      <c r="M990" s="589">
        <v>0</v>
      </c>
      <c r="N990" s="495">
        <v>0</v>
      </c>
      <c r="O990" s="495">
        <v>0</v>
      </c>
      <c r="P990" s="589">
        <v>0</v>
      </c>
      <c r="Q990" s="589">
        <v>0</v>
      </c>
      <c r="R990" s="414">
        <f t="shared" si="57"/>
        <v>0</v>
      </c>
      <c r="S990" s="618"/>
      <c r="T990" s="618"/>
      <c r="U990" s="618"/>
      <c r="V990" s="618"/>
      <c r="W990" s="618"/>
      <c r="X990" s="618"/>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0" customFormat="1" ht="14.25" hidden="1" customHeight="1" thickBot="1">
      <c r="A991" s="260">
        <v>1904087</v>
      </c>
      <c r="B991" s="643" t="s">
        <v>4036</v>
      </c>
      <c r="C991" s="643"/>
      <c r="D991" s="294" t="s">
        <v>4037</v>
      </c>
      <c r="E991" s="309"/>
      <c r="F991" s="669" t="s">
        <v>3238</v>
      </c>
      <c r="G991" s="669"/>
      <c r="H991" s="669"/>
      <c r="I991" s="309" t="s">
        <v>3370</v>
      </c>
      <c r="J991" s="669">
        <v>4</v>
      </c>
      <c r="K991" s="312" t="s">
        <v>3244</v>
      </c>
      <c r="L991" s="618" t="s">
        <v>4282</v>
      </c>
      <c r="M991" s="589">
        <v>0</v>
      </c>
      <c r="N991" s="260">
        <v>0</v>
      </c>
      <c r="O991" s="260">
        <v>0</v>
      </c>
      <c r="P991" s="260">
        <v>0</v>
      </c>
      <c r="Q991" s="260">
        <v>0</v>
      </c>
      <c r="R991" s="414">
        <f t="shared" si="57"/>
        <v>0</v>
      </c>
      <c r="S991" s="618"/>
      <c r="T991" s="618"/>
      <c r="U991" s="618"/>
      <c r="V991" s="618"/>
      <c r="W991" s="618"/>
      <c r="X991" s="618"/>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0" customFormat="1" ht="14.25" customHeight="1" thickBot="1">
      <c r="A992" s="260">
        <v>1904088</v>
      </c>
      <c r="B992" s="692" t="s">
        <v>4329</v>
      </c>
      <c r="C992" s="643"/>
      <c r="D992" s="294" t="s">
        <v>4038</v>
      </c>
      <c r="E992" s="309"/>
      <c r="F992" s="669" t="s">
        <v>3248</v>
      </c>
      <c r="G992" s="669">
        <v>7</v>
      </c>
      <c r="H992" s="669">
        <v>7</v>
      </c>
      <c r="I992" s="309" t="s">
        <v>3370</v>
      </c>
      <c r="J992" s="669">
        <v>7</v>
      </c>
      <c r="K992" s="312" t="s">
        <v>3239</v>
      </c>
      <c r="L992" s="618" t="s">
        <v>4346</v>
      </c>
      <c r="M992" s="589">
        <v>0</v>
      </c>
      <c r="N992" s="589">
        <v>0</v>
      </c>
      <c r="O992" s="589">
        <v>0</v>
      </c>
      <c r="P992" s="589">
        <v>0</v>
      </c>
      <c r="Q992" s="589">
        <v>0</v>
      </c>
      <c r="R992" s="414">
        <f t="shared" si="57"/>
        <v>0</v>
      </c>
      <c r="S992" s="618"/>
      <c r="T992" s="618"/>
      <c r="U992" s="618"/>
      <c r="V992" s="618"/>
      <c r="W992" s="618"/>
      <c r="X992" s="618"/>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0" customFormat="1" ht="14.25" customHeight="1" thickBot="1">
      <c r="A993" s="260">
        <v>1904089</v>
      </c>
      <c r="B993" s="643" t="s">
        <v>4039</v>
      </c>
      <c r="C993" s="643"/>
      <c r="D993" s="294" t="s">
        <v>4040</v>
      </c>
      <c r="E993" s="309" t="s">
        <v>3263</v>
      </c>
      <c r="F993" s="669" t="s">
        <v>3248</v>
      </c>
      <c r="G993" s="669">
        <v>7</v>
      </c>
      <c r="H993" s="669">
        <v>9</v>
      </c>
      <c r="I993" s="309" t="s">
        <v>3370</v>
      </c>
      <c r="J993" s="669">
        <v>10</v>
      </c>
      <c r="K993" s="312" t="s">
        <v>3239</v>
      </c>
      <c r="L993" s="313" t="s">
        <v>4271</v>
      </c>
      <c r="M993" s="260">
        <v>1</v>
      </c>
      <c r="N993" s="260">
        <v>1</v>
      </c>
      <c r="O993" s="260">
        <v>1</v>
      </c>
      <c r="P993" s="260">
        <v>1</v>
      </c>
      <c r="Q993" s="260">
        <v>1</v>
      </c>
      <c r="R993" s="414">
        <f t="shared" si="57"/>
        <v>5</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0" customFormat="1" ht="14.25" hidden="1" customHeight="1" thickBot="1">
      <c r="A994" s="260">
        <v>1904090</v>
      </c>
      <c r="B994" s="643" t="s">
        <v>4041</v>
      </c>
      <c r="C994" s="643"/>
      <c r="D994" s="294" t="s">
        <v>4042</v>
      </c>
      <c r="E994" s="309"/>
      <c r="F994" s="669" t="s">
        <v>3238</v>
      </c>
      <c r="G994" s="669"/>
      <c r="H994" s="669"/>
      <c r="I994" s="309" t="s">
        <v>3370</v>
      </c>
      <c r="J994" s="669">
        <v>10</v>
      </c>
      <c r="K994" s="312" t="s">
        <v>3249</v>
      </c>
      <c r="L994" s="618" t="s">
        <v>4841</v>
      </c>
      <c r="M994" s="589">
        <v>0</v>
      </c>
      <c r="N994" s="589">
        <v>0</v>
      </c>
      <c r="O994" s="589">
        <v>0</v>
      </c>
      <c r="P994" s="589">
        <v>0</v>
      </c>
      <c r="Q994" s="260">
        <v>0</v>
      </c>
      <c r="R994" s="414">
        <f t="shared" si="57"/>
        <v>0</v>
      </c>
      <c r="S994" s="618"/>
      <c r="T994" s="618"/>
      <c r="U994" s="618"/>
      <c r="V994" s="618"/>
      <c r="W994" s="618"/>
      <c r="X994" s="618"/>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0" customFormat="1" ht="14.25" hidden="1" customHeight="1" thickBot="1">
      <c r="A995" s="260">
        <v>1904091</v>
      </c>
      <c r="B995" s="643" t="s">
        <v>4045</v>
      </c>
      <c r="C995" s="643"/>
      <c r="D995" s="294" t="s">
        <v>4046</v>
      </c>
      <c r="E995" s="309" t="s">
        <v>3962</v>
      </c>
      <c r="F995" s="669" t="s">
        <v>3248</v>
      </c>
      <c r="G995" s="669">
        <v>1</v>
      </c>
      <c r="H995" s="669">
        <v>2</v>
      </c>
      <c r="I995" s="669" t="s">
        <v>3387</v>
      </c>
      <c r="J995" s="669">
        <v>1</v>
      </c>
      <c r="K995" s="312" t="s">
        <v>3244</v>
      </c>
      <c r="L995" s="618" t="s">
        <v>4280</v>
      </c>
      <c r="M995" s="589">
        <v>0</v>
      </c>
      <c r="N995" s="260">
        <v>0</v>
      </c>
      <c r="O995" s="589">
        <v>0</v>
      </c>
      <c r="P995" s="589">
        <v>0</v>
      </c>
      <c r="Q995" s="260">
        <v>0</v>
      </c>
      <c r="R995" s="414">
        <f t="shared" si="57"/>
        <v>0</v>
      </c>
      <c r="S995" s="618"/>
      <c r="T995" s="618"/>
      <c r="U995" s="618"/>
      <c r="V995" s="618"/>
      <c r="W995" s="618"/>
      <c r="X995" s="618"/>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0" customFormat="1" ht="14.25" hidden="1" customHeight="1" thickBot="1">
      <c r="A996" s="260">
        <v>1904092</v>
      </c>
      <c r="B996" s="643" t="s">
        <v>4043</v>
      </c>
      <c r="C996" s="643"/>
      <c r="D996" s="294" t="s">
        <v>4044</v>
      </c>
      <c r="E996" s="309"/>
      <c r="F996" s="669" t="s">
        <v>3248</v>
      </c>
      <c r="G996" s="669">
        <v>1</v>
      </c>
      <c r="H996" s="669">
        <v>1</v>
      </c>
      <c r="I996" s="669" t="s">
        <v>3387</v>
      </c>
      <c r="J996" s="669">
        <v>1</v>
      </c>
      <c r="K996" s="312" t="s">
        <v>3244</v>
      </c>
      <c r="L996" s="618" t="s">
        <v>4280</v>
      </c>
      <c r="M996" s="589">
        <v>0</v>
      </c>
      <c r="N996" s="260">
        <v>0</v>
      </c>
      <c r="O996" s="589">
        <v>0</v>
      </c>
      <c r="P996" s="589">
        <v>0</v>
      </c>
      <c r="Q996" s="260">
        <v>0</v>
      </c>
      <c r="R996" s="414">
        <f t="shared" si="57"/>
        <v>0</v>
      </c>
      <c r="S996" s="618"/>
      <c r="T996" s="618"/>
      <c r="U996" s="618"/>
      <c r="V996" s="618"/>
      <c r="W996" s="618"/>
      <c r="X996" s="618"/>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0" customFormat="1" ht="14.25" hidden="1" customHeight="1" thickBot="1">
      <c r="A997" s="260">
        <v>1904093</v>
      </c>
      <c r="B997" s="692" t="s">
        <v>4056</v>
      </c>
      <c r="C997" s="643"/>
      <c r="D997" s="628" t="s">
        <v>4326</v>
      </c>
      <c r="E997" s="309"/>
      <c r="F997" s="669" t="s">
        <v>3248</v>
      </c>
      <c r="G997" s="669">
        <v>2</v>
      </c>
      <c r="H997" s="669">
        <v>3</v>
      </c>
      <c r="I997" s="669" t="s">
        <v>3387</v>
      </c>
      <c r="J997" s="669">
        <v>2</v>
      </c>
      <c r="K997" s="312" t="s">
        <v>3244</v>
      </c>
      <c r="L997" s="618" t="s">
        <v>4300</v>
      </c>
      <c r="M997" s="589">
        <v>0</v>
      </c>
      <c r="N997" s="589">
        <v>0</v>
      </c>
      <c r="O997" s="589">
        <v>0</v>
      </c>
      <c r="P997" s="589">
        <v>0</v>
      </c>
      <c r="Q997" s="260">
        <v>0</v>
      </c>
      <c r="R997" s="414">
        <f t="shared" si="57"/>
        <v>0</v>
      </c>
      <c r="S997" s="618"/>
      <c r="T997" s="618"/>
      <c r="U997" s="618"/>
      <c r="V997" s="618"/>
      <c r="W997" s="618"/>
      <c r="X997" s="618"/>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0" customFormat="1" ht="14.25" hidden="1" customHeight="1" thickBot="1">
      <c r="A998" s="260">
        <v>1904094</v>
      </c>
      <c r="B998" s="643" t="s">
        <v>4053</v>
      </c>
      <c r="C998" s="643"/>
      <c r="D998" s="294"/>
      <c r="E998" s="309" t="s">
        <v>3269</v>
      </c>
      <c r="F998" s="669" t="s">
        <v>3248</v>
      </c>
      <c r="G998" s="669">
        <v>2</v>
      </c>
      <c r="H998" s="669">
        <v>3</v>
      </c>
      <c r="I998" s="669" t="s">
        <v>3387</v>
      </c>
      <c r="J998" s="669">
        <v>2</v>
      </c>
      <c r="K998" s="312" t="s">
        <v>3244</v>
      </c>
      <c r="L998" s="313" t="s">
        <v>4271</v>
      </c>
      <c r="M998" s="589">
        <v>0</v>
      </c>
      <c r="N998" s="589">
        <v>0</v>
      </c>
      <c r="O998" s="589">
        <v>0</v>
      </c>
      <c r="P998" s="589">
        <v>0</v>
      </c>
      <c r="Q998" s="260">
        <v>1</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0" customFormat="1" ht="14.25" hidden="1" customHeight="1" thickBot="1">
      <c r="A999" s="260">
        <v>1904095</v>
      </c>
      <c r="B999" s="692" t="s">
        <v>4049</v>
      </c>
      <c r="C999" s="643"/>
      <c r="D999" s="294" t="s">
        <v>4050</v>
      </c>
      <c r="E999" s="309" t="s">
        <v>3410</v>
      </c>
      <c r="F999" s="669" t="s">
        <v>3248</v>
      </c>
      <c r="G999" s="669">
        <v>1</v>
      </c>
      <c r="H999" s="669">
        <v>1</v>
      </c>
      <c r="I999" s="669" t="s">
        <v>3387</v>
      </c>
      <c r="J999" s="669">
        <v>2</v>
      </c>
      <c r="K999" s="312" t="s">
        <v>3244</v>
      </c>
      <c r="L999" s="618" t="s">
        <v>4282</v>
      </c>
      <c r="M999" s="589">
        <v>0</v>
      </c>
      <c r="N999" s="260">
        <v>0</v>
      </c>
      <c r="O999" s="589">
        <v>0</v>
      </c>
      <c r="P999" s="589">
        <v>0</v>
      </c>
      <c r="Q999" s="260">
        <v>0</v>
      </c>
      <c r="R999" s="414">
        <f t="shared" si="57"/>
        <v>0</v>
      </c>
      <c r="S999" s="618"/>
      <c r="T999" s="618"/>
      <c r="U999" s="618"/>
      <c r="V999" s="618"/>
      <c r="W999" s="618"/>
      <c r="X999" s="618"/>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0" customFormat="1" ht="14.25" hidden="1" customHeight="1" thickBot="1">
      <c r="A1000" s="260">
        <v>1904096</v>
      </c>
      <c r="B1000" s="643" t="s">
        <v>4047</v>
      </c>
      <c r="C1000" s="643"/>
      <c r="D1000" s="294" t="s">
        <v>4048</v>
      </c>
      <c r="E1000" s="309" t="s">
        <v>3269</v>
      </c>
      <c r="F1000" s="669" t="s">
        <v>3248</v>
      </c>
      <c r="G1000" s="669">
        <v>0</v>
      </c>
      <c r="H1000" s="669">
        <v>6</v>
      </c>
      <c r="I1000" s="669" t="s">
        <v>3387</v>
      </c>
      <c r="J1000" s="669">
        <v>2</v>
      </c>
      <c r="K1000" s="312" t="s">
        <v>3244</v>
      </c>
      <c r="L1000" s="618" t="s">
        <v>4280</v>
      </c>
      <c r="M1000" s="589">
        <v>0</v>
      </c>
      <c r="N1000" s="260">
        <v>0</v>
      </c>
      <c r="O1000" s="589">
        <v>0</v>
      </c>
      <c r="P1000" s="589">
        <v>0</v>
      </c>
      <c r="Q1000" s="260">
        <v>0</v>
      </c>
      <c r="R1000" s="414">
        <f t="shared" si="57"/>
        <v>0</v>
      </c>
      <c r="S1000" s="618"/>
      <c r="T1000" s="618"/>
      <c r="U1000" s="618"/>
      <c r="V1000" s="618"/>
      <c r="W1000" s="618"/>
      <c r="X1000" s="618"/>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0" customFormat="1" ht="14.25" customHeight="1" thickBot="1">
      <c r="A1001" s="260"/>
      <c r="B1001" s="643" t="s">
        <v>4338</v>
      </c>
      <c r="C1001" s="643"/>
      <c r="D1001" s="294"/>
      <c r="E1001" s="309"/>
      <c r="F1001" s="669" t="s">
        <v>3248</v>
      </c>
      <c r="G1001" s="669">
        <v>3</v>
      </c>
      <c r="H1001" s="669">
        <v>2</v>
      </c>
      <c r="I1001" s="669" t="s">
        <v>3387</v>
      </c>
      <c r="J1001" s="669">
        <v>2</v>
      </c>
      <c r="K1001" s="312" t="s">
        <v>3239</v>
      </c>
      <c r="L1001" s="313" t="s">
        <v>4271</v>
      </c>
      <c r="M1001" s="589">
        <v>0</v>
      </c>
      <c r="N1001" s="260">
        <v>1</v>
      </c>
      <c r="O1001" s="589">
        <v>0</v>
      </c>
      <c r="P1001" s="589">
        <v>0</v>
      </c>
      <c r="Q1001" s="260">
        <v>1</v>
      </c>
      <c r="R1001" s="414">
        <f t="shared" si="57"/>
        <v>2</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0" customFormat="1" ht="14.25" hidden="1" customHeight="1" thickBot="1">
      <c r="A1002" s="260">
        <v>1904097</v>
      </c>
      <c r="B1002" s="643" t="s">
        <v>4051</v>
      </c>
      <c r="C1002" s="643"/>
      <c r="D1002" s="294" t="s">
        <v>4052</v>
      </c>
      <c r="E1002" s="309" t="s">
        <v>3410</v>
      </c>
      <c r="F1002" s="669" t="s">
        <v>3248</v>
      </c>
      <c r="G1002" s="669">
        <v>2</v>
      </c>
      <c r="H1002" s="669">
        <v>1</v>
      </c>
      <c r="I1002" s="669" t="s">
        <v>3387</v>
      </c>
      <c r="J1002" s="669">
        <v>2</v>
      </c>
      <c r="K1002" s="312" t="s">
        <v>3244</v>
      </c>
      <c r="L1002" s="618" t="s">
        <v>4344</v>
      </c>
      <c r="M1002" s="589">
        <v>0</v>
      </c>
      <c r="N1002" s="589">
        <v>0</v>
      </c>
      <c r="O1002" s="589">
        <v>0</v>
      </c>
      <c r="P1002" s="589">
        <v>0</v>
      </c>
      <c r="Q1002" s="589">
        <v>0</v>
      </c>
      <c r="R1002" s="414">
        <f t="shared" si="57"/>
        <v>0</v>
      </c>
      <c r="S1002" s="618"/>
      <c r="T1002" s="618"/>
      <c r="U1002" s="618"/>
      <c r="V1002" s="618"/>
      <c r="W1002" s="618"/>
      <c r="X1002" s="618"/>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0" customFormat="1" ht="14.25" hidden="1" customHeight="1" thickBot="1">
      <c r="A1003" s="260">
        <v>1904098</v>
      </c>
      <c r="B1003" s="643" t="s">
        <v>4054</v>
      </c>
      <c r="C1003" s="643"/>
      <c r="D1003" s="294" t="s">
        <v>4055</v>
      </c>
      <c r="E1003" s="309"/>
      <c r="F1003" s="669" t="s">
        <v>3248</v>
      </c>
      <c r="G1003" s="669">
        <v>2</v>
      </c>
      <c r="H1003" s="669">
        <v>3</v>
      </c>
      <c r="I1003" s="669" t="s">
        <v>3387</v>
      </c>
      <c r="J1003" s="669">
        <v>2</v>
      </c>
      <c r="K1003" s="312" t="s">
        <v>3244</v>
      </c>
      <c r="L1003" s="618" t="s">
        <v>4316</v>
      </c>
      <c r="M1003" s="589">
        <v>0</v>
      </c>
      <c r="N1003" s="589">
        <v>0</v>
      </c>
      <c r="O1003" s="589">
        <v>0</v>
      </c>
      <c r="P1003" s="589">
        <v>0</v>
      </c>
      <c r="Q1003" s="589">
        <v>0</v>
      </c>
      <c r="R1003" s="414">
        <f t="shared" si="57"/>
        <v>0</v>
      </c>
      <c r="S1003" s="618"/>
      <c r="T1003" s="618"/>
      <c r="U1003" s="618"/>
      <c r="V1003" s="618"/>
      <c r="W1003" s="618"/>
      <c r="X1003" s="618"/>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s="490" customFormat="1" ht="14.25" hidden="1" customHeight="1" thickBot="1">
      <c r="A1004" s="260">
        <v>1904099</v>
      </c>
      <c r="B1004" s="643" t="s">
        <v>4057</v>
      </c>
      <c r="C1004" s="643"/>
      <c r="D1004" s="294" t="s">
        <v>4058</v>
      </c>
      <c r="E1004" s="309"/>
      <c r="F1004" s="669" t="s">
        <v>3248</v>
      </c>
      <c r="G1004" s="669">
        <v>3</v>
      </c>
      <c r="H1004" s="669">
        <v>2</v>
      </c>
      <c r="I1004" s="669" t="s">
        <v>3387</v>
      </c>
      <c r="J1004" s="669">
        <v>2</v>
      </c>
      <c r="K1004" s="312" t="s">
        <v>3244</v>
      </c>
      <c r="L1004" s="618" t="s">
        <v>4318</v>
      </c>
      <c r="M1004" s="589">
        <v>0</v>
      </c>
      <c r="N1004" s="589">
        <v>0</v>
      </c>
      <c r="O1004" s="589">
        <v>0</v>
      </c>
      <c r="P1004" s="589">
        <v>0</v>
      </c>
      <c r="Q1004" s="589">
        <v>0</v>
      </c>
      <c r="R1004" s="414">
        <f t="shared" si="57"/>
        <v>0</v>
      </c>
      <c r="S1004" s="618"/>
      <c r="T1004" s="618"/>
      <c r="U1004" s="618"/>
      <c r="V1004" s="618"/>
      <c r="W1004" s="618"/>
      <c r="X1004" s="618"/>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s="490" customFormat="1" ht="14.25" hidden="1" customHeight="1" thickBot="1">
      <c r="A1005" s="260">
        <v>1904100</v>
      </c>
      <c r="B1005" s="617" t="s">
        <v>4069</v>
      </c>
      <c r="C1005" s="617"/>
      <c r="D1005" s="294" t="s">
        <v>4070</v>
      </c>
      <c r="E1005" s="309"/>
      <c r="F1005" s="669" t="s">
        <v>3248</v>
      </c>
      <c r="G1005" s="669">
        <v>5</v>
      </c>
      <c r="H1005" s="669">
        <v>6</v>
      </c>
      <c r="I1005" s="669" t="s">
        <v>3387</v>
      </c>
      <c r="J1005" s="669">
        <v>3</v>
      </c>
      <c r="K1005" s="312" t="s">
        <v>3249</v>
      </c>
      <c r="L1005" s="618" t="s">
        <v>4640</v>
      </c>
      <c r="M1005" s="589">
        <v>0</v>
      </c>
      <c r="N1005" s="589">
        <v>0</v>
      </c>
      <c r="O1005" s="589">
        <v>0</v>
      </c>
      <c r="P1005" s="589">
        <v>0</v>
      </c>
      <c r="Q1005" s="589">
        <v>0</v>
      </c>
      <c r="R1005" s="414">
        <f t="shared" si="57"/>
        <v>0</v>
      </c>
      <c r="S1005" s="618"/>
      <c r="T1005" s="618"/>
      <c r="U1005" s="618"/>
      <c r="V1005" s="618"/>
      <c r="W1005" s="618"/>
      <c r="X1005" s="618"/>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s="490" customFormat="1" ht="14.25" hidden="1" customHeight="1" thickBot="1">
      <c r="A1006" s="260">
        <v>1904101</v>
      </c>
      <c r="B1006" s="643" t="s">
        <v>4067</v>
      </c>
      <c r="C1006" s="643"/>
      <c r="D1006" s="294" t="s">
        <v>4068</v>
      </c>
      <c r="E1006" s="309"/>
      <c r="F1006" s="669" t="s">
        <v>3248</v>
      </c>
      <c r="G1006" s="669">
        <v>5</v>
      </c>
      <c r="H1006" s="669">
        <v>1</v>
      </c>
      <c r="I1006" s="669" t="s">
        <v>3387</v>
      </c>
      <c r="J1006" s="669">
        <v>3</v>
      </c>
      <c r="K1006" s="312" t="s">
        <v>3244</v>
      </c>
      <c r="L1006" s="618" t="s">
        <v>4280</v>
      </c>
      <c r="M1006" s="589">
        <v>0</v>
      </c>
      <c r="N1006" s="260">
        <v>0</v>
      </c>
      <c r="O1006" s="589">
        <v>0</v>
      </c>
      <c r="P1006" s="589">
        <v>0</v>
      </c>
      <c r="Q1006" s="260">
        <v>0</v>
      </c>
      <c r="R1006" s="414">
        <f t="shared" si="57"/>
        <v>0</v>
      </c>
      <c r="S1006" s="618"/>
      <c r="T1006" s="618"/>
      <c r="U1006" s="618"/>
      <c r="V1006" s="618"/>
      <c r="W1006" s="618"/>
      <c r="X1006" s="618"/>
      <c r="Y1006" s="414"/>
      <c r="Z1006" s="414"/>
      <c r="AA1006" s="414"/>
      <c r="AB1006" s="414"/>
      <c r="AC1006" s="414"/>
      <c r="AD1006" s="414"/>
      <c r="AE1006" s="260"/>
      <c r="AF1006" s="260"/>
      <c r="AG1006" s="260"/>
      <c r="AH1006" s="260"/>
      <c r="AI1006" s="260"/>
      <c r="AJ1006" s="260"/>
      <c r="AK1006" s="260"/>
      <c r="AL1006" s="260"/>
      <c r="AM1006" s="260"/>
      <c r="AN1006" s="260"/>
      <c r="AO1006" s="260"/>
      <c r="AP1006" s="260"/>
      <c r="AQ1006" s="260"/>
      <c r="AR1006" s="260"/>
      <c r="AS1006" s="260"/>
      <c r="AT1006" s="260"/>
      <c r="AU1006" s="260"/>
      <c r="AV1006" s="260"/>
      <c r="AW1006" s="260"/>
      <c r="AX1006" s="260"/>
      <c r="AY1006" s="260"/>
      <c r="AZ1006" s="260"/>
      <c r="BA1006" s="260"/>
      <c r="BB1006" s="260"/>
    </row>
    <row r="1007" spans="1:54" s="490" customFormat="1" ht="14.25" hidden="1" customHeight="1" thickBot="1">
      <c r="A1007" s="260">
        <v>1904104</v>
      </c>
      <c r="B1007" s="643" t="s">
        <v>4065</v>
      </c>
      <c r="C1007" s="643"/>
      <c r="D1007" s="294" t="s">
        <v>4066</v>
      </c>
      <c r="E1007" s="309"/>
      <c r="F1007" s="669" t="s">
        <v>3248</v>
      </c>
      <c r="G1007" s="669">
        <v>3</v>
      </c>
      <c r="H1007" s="669">
        <v>4</v>
      </c>
      <c r="I1007" s="669" t="s">
        <v>3387</v>
      </c>
      <c r="J1007" s="669">
        <v>3</v>
      </c>
      <c r="K1007" s="312" t="s">
        <v>3249</v>
      </c>
      <c r="L1007" s="618" t="s">
        <v>5027</v>
      </c>
      <c r="M1007" s="589">
        <v>0</v>
      </c>
      <c r="N1007" s="589">
        <v>0</v>
      </c>
      <c r="O1007" s="260">
        <v>0</v>
      </c>
      <c r="P1007" s="260">
        <v>0</v>
      </c>
      <c r="Q1007" s="260">
        <v>0</v>
      </c>
      <c r="R1007" s="414">
        <f t="shared" si="57"/>
        <v>0</v>
      </c>
      <c r="S1007" s="618"/>
      <c r="T1007" s="618"/>
      <c r="U1007" s="618"/>
      <c r="V1007" s="618"/>
      <c r="W1007" s="618"/>
      <c r="X1007" s="618"/>
      <c r="Y1007" s="414"/>
      <c r="Z1007" s="414"/>
      <c r="AA1007" s="414"/>
      <c r="AB1007" s="414"/>
      <c r="AC1007" s="414"/>
      <c r="AD1007" s="414"/>
      <c r="AE1007" s="260"/>
      <c r="AF1007" s="260"/>
      <c r="AG1007" s="260"/>
      <c r="AH1007" s="260"/>
      <c r="AI1007" s="260"/>
      <c r="AJ1007" s="260"/>
      <c r="AK1007" s="260"/>
      <c r="AL1007" s="260"/>
      <c r="AM1007" s="260"/>
      <c r="AN1007" s="260"/>
      <c r="AO1007" s="260"/>
      <c r="AP1007" s="260"/>
      <c r="AQ1007" s="260"/>
      <c r="AR1007" s="260"/>
      <c r="AS1007" s="260"/>
      <c r="AT1007" s="260"/>
      <c r="AU1007" s="260"/>
      <c r="AV1007" s="260"/>
      <c r="AW1007" s="260"/>
      <c r="AX1007" s="260"/>
      <c r="AY1007" s="260"/>
      <c r="AZ1007" s="260"/>
      <c r="BA1007" s="260"/>
      <c r="BB1007" s="260"/>
    </row>
    <row r="1008" spans="1:54" s="490" customFormat="1" ht="14.25" hidden="1" customHeight="1" thickBot="1">
      <c r="A1008" s="260">
        <v>1904102</v>
      </c>
      <c r="B1008" s="643" t="s">
        <v>4061</v>
      </c>
      <c r="C1008" s="643"/>
      <c r="D1008" s="294" t="s">
        <v>4062</v>
      </c>
      <c r="E1008" s="309"/>
      <c r="F1008" s="669" t="s">
        <v>3248</v>
      </c>
      <c r="G1008" s="669">
        <v>3</v>
      </c>
      <c r="H1008" s="669">
        <v>3</v>
      </c>
      <c r="I1008" s="669" t="s">
        <v>3387</v>
      </c>
      <c r="J1008" s="669">
        <v>3</v>
      </c>
      <c r="K1008" s="312" t="s">
        <v>3244</v>
      </c>
      <c r="L1008" s="618" t="s">
        <v>4291</v>
      </c>
      <c r="M1008" s="589">
        <v>0</v>
      </c>
      <c r="N1008" s="589">
        <v>0</v>
      </c>
      <c r="O1008" s="589">
        <v>0</v>
      </c>
      <c r="P1008" s="589">
        <v>0</v>
      </c>
      <c r="Q1008" s="589">
        <v>0</v>
      </c>
      <c r="R1008" s="414">
        <f t="shared" si="57"/>
        <v>0</v>
      </c>
      <c r="S1008" s="618"/>
      <c r="T1008" s="618"/>
      <c r="U1008" s="618"/>
      <c r="V1008" s="618"/>
      <c r="W1008" s="618"/>
      <c r="X1008" s="618"/>
      <c r="Y1008" s="414"/>
      <c r="Z1008" s="414"/>
      <c r="AA1008" s="414"/>
      <c r="AB1008" s="414"/>
      <c r="AC1008" s="414"/>
      <c r="AD1008" s="414"/>
      <c r="AE1008" s="260"/>
      <c r="AF1008" s="260"/>
      <c r="AG1008" s="260"/>
      <c r="AH1008" s="260"/>
      <c r="AI1008" s="260"/>
      <c r="AJ1008" s="260"/>
      <c r="AK1008" s="260"/>
      <c r="AL1008" s="260"/>
      <c r="AM1008" s="260"/>
      <c r="AN1008" s="260"/>
      <c r="AO1008" s="260"/>
      <c r="AP1008" s="260"/>
      <c r="AQ1008" s="260"/>
      <c r="AR1008" s="260"/>
      <c r="AS1008" s="260"/>
      <c r="AT1008" s="260"/>
      <c r="AU1008" s="260"/>
      <c r="AV1008" s="260"/>
      <c r="AW1008" s="260"/>
      <c r="AX1008" s="260"/>
      <c r="AY1008" s="260"/>
      <c r="AZ1008" s="260"/>
      <c r="BA1008" s="260"/>
      <c r="BB1008" s="260"/>
    </row>
    <row r="1009" spans="1:54" s="490" customFormat="1" ht="14.25" hidden="1" customHeight="1" thickBot="1">
      <c r="A1009" s="260">
        <v>1904103</v>
      </c>
      <c r="B1009" s="643" t="s">
        <v>4063</v>
      </c>
      <c r="C1009" s="643"/>
      <c r="D1009" s="294" t="s">
        <v>4064</v>
      </c>
      <c r="E1009" s="309"/>
      <c r="F1009" s="669" t="s">
        <v>3248</v>
      </c>
      <c r="G1009" s="669">
        <v>3</v>
      </c>
      <c r="H1009" s="669">
        <v>4</v>
      </c>
      <c r="I1009" s="669" t="s">
        <v>3387</v>
      </c>
      <c r="J1009" s="669">
        <v>3</v>
      </c>
      <c r="K1009" s="312" t="s">
        <v>3244</v>
      </c>
      <c r="L1009" s="618" t="s">
        <v>4280</v>
      </c>
      <c r="M1009" s="589">
        <v>0</v>
      </c>
      <c r="N1009" s="260">
        <v>0</v>
      </c>
      <c r="O1009" s="589">
        <v>0</v>
      </c>
      <c r="P1009" s="589">
        <v>0</v>
      </c>
      <c r="Q1009" s="260">
        <v>0</v>
      </c>
      <c r="R1009" s="414">
        <f t="shared" si="57"/>
        <v>0</v>
      </c>
      <c r="S1009" s="618"/>
      <c r="T1009" s="618"/>
      <c r="U1009" s="618"/>
      <c r="V1009" s="618"/>
      <c r="W1009" s="618"/>
      <c r="X1009" s="618"/>
      <c r="Y1009" s="414"/>
      <c r="Z1009" s="414"/>
      <c r="AA1009" s="414"/>
      <c r="AB1009" s="414"/>
      <c r="AC1009" s="414"/>
      <c r="AD1009" s="414"/>
      <c r="AE1009" s="260"/>
      <c r="AF1009" s="260"/>
      <c r="AG1009" s="260"/>
      <c r="AH1009" s="260"/>
      <c r="AI1009" s="260"/>
      <c r="AJ1009" s="260"/>
      <c r="AK1009" s="260"/>
      <c r="AL1009" s="260"/>
      <c r="AM1009" s="260"/>
      <c r="AN1009" s="260"/>
      <c r="AO1009" s="260"/>
      <c r="AP1009" s="260"/>
      <c r="AQ1009" s="260"/>
      <c r="AR1009" s="260"/>
      <c r="AS1009" s="260"/>
      <c r="AT1009" s="260"/>
      <c r="AU1009" s="260"/>
      <c r="AV1009" s="260"/>
      <c r="AW1009" s="260"/>
      <c r="AX1009" s="260"/>
      <c r="AY1009" s="260"/>
      <c r="AZ1009" s="260"/>
      <c r="BA1009" s="260"/>
      <c r="BB1009" s="260"/>
    </row>
    <row r="1010" spans="1:54" s="490" customFormat="1" ht="14.25" customHeight="1" thickBot="1">
      <c r="A1010" s="260">
        <v>1904105</v>
      </c>
      <c r="B1010" s="692" t="s">
        <v>4059</v>
      </c>
      <c r="C1010" s="643"/>
      <c r="D1010" s="294" t="s">
        <v>4060</v>
      </c>
      <c r="E1010" s="309"/>
      <c r="F1010" s="669" t="s">
        <v>3248</v>
      </c>
      <c r="G1010" s="669">
        <v>1</v>
      </c>
      <c r="H1010" s="669">
        <v>6</v>
      </c>
      <c r="I1010" s="669" t="s">
        <v>3387</v>
      </c>
      <c r="J1010" s="669">
        <v>3</v>
      </c>
      <c r="K1010" s="312" t="s">
        <v>3256</v>
      </c>
      <c r="L1010" s="618" t="s">
        <v>4340</v>
      </c>
      <c r="M1010" s="589">
        <v>0</v>
      </c>
      <c r="N1010" s="589">
        <v>0</v>
      </c>
      <c r="O1010" s="589">
        <v>0</v>
      </c>
      <c r="P1010" s="589">
        <v>0</v>
      </c>
      <c r="Q1010" s="589">
        <v>0</v>
      </c>
      <c r="R1010" s="414">
        <f t="shared" si="57"/>
        <v>0</v>
      </c>
      <c r="S1010" s="618"/>
      <c r="T1010" s="618"/>
      <c r="U1010" s="618"/>
      <c r="V1010" s="618"/>
      <c r="W1010" s="618"/>
      <c r="X1010" s="618"/>
      <c r="Y1010" s="414"/>
      <c r="Z1010" s="414"/>
      <c r="AA1010" s="414"/>
      <c r="AB1010" s="414"/>
      <c r="AC1010" s="414"/>
      <c r="AD1010" s="414"/>
      <c r="AE1010" s="260"/>
      <c r="AF1010" s="260"/>
      <c r="AG1010" s="260"/>
      <c r="AH1010" s="260"/>
      <c r="AI1010" s="260"/>
      <c r="AJ1010" s="260"/>
      <c r="AK1010" s="260"/>
      <c r="AL1010" s="260"/>
      <c r="AM1010" s="260"/>
      <c r="AN1010" s="260"/>
      <c r="AO1010" s="260"/>
      <c r="AP1010" s="260"/>
      <c r="AQ1010" s="260"/>
      <c r="AR1010" s="260"/>
      <c r="AS1010" s="260"/>
      <c r="AT1010" s="260"/>
      <c r="AU1010" s="260"/>
      <c r="AV1010" s="260"/>
      <c r="AW1010" s="260"/>
      <c r="AX1010" s="260"/>
      <c r="AY1010" s="260"/>
      <c r="AZ1010" s="260"/>
      <c r="BA1010" s="260"/>
      <c r="BB1010" s="260"/>
    </row>
    <row r="1011" spans="1:54" s="490" customFormat="1" ht="14.25" customHeight="1" thickBot="1">
      <c r="A1011" s="260">
        <v>1904106</v>
      </c>
      <c r="B1011" s="643" t="s">
        <v>4073</v>
      </c>
      <c r="C1011" s="643"/>
      <c r="D1011" s="294" t="s">
        <v>4074</v>
      </c>
      <c r="E1011" s="309"/>
      <c r="F1011" s="669" t="s">
        <v>3248</v>
      </c>
      <c r="G1011" s="669">
        <v>2</v>
      </c>
      <c r="H1011" s="669">
        <v>6</v>
      </c>
      <c r="I1011" s="669" t="s">
        <v>3387</v>
      </c>
      <c r="J1011" s="669">
        <v>4</v>
      </c>
      <c r="K1011" s="312" t="s">
        <v>3239</v>
      </c>
      <c r="L1011" s="618" t="s">
        <v>4280</v>
      </c>
      <c r="M1011" s="589">
        <v>0</v>
      </c>
      <c r="N1011" s="589">
        <v>0</v>
      </c>
      <c r="O1011" s="589">
        <v>0</v>
      </c>
      <c r="P1011" s="589">
        <v>0</v>
      </c>
      <c r="Q1011" s="589">
        <v>0</v>
      </c>
      <c r="R1011" s="414">
        <f t="shared" si="57"/>
        <v>0</v>
      </c>
      <c r="S1011" s="618"/>
      <c r="T1011" s="618"/>
      <c r="U1011" s="618"/>
      <c r="V1011" s="618"/>
      <c r="W1011" s="618"/>
      <c r="X1011" s="618"/>
      <c r="Y1011" s="414"/>
      <c r="Z1011" s="414"/>
      <c r="AA1011" s="414"/>
      <c r="AB1011" s="414"/>
      <c r="AC1011" s="414"/>
      <c r="AD1011" s="414"/>
      <c r="AE1011" s="260"/>
      <c r="AF1011" s="260"/>
      <c r="AG1011" s="260"/>
      <c r="AH1011" s="260"/>
      <c r="AI1011" s="260"/>
      <c r="AJ1011" s="260"/>
      <c r="AK1011" s="260"/>
      <c r="AL1011" s="260"/>
      <c r="AM1011" s="260"/>
      <c r="AN1011" s="260"/>
      <c r="AO1011" s="260"/>
      <c r="AP1011" s="260"/>
      <c r="AQ1011" s="260"/>
      <c r="AR1011" s="260"/>
      <c r="AS1011" s="260"/>
      <c r="AT1011" s="260"/>
      <c r="AU1011" s="260"/>
      <c r="AV1011" s="260"/>
      <c r="AW1011" s="260"/>
      <c r="AX1011" s="260"/>
      <c r="AY1011" s="260"/>
      <c r="AZ1011" s="260"/>
      <c r="BA1011" s="260"/>
      <c r="BB1011" s="260"/>
    </row>
    <row r="1012" spans="1:54" s="490" customFormat="1" ht="14.25" hidden="1" customHeight="1" thickBot="1">
      <c r="A1012" s="260">
        <v>1904107</v>
      </c>
      <c r="B1012" s="643" t="s">
        <v>4085</v>
      </c>
      <c r="C1012" s="643"/>
      <c r="D1012" s="294" t="s">
        <v>4086</v>
      </c>
      <c r="E1012" s="309" t="s">
        <v>3269</v>
      </c>
      <c r="F1012" s="669" t="s">
        <v>3248</v>
      </c>
      <c r="G1012" s="669">
        <v>5</v>
      </c>
      <c r="H1012" s="669">
        <v>6</v>
      </c>
      <c r="I1012" s="669" t="s">
        <v>3387</v>
      </c>
      <c r="J1012" s="669">
        <v>4</v>
      </c>
      <c r="K1012" s="312" t="s">
        <v>3244</v>
      </c>
      <c r="L1012" s="618" t="s">
        <v>4280</v>
      </c>
      <c r="M1012" s="589">
        <v>0</v>
      </c>
      <c r="N1012" s="260">
        <v>0</v>
      </c>
      <c r="O1012" s="589">
        <v>0</v>
      </c>
      <c r="P1012" s="589">
        <v>0</v>
      </c>
      <c r="Q1012" s="260">
        <v>0</v>
      </c>
      <c r="R1012" s="414">
        <f t="shared" si="57"/>
        <v>0</v>
      </c>
      <c r="S1012" s="618"/>
      <c r="T1012" s="618"/>
      <c r="U1012" s="618"/>
      <c r="V1012" s="618"/>
      <c r="W1012" s="618"/>
      <c r="X1012" s="618"/>
      <c r="Y1012" s="414"/>
      <c r="Z1012" s="414"/>
      <c r="AA1012" s="414"/>
      <c r="AB1012" s="414"/>
      <c r="AC1012" s="414"/>
      <c r="AD1012" s="414"/>
      <c r="AE1012" s="260"/>
      <c r="AF1012" s="260"/>
      <c r="AG1012" s="260"/>
      <c r="AH1012" s="260"/>
      <c r="AI1012" s="260"/>
      <c r="AJ1012" s="260"/>
      <c r="AK1012" s="260"/>
      <c r="AL1012" s="260"/>
      <c r="AM1012" s="260"/>
      <c r="AN1012" s="260"/>
      <c r="AO1012" s="260"/>
      <c r="AP1012" s="260"/>
      <c r="AQ1012" s="260"/>
      <c r="AR1012" s="260"/>
      <c r="AS1012" s="260"/>
      <c r="AT1012" s="260"/>
      <c r="AU1012" s="260"/>
      <c r="AV1012" s="260"/>
      <c r="AW1012" s="260"/>
      <c r="AX1012" s="260"/>
      <c r="AY1012" s="260"/>
      <c r="AZ1012" s="260"/>
      <c r="BA1012" s="260"/>
      <c r="BB1012" s="260"/>
    </row>
    <row r="1013" spans="1:54" s="490" customFormat="1" ht="14.25" hidden="1" customHeight="1" thickBot="1">
      <c r="A1013" s="260">
        <v>1904108</v>
      </c>
      <c r="B1013" s="617" t="s">
        <v>4077</v>
      </c>
      <c r="C1013" s="617"/>
      <c r="D1013" s="294" t="s">
        <v>4078</v>
      </c>
      <c r="E1013" s="309"/>
      <c r="F1013" s="669" t="s">
        <v>3248</v>
      </c>
      <c r="G1013" s="669">
        <v>3</v>
      </c>
      <c r="H1013" s="669">
        <v>2</v>
      </c>
      <c r="I1013" s="669" t="s">
        <v>3387</v>
      </c>
      <c r="J1013" s="669">
        <v>4</v>
      </c>
      <c r="K1013" s="312" t="s">
        <v>3244</v>
      </c>
      <c r="L1013" s="618" t="s">
        <v>4282</v>
      </c>
      <c r="M1013" s="589">
        <v>0</v>
      </c>
      <c r="N1013" s="260">
        <v>0</v>
      </c>
      <c r="O1013" s="589">
        <v>0</v>
      </c>
      <c r="P1013" s="589">
        <v>0</v>
      </c>
      <c r="Q1013" s="260">
        <v>0</v>
      </c>
      <c r="R1013" s="414">
        <f t="shared" si="57"/>
        <v>0</v>
      </c>
      <c r="S1013" s="618"/>
      <c r="T1013" s="618"/>
      <c r="U1013" s="618"/>
      <c r="V1013" s="618"/>
      <c r="W1013" s="618"/>
      <c r="X1013" s="618"/>
      <c r="Y1013" s="414"/>
      <c r="Z1013" s="414"/>
      <c r="AA1013" s="414"/>
      <c r="AB1013" s="414"/>
      <c r="AC1013" s="414"/>
      <c r="AD1013" s="414"/>
      <c r="AE1013" s="260"/>
      <c r="AF1013" s="260"/>
      <c r="AG1013" s="260"/>
      <c r="AH1013" s="260"/>
      <c r="AI1013" s="260"/>
      <c r="AJ1013" s="260"/>
      <c r="AK1013" s="260"/>
      <c r="AL1013" s="260"/>
      <c r="AM1013" s="260"/>
      <c r="AN1013" s="260"/>
      <c r="AO1013" s="260"/>
      <c r="AP1013" s="260"/>
      <c r="AQ1013" s="260"/>
      <c r="AR1013" s="260"/>
      <c r="AS1013" s="260"/>
      <c r="AT1013" s="260"/>
      <c r="AU1013" s="260"/>
      <c r="AV1013" s="260"/>
      <c r="AW1013" s="260"/>
      <c r="AX1013" s="260"/>
      <c r="AY1013" s="260"/>
      <c r="AZ1013" s="260"/>
      <c r="BA1013" s="260"/>
      <c r="BB1013" s="260"/>
    </row>
    <row r="1014" spans="1:54" s="490" customFormat="1" ht="14.25" hidden="1" customHeight="1" thickBot="1">
      <c r="A1014" s="260">
        <v>1904109</v>
      </c>
      <c r="B1014" s="643" t="s">
        <v>4083</v>
      </c>
      <c r="C1014" s="643"/>
      <c r="D1014" s="294" t="s">
        <v>4084</v>
      </c>
      <c r="E1014" s="309" t="s">
        <v>3359</v>
      </c>
      <c r="F1014" s="669" t="s">
        <v>3248</v>
      </c>
      <c r="G1014" s="669">
        <v>5</v>
      </c>
      <c r="H1014" s="669">
        <v>2</v>
      </c>
      <c r="I1014" s="669" t="s">
        <v>3387</v>
      </c>
      <c r="J1014" s="669">
        <v>4</v>
      </c>
      <c r="K1014" s="312" t="s">
        <v>3249</v>
      </c>
      <c r="L1014" s="618" t="s">
        <v>4763</v>
      </c>
      <c r="M1014" s="589">
        <v>0</v>
      </c>
      <c r="N1014" s="589">
        <v>0</v>
      </c>
      <c r="O1014" s="589">
        <v>0</v>
      </c>
      <c r="P1014" s="589">
        <v>0</v>
      </c>
      <c r="Q1014" s="589">
        <v>0</v>
      </c>
      <c r="R1014" s="414">
        <f t="shared" si="57"/>
        <v>0</v>
      </c>
      <c r="S1014" s="618"/>
      <c r="T1014" s="618"/>
      <c r="U1014" s="618"/>
      <c r="V1014" s="618"/>
      <c r="W1014" s="618"/>
      <c r="X1014" s="618"/>
      <c r="Y1014" s="414"/>
      <c r="Z1014" s="414"/>
      <c r="AA1014" s="414"/>
      <c r="AB1014" s="414"/>
      <c r="AC1014" s="414"/>
      <c r="AD1014" s="414"/>
      <c r="AE1014" s="260"/>
      <c r="AF1014" s="260"/>
      <c r="AG1014" s="260"/>
      <c r="AH1014" s="260"/>
      <c r="AI1014" s="260"/>
      <c r="AJ1014" s="260"/>
      <c r="AK1014" s="260"/>
      <c r="AL1014" s="260"/>
      <c r="AM1014" s="260"/>
      <c r="AN1014" s="260"/>
      <c r="AO1014" s="260"/>
      <c r="AP1014" s="260"/>
      <c r="AQ1014" s="260"/>
      <c r="AR1014" s="260"/>
      <c r="AS1014" s="260"/>
      <c r="AT1014" s="260"/>
      <c r="AU1014" s="260"/>
      <c r="AV1014" s="260"/>
      <c r="AW1014" s="260"/>
      <c r="AX1014" s="260"/>
      <c r="AY1014" s="260"/>
      <c r="AZ1014" s="260"/>
      <c r="BA1014" s="260"/>
      <c r="BB1014" s="260"/>
    </row>
    <row r="1015" spans="1:54" s="490" customFormat="1" ht="14.25" customHeight="1" thickBot="1">
      <c r="A1015" s="260">
        <v>1904110</v>
      </c>
      <c r="B1015" s="643" t="s">
        <v>4079</v>
      </c>
      <c r="C1015" s="643"/>
      <c r="D1015" s="294" t="s">
        <v>4080</v>
      </c>
      <c r="E1015" s="309"/>
      <c r="F1015" s="669" t="s">
        <v>3248</v>
      </c>
      <c r="G1015" s="669">
        <v>3</v>
      </c>
      <c r="H1015" s="669">
        <v>3</v>
      </c>
      <c r="I1015" s="669" t="s">
        <v>3387</v>
      </c>
      <c r="J1015" s="669">
        <v>4</v>
      </c>
      <c r="K1015" s="312" t="s">
        <v>3256</v>
      </c>
      <c r="L1015" s="313" t="s">
        <v>4271</v>
      </c>
      <c r="M1015" s="260">
        <v>0</v>
      </c>
      <c r="N1015" s="260">
        <v>1</v>
      </c>
      <c r="O1015" s="260">
        <v>0</v>
      </c>
      <c r="P1015" s="260">
        <v>1</v>
      </c>
      <c r="Q1015" s="260">
        <v>1</v>
      </c>
      <c r="R1015" s="414">
        <f t="shared" si="57"/>
        <v>3</v>
      </c>
      <c r="S1015" s="313"/>
      <c r="T1015" s="313"/>
      <c r="U1015" s="313"/>
      <c r="V1015" s="313"/>
      <c r="W1015" s="313"/>
      <c r="X1015" s="313"/>
      <c r="Y1015" s="414"/>
      <c r="Z1015" s="414"/>
      <c r="AA1015" s="414"/>
      <c r="AB1015" s="414"/>
      <c r="AC1015" s="414"/>
      <c r="AD1015" s="414"/>
      <c r="AE1015" s="260"/>
      <c r="AF1015" s="260"/>
      <c r="AG1015" s="260"/>
      <c r="AH1015" s="260"/>
      <c r="AI1015" s="260"/>
      <c r="AJ1015" s="260"/>
      <c r="AK1015" s="260"/>
      <c r="AL1015" s="260"/>
      <c r="AM1015" s="260"/>
      <c r="AN1015" s="260"/>
      <c r="AO1015" s="260"/>
      <c r="AP1015" s="260"/>
      <c r="AQ1015" s="260"/>
      <c r="AR1015" s="260"/>
      <c r="AS1015" s="260"/>
      <c r="AT1015" s="260"/>
      <c r="AU1015" s="260"/>
      <c r="AV1015" s="260"/>
      <c r="AW1015" s="260"/>
      <c r="AX1015" s="260"/>
      <c r="AY1015" s="260"/>
      <c r="AZ1015" s="260"/>
      <c r="BA1015" s="260"/>
      <c r="BB1015" s="260"/>
    </row>
    <row r="1016" spans="1:54" s="490" customFormat="1" ht="14.25" hidden="1" customHeight="1" thickBot="1">
      <c r="A1016" s="260">
        <v>1904111</v>
      </c>
      <c r="B1016" s="643" t="s">
        <v>4081</v>
      </c>
      <c r="C1016" s="643"/>
      <c r="D1016" s="294" t="s">
        <v>4082</v>
      </c>
      <c r="E1016" s="309" t="s">
        <v>3263</v>
      </c>
      <c r="F1016" s="669" t="s">
        <v>3248</v>
      </c>
      <c r="G1016" s="669">
        <v>3</v>
      </c>
      <c r="H1016" s="669">
        <v>8</v>
      </c>
      <c r="I1016" s="669" t="s">
        <v>3387</v>
      </c>
      <c r="J1016" s="669">
        <v>4</v>
      </c>
      <c r="K1016" s="312" t="s">
        <v>3249</v>
      </c>
      <c r="L1016" s="618" t="s">
        <v>5054</v>
      </c>
      <c r="M1016" s="589">
        <v>0</v>
      </c>
      <c r="N1016" s="589">
        <v>0</v>
      </c>
      <c r="O1016" s="260">
        <v>0</v>
      </c>
      <c r="P1016" s="260">
        <v>0</v>
      </c>
      <c r="Q1016" s="260">
        <v>0</v>
      </c>
      <c r="R1016" s="414">
        <f t="shared" si="57"/>
        <v>0</v>
      </c>
      <c r="S1016" s="618"/>
      <c r="T1016" s="618"/>
      <c r="U1016" s="618"/>
      <c r="V1016" s="618"/>
      <c r="W1016" s="618"/>
      <c r="X1016" s="618"/>
      <c r="Y1016" s="414"/>
      <c r="Z1016" s="414"/>
      <c r="AA1016" s="414"/>
      <c r="AB1016" s="414"/>
      <c r="AC1016" s="414"/>
      <c r="AD1016" s="414"/>
      <c r="AE1016" s="260"/>
      <c r="AF1016" s="260"/>
      <c r="AG1016" s="260"/>
      <c r="AH1016" s="260"/>
      <c r="AI1016" s="260"/>
      <c r="AJ1016" s="260"/>
      <c r="AK1016" s="260"/>
      <c r="AL1016" s="260"/>
      <c r="AM1016" s="260"/>
      <c r="AN1016" s="260"/>
      <c r="AO1016" s="260"/>
      <c r="AP1016" s="260"/>
      <c r="AQ1016" s="260"/>
      <c r="AR1016" s="260"/>
      <c r="AS1016" s="260"/>
      <c r="AT1016" s="260"/>
      <c r="AU1016" s="260"/>
      <c r="AV1016" s="260"/>
      <c r="AW1016" s="260"/>
      <c r="AX1016" s="260"/>
      <c r="AY1016" s="260"/>
      <c r="AZ1016" s="260"/>
      <c r="BA1016" s="260"/>
      <c r="BB1016" s="260"/>
    </row>
    <row r="1017" spans="1:54" s="490" customFormat="1" ht="14.25" hidden="1" customHeight="1" thickBot="1">
      <c r="A1017" s="260">
        <v>1904112</v>
      </c>
      <c r="B1017" s="617" t="s">
        <v>4071</v>
      </c>
      <c r="C1017" s="617"/>
      <c r="D1017" s="294" t="s">
        <v>4072</v>
      </c>
      <c r="E1017" s="309"/>
      <c r="F1017" s="669" t="s">
        <v>3248</v>
      </c>
      <c r="G1017" s="669">
        <v>1</v>
      </c>
      <c r="H1017" s="669">
        <v>6</v>
      </c>
      <c r="I1017" s="669" t="s">
        <v>3387</v>
      </c>
      <c r="J1017" s="669">
        <v>4</v>
      </c>
      <c r="K1017" s="312" t="s">
        <v>3244</v>
      </c>
      <c r="L1017" s="618" t="s">
        <v>4295</v>
      </c>
      <c r="M1017" s="589">
        <v>0</v>
      </c>
      <c r="N1017" s="260">
        <v>0</v>
      </c>
      <c r="O1017" s="260">
        <v>0</v>
      </c>
      <c r="P1017" s="260">
        <v>0</v>
      </c>
      <c r="Q1017" s="260">
        <v>0</v>
      </c>
      <c r="R1017" s="414">
        <f t="shared" si="57"/>
        <v>0</v>
      </c>
      <c r="S1017" s="618"/>
      <c r="T1017" s="618"/>
      <c r="U1017" s="618"/>
      <c r="V1017" s="618"/>
      <c r="W1017" s="618"/>
      <c r="X1017" s="618"/>
      <c r="Y1017" s="414"/>
      <c r="Z1017" s="414"/>
      <c r="AA1017" s="414"/>
      <c r="AB1017" s="414"/>
      <c r="AC1017" s="414"/>
      <c r="AD1017" s="414"/>
      <c r="AE1017" s="260"/>
      <c r="AF1017" s="260"/>
      <c r="AG1017" s="260"/>
      <c r="AH1017" s="260"/>
      <c r="AI1017" s="260"/>
      <c r="AJ1017" s="260"/>
      <c r="AK1017" s="260"/>
      <c r="AL1017" s="260"/>
      <c r="AM1017" s="260"/>
      <c r="AN1017" s="260"/>
      <c r="AO1017" s="260"/>
      <c r="AP1017" s="260"/>
      <c r="AQ1017" s="260"/>
      <c r="AR1017" s="260"/>
      <c r="AS1017" s="260"/>
      <c r="AT1017" s="260"/>
      <c r="AU1017" s="260"/>
      <c r="AV1017" s="260"/>
      <c r="AW1017" s="260"/>
      <c r="AX1017" s="260"/>
      <c r="AY1017" s="260"/>
      <c r="AZ1017" s="260"/>
      <c r="BA1017" s="260"/>
      <c r="BB1017" s="260"/>
    </row>
    <row r="1018" spans="1:54" s="490" customFormat="1" ht="14.25" hidden="1" customHeight="1" thickBot="1">
      <c r="A1018" s="260">
        <v>1904113</v>
      </c>
      <c r="B1018" s="643" t="s">
        <v>4075</v>
      </c>
      <c r="C1018" s="643"/>
      <c r="D1018" s="294" t="s">
        <v>4076</v>
      </c>
      <c r="E1018" s="309"/>
      <c r="F1018" s="669" t="s">
        <v>3248</v>
      </c>
      <c r="G1018" s="669">
        <v>2</v>
      </c>
      <c r="H1018" s="669">
        <v>6</v>
      </c>
      <c r="I1018" s="669" t="s">
        <v>3387</v>
      </c>
      <c r="J1018" s="669">
        <v>4</v>
      </c>
      <c r="K1018" s="312" t="s">
        <v>3244</v>
      </c>
      <c r="L1018" s="618" t="s">
        <v>4285</v>
      </c>
      <c r="M1018" s="260">
        <v>0</v>
      </c>
      <c r="N1018" s="260">
        <v>0</v>
      </c>
      <c r="O1018" s="260">
        <v>0</v>
      </c>
      <c r="P1018" s="260">
        <v>0</v>
      </c>
      <c r="Q1018" s="260">
        <v>0</v>
      </c>
      <c r="R1018" s="414">
        <f t="shared" si="57"/>
        <v>0</v>
      </c>
      <c r="S1018" s="618"/>
      <c r="T1018" s="618"/>
      <c r="U1018" s="618"/>
      <c r="V1018" s="618"/>
      <c r="W1018" s="618"/>
      <c r="X1018" s="618"/>
      <c r="Y1018" s="414"/>
      <c r="Z1018" s="414"/>
      <c r="AA1018" s="414"/>
      <c r="AB1018" s="414"/>
      <c r="AC1018" s="414"/>
      <c r="AD1018" s="414"/>
      <c r="AE1018" s="260"/>
      <c r="AF1018" s="260"/>
      <c r="AG1018" s="260"/>
      <c r="AH1018" s="260"/>
      <c r="AI1018" s="260"/>
      <c r="AJ1018" s="260"/>
      <c r="AK1018" s="260"/>
      <c r="AL1018" s="260"/>
      <c r="AM1018" s="260"/>
      <c r="AN1018" s="260"/>
      <c r="AO1018" s="260"/>
      <c r="AP1018" s="260"/>
      <c r="AQ1018" s="260"/>
      <c r="AR1018" s="260"/>
      <c r="AS1018" s="260"/>
      <c r="AT1018" s="260"/>
      <c r="AU1018" s="260"/>
      <c r="AV1018" s="260"/>
      <c r="AW1018" s="260"/>
      <c r="AX1018" s="260"/>
      <c r="AY1018" s="260"/>
      <c r="AZ1018" s="260"/>
      <c r="BA1018" s="260"/>
      <c r="BB1018" s="260"/>
    </row>
    <row r="1019" spans="1:54" s="490" customFormat="1" ht="14.25" customHeight="1" thickBot="1">
      <c r="A1019" s="260">
        <v>1904114</v>
      </c>
      <c r="B1019" s="617" t="s">
        <v>4087</v>
      </c>
      <c r="C1019" s="617"/>
      <c r="D1019" s="260" t="s">
        <v>4088</v>
      </c>
      <c r="E1019" s="309" t="s">
        <v>3269</v>
      </c>
      <c r="F1019" s="309" t="s">
        <v>3248</v>
      </c>
      <c r="G1019" s="309">
        <v>2</v>
      </c>
      <c r="H1019" s="309">
        <v>7</v>
      </c>
      <c r="I1019" s="669" t="s">
        <v>3387</v>
      </c>
      <c r="J1019" s="309">
        <v>5</v>
      </c>
      <c r="K1019" s="312" t="s">
        <v>3256</v>
      </c>
      <c r="L1019" s="313" t="s">
        <v>4271</v>
      </c>
      <c r="M1019" s="260">
        <v>2</v>
      </c>
      <c r="N1019" s="260">
        <v>2</v>
      </c>
      <c r="O1019" s="260">
        <v>1</v>
      </c>
      <c r="P1019" s="260">
        <v>1</v>
      </c>
      <c r="Q1019" s="260">
        <v>1</v>
      </c>
      <c r="R1019" s="414">
        <f t="shared" si="57"/>
        <v>7</v>
      </c>
      <c r="S1019" s="313"/>
      <c r="T1019" s="313"/>
      <c r="U1019" s="313"/>
      <c r="V1019" s="313"/>
      <c r="W1019" s="313"/>
      <c r="X1019" s="313"/>
      <c r="Y1019" s="414"/>
      <c r="Z1019" s="414"/>
      <c r="AA1019" s="414"/>
      <c r="AB1019" s="414"/>
      <c r="AC1019" s="414"/>
      <c r="AD1019" s="414"/>
      <c r="AE1019" s="260"/>
      <c r="AF1019" s="260"/>
      <c r="AG1019" s="260"/>
      <c r="AH1019" s="260"/>
      <c r="AI1019" s="260"/>
      <c r="AJ1019" s="260"/>
      <c r="AK1019" s="260"/>
      <c r="AL1019" s="260"/>
      <c r="AM1019" s="260"/>
      <c r="AN1019" s="260"/>
      <c r="AO1019" s="260"/>
      <c r="AP1019" s="260"/>
      <c r="AQ1019" s="260"/>
      <c r="AR1019" s="260"/>
      <c r="AS1019" s="260"/>
      <c r="AT1019" s="260"/>
      <c r="AU1019" s="260"/>
      <c r="AV1019" s="260"/>
      <c r="AW1019" s="260"/>
      <c r="AX1019" s="260"/>
      <c r="AY1019" s="260"/>
      <c r="AZ1019" s="260"/>
      <c r="BA1019" s="260"/>
      <c r="BB1019" s="260"/>
    </row>
    <row r="1020" spans="1:54" s="490" customFormat="1" ht="14.25" hidden="1" customHeight="1" thickBot="1">
      <c r="A1020" s="260">
        <v>1904115</v>
      </c>
      <c r="B1020" s="617" t="s">
        <v>4089</v>
      </c>
      <c r="C1020" s="617"/>
      <c r="D1020" s="260" t="s">
        <v>4090</v>
      </c>
      <c r="E1020" s="309"/>
      <c r="F1020" s="309" t="s">
        <v>3248</v>
      </c>
      <c r="G1020" s="309">
        <v>3</v>
      </c>
      <c r="H1020" s="309">
        <v>6</v>
      </c>
      <c r="I1020" s="669" t="s">
        <v>3387</v>
      </c>
      <c r="J1020" s="309">
        <v>5</v>
      </c>
      <c r="K1020" s="312" t="s">
        <v>3249</v>
      </c>
      <c r="L1020" s="618" t="s">
        <v>4822</v>
      </c>
      <c r="M1020" s="589">
        <v>0</v>
      </c>
      <c r="N1020" s="589">
        <v>0</v>
      </c>
      <c r="O1020" s="260">
        <v>0</v>
      </c>
      <c r="P1020" s="589">
        <v>0</v>
      </c>
      <c r="Q1020" s="589">
        <v>0</v>
      </c>
      <c r="R1020" s="414">
        <f t="shared" si="57"/>
        <v>0</v>
      </c>
      <c r="S1020" s="618"/>
      <c r="T1020" s="618"/>
      <c r="U1020" s="618"/>
      <c r="V1020" s="618"/>
      <c r="W1020" s="618"/>
      <c r="X1020" s="618"/>
      <c r="Y1020" s="414"/>
      <c r="Z1020" s="414"/>
      <c r="AA1020" s="414"/>
      <c r="AB1020" s="414"/>
      <c r="AC1020" s="414"/>
      <c r="AD1020" s="414"/>
      <c r="AE1020" s="260"/>
      <c r="AF1020" s="260"/>
      <c r="AG1020" s="260"/>
      <c r="AH1020" s="260"/>
      <c r="AI1020" s="260"/>
      <c r="AJ1020" s="260"/>
      <c r="AK1020" s="260"/>
      <c r="AL1020" s="260"/>
      <c r="AM1020" s="260"/>
      <c r="AN1020" s="260"/>
      <c r="AO1020" s="260"/>
      <c r="AP1020" s="260"/>
      <c r="AQ1020" s="260"/>
      <c r="AR1020" s="260"/>
      <c r="AS1020" s="260"/>
      <c r="AT1020" s="260"/>
      <c r="AU1020" s="260"/>
      <c r="AV1020" s="260"/>
      <c r="AW1020" s="260"/>
      <c r="AX1020" s="260"/>
      <c r="AY1020" s="260"/>
      <c r="AZ1020" s="260"/>
      <c r="BA1020" s="260"/>
      <c r="BB1020" s="260"/>
    </row>
    <row r="1021" spans="1:54" s="490" customFormat="1" ht="14.25" hidden="1" customHeight="1" thickBot="1">
      <c r="A1021" s="260">
        <v>1904116</v>
      </c>
      <c r="B1021" s="617" t="s">
        <v>4091</v>
      </c>
      <c r="C1021" s="617"/>
      <c r="D1021" s="260" t="s">
        <v>4092</v>
      </c>
      <c r="E1021" s="309"/>
      <c r="F1021" s="309" t="s">
        <v>3248</v>
      </c>
      <c r="G1021" s="309">
        <v>4</v>
      </c>
      <c r="H1021" s="309">
        <v>4</v>
      </c>
      <c r="I1021" s="669" t="s">
        <v>3387</v>
      </c>
      <c r="J1021" s="309">
        <v>5</v>
      </c>
      <c r="K1021" s="312" t="s">
        <v>3249</v>
      </c>
      <c r="L1021" s="618" t="s">
        <v>4339</v>
      </c>
      <c r="M1021" s="589">
        <v>0</v>
      </c>
      <c r="N1021" s="589">
        <v>0</v>
      </c>
      <c r="O1021" s="589">
        <v>0</v>
      </c>
      <c r="P1021" s="589">
        <v>0</v>
      </c>
      <c r="Q1021" s="589">
        <v>0</v>
      </c>
      <c r="R1021" s="414">
        <f t="shared" si="57"/>
        <v>0</v>
      </c>
      <c r="S1021" s="618"/>
      <c r="T1021" s="618"/>
      <c r="U1021" s="618"/>
      <c r="V1021" s="618"/>
      <c r="W1021" s="618"/>
      <c r="X1021" s="618"/>
      <c r="Y1021" s="414"/>
      <c r="Z1021" s="414"/>
      <c r="AA1021" s="414"/>
      <c r="AB1021" s="414"/>
      <c r="AC1021" s="414"/>
      <c r="AD1021" s="414"/>
      <c r="AE1021" s="260"/>
      <c r="AF1021" s="260"/>
      <c r="AG1021" s="260"/>
      <c r="AH1021" s="260"/>
      <c r="AI1021" s="260"/>
      <c r="AJ1021" s="260"/>
      <c r="AK1021" s="260"/>
      <c r="AL1021" s="260"/>
      <c r="AM1021" s="260"/>
      <c r="AN1021" s="260"/>
      <c r="AO1021" s="260"/>
      <c r="AP1021" s="260"/>
      <c r="AQ1021" s="260"/>
      <c r="AR1021" s="260"/>
      <c r="AS1021" s="260"/>
      <c r="AT1021" s="260"/>
      <c r="AU1021" s="260"/>
      <c r="AV1021" s="260"/>
      <c r="AW1021" s="260"/>
      <c r="AX1021" s="260"/>
      <c r="AY1021" s="260"/>
      <c r="AZ1021" s="260"/>
      <c r="BA1021" s="260"/>
      <c r="BB1021" s="260"/>
    </row>
    <row r="1022" spans="1:54" s="490" customFormat="1" ht="14.25" hidden="1" customHeight="1" thickBot="1">
      <c r="A1022" s="260">
        <v>1904117</v>
      </c>
      <c r="B1022" s="617" t="s">
        <v>4095</v>
      </c>
      <c r="C1022" s="617"/>
      <c r="D1022" s="294" t="s">
        <v>3442</v>
      </c>
      <c r="E1022" s="309"/>
      <c r="F1022" s="669" t="s">
        <v>3248</v>
      </c>
      <c r="G1022" s="669">
        <v>5</v>
      </c>
      <c r="H1022" s="669">
        <v>4</v>
      </c>
      <c r="I1022" s="669" t="s">
        <v>3387</v>
      </c>
      <c r="J1022" s="669">
        <v>5</v>
      </c>
      <c r="K1022" s="312" t="s">
        <v>3244</v>
      </c>
      <c r="L1022" s="618" t="s">
        <v>4287</v>
      </c>
      <c r="M1022" s="260">
        <v>0</v>
      </c>
      <c r="N1022" s="260">
        <v>0</v>
      </c>
      <c r="O1022" s="260">
        <v>0</v>
      </c>
      <c r="P1022" s="260">
        <v>0</v>
      </c>
      <c r="Q1022" s="260">
        <v>0</v>
      </c>
      <c r="R1022" s="414">
        <f t="shared" si="57"/>
        <v>0</v>
      </c>
      <c r="S1022" s="618"/>
      <c r="T1022" s="618"/>
      <c r="U1022" s="618"/>
      <c r="V1022" s="618"/>
      <c r="W1022" s="618"/>
      <c r="X1022" s="618"/>
      <c r="Y1022" s="414"/>
      <c r="Z1022" s="414"/>
      <c r="AA1022" s="414"/>
      <c r="AB1022" s="414"/>
      <c r="AC1022" s="414"/>
      <c r="AD1022" s="414"/>
      <c r="AE1022" s="260"/>
      <c r="AF1022" s="260"/>
      <c r="AG1022" s="260"/>
      <c r="AH1022" s="260"/>
      <c r="AI1022" s="260"/>
      <c r="AJ1022" s="260"/>
      <c r="AK1022" s="260"/>
      <c r="AL1022" s="260"/>
      <c r="AM1022" s="260"/>
      <c r="AN1022" s="260"/>
      <c r="AO1022" s="260"/>
      <c r="AP1022" s="260"/>
      <c r="AQ1022" s="260"/>
      <c r="AR1022" s="260"/>
      <c r="AS1022" s="260"/>
      <c r="AT1022" s="260"/>
      <c r="AU1022" s="260"/>
      <c r="AV1022" s="260"/>
      <c r="AW1022" s="260"/>
      <c r="AX1022" s="260"/>
      <c r="AY1022" s="260"/>
      <c r="AZ1022" s="260"/>
      <c r="BA1022" s="260"/>
      <c r="BB1022" s="260"/>
    </row>
    <row r="1023" spans="1:54" s="490" customFormat="1" ht="14.25" customHeight="1" thickBot="1">
      <c r="A1023" s="260">
        <v>1904118</v>
      </c>
      <c r="B1023" s="622" t="s">
        <v>4093</v>
      </c>
      <c r="C1023" s="617"/>
      <c r="D1023" s="260" t="s">
        <v>4094</v>
      </c>
      <c r="E1023" s="309"/>
      <c r="F1023" s="669" t="s">
        <v>3248</v>
      </c>
      <c r="G1023" s="309">
        <v>4</v>
      </c>
      <c r="H1023" s="309">
        <v>5</v>
      </c>
      <c r="I1023" s="669" t="s">
        <v>3387</v>
      </c>
      <c r="J1023" s="309">
        <v>5</v>
      </c>
      <c r="K1023" s="312" t="s">
        <v>3239</v>
      </c>
      <c r="L1023" s="313" t="s">
        <v>4271</v>
      </c>
      <c r="M1023" s="589">
        <v>0</v>
      </c>
      <c r="N1023" s="260">
        <v>1</v>
      </c>
      <c r="O1023" s="589">
        <v>0</v>
      </c>
      <c r="P1023" s="260">
        <v>1</v>
      </c>
      <c r="Q1023" s="260">
        <v>1</v>
      </c>
      <c r="R1023" s="414">
        <f t="shared" si="57"/>
        <v>3</v>
      </c>
      <c r="S1023" s="313"/>
      <c r="T1023" s="313"/>
      <c r="U1023" s="313"/>
      <c r="V1023" s="313"/>
      <c r="W1023" s="313"/>
      <c r="X1023" s="313"/>
      <c r="Y1023" s="414"/>
      <c r="Z1023" s="414"/>
      <c r="AA1023" s="414"/>
      <c r="AB1023" s="414"/>
      <c r="AC1023" s="414"/>
      <c r="AD1023" s="414"/>
      <c r="AE1023" s="260"/>
      <c r="AF1023" s="260"/>
      <c r="AG1023" s="260"/>
      <c r="AH1023" s="260"/>
      <c r="AI1023" s="260"/>
      <c r="AJ1023" s="260"/>
      <c r="AK1023" s="260"/>
      <c r="AL1023" s="260"/>
      <c r="AM1023" s="260"/>
      <c r="AN1023" s="260"/>
      <c r="AO1023" s="260"/>
      <c r="AP1023" s="260"/>
      <c r="AQ1023" s="260"/>
      <c r="AR1023" s="260"/>
      <c r="AS1023" s="260"/>
      <c r="AT1023" s="260"/>
      <c r="AU1023" s="260"/>
      <c r="AV1023" s="260"/>
      <c r="AW1023" s="260"/>
      <c r="AX1023" s="260"/>
      <c r="AY1023" s="260"/>
      <c r="AZ1023" s="260"/>
      <c r="BA1023" s="260"/>
      <c r="BB1023" s="260"/>
    </row>
    <row r="1024" spans="1:54" s="490" customFormat="1" ht="14.25" hidden="1" customHeight="1" thickBot="1">
      <c r="A1024" s="260">
        <v>1904119</v>
      </c>
      <c r="B1024" s="617" t="s">
        <v>4105</v>
      </c>
      <c r="C1024" s="617"/>
      <c r="D1024" s="260" t="s">
        <v>4106</v>
      </c>
      <c r="E1024" s="309"/>
      <c r="F1024" s="309" t="s">
        <v>3248</v>
      </c>
      <c r="G1024" s="309">
        <v>6</v>
      </c>
      <c r="H1024" s="309">
        <v>4</v>
      </c>
      <c r="I1024" s="669" t="s">
        <v>3387</v>
      </c>
      <c r="J1024" s="309">
        <v>6</v>
      </c>
      <c r="K1024" s="312" t="s">
        <v>3244</v>
      </c>
      <c r="L1024" s="618" t="s">
        <v>4287</v>
      </c>
      <c r="M1024" s="260">
        <v>0</v>
      </c>
      <c r="N1024" s="260">
        <v>0</v>
      </c>
      <c r="O1024" s="260">
        <v>0</v>
      </c>
      <c r="P1024" s="260">
        <v>0</v>
      </c>
      <c r="Q1024" s="260">
        <v>0</v>
      </c>
      <c r="R1024" s="414">
        <f t="shared" si="57"/>
        <v>0</v>
      </c>
      <c r="S1024" s="618"/>
      <c r="T1024" s="618"/>
      <c r="U1024" s="618"/>
      <c r="V1024" s="618"/>
      <c r="W1024" s="618"/>
      <c r="X1024" s="618"/>
      <c r="Y1024" s="414"/>
      <c r="Z1024" s="414"/>
      <c r="AA1024" s="414"/>
      <c r="AB1024" s="414"/>
      <c r="AC1024" s="414"/>
      <c r="AD1024" s="414"/>
      <c r="AE1024" s="260"/>
      <c r="AF1024" s="260"/>
      <c r="AG1024" s="260"/>
      <c r="AH1024" s="260"/>
      <c r="AI1024" s="260"/>
      <c r="AJ1024" s="260"/>
      <c r="AK1024" s="260"/>
      <c r="AL1024" s="260"/>
      <c r="AM1024" s="260"/>
      <c r="AN1024" s="260"/>
      <c r="AO1024" s="260"/>
      <c r="AP1024" s="260"/>
      <c r="AQ1024" s="260"/>
      <c r="AR1024" s="260"/>
      <c r="AS1024" s="260"/>
      <c r="AT1024" s="260"/>
      <c r="AU1024" s="260"/>
      <c r="AV1024" s="260"/>
      <c r="AW1024" s="260"/>
      <c r="AX1024" s="260"/>
      <c r="AY1024" s="260"/>
      <c r="AZ1024" s="260"/>
      <c r="BA1024" s="260"/>
      <c r="BB1024" s="260"/>
    </row>
    <row r="1025" spans="1:54" s="490" customFormat="1" ht="14.25" hidden="1" customHeight="1" thickBot="1">
      <c r="A1025" s="260">
        <v>1904120</v>
      </c>
      <c r="B1025" s="617" t="s">
        <v>4096</v>
      </c>
      <c r="C1025" s="617"/>
      <c r="D1025" s="260" t="s">
        <v>4097</v>
      </c>
      <c r="E1025" s="309" t="s">
        <v>3359</v>
      </c>
      <c r="F1025" s="309" t="s">
        <v>3248</v>
      </c>
      <c r="G1025" s="309">
        <v>4</v>
      </c>
      <c r="H1025" s="309">
        <v>4</v>
      </c>
      <c r="I1025" s="669" t="s">
        <v>3387</v>
      </c>
      <c r="J1025" s="309">
        <v>6</v>
      </c>
      <c r="K1025" s="312" t="s">
        <v>3249</v>
      </c>
      <c r="L1025" s="618" t="s">
        <v>4343</v>
      </c>
      <c r="M1025" s="589">
        <v>0</v>
      </c>
      <c r="N1025" s="589">
        <v>0</v>
      </c>
      <c r="O1025" s="589">
        <v>0</v>
      </c>
      <c r="P1025" s="589">
        <v>0</v>
      </c>
      <c r="Q1025" s="589">
        <v>0</v>
      </c>
      <c r="R1025" s="414">
        <f t="shared" si="57"/>
        <v>0</v>
      </c>
      <c r="S1025" s="618"/>
      <c r="T1025" s="618"/>
      <c r="U1025" s="618"/>
      <c r="V1025" s="618"/>
      <c r="W1025" s="618"/>
      <c r="X1025" s="618"/>
      <c r="Y1025" s="414"/>
      <c r="Z1025" s="414"/>
      <c r="AA1025" s="414"/>
      <c r="AB1025" s="414"/>
      <c r="AC1025" s="414"/>
      <c r="AD1025" s="414"/>
      <c r="AE1025" s="260"/>
      <c r="AF1025" s="260"/>
      <c r="AG1025" s="260"/>
      <c r="AH1025" s="260"/>
      <c r="AI1025" s="260"/>
      <c r="AJ1025" s="260"/>
      <c r="AK1025" s="260"/>
      <c r="AL1025" s="260"/>
      <c r="AM1025" s="260"/>
      <c r="AN1025" s="260"/>
      <c r="AO1025" s="260"/>
      <c r="AP1025" s="260"/>
      <c r="AQ1025" s="260"/>
      <c r="AR1025" s="260"/>
      <c r="AS1025" s="260"/>
      <c r="AT1025" s="260"/>
      <c r="AU1025" s="260"/>
      <c r="AV1025" s="260"/>
      <c r="AW1025" s="260"/>
      <c r="AX1025" s="260"/>
      <c r="AY1025" s="260"/>
      <c r="AZ1025" s="260"/>
      <c r="BA1025" s="260"/>
      <c r="BB1025" s="260"/>
    </row>
    <row r="1026" spans="1:54" s="490" customFormat="1" ht="14.25" hidden="1" customHeight="1" thickBot="1">
      <c r="A1026" s="260">
        <v>1904121</v>
      </c>
      <c r="B1026" s="617" t="s">
        <v>4098</v>
      </c>
      <c r="C1026" s="617"/>
      <c r="D1026" s="260" t="s">
        <v>4099</v>
      </c>
      <c r="E1026" s="309" t="s">
        <v>3263</v>
      </c>
      <c r="F1026" s="309" t="s">
        <v>3248</v>
      </c>
      <c r="G1026" s="309">
        <v>4</v>
      </c>
      <c r="H1026" s="309">
        <v>5</v>
      </c>
      <c r="I1026" s="669" t="s">
        <v>3387</v>
      </c>
      <c r="J1026" s="309">
        <v>6</v>
      </c>
      <c r="K1026" s="312" t="s">
        <v>3244</v>
      </c>
      <c r="L1026" s="618" t="s">
        <v>4280</v>
      </c>
      <c r="M1026" s="260">
        <v>0</v>
      </c>
      <c r="N1026" s="260">
        <v>0</v>
      </c>
      <c r="O1026" s="260">
        <v>0</v>
      </c>
      <c r="P1026" s="260">
        <v>0</v>
      </c>
      <c r="Q1026" s="260">
        <v>0</v>
      </c>
      <c r="R1026" s="414">
        <f t="shared" si="57"/>
        <v>0</v>
      </c>
      <c r="S1026" s="618"/>
      <c r="T1026" s="618"/>
      <c r="U1026" s="618"/>
      <c r="V1026" s="618"/>
      <c r="W1026" s="618"/>
      <c r="X1026" s="618"/>
      <c r="Y1026" s="414"/>
      <c r="Z1026" s="414"/>
      <c r="AA1026" s="414"/>
      <c r="AB1026" s="414"/>
      <c r="AC1026" s="414"/>
      <c r="AD1026" s="414"/>
      <c r="AE1026" s="260"/>
      <c r="AF1026" s="260"/>
      <c r="AG1026" s="260"/>
      <c r="AH1026" s="260"/>
      <c r="AI1026" s="260"/>
      <c r="AJ1026" s="260"/>
      <c r="AK1026" s="260"/>
      <c r="AL1026" s="260"/>
      <c r="AM1026" s="260"/>
      <c r="AN1026" s="260"/>
      <c r="AO1026" s="260"/>
      <c r="AP1026" s="260"/>
      <c r="AQ1026" s="260"/>
      <c r="AR1026" s="260"/>
      <c r="AS1026" s="260"/>
      <c r="AT1026" s="260"/>
      <c r="AU1026" s="260"/>
      <c r="AV1026" s="260"/>
      <c r="AW1026" s="260"/>
      <c r="AX1026" s="260"/>
      <c r="AY1026" s="260"/>
      <c r="AZ1026" s="260"/>
      <c r="BA1026" s="260"/>
      <c r="BB1026" s="260"/>
    </row>
    <row r="1027" spans="1:54" s="490" customFormat="1" ht="14.25" customHeight="1" thickBot="1">
      <c r="A1027" s="260">
        <v>1904122</v>
      </c>
      <c r="B1027" s="617" t="s">
        <v>4102</v>
      </c>
      <c r="C1027" s="617"/>
      <c r="D1027" s="260" t="s">
        <v>4084</v>
      </c>
      <c r="E1027" s="309" t="s">
        <v>3359</v>
      </c>
      <c r="F1027" s="309" t="s">
        <v>3248</v>
      </c>
      <c r="G1027" s="309">
        <v>5</v>
      </c>
      <c r="H1027" s="309">
        <v>6</v>
      </c>
      <c r="I1027" s="669" t="s">
        <v>3387</v>
      </c>
      <c r="J1027" s="309">
        <v>6</v>
      </c>
      <c r="K1027" s="312" t="s">
        <v>3256</v>
      </c>
      <c r="L1027" s="313" t="s">
        <v>4271</v>
      </c>
      <c r="M1027" s="485">
        <v>0</v>
      </c>
      <c r="N1027" s="260">
        <v>2</v>
      </c>
      <c r="O1027" s="260">
        <v>2</v>
      </c>
      <c r="P1027" s="260">
        <v>1</v>
      </c>
      <c r="Q1027" s="260">
        <v>1</v>
      </c>
      <c r="R1027" s="414">
        <f t="shared" si="57"/>
        <v>6</v>
      </c>
      <c r="S1027" s="313"/>
      <c r="T1027" s="313"/>
      <c r="U1027" s="313"/>
      <c r="V1027" s="313"/>
      <c r="W1027" s="313"/>
      <c r="X1027" s="313"/>
      <c r="Y1027" s="414"/>
      <c r="Z1027" s="414"/>
      <c r="AA1027" s="414"/>
      <c r="AB1027" s="414"/>
      <c r="AC1027" s="414"/>
      <c r="AD1027" s="414"/>
      <c r="AE1027" s="260"/>
      <c r="AF1027" s="260"/>
      <c r="AG1027" s="260"/>
      <c r="AH1027" s="260"/>
      <c r="AI1027" s="260"/>
      <c r="AJ1027" s="260"/>
      <c r="AK1027" s="260"/>
      <c r="AL1027" s="260"/>
      <c r="AM1027" s="260"/>
      <c r="AN1027" s="260"/>
      <c r="AO1027" s="260"/>
      <c r="AP1027" s="260"/>
      <c r="AQ1027" s="260"/>
      <c r="AR1027" s="260"/>
      <c r="AS1027" s="260"/>
      <c r="AT1027" s="260"/>
      <c r="AU1027" s="260"/>
      <c r="AV1027" s="260"/>
      <c r="AW1027" s="260"/>
      <c r="AX1027" s="260"/>
      <c r="AY1027" s="260"/>
      <c r="AZ1027" s="260"/>
      <c r="BA1027" s="260"/>
      <c r="BB1027" s="260"/>
    </row>
    <row r="1028" spans="1:54" s="490" customFormat="1" ht="14.25" customHeight="1" thickBot="1">
      <c r="A1028" s="260">
        <v>1904123</v>
      </c>
      <c r="B1028" s="617" t="s">
        <v>4103</v>
      </c>
      <c r="C1028" s="617"/>
      <c r="D1028" s="260" t="s">
        <v>4104</v>
      </c>
      <c r="E1028" s="309"/>
      <c r="F1028" s="309" t="s">
        <v>3248</v>
      </c>
      <c r="G1028" s="309">
        <v>5</v>
      </c>
      <c r="H1028" s="309">
        <v>6</v>
      </c>
      <c r="I1028" s="669" t="s">
        <v>3387</v>
      </c>
      <c r="J1028" s="309">
        <v>6</v>
      </c>
      <c r="K1028" s="312" t="s">
        <v>3256</v>
      </c>
      <c r="L1028" s="313" t="s">
        <v>4271</v>
      </c>
      <c r="M1028" s="260">
        <v>2</v>
      </c>
      <c r="N1028" s="260">
        <v>2</v>
      </c>
      <c r="O1028" s="260">
        <v>2</v>
      </c>
      <c r="P1028" s="260">
        <v>0</v>
      </c>
      <c r="Q1028" s="260">
        <v>0</v>
      </c>
      <c r="R1028" s="414">
        <f t="shared" si="57"/>
        <v>6</v>
      </c>
      <c r="S1028" s="313"/>
      <c r="T1028" s="313"/>
      <c r="U1028" s="313"/>
      <c r="V1028" s="313"/>
      <c r="W1028" s="313"/>
      <c r="X1028" s="313"/>
      <c r="Y1028" s="414"/>
      <c r="Z1028" s="414"/>
      <c r="AA1028" s="414"/>
      <c r="AB1028" s="414"/>
      <c r="AC1028" s="414"/>
      <c r="AD1028" s="414"/>
      <c r="AE1028" s="260"/>
      <c r="AF1028" s="260"/>
      <c r="AG1028" s="260"/>
      <c r="AH1028" s="260"/>
      <c r="AI1028" s="260"/>
      <c r="AJ1028" s="260"/>
      <c r="AK1028" s="260"/>
      <c r="AL1028" s="260"/>
      <c r="AM1028" s="260"/>
      <c r="AN1028" s="260"/>
      <c r="AO1028" s="260"/>
      <c r="AP1028" s="260"/>
      <c r="AQ1028" s="260"/>
      <c r="AR1028" s="260"/>
      <c r="AS1028" s="260"/>
      <c r="AT1028" s="260"/>
      <c r="AU1028" s="260"/>
      <c r="AV1028" s="260"/>
      <c r="AW1028" s="260"/>
      <c r="AX1028" s="260"/>
      <c r="AY1028" s="260"/>
      <c r="AZ1028" s="260"/>
      <c r="BA1028" s="260"/>
      <c r="BB1028" s="260"/>
    </row>
    <row r="1029" spans="1:54" s="490" customFormat="1" ht="13.5" hidden="1" customHeight="1" thickBot="1">
      <c r="A1029" s="260">
        <v>1904124</v>
      </c>
      <c r="B1029" s="617" t="s">
        <v>4100</v>
      </c>
      <c r="C1029" s="617"/>
      <c r="D1029" s="260" t="s">
        <v>4101</v>
      </c>
      <c r="E1029" s="309"/>
      <c r="F1029" s="309" t="s">
        <v>3248</v>
      </c>
      <c r="G1029" s="309">
        <v>4</v>
      </c>
      <c r="H1029" s="309">
        <v>7</v>
      </c>
      <c r="I1029" s="309" t="s">
        <v>3387</v>
      </c>
      <c r="J1029" s="309">
        <v>6</v>
      </c>
      <c r="K1029" s="312" t="s">
        <v>3244</v>
      </c>
      <c r="L1029" s="618" t="s">
        <v>4280</v>
      </c>
      <c r="M1029" s="260">
        <v>0</v>
      </c>
      <c r="N1029" s="260">
        <v>0</v>
      </c>
      <c r="O1029" s="260">
        <v>0</v>
      </c>
      <c r="P1029" s="260">
        <v>0</v>
      </c>
      <c r="Q1029" s="260">
        <v>0</v>
      </c>
      <c r="R1029" s="414">
        <f t="shared" si="57"/>
        <v>0</v>
      </c>
      <c r="S1029" s="618"/>
      <c r="T1029" s="618"/>
      <c r="U1029" s="618"/>
      <c r="V1029" s="618"/>
      <c r="W1029" s="618"/>
      <c r="X1029" s="618"/>
      <c r="Y1029" s="414"/>
      <c r="Z1029" s="414"/>
      <c r="AA1029" s="414"/>
      <c r="AB1029" s="414"/>
      <c r="AC1029" s="414"/>
      <c r="AD1029" s="414"/>
      <c r="AE1029" s="260"/>
      <c r="AF1029" s="260"/>
      <c r="AG1029" s="260"/>
      <c r="AH1029" s="260"/>
      <c r="AI1029" s="260"/>
      <c r="AJ1029" s="260"/>
      <c r="AK1029" s="260"/>
      <c r="AL1029" s="260"/>
      <c r="AM1029" s="260"/>
      <c r="AN1029" s="260"/>
      <c r="AO1029" s="260"/>
      <c r="AP1029" s="260"/>
      <c r="AQ1029" s="260"/>
      <c r="AR1029" s="260"/>
      <c r="AS1029" s="260"/>
      <c r="AT1029" s="260"/>
      <c r="AU1029" s="260"/>
      <c r="AV1029" s="260"/>
      <c r="AW1029" s="260"/>
      <c r="AX1029" s="260"/>
      <c r="AY1029" s="260"/>
      <c r="AZ1029" s="260"/>
      <c r="BA1029" s="260"/>
      <c r="BB1029" s="260"/>
    </row>
    <row r="1030" spans="1:54" s="490" customFormat="1" ht="14.25" hidden="1" customHeight="1" thickBot="1">
      <c r="A1030" s="260">
        <v>1904125</v>
      </c>
      <c r="B1030" s="617" t="s">
        <v>4107</v>
      </c>
      <c r="C1030" s="617"/>
      <c r="D1030" s="260" t="s">
        <v>4108</v>
      </c>
      <c r="E1030" s="309"/>
      <c r="F1030" s="309" t="s">
        <v>3248</v>
      </c>
      <c r="G1030" s="309">
        <v>3</v>
      </c>
      <c r="H1030" s="309">
        <v>5</v>
      </c>
      <c r="I1030" s="669" t="s">
        <v>3387</v>
      </c>
      <c r="J1030" s="309">
        <v>7</v>
      </c>
      <c r="K1030" s="312" t="s">
        <v>3249</v>
      </c>
      <c r="L1030" s="618" t="s">
        <v>5033</v>
      </c>
      <c r="M1030" s="589">
        <v>0</v>
      </c>
      <c r="N1030" s="589">
        <v>0</v>
      </c>
      <c r="O1030" s="589">
        <v>0</v>
      </c>
      <c r="P1030" s="589">
        <v>0</v>
      </c>
      <c r="Q1030" s="260">
        <v>0</v>
      </c>
      <c r="R1030" s="414">
        <f t="shared" si="57"/>
        <v>0</v>
      </c>
      <c r="S1030" s="618"/>
      <c r="T1030" s="618"/>
      <c r="U1030" s="618"/>
      <c r="V1030" s="618"/>
      <c r="W1030" s="618"/>
      <c r="X1030" s="618"/>
      <c r="Y1030" s="414"/>
      <c r="Z1030" s="414"/>
      <c r="AA1030" s="414"/>
      <c r="AB1030" s="414"/>
      <c r="AC1030" s="414"/>
      <c r="AD1030" s="414"/>
      <c r="AE1030" s="260"/>
      <c r="AF1030" s="260"/>
      <c r="AG1030" s="260"/>
      <c r="AH1030" s="260"/>
      <c r="AI1030" s="260"/>
      <c r="AJ1030" s="260"/>
      <c r="AK1030" s="260"/>
      <c r="AL1030" s="260"/>
      <c r="AM1030" s="260"/>
      <c r="AN1030" s="260"/>
      <c r="AO1030" s="260"/>
      <c r="AP1030" s="260"/>
      <c r="AQ1030" s="260"/>
      <c r="AR1030" s="260"/>
      <c r="AS1030" s="260"/>
      <c r="AT1030" s="260"/>
      <c r="AU1030" s="260"/>
      <c r="AV1030" s="260"/>
      <c r="AW1030" s="260"/>
      <c r="AX1030" s="260"/>
      <c r="AY1030" s="260"/>
      <c r="AZ1030" s="260"/>
      <c r="BA1030" s="260"/>
      <c r="BB1030" s="260"/>
    </row>
    <row r="1031" spans="1:54" s="490" customFormat="1" ht="14.25" customHeight="1" thickBot="1">
      <c r="A1031" s="260">
        <v>1904126</v>
      </c>
      <c r="B1031" s="692" t="s">
        <v>4606</v>
      </c>
      <c r="C1031" s="643"/>
      <c r="D1031" s="294" t="s">
        <v>4113</v>
      </c>
      <c r="E1031" s="309"/>
      <c r="F1031" s="669" t="s">
        <v>3248</v>
      </c>
      <c r="G1031" s="669">
        <v>6</v>
      </c>
      <c r="H1031" s="669">
        <v>6</v>
      </c>
      <c r="I1031" s="669" t="s">
        <v>3387</v>
      </c>
      <c r="J1031" s="669">
        <v>7</v>
      </c>
      <c r="K1031" s="312" t="s">
        <v>3239</v>
      </c>
      <c r="L1031" s="313" t="s">
        <v>4271</v>
      </c>
      <c r="M1031" s="589">
        <v>0</v>
      </c>
      <c r="N1031" s="589">
        <v>0</v>
      </c>
      <c r="O1031" s="260">
        <v>1</v>
      </c>
      <c r="P1031" s="589">
        <v>0</v>
      </c>
      <c r="Q1031" s="260">
        <v>1</v>
      </c>
      <c r="R1031" s="414">
        <f t="shared" si="57"/>
        <v>2</v>
      </c>
      <c r="S1031" s="313"/>
      <c r="T1031" s="313"/>
      <c r="U1031" s="313"/>
      <c r="V1031" s="313"/>
      <c r="W1031" s="313"/>
      <c r="X1031" s="313"/>
      <c r="Y1031" s="414"/>
      <c r="Z1031" s="414"/>
      <c r="AA1031" s="414"/>
      <c r="AB1031" s="414"/>
      <c r="AC1031" s="414"/>
      <c r="AD1031" s="414"/>
      <c r="AE1031" s="260"/>
      <c r="AF1031" s="260"/>
      <c r="AG1031" s="260"/>
      <c r="AH1031" s="260"/>
      <c r="AI1031" s="260"/>
      <c r="AJ1031" s="260"/>
      <c r="AK1031" s="260"/>
      <c r="AL1031" s="260"/>
      <c r="AM1031" s="260"/>
      <c r="AN1031" s="260"/>
      <c r="AO1031" s="260"/>
      <c r="AP1031" s="260"/>
      <c r="AQ1031" s="260"/>
      <c r="AR1031" s="260"/>
      <c r="AS1031" s="260"/>
      <c r="AT1031" s="260"/>
      <c r="AU1031" s="260"/>
      <c r="AV1031" s="260"/>
      <c r="AW1031" s="260"/>
      <c r="AX1031" s="260"/>
      <c r="AY1031" s="260"/>
      <c r="AZ1031" s="260"/>
      <c r="BA1031" s="260"/>
      <c r="BB1031" s="260"/>
    </row>
    <row r="1032" spans="1:54" s="490" customFormat="1" ht="14.25" hidden="1" customHeight="1" thickBot="1">
      <c r="A1032" s="260">
        <v>1904127</v>
      </c>
      <c r="B1032" s="643" t="s">
        <v>4109</v>
      </c>
      <c r="C1032" s="643"/>
      <c r="D1032" s="294" t="s">
        <v>4110</v>
      </c>
      <c r="E1032" s="309"/>
      <c r="F1032" s="669" t="s">
        <v>3248</v>
      </c>
      <c r="G1032" s="669">
        <v>3</v>
      </c>
      <c r="H1032" s="669">
        <v>7</v>
      </c>
      <c r="I1032" s="669" t="s">
        <v>3387</v>
      </c>
      <c r="J1032" s="669">
        <v>7</v>
      </c>
      <c r="K1032" s="312" t="s">
        <v>3249</v>
      </c>
      <c r="L1032" s="313" t="s">
        <v>4271</v>
      </c>
      <c r="M1032" s="589">
        <v>0</v>
      </c>
      <c r="N1032" s="589">
        <v>0</v>
      </c>
      <c r="O1032" s="260">
        <v>1</v>
      </c>
      <c r="P1032" s="589">
        <v>0</v>
      </c>
      <c r="Q1032" s="260">
        <v>0</v>
      </c>
      <c r="R1032" s="414">
        <f t="shared" si="57"/>
        <v>0</v>
      </c>
      <c r="S1032" s="313"/>
      <c r="T1032" s="313"/>
      <c r="U1032" s="313"/>
      <c r="V1032" s="313"/>
      <c r="W1032" s="313"/>
      <c r="X1032" s="313"/>
      <c r="Y1032" s="414"/>
      <c r="Z1032" s="414"/>
      <c r="AA1032" s="414"/>
      <c r="AB1032" s="414"/>
      <c r="AC1032" s="414"/>
      <c r="AD1032" s="414"/>
      <c r="AE1032" s="260"/>
      <c r="AF1032" s="260"/>
      <c r="AG1032" s="260"/>
      <c r="AH1032" s="260"/>
      <c r="AI1032" s="260"/>
      <c r="AJ1032" s="260"/>
      <c r="AK1032" s="260"/>
      <c r="AL1032" s="260"/>
      <c r="AM1032" s="260"/>
      <c r="AN1032" s="260"/>
      <c r="AO1032" s="260"/>
      <c r="AP1032" s="260"/>
      <c r="AQ1032" s="260"/>
      <c r="AR1032" s="260"/>
      <c r="AS1032" s="260"/>
      <c r="AT1032" s="260"/>
      <c r="AU1032" s="260"/>
      <c r="AV1032" s="260"/>
      <c r="AW1032" s="260"/>
      <c r="AX1032" s="260"/>
      <c r="AY1032" s="260"/>
      <c r="AZ1032" s="260"/>
      <c r="BA1032" s="260"/>
      <c r="BB1032" s="260"/>
    </row>
    <row r="1033" spans="1:54" s="490" customFormat="1" ht="14.25" hidden="1" customHeight="1" thickBot="1">
      <c r="A1033" s="260">
        <v>1904128</v>
      </c>
      <c r="B1033" s="643" t="s">
        <v>4111</v>
      </c>
      <c r="C1033" s="643"/>
      <c r="D1033" s="294" t="s">
        <v>4112</v>
      </c>
      <c r="E1033" s="309"/>
      <c r="F1033" s="669" t="s">
        <v>3248</v>
      </c>
      <c r="G1033" s="669">
        <v>5</v>
      </c>
      <c r="H1033" s="669">
        <v>8</v>
      </c>
      <c r="I1033" s="669" t="s">
        <v>3387</v>
      </c>
      <c r="J1033" s="669">
        <v>7</v>
      </c>
      <c r="K1033" s="312" t="s">
        <v>3249</v>
      </c>
      <c r="L1033" s="313" t="s">
        <v>4271</v>
      </c>
      <c r="M1033" s="260">
        <v>2</v>
      </c>
      <c r="N1033" s="260">
        <v>0</v>
      </c>
      <c r="O1033" s="260">
        <v>0</v>
      </c>
      <c r="P1033" s="589">
        <v>0</v>
      </c>
      <c r="Q1033" s="260">
        <v>0</v>
      </c>
      <c r="R1033" s="414">
        <f t="shared" si="57"/>
        <v>0</v>
      </c>
      <c r="S1033" s="313"/>
      <c r="T1033" s="313"/>
      <c r="U1033" s="313"/>
      <c r="V1033" s="313"/>
      <c r="W1033" s="313"/>
      <c r="X1033" s="313"/>
      <c r="Y1033" s="414"/>
      <c r="Z1033" s="414"/>
      <c r="AA1033" s="414"/>
      <c r="AB1033" s="414"/>
      <c r="AC1033" s="414"/>
      <c r="AD1033" s="414"/>
      <c r="AE1033" s="260"/>
      <c r="AF1033" s="260"/>
      <c r="AG1033" s="260"/>
      <c r="AH1033" s="260"/>
      <c r="AI1033" s="260"/>
      <c r="AJ1033" s="260"/>
      <c r="AK1033" s="260"/>
      <c r="AL1033" s="260"/>
      <c r="AM1033" s="260"/>
      <c r="AN1033" s="260"/>
      <c r="AO1033" s="260"/>
      <c r="AP1033" s="260"/>
      <c r="AQ1033" s="260"/>
      <c r="AR1033" s="260"/>
      <c r="AS1033" s="260"/>
      <c r="AT1033" s="260"/>
      <c r="AU1033" s="260"/>
      <c r="AV1033" s="260"/>
      <c r="AW1033" s="260"/>
      <c r="AX1033" s="260"/>
      <c r="AY1033" s="260"/>
      <c r="AZ1033" s="260"/>
      <c r="BA1033" s="260"/>
      <c r="BB1033" s="260"/>
    </row>
    <row r="1034" spans="1:54" s="490" customFormat="1" ht="14.25" customHeight="1" thickBot="1">
      <c r="A1034" s="260">
        <v>1904129</v>
      </c>
      <c r="B1034" s="643" t="s">
        <v>4118</v>
      </c>
      <c r="C1034" s="643"/>
      <c r="D1034" s="294" t="s">
        <v>4119</v>
      </c>
      <c r="E1034" s="309" t="s">
        <v>3269</v>
      </c>
      <c r="F1034" s="669" t="s">
        <v>3248</v>
      </c>
      <c r="G1034" s="669">
        <v>6</v>
      </c>
      <c r="H1034" s="669">
        <v>6</v>
      </c>
      <c r="I1034" s="669" t="s">
        <v>3387</v>
      </c>
      <c r="J1034" s="669">
        <v>8</v>
      </c>
      <c r="K1034" s="312" t="s">
        <v>3256</v>
      </c>
      <c r="L1034" s="313" t="s">
        <v>4271</v>
      </c>
      <c r="M1034" s="260">
        <v>0</v>
      </c>
      <c r="N1034" s="260">
        <v>1</v>
      </c>
      <c r="O1034" s="260">
        <v>1</v>
      </c>
      <c r="P1034" s="260">
        <v>1</v>
      </c>
      <c r="Q1034" s="260">
        <v>2</v>
      </c>
      <c r="R1034" s="414">
        <f t="shared" ref="R1034:R1040" si="58">SUBTOTAL(9,M1034:Q1034)</f>
        <v>5</v>
      </c>
      <c r="S1034" s="313"/>
      <c r="T1034" s="313"/>
      <c r="U1034" s="313"/>
      <c r="V1034" s="313"/>
      <c r="W1034" s="313"/>
      <c r="X1034" s="313"/>
      <c r="Y1034" s="414"/>
      <c r="Z1034" s="414"/>
      <c r="AA1034" s="414"/>
      <c r="AB1034" s="414"/>
      <c r="AC1034" s="414"/>
      <c r="AD1034" s="414"/>
      <c r="AE1034" s="260"/>
      <c r="AF1034" s="260"/>
      <c r="AG1034" s="260"/>
      <c r="AH1034" s="260"/>
      <c r="AI1034" s="260"/>
      <c r="AJ1034" s="260"/>
      <c r="AK1034" s="260"/>
      <c r="AL1034" s="260"/>
      <c r="AM1034" s="260"/>
      <c r="AN1034" s="260"/>
      <c r="AO1034" s="260"/>
      <c r="AP1034" s="260"/>
      <c r="AQ1034" s="260"/>
      <c r="AR1034" s="260"/>
      <c r="AS1034" s="260"/>
      <c r="AT1034" s="260"/>
      <c r="AU1034" s="260"/>
      <c r="AV1034" s="260"/>
      <c r="AW1034" s="260"/>
      <c r="AX1034" s="260"/>
      <c r="AY1034" s="260"/>
      <c r="AZ1034" s="260"/>
      <c r="BA1034" s="260"/>
      <c r="BB1034" s="260"/>
    </row>
    <row r="1035" spans="1:54" s="490" customFormat="1" ht="14.25" hidden="1" customHeight="1" thickBot="1">
      <c r="A1035" s="260">
        <v>1904130</v>
      </c>
      <c r="B1035" s="643" t="s">
        <v>4116</v>
      </c>
      <c r="C1035" s="643"/>
      <c r="D1035" s="294" t="s">
        <v>4117</v>
      </c>
      <c r="E1035" s="309"/>
      <c r="F1035" s="669" t="s">
        <v>3248</v>
      </c>
      <c r="G1035" s="669">
        <v>4</v>
      </c>
      <c r="H1035" s="669">
        <v>4</v>
      </c>
      <c r="I1035" s="669" t="s">
        <v>3387</v>
      </c>
      <c r="J1035" s="669">
        <v>8</v>
      </c>
      <c r="K1035" s="312" t="s">
        <v>3244</v>
      </c>
      <c r="L1035" s="618" t="s">
        <v>4280</v>
      </c>
      <c r="M1035" s="260">
        <v>0</v>
      </c>
      <c r="N1035" s="260">
        <v>0</v>
      </c>
      <c r="O1035" s="260">
        <v>0</v>
      </c>
      <c r="P1035" s="260">
        <v>0</v>
      </c>
      <c r="Q1035" s="260">
        <v>0</v>
      </c>
      <c r="R1035" s="414">
        <f t="shared" si="58"/>
        <v>0</v>
      </c>
      <c r="S1035" s="618"/>
      <c r="T1035" s="618"/>
      <c r="U1035" s="618"/>
      <c r="V1035" s="618"/>
      <c r="W1035" s="618"/>
      <c r="X1035" s="618"/>
      <c r="Y1035" s="414"/>
      <c r="Z1035" s="414"/>
      <c r="AA1035" s="414"/>
      <c r="AB1035" s="414"/>
      <c r="AC1035" s="414"/>
      <c r="AD1035" s="414"/>
      <c r="AE1035" s="260"/>
      <c r="AF1035" s="260"/>
      <c r="AG1035" s="260"/>
      <c r="AH1035" s="260"/>
      <c r="AI1035" s="260"/>
      <c r="AJ1035" s="260"/>
      <c r="AK1035" s="260"/>
      <c r="AL1035" s="260"/>
      <c r="AM1035" s="260"/>
      <c r="AN1035" s="260"/>
      <c r="AO1035" s="260"/>
      <c r="AP1035" s="260"/>
      <c r="AQ1035" s="260"/>
      <c r="AR1035" s="260"/>
      <c r="AS1035" s="260"/>
      <c r="AT1035" s="260"/>
      <c r="AU1035" s="260"/>
      <c r="AV1035" s="260"/>
      <c r="AW1035" s="260"/>
      <c r="AX1035" s="260"/>
      <c r="AY1035" s="260"/>
      <c r="AZ1035" s="260"/>
      <c r="BA1035" s="260"/>
      <c r="BB1035" s="260"/>
    </row>
    <row r="1036" spans="1:54" s="490" customFormat="1" ht="14.25" customHeight="1" thickBot="1">
      <c r="A1036" s="260">
        <v>1904131</v>
      </c>
      <c r="B1036" s="643" t="s">
        <v>4120</v>
      </c>
      <c r="C1036" s="643"/>
      <c r="D1036" s="294" t="s">
        <v>4121</v>
      </c>
      <c r="E1036" s="309"/>
      <c r="F1036" s="669" t="s">
        <v>3248</v>
      </c>
      <c r="G1036" s="669">
        <v>6</v>
      </c>
      <c r="H1036" s="669">
        <v>6</v>
      </c>
      <c r="I1036" s="669" t="s">
        <v>3387</v>
      </c>
      <c r="J1036" s="669">
        <v>8</v>
      </c>
      <c r="K1036" s="312" t="s">
        <v>3239</v>
      </c>
      <c r="L1036" s="313" t="s">
        <v>4271</v>
      </c>
      <c r="M1036" s="260">
        <v>1</v>
      </c>
      <c r="N1036" s="260">
        <v>1</v>
      </c>
      <c r="O1036" s="260">
        <v>1</v>
      </c>
      <c r="P1036" s="260">
        <v>1</v>
      </c>
      <c r="Q1036" s="260">
        <v>1</v>
      </c>
      <c r="R1036" s="414">
        <f t="shared" si="58"/>
        <v>5</v>
      </c>
      <c r="S1036" s="313"/>
      <c r="T1036" s="313"/>
      <c r="U1036" s="313"/>
      <c r="V1036" s="313"/>
      <c r="W1036" s="313"/>
      <c r="X1036" s="313"/>
      <c r="Y1036" s="414"/>
      <c r="Z1036" s="414"/>
      <c r="AA1036" s="414"/>
      <c r="AB1036" s="414"/>
      <c r="AC1036" s="414"/>
      <c r="AD1036" s="414"/>
      <c r="AE1036" s="260"/>
      <c r="AF1036" s="260"/>
      <c r="AG1036" s="260"/>
      <c r="AH1036" s="260"/>
      <c r="AI1036" s="260"/>
      <c r="AJ1036" s="260"/>
      <c r="AK1036" s="260"/>
      <c r="AL1036" s="260"/>
      <c r="AM1036" s="260"/>
      <c r="AN1036" s="260"/>
      <c r="AO1036" s="260"/>
      <c r="AP1036" s="260"/>
      <c r="AQ1036" s="260"/>
      <c r="AR1036" s="260"/>
      <c r="AS1036" s="260"/>
      <c r="AT1036" s="260"/>
      <c r="AU1036" s="260"/>
      <c r="AV1036" s="260"/>
      <c r="AW1036" s="260"/>
      <c r="AX1036" s="260"/>
      <c r="AY1036" s="260"/>
      <c r="AZ1036" s="260"/>
      <c r="BA1036" s="260"/>
      <c r="BB1036" s="260"/>
    </row>
    <row r="1037" spans="1:54" s="490" customFormat="1" ht="14.25" customHeight="1" thickBot="1">
      <c r="A1037" s="260">
        <v>1904132</v>
      </c>
      <c r="B1037" s="622" t="s">
        <v>4306</v>
      </c>
      <c r="C1037" s="617"/>
      <c r="D1037" s="294" t="s">
        <v>4122</v>
      </c>
      <c r="E1037" s="309"/>
      <c r="F1037" s="669" t="s">
        <v>3248</v>
      </c>
      <c r="G1037" s="669">
        <v>7</v>
      </c>
      <c r="H1037" s="669">
        <v>7</v>
      </c>
      <c r="I1037" s="669" t="s">
        <v>3387</v>
      </c>
      <c r="J1037" s="669">
        <v>8</v>
      </c>
      <c r="K1037" s="312" t="s">
        <v>3239</v>
      </c>
      <c r="L1037" s="313" t="s">
        <v>4271</v>
      </c>
      <c r="M1037" s="260">
        <v>1</v>
      </c>
      <c r="N1037" s="260">
        <v>1</v>
      </c>
      <c r="O1037" s="589">
        <v>0</v>
      </c>
      <c r="P1037" s="260">
        <v>1</v>
      </c>
      <c r="Q1037" s="260">
        <v>1</v>
      </c>
      <c r="R1037" s="414">
        <f t="shared" si="58"/>
        <v>4</v>
      </c>
      <c r="S1037" s="313"/>
      <c r="T1037" s="313"/>
      <c r="U1037" s="313"/>
      <c r="V1037" s="313"/>
      <c r="W1037" s="313"/>
      <c r="X1037" s="313"/>
      <c r="Y1037" s="414"/>
      <c r="Z1037" s="414"/>
      <c r="AA1037" s="414"/>
      <c r="AB1037" s="414"/>
      <c r="AC1037" s="414"/>
      <c r="AD1037" s="414"/>
      <c r="AE1037" s="260"/>
      <c r="AF1037" s="260"/>
      <c r="AG1037" s="260"/>
      <c r="AH1037" s="260"/>
      <c r="AI1037" s="260"/>
      <c r="AJ1037" s="260"/>
      <c r="AK1037" s="260"/>
      <c r="AL1037" s="260"/>
      <c r="AM1037" s="260"/>
      <c r="AN1037" s="260"/>
      <c r="AO1037" s="260"/>
      <c r="AP1037" s="260"/>
      <c r="AQ1037" s="260"/>
      <c r="AR1037" s="260"/>
      <c r="AS1037" s="260"/>
      <c r="AT1037" s="260"/>
      <c r="AU1037" s="260"/>
      <c r="AV1037" s="260"/>
      <c r="AW1037" s="260"/>
      <c r="AX1037" s="260"/>
      <c r="AY1037" s="260"/>
      <c r="AZ1037" s="260"/>
      <c r="BA1037" s="260"/>
      <c r="BB1037" s="260"/>
    </row>
    <row r="1038" spans="1:54" s="490" customFormat="1" ht="14.25" customHeight="1" thickBot="1">
      <c r="A1038" s="260">
        <v>1904133</v>
      </c>
      <c r="B1038" s="643" t="s">
        <v>4114</v>
      </c>
      <c r="C1038" s="643"/>
      <c r="D1038" s="294" t="s">
        <v>4115</v>
      </c>
      <c r="E1038" s="309"/>
      <c r="F1038" s="669" t="s">
        <v>3248</v>
      </c>
      <c r="G1038" s="669">
        <v>3</v>
      </c>
      <c r="H1038" s="669">
        <v>12</v>
      </c>
      <c r="I1038" s="669" t="s">
        <v>3387</v>
      </c>
      <c r="J1038" s="669">
        <v>8</v>
      </c>
      <c r="K1038" s="312" t="s">
        <v>3256</v>
      </c>
      <c r="L1038" s="313" t="s">
        <v>4271</v>
      </c>
      <c r="M1038" s="260">
        <v>2</v>
      </c>
      <c r="N1038" s="260">
        <v>2</v>
      </c>
      <c r="O1038" s="260">
        <v>2</v>
      </c>
      <c r="P1038" s="260">
        <v>2</v>
      </c>
      <c r="Q1038" s="260">
        <v>1</v>
      </c>
      <c r="R1038" s="414">
        <f t="shared" si="58"/>
        <v>9</v>
      </c>
      <c r="S1038" s="313"/>
      <c r="T1038" s="313"/>
      <c r="U1038" s="313"/>
      <c r="V1038" s="313"/>
      <c r="W1038" s="313"/>
      <c r="X1038" s="313"/>
      <c r="Y1038" s="414"/>
      <c r="Z1038" s="414"/>
      <c r="AA1038" s="414"/>
      <c r="AB1038" s="414"/>
      <c r="AC1038" s="414"/>
      <c r="AD1038" s="414"/>
      <c r="AE1038" s="260"/>
      <c r="AF1038" s="260"/>
      <c r="AG1038" s="260"/>
      <c r="AH1038" s="260"/>
      <c r="AI1038" s="260"/>
      <c r="AJ1038" s="260"/>
      <c r="AK1038" s="260"/>
      <c r="AL1038" s="260"/>
      <c r="AM1038" s="260"/>
      <c r="AN1038" s="260"/>
      <c r="AO1038" s="260"/>
      <c r="AP1038" s="260"/>
      <c r="AQ1038" s="260"/>
      <c r="AR1038" s="260"/>
      <c r="AS1038" s="260"/>
      <c r="AT1038" s="260"/>
      <c r="AU1038" s="260"/>
      <c r="AV1038" s="260"/>
      <c r="AW1038" s="260"/>
      <c r="AX1038" s="260"/>
      <c r="AY1038" s="260"/>
      <c r="AZ1038" s="260"/>
      <c r="BA1038" s="260"/>
      <c r="BB1038" s="260"/>
    </row>
    <row r="1039" spans="1:54" customFormat="1" ht="14.25" hidden="1" customHeight="1" thickBot="1">
      <c r="A1039" s="260">
        <v>1904134</v>
      </c>
      <c r="B1039" s="643" t="s">
        <v>4123</v>
      </c>
      <c r="C1039" s="643"/>
      <c r="D1039" s="294" t="s">
        <v>3419</v>
      </c>
      <c r="E1039" s="309"/>
      <c r="F1039" s="669" t="s">
        <v>3248</v>
      </c>
      <c r="G1039" s="669">
        <v>9</v>
      </c>
      <c r="H1039" s="669">
        <v>9</v>
      </c>
      <c r="I1039" s="669" t="s">
        <v>3387</v>
      </c>
      <c r="J1039" s="669">
        <v>9</v>
      </c>
      <c r="K1039" s="312" t="s">
        <v>3244</v>
      </c>
      <c r="L1039" s="618" t="s">
        <v>4280</v>
      </c>
      <c r="M1039" s="260">
        <v>0</v>
      </c>
      <c r="N1039" s="260">
        <v>0</v>
      </c>
      <c r="O1039" s="260">
        <v>0</v>
      </c>
      <c r="P1039" s="260">
        <v>0</v>
      </c>
      <c r="Q1039" s="260">
        <v>0</v>
      </c>
      <c r="R1039" s="414">
        <f t="shared" si="58"/>
        <v>0</v>
      </c>
      <c r="S1039" s="618"/>
      <c r="T1039" s="618"/>
      <c r="U1039" s="618"/>
      <c r="V1039" s="618"/>
      <c r="W1039" s="618"/>
      <c r="X1039" s="618"/>
      <c r="Y1039" s="414"/>
      <c r="Z1039" s="414"/>
      <c r="AA1039" s="414"/>
      <c r="AB1039" s="414"/>
      <c r="AC1039" s="414"/>
      <c r="AD1039" s="414"/>
      <c r="AE1039" s="260"/>
      <c r="AF1039" s="260"/>
      <c r="AG1039" s="260"/>
      <c r="AH1039" s="260"/>
      <c r="AI1039" s="260"/>
      <c r="AJ1039" s="260"/>
      <c r="AK1039" s="260"/>
      <c r="AL1039" s="260"/>
      <c r="AM1039" s="260"/>
      <c r="AN1039" s="260"/>
      <c r="AO1039" s="260"/>
      <c r="AP1039" s="260"/>
      <c r="AQ1039" s="260"/>
      <c r="AR1039" s="260"/>
      <c r="AS1039" s="260"/>
      <c r="AT1039" s="260"/>
      <c r="AU1039" s="260"/>
      <c r="AV1039" s="260"/>
      <c r="AW1039" s="260"/>
      <c r="AX1039" s="260"/>
      <c r="AY1039" s="260"/>
      <c r="AZ1039" s="260"/>
      <c r="BA1039" s="260"/>
      <c r="BB1039" s="260"/>
    </row>
    <row r="1040" spans="1:54" customFormat="1" ht="14.25" customHeight="1" thickBot="1">
      <c r="A1040" s="260">
        <v>1904135</v>
      </c>
      <c r="B1040" s="643" t="s">
        <v>4124</v>
      </c>
      <c r="C1040" s="643"/>
      <c r="D1040" s="294" t="s">
        <v>4125</v>
      </c>
      <c r="E1040" s="309"/>
      <c r="F1040" s="669" t="s">
        <v>3248</v>
      </c>
      <c r="G1040" s="669">
        <v>6</v>
      </c>
      <c r="H1040" s="669">
        <v>6</v>
      </c>
      <c r="I1040" s="669" t="s">
        <v>3387</v>
      </c>
      <c r="J1040" s="669">
        <v>10</v>
      </c>
      <c r="K1040" s="312" t="s">
        <v>3256</v>
      </c>
      <c r="L1040" s="313" t="s">
        <v>4271</v>
      </c>
      <c r="M1040" s="260">
        <v>2</v>
      </c>
      <c r="N1040" s="260">
        <v>1</v>
      </c>
      <c r="O1040" s="260">
        <v>1</v>
      </c>
      <c r="P1040" s="260">
        <v>0</v>
      </c>
      <c r="Q1040" s="260">
        <v>2</v>
      </c>
      <c r="R1040" s="414">
        <f t="shared" si="58"/>
        <v>6</v>
      </c>
      <c r="S1040" s="313"/>
      <c r="T1040" s="313"/>
      <c r="U1040" s="313"/>
      <c r="V1040" s="313"/>
      <c r="W1040" s="313"/>
      <c r="X1040" s="313"/>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customFormat="1" ht="27.75" customHeight="1" thickBot="1">
      <c r="A1041" s="553">
        <v>1101</v>
      </c>
      <c r="B1041" s="554" t="s">
        <v>251</v>
      </c>
      <c r="C1041" s="554"/>
      <c r="D1041" s="555" t="s">
        <v>252</v>
      </c>
      <c r="E1041" s="550"/>
      <c r="F1041" s="556" t="s">
        <v>253</v>
      </c>
      <c r="G1041" s="557"/>
      <c r="H1041" s="557"/>
      <c r="I1041" s="725" t="s">
        <v>254</v>
      </c>
      <c r="J1041" s="557">
        <v>0</v>
      </c>
      <c r="K1041" s="558" t="s">
        <v>255</v>
      </c>
      <c r="L1041" s="558" t="s">
        <v>256</v>
      </c>
      <c r="M1041" s="553">
        <v>0</v>
      </c>
      <c r="N1041" s="553">
        <v>0</v>
      </c>
      <c r="O1041" s="553">
        <v>0</v>
      </c>
      <c r="P1041" s="553">
        <v>0</v>
      </c>
      <c r="Q1041" s="553">
        <v>0</v>
      </c>
      <c r="R1041" s="549">
        <f t="shared" ref="R1041:R1075" si="59">SUM(M1041:Q1041)</f>
        <v>0</v>
      </c>
      <c r="S1041" s="558"/>
      <c r="T1041" s="558"/>
      <c r="U1041" s="558"/>
      <c r="V1041" s="558"/>
      <c r="W1041" s="558"/>
      <c r="X1041" s="558"/>
      <c r="Y1041" s="549"/>
      <c r="Z1041" s="549"/>
      <c r="AA1041" s="549"/>
      <c r="AB1041" s="549"/>
      <c r="AC1041" s="549"/>
      <c r="AD1041" s="549"/>
      <c r="AE1041" s="490"/>
      <c r="AF1041" s="490"/>
      <c r="AG1041" s="490"/>
      <c r="AH1041" s="490"/>
      <c r="AI1041" s="490"/>
      <c r="AJ1041" s="490"/>
      <c r="AK1041" s="490"/>
      <c r="AL1041" s="490"/>
      <c r="AM1041" s="490"/>
      <c r="AN1041" s="490"/>
      <c r="AO1041" s="490"/>
      <c r="AP1041" s="490"/>
      <c r="AQ1041" s="478"/>
      <c r="AR1041" s="478"/>
      <c r="AS1041" s="478"/>
      <c r="AT1041" s="478"/>
      <c r="AU1041" s="478"/>
      <c r="AV1041" s="478"/>
      <c r="AW1041" s="478"/>
      <c r="AX1041" s="478"/>
      <c r="AY1041" s="478"/>
      <c r="AZ1041" s="478"/>
      <c r="BA1041" s="478"/>
      <c r="BB1041" s="478"/>
    </row>
    <row r="1042" spans="1:54" customFormat="1" ht="29.25" customHeight="1" thickBot="1">
      <c r="A1042" s="553">
        <v>1102</v>
      </c>
      <c r="B1042" s="559" t="s">
        <v>51</v>
      </c>
      <c r="C1042" s="559"/>
      <c r="D1042" s="555" t="s">
        <v>257</v>
      </c>
      <c r="E1042" s="550"/>
      <c r="F1042" s="556" t="s">
        <v>253</v>
      </c>
      <c r="G1042" s="557"/>
      <c r="H1042" s="557"/>
      <c r="I1042" s="725" t="s">
        <v>254</v>
      </c>
      <c r="J1042" s="557">
        <v>0</v>
      </c>
      <c r="K1042" s="558" t="s">
        <v>255</v>
      </c>
      <c r="L1042" s="558" t="s">
        <v>256</v>
      </c>
      <c r="M1042" s="553">
        <v>0</v>
      </c>
      <c r="N1042" s="553">
        <v>0</v>
      </c>
      <c r="O1042" s="553">
        <v>0</v>
      </c>
      <c r="P1042" s="553">
        <v>0</v>
      </c>
      <c r="Q1042" s="553">
        <v>0</v>
      </c>
      <c r="R1042" s="549">
        <f t="shared" si="59"/>
        <v>0</v>
      </c>
      <c r="S1042" s="558"/>
      <c r="T1042" s="558"/>
      <c r="U1042" s="558"/>
      <c r="V1042" s="558"/>
      <c r="W1042" s="558"/>
      <c r="X1042" s="558"/>
      <c r="Y1042" s="549"/>
      <c r="Z1042" s="549"/>
      <c r="AA1042" s="549"/>
      <c r="AB1042" s="549"/>
      <c r="AC1042" s="549"/>
      <c r="AD1042" s="549"/>
      <c r="AE1042" s="490"/>
      <c r="AF1042" s="490"/>
      <c r="AG1042" s="490"/>
      <c r="AH1042" s="490"/>
      <c r="AI1042" s="490"/>
      <c r="AJ1042" s="490"/>
      <c r="AK1042" s="490"/>
      <c r="AL1042" s="490"/>
      <c r="AM1042" s="490"/>
      <c r="AN1042" s="490"/>
      <c r="AO1042" s="490"/>
      <c r="AP1042" s="490"/>
      <c r="AQ1042" s="490"/>
      <c r="AR1042" s="490"/>
      <c r="AS1042" s="490"/>
      <c r="AT1042" s="490"/>
      <c r="AU1042" s="490"/>
      <c r="AV1042" s="490"/>
      <c r="AW1042" s="490"/>
      <c r="AX1042" s="490"/>
      <c r="AY1042" s="490"/>
      <c r="AZ1042" s="490"/>
      <c r="BA1042" s="490"/>
      <c r="BB1042" s="490"/>
    </row>
    <row r="1043" spans="1:54" customFormat="1" ht="43.5" customHeight="1" thickBot="1">
      <c r="A1043" s="553">
        <v>1106</v>
      </c>
      <c r="B1043" s="554" t="s">
        <v>258</v>
      </c>
      <c r="C1043" s="554"/>
      <c r="D1043" s="555" t="s">
        <v>259</v>
      </c>
      <c r="E1043" s="550"/>
      <c r="F1043" s="556" t="s">
        <v>253</v>
      </c>
      <c r="G1043" s="557"/>
      <c r="H1043" s="557"/>
      <c r="I1043" s="725" t="s">
        <v>254</v>
      </c>
      <c r="J1043" s="557">
        <v>1</v>
      </c>
      <c r="K1043" s="558" t="s">
        <v>255</v>
      </c>
      <c r="L1043" s="558" t="s">
        <v>256</v>
      </c>
      <c r="M1043" s="553">
        <v>0</v>
      </c>
      <c r="N1043" s="553">
        <v>0</v>
      </c>
      <c r="O1043" s="553">
        <v>0</v>
      </c>
      <c r="P1043" s="553">
        <v>0</v>
      </c>
      <c r="Q1043" s="553">
        <v>0</v>
      </c>
      <c r="R1043" s="549">
        <f t="shared" si="59"/>
        <v>0</v>
      </c>
      <c r="S1043" s="558"/>
      <c r="T1043" s="558"/>
      <c r="U1043" s="558"/>
      <c r="V1043" s="558"/>
      <c r="W1043" s="558"/>
      <c r="X1043" s="558"/>
      <c r="Y1043" s="549"/>
      <c r="Z1043" s="549"/>
      <c r="AA1043" s="549"/>
      <c r="AB1043" s="549"/>
      <c r="AC1043" s="549"/>
      <c r="AD1043" s="549"/>
      <c r="AE1043" s="490"/>
      <c r="AF1043" s="490"/>
      <c r="AG1043" s="490"/>
      <c r="AH1043" s="490"/>
      <c r="AI1043" s="490"/>
      <c r="AJ1043" s="490"/>
      <c r="AK1043" s="490"/>
      <c r="AL1043" s="490"/>
      <c r="AM1043" s="490"/>
      <c r="AN1043" s="490"/>
      <c r="AO1043" s="490"/>
      <c r="AP1043" s="490"/>
      <c r="AQ1043" s="490"/>
      <c r="AR1043" s="490"/>
      <c r="AS1043" s="490"/>
      <c r="AT1043" s="490"/>
      <c r="AU1043" s="490"/>
      <c r="AV1043" s="490"/>
      <c r="AW1043" s="490"/>
      <c r="AX1043" s="490"/>
      <c r="AY1043" s="490"/>
      <c r="AZ1043" s="490"/>
      <c r="BA1043" s="490"/>
      <c r="BB1043" s="490"/>
    </row>
    <row r="1044" spans="1:54" s="606" customFormat="1" ht="43.5" customHeight="1" thickBot="1">
      <c r="A1044" s="553">
        <v>1116</v>
      </c>
      <c r="B1044" s="559" t="s">
        <v>260</v>
      </c>
      <c r="C1044" s="559"/>
      <c r="D1044" s="555" t="s">
        <v>261</v>
      </c>
      <c r="E1044" s="550"/>
      <c r="F1044" s="556" t="s">
        <v>253</v>
      </c>
      <c r="G1044" s="557"/>
      <c r="H1044" s="557"/>
      <c r="I1044" s="725" t="s">
        <v>254</v>
      </c>
      <c r="J1044" s="557">
        <v>2</v>
      </c>
      <c r="K1044" s="558" t="s">
        <v>255</v>
      </c>
      <c r="L1044" s="558" t="s">
        <v>256</v>
      </c>
      <c r="M1044" s="553">
        <v>0</v>
      </c>
      <c r="N1044" s="553">
        <v>0</v>
      </c>
      <c r="O1044" s="553">
        <v>0</v>
      </c>
      <c r="P1044" s="553">
        <v>0</v>
      </c>
      <c r="Q1044" s="553">
        <v>0</v>
      </c>
      <c r="R1044" s="549">
        <f t="shared" si="59"/>
        <v>0</v>
      </c>
      <c r="S1044" s="558"/>
      <c r="T1044" s="558"/>
      <c r="U1044" s="558"/>
      <c r="V1044" s="558"/>
      <c r="W1044" s="558"/>
      <c r="X1044" s="558"/>
      <c r="Y1044" s="549"/>
      <c r="Z1044" s="549"/>
      <c r="AA1044" s="549"/>
      <c r="AB1044" s="549"/>
      <c r="AC1044" s="549"/>
      <c r="AD1044" s="549"/>
      <c r="AE1044" s="490"/>
      <c r="AF1044" s="490"/>
      <c r="AG1044" s="490"/>
      <c r="AH1044" s="490"/>
      <c r="AI1044" s="490"/>
      <c r="AJ1044" s="490"/>
      <c r="AK1044" s="490"/>
      <c r="AL1044" s="490"/>
      <c r="AM1044" s="490"/>
      <c r="AN1044" s="490"/>
      <c r="AO1044" s="490"/>
      <c r="AP1044" s="490"/>
      <c r="AQ1044" s="490"/>
      <c r="AR1044" s="490"/>
      <c r="AS1044" s="490"/>
      <c r="AT1044" s="490"/>
      <c r="AU1044" s="490"/>
      <c r="AV1044" s="490"/>
      <c r="AW1044" s="490"/>
      <c r="AX1044" s="490"/>
      <c r="AY1044" s="490"/>
      <c r="AZ1044" s="490"/>
      <c r="BA1044" s="490"/>
      <c r="BB1044" s="490"/>
    </row>
    <row r="1045" spans="1:54" customFormat="1" ht="29.25" customHeight="1" thickBot="1">
      <c r="A1045" s="553">
        <v>1117</v>
      </c>
      <c r="B1045" s="559" t="s">
        <v>54</v>
      </c>
      <c r="C1045" s="559"/>
      <c r="D1045" s="555" t="s">
        <v>262</v>
      </c>
      <c r="E1045" s="560"/>
      <c r="F1045" s="556" t="s">
        <v>253</v>
      </c>
      <c r="G1045" s="557"/>
      <c r="H1045" s="557"/>
      <c r="I1045" s="725" t="s">
        <v>254</v>
      </c>
      <c r="J1045" s="557">
        <v>2</v>
      </c>
      <c r="K1045" s="558" t="s">
        <v>255</v>
      </c>
      <c r="L1045" s="558" t="s">
        <v>256</v>
      </c>
      <c r="M1045" s="553">
        <v>0</v>
      </c>
      <c r="N1045" s="553">
        <v>0</v>
      </c>
      <c r="O1045" s="553">
        <v>0</v>
      </c>
      <c r="P1045" s="553">
        <v>0</v>
      </c>
      <c r="Q1045" s="553">
        <v>0</v>
      </c>
      <c r="R1045" s="549">
        <f t="shared" si="59"/>
        <v>0</v>
      </c>
      <c r="S1045" s="558"/>
      <c r="T1045" s="558"/>
      <c r="U1045" s="558"/>
      <c r="V1045" s="558"/>
      <c r="W1045" s="558"/>
      <c r="X1045" s="558"/>
      <c r="Y1045" s="549"/>
      <c r="Z1045" s="549"/>
      <c r="AA1045" s="549"/>
      <c r="AB1045" s="549"/>
      <c r="AC1045" s="549"/>
      <c r="AD1045" s="549"/>
      <c r="AE1045" s="490"/>
      <c r="AF1045" s="490"/>
      <c r="AG1045" s="490"/>
      <c r="AH1045" s="490"/>
      <c r="AI1045" s="490"/>
      <c r="AJ1045" s="490"/>
      <c r="AK1045" s="490"/>
      <c r="AL1045" s="490"/>
      <c r="AM1045" s="490"/>
      <c r="AN1045" s="490"/>
      <c r="AO1045" s="490"/>
      <c r="AP1045" s="490"/>
      <c r="AQ1045" s="490"/>
      <c r="AR1045" s="490"/>
      <c r="AS1045" s="490"/>
      <c r="AT1045" s="490"/>
      <c r="AU1045" s="490"/>
      <c r="AV1045" s="490"/>
      <c r="AW1045" s="490"/>
      <c r="AX1045" s="490"/>
      <c r="AY1045" s="490"/>
      <c r="AZ1045" s="490"/>
      <c r="BA1045" s="490"/>
      <c r="BB1045" s="490"/>
    </row>
    <row r="1046" spans="1:54" customFormat="1" ht="27.75" customHeight="1" thickBot="1">
      <c r="A1046" s="553">
        <v>1119</v>
      </c>
      <c r="B1046" s="559" t="s">
        <v>263</v>
      </c>
      <c r="C1046" s="563"/>
      <c r="D1046" s="566" t="s">
        <v>264</v>
      </c>
      <c r="E1046" s="550"/>
      <c r="F1046" s="556" t="s">
        <v>253</v>
      </c>
      <c r="G1046" s="557"/>
      <c r="H1046" s="557"/>
      <c r="I1046" s="726" t="s">
        <v>254</v>
      </c>
      <c r="J1046" s="557">
        <v>3</v>
      </c>
      <c r="K1046" s="558" t="s">
        <v>255</v>
      </c>
      <c r="L1046" s="558" t="s">
        <v>256</v>
      </c>
      <c r="M1046" s="553">
        <v>0</v>
      </c>
      <c r="N1046" s="553">
        <v>0</v>
      </c>
      <c r="O1046" s="553">
        <v>0</v>
      </c>
      <c r="P1046" s="553">
        <v>0</v>
      </c>
      <c r="Q1046" s="553">
        <v>0</v>
      </c>
      <c r="R1046" s="549">
        <f t="shared" si="59"/>
        <v>0</v>
      </c>
      <c r="S1046" s="558"/>
      <c r="T1046" s="558"/>
      <c r="U1046" s="558"/>
      <c r="V1046" s="558"/>
      <c r="W1046" s="558"/>
      <c r="X1046" s="558"/>
      <c r="Y1046" s="549"/>
      <c r="Z1046" s="549"/>
      <c r="AA1046" s="549"/>
      <c r="AB1046" s="549"/>
      <c r="AC1046" s="549"/>
      <c r="AD1046" s="549"/>
      <c r="AE1046" s="490"/>
      <c r="AF1046" s="490"/>
      <c r="AG1046" s="490"/>
      <c r="AH1046" s="490"/>
      <c r="AI1046" s="490"/>
      <c r="AJ1046" s="490"/>
      <c r="AK1046" s="490"/>
      <c r="AL1046" s="490"/>
      <c r="AM1046" s="490"/>
      <c r="AN1046" s="490"/>
      <c r="AO1046" s="490"/>
      <c r="AP1046" s="490"/>
      <c r="AQ1046" s="490"/>
      <c r="AR1046" s="490"/>
      <c r="AS1046" s="490"/>
      <c r="AT1046" s="490"/>
      <c r="AU1046" s="490"/>
      <c r="AV1046" s="490"/>
      <c r="AW1046" s="490"/>
      <c r="AX1046" s="490"/>
      <c r="AY1046" s="490"/>
      <c r="AZ1046" s="490"/>
      <c r="BA1046" s="490"/>
      <c r="BB1046" s="490"/>
    </row>
    <row r="1047" spans="1:54" customFormat="1" ht="43.5" customHeight="1" thickBot="1">
      <c r="A1047" s="553">
        <v>1125</v>
      </c>
      <c r="B1047" s="559" t="s">
        <v>265</v>
      </c>
      <c r="C1047" s="563"/>
      <c r="D1047" s="566" t="s">
        <v>266</v>
      </c>
      <c r="E1047" s="560"/>
      <c r="F1047" s="556" t="s">
        <v>253</v>
      </c>
      <c r="G1047" s="557"/>
      <c r="H1047" s="557"/>
      <c r="I1047" s="726" t="s">
        <v>254</v>
      </c>
      <c r="J1047" s="557">
        <v>3</v>
      </c>
      <c r="K1047" s="558" t="s">
        <v>255</v>
      </c>
      <c r="L1047" s="558" t="s">
        <v>256</v>
      </c>
      <c r="M1047" s="553">
        <v>0</v>
      </c>
      <c r="N1047" s="553">
        <v>0</v>
      </c>
      <c r="O1047" s="553">
        <v>0</v>
      </c>
      <c r="P1047" s="553">
        <v>0</v>
      </c>
      <c r="Q1047" s="553">
        <v>0</v>
      </c>
      <c r="R1047" s="549">
        <f t="shared" si="59"/>
        <v>0</v>
      </c>
      <c r="S1047" s="558"/>
      <c r="T1047" s="558"/>
      <c r="U1047" s="558"/>
      <c r="V1047" s="558"/>
      <c r="W1047" s="558"/>
      <c r="X1047" s="558"/>
      <c r="Y1047" s="549"/>
      <c r="Z1047" s="549"/>
      <c r="AA1047" s="549"/>
      <c r="AB1047" s="549"/>
      <c r="AC1047" s="549"/>
      <c r="AD1047" s="549"/>
      <c r="AE1047" s="490"/>
      <c r="AF1047" s="490"/>
      <c r="AG1047" s="490"/>
      <c r="AH1047" s="490"/>
      <c r="AI1047" s="490"/>
      <c r="AJ1047" s="490"/>
      <c r="AK1047" s="490"/>
      <c r="AL1047" s="490"/>
      <c r="AM1047" s="490"/>
      <c r="AN1047" s="490"/>
      <c r="AO1047" s="490"/>
      <c r="AP1047" s="490"/>
      <c r="AQ1047" s="490"/>
      <c r="AR1047" s="490"/>
      <c r="AS1047" s="490"/>
      <c r="AT1047" s="490"/>
      <c r="AU1047" s="490"/>
      <c r="AV1047" s="490"/>
      <c r="AW1047" s="490"/>
      <c r="AX1047" s="490"/>
      <c r="AY1047" s="490"/>
      <c r="AZ1047" s="490"/>
      <c r="BA1047" s="490"/>
      <c r="BB1047" s="490"/>
    </row>
    <row r="1048" spans="1:54" customFormat="1" ht="43.5" customHeight="1" thickBot="1">
      <c r="A1048" s="553">
        <v>1134</v>
      </c>
      <c r="B1048" s="559" t="s">
        <v>55</v>
      </c>
      <c r="C1048" s="563"/>
      <c r="D1048" s="568" t="s">
        <v>267</v>
      </c>
      <c r="E1048" s="550"/>
      <c r="F1048" s="556" t="s">
        <v>253</v>
      </c>
      <c r="G1048" s="557"/>
      <c r="H1048" s="557"/>
      <c r="I1048" s="726" t="s">
        <v>254</v>
      </c>
      <c r="J1048" s="557">
        <v>4</v>
      </c>
      <c r="K1048" s="558" t="s">
        <v>255</v>
      </c>
      <c r="L1048" s="558" t="s">
        <v>256</v>
      </c>
      <c r="M1048" s="553">
        <v>0</v>
      </c>
      <c r="N1048" s="553">
        <v>0</v>
      </c>
      <c r="O1048" s="553">
        <v>0</v>
      </c>
      <c r="P1048" s="553">
        <v>0</v>
      </c>
      <c r="Q1048" s="553">
        <v>0</v>
      </c>
      <c r="R1048" s="549">
        <f t="shared" si="59"/>
        <v>0</v>
      </c>
      <c r="S1048" s="558"/>
      <c r="T1048" s="558"/>
      <c r="U1048" s="558"/>
      <c r="V1048" s="558"/>
      <c r="W1048" s="558"/>
      <c r="X1048" s="558"/>
      <c r="Y1048" s="549"/>
      <c r="Z1048" s="549"/>
      <c r="AA1048" s="549"/>
      <c r="AB1048" s="549"/>
      <c r="AC1048" s="549"/>
      <c r="AD1048" s="549"/>
      <c r="AE1048" s="490"/>
      <c r="AF1048" s="490"/>
      <c r="AG1048" s="490"/>
      <c r="AH1048" s="490"/>
      <c r="AI1048" s="490"/>
      <c r="AJ1048" s="490"/>
      <c r="AK1048" s="490"/>
      <c r="AL1048" s="490"/>
      <c r="AM1048" s="490"/>
      <c r="AN1048" s="490"/>
      <c r="AO1048" s="490"/>
      <c r="AP1048" s="490"/>
      <c r="AQ1048" s="490"/>
      <c r="AR1048" s="490"/>
      <c r="AS1048" s="490"/>
      <c r="AT1048" s="490"/>
      <c r="AU1048" s="490"/>
      <c r="AV1048" s="490"/>
      <c r="AW1048" s="490"/>
      <c r="AX1048" s="490"/>
      <c r="AY1048" s="490"/>
      <c r="AZ1048" s="490"/>
      <c r="BA1048" s="490"/>
      <c r="BB1048" s="490"/>
    </row>
    <row r="1049" spans="1:54" customFormat="1" ht="29.25" customHeight="1" thickBot="1">
      <c r="A1049" s="553">
        <v>1145</v>
      </c>
      <c r="B1049" s="559" t="s">
        <v>268</v>
      </c>
      <c r="C1049" s="563"/>
      <c r="D1049" s="568" t="s">
        <v>269</v>
      </c>
      <c r="E1049" s="550"/>
      <c r="F1049" s="556" t="s">
        <v>253</v>
      </c>
      <c r="G1049" s="557"/>
      <c r="H1049" s="557"/>
      <c r="I1049" s="726" t="s">
        <v>254</v>
      </c>
      <c r="J1049" s="557">
        <v>6</v>
      </c>
      <c r="K1049" s="558" t="s">
        <v>255</v>
      </c>
      <c r="L1049" s="558" t="s">
        <v>256</v>
      </c>
      <c r="M1049" s="553">
        <v>0</v>
      </c>
      <c r="N1049" s="553">
        <v>0</v>
      </c>
      <c r="O1049" s="553">
        <v>0</v>
      </c>
      <c r="P1049" s="553">
        <v>0</v>
      </c>
      <c r="Q1049" s="553">
        <v>0</v>
      </c>
      <c r="R1049" s="549">
        <f t="shared" si="59"/>
        <v>0</v>
      </c>
      <c r="S1049" s="558"/>
      <c r="T1049" s="558"/>
      <c r="U1049" s="558"/>
      <c r="V1049" s="558"/>
      <c r="W1049" s="558"/>
      <c r="X1049" s="558"/>
      <c r="Y1049" s="549"/>
      <c r="Z1049" s="549"/>
      <c r="AA1049" s="549"/>
      <c r="AB1049" s="549"/>
      <c r="AC1049" s="549"/>
      <c r="AD1049" s="549"/>
      <c r="AE1049" s="490"/>
      <c r="AF1049" s="490"/>
      <c r="AG1049" s="490"/>
      <c r="AH1049" s="490"/>
      <c r="AI1049" s="490"/>
      <c r="AJ1049" s="490"/>
      <c r="AK1049" s="490"/>
      <c r="AL1049" s="490"/>
      <c r="AM1049" s="490"/>
      <c r="AN1049" s="490"/>
      <c r="AO1049" s="490"/>
      <c r="AP1049" s="490"/>
      <c r="AQ1049" s="490"/>
      <c r="AR1049" s="490"/>
      <c r="AS1049" s="490"/>
      <c r="AT1049" s="490"/>
      <c r="AU1049" s="490"/>
      <c r="AV1049" s="490"/>
      <c r="AW1049" s="490"/>
      <c r="AX1049" s="490"/>
      <c r="AY1049" s="490"/>
      <c r="AZ1049" s="490"/>
      <c r="BA1049" s="490"/>
      <c r="BB1049" s="490"/>
    </row>
    <row r="1050" spans="1:54" customFormat="1" ht="54.75" customHeight="1" thickBot="1">
      <c r="A1050" s="553">
        <v>1156</v>
      </c>
      <c r="B1050" s="559" t="s">
        <v>270</v>
      </c>
      <c r="C1050" s="563"/>
      <c r="D1050" s="568" t="s">
        <v>271</v>
      </c>
      <c r="E1050" s="550"/>
      <c r="F1050" s="556" t="s">
        <v>272</v>
      </c>
      <c r="G1050" s="557">
        <v>8</v>
      </c>
      <c r="H1050" s="557">
        <v>8</v>
      </c>
      <c r="I1050" s="726" t="s">
        <v>254</v>
      </c>
      <c r="J1050" s="557">
        <v>8</v>
      </c>
      <c r="K1050" s="558" t="s">
        <v>255</v>
      </c>
      <c r="L1050" s="558" t="s">
        <v>256</v>
      </c>
      <c r="M1050" s="553">
        <v>0</v>
      </c>
      <c r="N1050" s="553">
        <v>0</v>
      </c>
      <c r="O1050" s="553">
        <v>0</v>
      </c>
      <c r="P1050" s="553">
        <v>0</v>
      </c>
      <c r="Q1050" s="553">
        <v>0</v>
      </c>
      <c r="R1050" s="549">
        <f t="shared" si="59"/>
        <v>0</v>
      </c>
      <c r="S1050" s="558"/>
      <c r="T1050" s="558"/>
      <c r="U1050" s="558"/>
      <c r="V1050" s="558"/>
      <c r="W1050" s="558"/>
      <c r="X1050" s="558"/>
      <c r="Y1050" s="549"/>
      <c r="Z1050" s="549"/>
      <c r="AA1050" s="549"/>
      <c r="AB1050" s="549"/>
      <c r="AC1050" s="549"/>
      <c r="AD1050" s="549"/>
      <c r="AE1050" s="490"/>
      <c r="AF1050" s="490"/>
      <c r="AG1050" s="490"/>
      <c r="AH1050" s="490"/>
      <c r="AI1050" s="490"/>
      <c r="AJ1050" s="490"/>
      <c r="AK1050" s="490"/>
      <c r="AL1050" s="490"/>
      <c r="AM1050" s="490"/>
      <c r="AN1050" s="490"/>
      <c r="AO1050" s="490"/>
      <c r="AP1050" s="490"/>
      <c r="AQ1050" s="490"/>
      <c r="AR1050" s="490"/>
      <c r="AS1050" s="490"/>
      <c r="AT1050" s="490"/>
      <c r="AU1050" s="490"/>
      <c r="AV1050" s="490"/>
      <c r="AW1050" s="490"/>
      <c r="AX1050" s="490"/>
      <c r="AY1050" s="490"/>
      <c r="AZ1050" s="490"/>
      <c r="BA1050" s="490"/>
      <c r="BB1050" s="490"/>
    </row>
    <row r="1051" spans="1:54" customFormat="1" ht="29.25" customHeight="1" thickBot="1">
      <c r="A1051" s="553">
        <v>1304</v>
      </c>
      <c r="B1051" s="559" t="s">
        <v>273</v>
      </c>
      <c r="C1051" s="563"/>
      <c r="D1051" s="568" t="s">
        <v>274</v>
      </c>
      <c r="E1051" s="550"/>
      <c r="F1051" s="556" t="s">
        <v>253</v>
      </c>
      <c r="G1051" s="557"/>
      <c r="H1051" s="557"/>
      <c r="I1051" s="726" t="s">
        <v>275</v>
      </c>
      <c r="J1051" s="557">
        <v>1</v>
      </c>
      <c r="K1051" s="551" t="s">
        <v>255</v>
      </c>
      <c r="L1051" s="558" t="s">
        <v>256</v>
      </c>
      <c r="M1051" s="553">
        <v>0</v>
      </c>
      <c r="N1051" s="553">
        <v>0</v>
      </c>
      <c r="O1051" s="550">
        <v>0</v>
      </c>
      <c r="P1051" s="553">
        <v>0</v>
      </c>
      <c r="Q1051" s="553">
        <v>0</v>
      </c>
      <c r="R1051" s="549">
        <f t="shared" si="59"/>
        <v>0</v>
      </c>
      <c r="S1051" s="558"/>
      <c r="T1051" s="558"/>
      <c r="U1051" s="558"/>
      <c r="V1051" s="558"/>
      <c r="W1051" s="558"/>
      <c r="X1051" s="558"/>
      <c r="Y1051" s="549"/>
      <c r="Z1051" s="549"/>
      <c r="AA1051" s="549"/>
      <c r="AB1051" s="549"/>
      <c r="AC1051" s="549"/>
      <c r="AD1051" s="549"/>
      <c r="AE1051" s="490"/>
      <c r="AF1051" s="490"/>
      <c r="AG1051" s="490"/>
      <c r="AH1051" s="490"/>
      <c r="AI1051" s="490"/>
      <c r="AJ1051" s="490"/>
      <c r="AK1051" s="490"/>
      <c r="AL1051" s="490"/>
      <c r="AM1051" s="490"/>
      <c r="AN1051" s="490"/>
      <c r="AO1051" s="490"/>
      <c r="AP1051" s="490"/>
      <c r="AQ1051" s="490"/>
      <c r="AR1051" s="490"/>
      <c r="AS1051" s="490"/>
      <c r="AT1051" s="490"/>
      <c r="AU1051" s="490"/>
      <c r="AV1051" s="490"/>
      <c r="AW1051" s="490"/>
      <c r="AX1051" s="490"/>
      <c r="AY1051" s="490"/>
      <c r="AZ1051" s="490"/>
      <c r="BA1051" s="490"/>
      <c r="BB1051" s="490"/>
    </row>
    <row r="1052" spans="1:54" customFormat="1" ht="29.25" customHeight="1" thickBot="1">
      <c r="A1052" s="553">
        <v>1306</v>
      </c>
      <c r="B1052" s="559" t="s">
        <v>276</v>
      </c>
      <c r="C1052" s="563"/>
      <c r="D1052" s="568" t="s">
        <v>277</v>
      </c>
      <c r="E1052" s="550"/>
      <c r="F1052" s="556" t="s">
        <v>253</v>
      </c>
      <c r="G1052" s="557"/>
      <c r="H1052" s="557"/>
      <c r="I1052" s="726" t="s">
        <v>275</v>
      </c>
      <c r="J1052" s="557">
        <v>1</v>
      </c>
      <c r="K1052" s="551" t="s">
        <v>255</v>
      </c>
      <c r="L1052" s="558" t="s">
        <v>256</v>
      </c>
      <c r="M1052" s="553">
        <v>0</v>
      </c>
      <c r="N1052" s="553">
        <v>0</v>
      </c>
      <c r="O1052" s="553">
        <v>0</v>
      </c>
      <c r="P1052" s="550">
        <v>0</v>
      </c>
      <c r="Q1052" s="553">
        <v>0</v>
      </c>
      <c r="R1052" s="549">
        <f t="shared" si="59"/>
        <v>0</v>
      </c>
      <c r="S1052" s="558"/>
      <c r="T1052" s="558"/>
      <c r="U1052" s="558"/>
      <c r="V1052" s="558"/>
      <c r="W1052" s="558"/>
      <c r="X1052" s="558"/>
      <c r="Y1052" s="549"/>
      <c r="Z1052" s="549"/>
      <c r="AA1052" s="549"/>
      <c r="AB1052" s="549"/>
      <c r="AC1052" s="549"/>
      <c r="AD1052" s="549"/>
      <c r="AE1052" s="490"/>
      <c r="AF1052" s="490"/>
      <c r="AG1052" s="490"/>
      <c r="AH1052" s="490"/>
      <c r="AI1052" s="490"/>
      <c r="AJ1052" s="490"/>
      <c r="AK1052" s="490"/>
      <c r="AL1052" s="490"/>
      <c r="AM1052" s="490"/>
      <c r="AN1052" s="490"/>
      <c r="AO1052" s="490"/>
      <c r="AP1052" s="490"/>
      <c r="AQ1052" s="490"/>
      <c r="AR1052" s="490"/>
      <c r="AS1052" s="490"/>
      <c r="AT1052" s="490"/>
      <c r="AU1052" s="490"/>
      <c r="AV1052" s="490"/>
      <c r="AW1052" s="490"/>
      <c r="AX1052" s="490"/>
      <c r="AY1052" s="490"/>
      <c r="AZ1052" s="490"/>
      <c r="BA1052" s="490"/>
      <c r="BB1052" s="490"/>
    </row>
    <row r="1053" spans="1:54" customFormat="1" ht="29.25" customHeight="1" thickBot="1">
      <c r="A1053" s="553">
        <v>1309</v>
      </c>
      <c r="B1053" s="559" t="s">
        <v>278</v>
      </c>
      <c r="C1053" s="563"/>
      <c r="D1053" s="568" t="s">
        <v>279</v>
      </c>
      <c r="E1053" s="550"/>
      <c r="F1053" s="556" t="s">
        <v>253</v>
      </c>
      <c r="G1053" s="557"/>
      <c r="H1053" s="557"/>
      <c r="I1053" s="726" t="s">
        <v>275</v>
      </c>
      <c r="J1053" s="557">
        <v>2</v>
      </c>
      <c r="K1053" s="551" t="s">
        <v>255</v>
      </c>
      <c r="L1053" s="558" t="s">
        <v>256</v>
      </c>
      <c r="M1053" s="553">
        <v>0</v>
      </c>
      <c r="N1053" s="553">
        <v>0</v>
      </c>
      <c r="O1053" s="553">
        <v>0</v>
      </c>
      <c r="P1053" s="550">
        <v>0</v>
      </c>
      <c r="Q1053" s="553">
        <v>0</v>
      </c>
      <c r="R1053" s="549">
        <f t="shared" si="59"/>
        <v>0</v>
      </c>
      <c r="S1053" s="558"/>
      <c r="T1053" s="558"/>
      <c r="U1053" s="558"/>
      <c r="V1053" s="558"/>
      <c r="W1053" s="558"/>
      <c r="X1053" s="558"/>
      <c r="Y1053" s="549"/>
      <c r="Z1053" s="549"/>
      <c r="AA1053" s="549"/>
      <c r="AB1053" s="549"/>
      <c r="AC1053" s="549"/>
      <c r="AD1053" s="549"/>
      <c r="AE1053" s="490"/>
      <c r="AF1053" s="490"/>
      <c r="AG1053" s="490"/>
      <c r="AH1053" s="490"/>
      <c r="AI1053" s="490"/>
      <c r="AJ1053" s="490"/>
      <c r="AK1053" s="490"/>
      <c r="AL1053" s="490"/>
      <c r="AM1053" s="490"/>
      <c r="AN1053" s="490"/>
      <c r="AO1053" s="490"/>
      <c r="AP1053" s="490"/>
      <c r="AQ1053" s="490"/>
      <c r="AR1053" s="490"/>
      <c r="AS1053" s="490"/>
      <c r="AT1053" s="490"/>
      <c r="AU1053" s="490"/>
      <c r="AV1053" s="490"/>
      <c r="AW1053" s="490"/>
      <c r="AX1053" s="490"/>
      <c r="AY1053" s="490"/>
      <c r="AZ1053" s="490"/>
      <c r="BA1053" s="490"/>
      <c r="BB1053" s="490"/>
    </row>
    <row r="1054" spans="1:54" customFormat="1" ht="29.25" customHeight="1" thickBot="1">
      <c r="A1054" s="553">
        <v>1314</v>
      </c>
      <c r="B1054" s="559" t="s">
        <v>280</v>
      </c>
      <c r="C1054" s="563"/>
      <c r="D1054" s="568" t="s">
        <v>281</v>
      </c>
      <c r="E1054" s="560"/>
      <c r="F1054" s="556" t="s">
        <v>253</v>
      </c>
      <c r="G1054" s="557"/>
      <c r="H1054" s="557"/>
      <c r="I1054" s="726" t="s">
        <v>275</v>
      </c>
      <c r="J1054" s="557">
        <v>2</v>
      </c>
      <c r="K1054" s="551" t="s">
        <v>255</v>
      </c>
      <c r="L1054" s="558" t="s">
        <v>256</v>
      </c>
      <c r="M1054" s="553">
        <v>0</v>
      </c>
      <c r="N1054" s="553">
        <v>0</v>
      </c>
      <c r="O1054" s="553">
        <v>0</v>
      </c>
      <c r="P1054" s="550">
        <v>0</v>
      </c>
      <c r="Q1054" s="553">
        <v>0</v>
      </c>
      <c r="R1054" s="549">
        <f t="shared" si="59"/>
        <v>0</v>
      </c>
      <c r="S1054" s="558"/>
      <c r="T1054" s="558"/>
      <c r="U1054" s="558"/>
      <c r="V1054" s="558"/>
      <c r="W1054" s="558"/>
      <c r="X1054" s="558"/>
      <c r="Y1054" s="549"/>
      <c r="Z1054" s="549"/>
      <c r="AA1054" s="549"/>
      <c r="AB1054" s="549"/>
      <c r="AC1054" s="549"/>
      <c r="AD1054" s="549"/>
      <c r="AE1054" s="490"/>
      <c r="AF1054" s="490"/>
      <c r="AG1054" s="490"/>
      <c r="AH1054" s="490"/>
      <c r="AI1054" s="490"/>
      <c r="AJ1054" s="490"/>
      <c r="AK1054" s="490"/>
      <c r="AL1054" s="490"/>
      <c r="AM1054" s="490"/>
      <c r="AN1054" s="490"/>
      <c r="AO1054" s="490"/>
      <c r="AP1054" s="490"/>
      <c r="AQ1054" s="490"/>
      <c r="AR1054" s="490"/>
      <c r="AS1054" s="490"/>
      <c r="AT1054" s="490"/>
      <c r="AU1054" s="490"/>
      <c r="AV1054" s="490"/>
      <c r="AW1054" s="490"/>
      <c r="AX1054" s="490"/>
      <c r="AY1054" s="490"/>
      <c r="AZ1054" s="490"/>
      <c r="BA1054" s="490"/>
      <c r="BB1054" s="490"/>
    </row>
    <row r="1055" spans="1:54" customFormat="1" ht="27.75" customHeight="1" thickBot="1">
      <c r="A1055" s="553">
        <v>1318</v>
      </c>
      <c r="B1055" s="559" t="s">
        <v>282</v>
      </c>
      <c r="C1055" s="563"/>
      <c r="D1055" s="568" t="s">
        <v>283</v>
      </c>
      <c r="E1055" s="560"/>
      <c r="F1055" s="556" t="s">
        <v>253</v>
      </c>
      <c r="G1055" s="557"/>
      <c r="H1055" s="557"/>
      <c r="I1055" s="726" t="s">
        <v>275</v>
      </c>
      <c r="J1055" s="557">
        <v>3</v>
      </c>
      <c r="K1055" s="551" t="s">
        <v>255</v>
      </c>
      <c r="L1055" s="558" t="s">
        <v>256</v>
      </c>
      <c r="M1055" s="553">
        <v>0</v>
      </c>
      <c r="N1055" s="553">
        <v>0</v>
      </c>
      <c r="O1055" s="553">
        <v>0</v>
      </c>
      <c r="P1055" s="550">
        <v>0</v>
      </c>
      <c r="Q1055" s="553">
        <v>0</v>
      </c>
      <c r="R1055" s="549">
        <f t="shared" si="59"/>
        <v>0</v>
      </c>
      <c r="S1055" s="558"/>
      <c r="T1055" s="558"/>
      <c r="U1055" s="558"/>
      <c r="V1055" s="558"/>
      <c r="W1055" s="558"/>
      <c r="X1055" s="558"/>
      <c r="Y1055" s="549"/>
      <c r="Z1055" s="549"/>
      <c r="AA1055" s="549"/>
      <c r="AB1055" s="549"/>
      <c r="AC1055" s="549"/>
      <c r="AD1055" s="549"/>
      <c r="AE1055" s="490"/>
      <c r="AF1055" s="490"/>
      <c r="AG1055" s="490"/>
      <c r="AH1055" s="490"/>
      <c r="AI1055" s="490"/>
      <c r="AJ1055" s="490"/>
      <c r="AK1055" s="490"/>
      <c r="AL1055" s="490"/>
      <c r="AM1055" s="490"/>
      <c r="AN1055" s="490"/>
      <c r="AO1055" s="490"/>
      <c r="AP1055" s="490"/>
      <c r="AQ1055" s="490"/>
      <c r="AR1055" s="490"/>
      <c r="AS1055" s="490"/>
      <c r="AT1055" s="490"/>
      <c r="AU1055" s="490"/>
      <c r="AV1055" s="490"/>
      <c r="AW1055" s="490"/>
      <c r="AX1055" s="490"/>
      <c r="AY1055" s="490"/>
      <c r="AZ1055" s="490"/>
      <c r="BA1055" s="490"/>
      <c r="BB1055" s="490"/>
    </row>
    <row r="1056" spans="1:54" customFormat="1" ht="27.75" customHeight="1" thickBot="1">
      <c r="A1056" s="553">
        <v>1322</v>
      </c>
      <c r="B1056" s="559" t="s">
        <v>284</v>
      </c>
      <c r="C1056" s="563"/>
      <c r="D1056" s="568" t="s">
        <v>285</v>
      </c>
      <c r="E1056" s="550"/>
      <c r="F1056" s="556" t="s">
        <v>253</v>
      </c>
      <c r="G1056" s="557"/>
      <c r="H1056" s="557"/>
      <c r="I1056" s="726" t="s">
        <v>275</v>
      </c>
      <c r="J1056" s="557">
        <v>3</v>
      </c>
      <c r="K1056" s="551" t="s">
        <v>255</v>
      </c>
      <c r="L1056" s="558" t="s">
        <v>256</v>
      </c>
      <c r="M1056" s="553">
        <v>0</v>
      </c>
      <c r="N1056" s="553">
        <v>0</v>
      </c>
      <c r="O1056" s="553">
        <v>0</v>
      </c>
      <c r="P1056" s="550">
        <v>0</v>
      </c>
      <c r="Q1056" s="553">
        <v>0</v>
      </c>
      <c r="R1056" s="549">
        <f t="shared" si="59"/>
        <v>0</v>
      </c>
      <c r="S1056" s="558"/>
      <c r="T1056" s="558"/>
      <c r="U1056" s="558"/>
      <c r="V1056" s="558"/>
      <c r="W1056" s="558"/>
      <c r="X1056" s="558"/>
      <c r="Y1056" s="549"/>
      <c r="Z1056" s="549"/>
      <c r="AA1056" s="549"/>
      <c r="AB1056" s="549"/>
      <c r="AC1056" s="549"/>
      <c r="AD1056" s="549"/>
      <c r="AE1056" s="490"/>
      <c r="AF1056" s="490"/>
      <c r="AG1056" s="490"/>
      <c r="AH1056" s="490"/>
      <c r="AI1056" s="490"/>
      <c r="AJ1056" s="490"/>
      <c r="AK1056" s="490"/>
      <c r="AL1056" s="490"/>
      <c r="AM1056" s="490"/>
      <c r="AN1056" s="490"/>
      <c r="AO1056" s="490"/>
      <c r="AP1056" s="490"/>
      <c r="AQ1056" s="490"/>
      <c r="AR1056" s="490"/>
      <c r="AS1056" s="490"/>
      <c r="AT1056" s="490"/>
      <c r="AU1056" s="490"/>
      <c r="AV1056" s="490"/>
      <c r="AW1056" s="490"/>
      <c r="AX1056" s="490"/>
      <c r="AY1056" s="490"/>
      <c r="AZ1056" s="490"/>
      <c r="BA1056" s="490"/>
      <c r="BB1056" s="490"/>
    </row>
    <row r="1057" spans="1:54" customFormat="1" ht="29.25" customHeight="1" thickBot="1">
      <c r="A1057" s="553">
        <v>1336</v>
      </c>
      <c r="B1057" s="559" t="s">
        <v>286</v>
      </c>
      <c r="C1057" s="563"/>
      <c r="D1057" s="568" t="s">
        <v>287</v>
      </c>
      <c r="E1057" s="550"/>
      <c r="F1057" s="556" t="s">
        <v>253</v>
      </c>
      <c r="G1057" s="557"/>
      <c r="H1057" s="557"/>
      <c r="I1057" s="726" t="s">
        <v>275</v>
      </c>
      <c r="J1057" s="557">
        <v>4</v>
      </c>
      <c r="K1057" s="552" t="s">
        <v>255</v>
      </c>
      <c r="L1057" s="558" t="s">
        <v>256</v>
      </c>
      <c r="M1057" s="553">
        <v>0</v>
      </c>
      <c r="N1057" s="553">
        <v>0</v>
      </c>
      <c r="O1057" s="553">
        <v>0</v>
      </c>
      <c r="P1057" s="550">
        <v>0</v>
      </c>
      <c r="Q1057" s="553">
        <v>0</v>
      </c>
      <c r="R1057" s="549">
        <f t="shared" si="59"/>
        <v>0</v>
      </c>
      <c r="S1057" s="558"/>
      <c r="T1057" s="558"/>
      <c r="U1057" s="558"/>
      <c r="V1057" s="558"/>
      <c r="W1057" s="558"/>
      <c r="X1057" s="558"/>
      <c r="Y1057" s="549"/>
      <c r="Z1057" s="549"/>
      <c r="AA1057" s="549"/>
      <c r="AB1057" s="549"/>
      <c r="AC1057" s="549"/>
      <c r="AD1057" s="549"/>
      <c r="AE1057" s="490"/>
      <c r="AF1057" s="490"/>
      <c r="AG1057" s="490"/>
      <c r="AH1057" s="490"/>
      <c r="AI1057" s="490"/>
      <c r="AJ1057" s="490"/>
      <c r="AK1057" s="490"/>
      <c r="AL1057" s="490"/>
      <c r="AM1057" s="490"/>
      <c r="AN1057" s="490"/>
      <c r="AO1057" s="490"/>
      <c r="AP1057" s="490"/>
      <c r="AQ1057" s="490"/>
      <c r="AR1057" s="490"/>
      <c r="AS1057" s="490"/>
      <c r="AT1057" s="490"/>
      <c r="AU1057" s="490"/>
      <c r="AV1057" s="490"/>
      <c r="AW1057" s="490"/>
      <c r="AX1057" s="490"/>
      <c r="AY1057" s="490"/>
      <c r="AZ1057" s="490"/>
      <c r="BA1057" s="490"/>
      <c r="BB1057" s="490"/>
    </row>
    <row r="1058" spans="1:54" customFormat="1" ht="29.25" customHeight="1" thickBot="1">
      <c r="A1058" s="553">
        <v>1340</v>
      </c>
      <c r="B1058" s="559" t="s">
        <v>288</v>
      </c>
      <c r="C1058" s="563"/>
      <c r="D1058" s="568" t="s">
        <v>289</v>
      </c>
      <c r="E1058" s="550"/>
      <c r="F1058" s="556" t="s">
        <v>272</v>
      </c>
      <c r="G1058" s="557">
        <v>3</v>
      </c>
      <c r="H1058" s="557">
        <v>6</v>
      </c>
      <c r="I1058" s="726" t="s">
        <v>275</v>
      </c>
      <c r="J1058" s="557">
        <v>4</v>
      </c>
      <c r="K1058" s="552" t="s">
        <v>255</v>
      </c>
      <c r="L1058" s="558" t="s">
        <v>256</v>
      </c>
      <c r="M1058" s="553">
        <v>0</v>
      </c>
      <c r="N1058" s="553">
        <v>0</v>
      </c>
      <c r="O1058" s="553">
        <v>0</v>
      </c>
      <c r="P1058" s="550">
        <v>0</v>
      </c>
      <c r="Q1058" s="553">
        <v>0</v>
      </c>
      <c r="R1058" s="549">
        <f t="shared" si="59"/>
        <v>0</v>
      </c>
      <c r="S1058" s="558"/>
      <c r="T1058" s="558"/>
      <c r="U1058" s="558"/>
      <c r="V1058" s="558"/>
      <c r="W1058" s="558"/>
      <c r="X1058" s="558"/>
      <c r="Y1058" s="549"/>
      <c r="Z1058" s="549"/>
      <c r="AA1058" s="549"/>
      <c r="AB1058" s="549"/>
      <c r="AC1058" s="549"/>
      <c r="AD1058" s="549"/>
      <c r="AE1058" s="490"/>
      <c r="AF1058" s="490"/>
      <c r="AG1058" s="490"/>
      <c r="AH1058" s="490"/>
      <c r="AI1058" s="490"/>
      <c r="AJ1058" s="490"/>
      <c r="AK1058" s="490"/>
      <c r="AL1058" s="490"/>
      <c r="AM1058" s="490"/>
      <c r="AN1058" s="490"/>
      <c r="AO1058" s="490"/>
      <c r="AP1058" s="490"/>
      <c r="AQ1058" s="490"/>
      <c r="AR1058" s="490"/>
      <c r="AS1058" s="490"/>
      <c r="AT1058" s="490"/>
      <c r="AU1058" s="490"/>
      <c r="AV1058" s="490"/>
      <c r="AW1058" s="490"/>
      <c r="AX1058" s="490"/>
      <c r="AY1058" s="490"/>
      <c r="AZ1058" s="490"/>
      <c r="BA1058" s="490"/>
      <c r="BB1058" s="490"/>
    </row>
    <row r="1059" spans="1:54" customFormat="1" ht="27.75" customHeight="1" thickBot="1">
      <c r="A1059" s="553">
        <v>1341</v>
      </c>
      <c r="B1059" s="559" t="s">
        <v>290</v>
      </c>
      <c r="C1059" s="563"/>
      <c r="D1059" s="568" t="s">
        <v>291</v>
      </c>
      <c r="E1059" s="550"/>
      <c r="F1059" s="556" t="s">
        <v>253</v>
      </c>
      <c r="G1059" s="557"/>
      <c r="H1059" s="557"/>
      <c r="I1059" s="726" t="s">
        <v>275</v>
      </c>
      <c r="J1059" s="557">
        <v>4</v>
      </c>
      <c r="K1059" s="552" t="s">
        <v>255</v>
      </c>
      <c r="L1059" s="558" t="s">
        <v>256</v>
      </c>
      <c r="M1059" s="553">
        <v>0</v>
      </c>
      <c r="N1059" s="553">
        <v>0</v>
      </c>
      <c r="O1059" s="553">
        <v>0</v>
      </c>
      <c r="P1059" s="550">
        <v>0</v>
      </c>
      <c r="Q1059" s="553">
        <v>0</v>
      </c>
      <c r="R1059" s="549">
        <f t="shared" si="59"/>
        <v>0</v>
      </c>
      <c r="S1059" s="558"/>
      <c r="T1059" s="558"/>
      <c r="U1059" s="558"/>
      <c r="V1059" s="558"/>
      <c r="W1059" s="558"/>
      <c r="X1059" s="558"/>
      <c r="Y1059" s="549"/>
      <c r="Z1059" s="549"/>
      <c r="AA1059" s="549"/>
      <c r="AB1059" s="549"/>
      <c r="AC1059" s="549"/>
      <c r="AD1059" s="549"/>
      <c r="AE1059" s="490"/>
      <c r="AF1059" s="490"/>
      <c r="AG1059" s="490"/>
      <c r="AH1059" s="490"/>
      <c r="AI1059" s="490"/>
      <c r="AJ1059" s="490"/>
      <c r="AK1059" s="490"/>
      <c r="AL1059" s="490"/>
      <c r="AM1059" s="490"/>
      <c r="AN1059" s="490"/>
      <c r="AO1059" s="490"/>
      <c r="AP1059" s="490"/>
      <c r="AQ1059" s="490"/>
      <c r="AR1059" s="490"/>
      <c r="AS1059" s="490"/>
      <c r="AT1059" s="490"/>
      <c r="AU1059" s="490"/>
      <c r="AV1059" s="490"/>
      <c r="AW1059" s="490"/>
      <c r="AX1059" s="490"/>
      <c r="AY1059" s="490"/>
      <c r="AZ1059" s="490"/>
      <c r="BA1059" s="490"/>
      <c r="BB1059" s="490"/>
    </row>
    <row r="1060" spans="1:54" customFormat="1" ht="29.25" customHeight="1" thickBot="1">
      <c r="A1060" s="553">
        <v>1356</v>
      </c>
      <c r="B1060" s="559" t="s">
        <v>292</v>
      </c>
      <c r="C1060" s="563"/>
      <c r="D1060" s="568" t="s">
        <v>293</v>
      </c>
      <c r="E1060" s="550"/>
      <c r="F1060" s="556" t="s">
        <v>253</v>
      </c>
      <c r="G1060" s="557"/>
      <c r="H1060" s="557"/>
      <c r="I1060" s="726" t="s">
        <v>275</v>
      </c>
      <c r="J1060" s="557">
        <v>7</v>
      </c>
      <c r="K1060" s="552" t="s">
        <v>255</v>
      </c>
      <c r="L1060" s="558" t="s">
        <v>256</v>
      </c>
      <c r="M1060" s="553">
        <v>0</v>
      </c>
      <c r="N1060" s="553">
        <v>0</v>
      </c>
      <c r="O1060" s="553">
        <v>0</v>
      </c>
      <c r="P1060" s="550">
        <v>0</v>
      </c>
      <c r="Q1060" s="553">
        <v>0</v>
      </c>
      <c r="R1060" s="549">
        <f t="shared" si="59"/>
        <v>0</v>
      </c>
      <c r="S1060" s="558"/>
      <c r="T1060" s="558"/>
      <c r="U1060" s="558"/>
      <c r="V1060" s="558"/>
      <c r="W1060" s="558"/>
      <c r="X1060" s="558"/>
      <c r="Y1060" s="549"/>
      <c r="Z1060" s="549"/>
      <c r="AA1060" s="549"/>
      <c r="AB1060" s="549"/>
      <c r="AC1060" s="549"/>
      <c r="AD1060" s="549"/>
      <c r="AE1060" s="490"/>
      <c r="AF1060" s="490"/>
      <c r="AG1060" s="490"/>
      <c r="AH1060" s="490"/>
      <c r="AI1060" s="490"/>
      <c r="AJ1060" s="490"/>
      <c r="AK1060" s="490"/>
      <c r="AL1060" s="490"/>
      <c r="AM1060" s="490"/>
      <c r="AN1060" s="490"/>
      <c r="AO1060" s="490"/>
      <c r="AP1060" s="490"/>
      <c r="AQ1060" s="490"/>
      <c r="AR1060" s="490"/>
      <c r="AS1060" s="490"/>
      <c r="AT1060" s="490"/>
      <c r="AU1060" s="490"/>
      <c r="AV1060" s="490"/>
      <c r="AW1060" s="490"/>
      <c r="AX1060" s="490"/>
      <c r="AY1060" s="490"/>
      <c r="AZ1060" s="490"/>
      <c r="BA1060" s="490"/>
      <c r="BB1060" s="490"/>
    </row>
    <row r="1061" spans="1:54" customFormat="1" ht="29.25" customHeight="1" thickBot="1">
      <c r="A1061" s="553">
        <v>1201</v>
      </c>
      <c r="B1061" s="561" t="s">
        <v>294</v>
      </c>
      <c r="C1061" s="565"/>
      <c r="D1061" s="568" t="s">
        <v>295</v>
      </c>
      <c r="E1061" s="550"/>
      <c r="F1061" s="556" t="s">
        <v>253</v>
      </c>
      <c r="G1061" s="557"/>
      <c r="H1061" s="557"/>
      <c r="I1061" s="726" t="s">
        <v>296</v>
      </c>
      <c r="J1061" s="557">
        <v>1</v>
      </c>
      <c r="K1061" s="558" t="s">
        <v>255</v>
      </c>
      <c r="L1061" s="558" t="s">
        <v>256</v>
      </c>
      <c r="M1061" s="553">
        <v>0</v>
      </c>
      <c r="N1061" s="553">
        <v>0</v>
      </c>
      <c r="O1061" s="553">
        <v>0</v>
      </c>
      <c r="P1061" s="553">
        <v>0</v>
      </c>
      <c r="Q1061" s="553">
        <v>0</v>
      </c>
      <c r="R1061" s="549">
        <f t="shared" si="59"/>
        <v>0</v>
      </c>
      <c r="S1061" s="558"/>
      <c r="T1061" s="558"/>
      <c r="U1061" s="558"/>
      <c r="V1061" s="558"/>
      <c r="W1061" s="558"/>
      <c r="X1061" s="558"/>
      <c r="Y1061" s="549"/>
      <c r="Z1061" s="549"/>
      <c r="AA1061" s="549"/>
      <c r="AB1061" s="549"/>
      <c r="AC1061" s="549"/>
      <c r="AD1061" s="549"/>
      <c r="AE1061" s="490"/>
      <c r="AF1061" s="490"/>
      <c r="AG1061" s="490"/>
      <c r="AH1061" s="490"/>
      <c r="AI1061" s="490"/>
      <c r="AJ1061" s="490"/>
      <c r="AK1061" s="490"/>
      <c r="AL1061" s="490"/>
      <c r="AM1061" s="490"/>
      <c r="AN1061" s="490"/>
      <c r="AO1061" s="490"/>
      <c r="AP1061" s="490"/>
      <c r="AQ1061" s="490"/>
      <c r="AR1061" s="490"/>
      <c r="AS1061" s="490"/>
      <c r="AT1061" s="490"/>
      <c r="AU1061" s="490"/>
      <c r="AV1061" s="490"/>
      <c r="AW1061" s="490"/>
      <c r="AX1061" s="490"/>
      <c r="AY1061" s="490"/>
      <c r="AZ1061" s="490"/>
      <c r="BA1061" s="490"/>
      <c r="BB1061" s="490"/>
    </row>
    <row r="1062" spans="1:54" customFormat="1" ht="27.75" customHeight="1" thickBot="1">
      <c r="A1062" s="553">
        <v>1202</v>
      </c>
      <c r="B1062" s="561" t="s">
        <v>297</v>
      </c>
      <c r="C1062" s="565"/>
      <c r="D1062" s="568" t="s">
        <v>298</v>
      </c>
      <c r="E1062" s="560"/>
      <c r="F1062" s="556" t="s">
        <v>253</v>
      </c>
      <c r="G1062" s="557"/>
      <c r="H1062" s="557"/>
      <c r="I1062" s="726" t="s">
        <v>296</v>
      </c>
      <c r="J1062" s="557">
        <v>1</v>
      </c>
      <c r="K1062" s="558" t="s">
        <v>255</v>
      </c>
      <c r="L1062" s="558" t="s">
        <v>256</v>
      </c>
      <c r="M1062" s="553">
        <v>0</v>
      </c>
      <c r="N1062" s="553">
        <v>0</v>
      </c>
      <c r="O1062" s="553">
        <v>0</v>
      </c>
      <c r="P1062" s="553">
        <v>0</v>
      </c>
      <c r="Q1062" s="553">
        <v>0</v>
      </c>
      <c r="R1062" s="549">
        <f t="shared" si="59"/>
        <v>0</v>
      </c>
      <c r="S1062" s="558"/>
      <c r="T1062" s="558"/>
      <c r="U1062" s="558"/>
      <c r="V1062" s="558"/>
      <c r="W1062" s="558"/>
      <c r="X1062" s="558"/>
      <c r="Y1062" s="549"/>
      <c r="Z1062" s="549"/>
      <c r="AA1062" s="549"/>
      <c r="AB1062" s="549"/>
      <c r="AC1062" s="549"/>
      <c r="AD1062" s="549"/>
      <c r="AE1062" s="490"/>
      <c r="AF1062" s="490"/>
      <c r="AG1062" s="490"/>
      <c r="AH1062" s="490"/>
      <c r="AI1062" s="490"/>
      <c r="AJ1062" s="490"/>
      <c r="AK1062" s="490"/>
      <c r="AL1062" s="490"/>
      <c r="AM1062" s="490"/>
      <c r="AN1062" s="490"/>
      <c r="AO1062" s="490"/>
      <c r="AP1062" s="490"/>
      <c r="AQ1062" s="490"/>
      <c r="AR1062" s="490"/>
      <c r="AS1062" s="490"/>
      <c r="AT1062" s="490"/>
      <c r="AU1062" s="490"/>
      <c r="AV1062" s="490"/>
      <c r="AW1062" s="490"/>
      <c r="AX1062" s="490"/>
      <c r="AY1062" s="490"/>
      <c r="AZ1062" s="490"/>
      <c r="BA1062" s="490"/>
      <c r="BB1062" s="490"/>
    </row>
    <row r="1063" spans="1:54" customFormat="1" ht="43.5" customHeight="1" thickBot="1">
      <c r="A1063" s="553">
        <v>1204</v>
      </c>
      <c r="B1063" s="561" t="s">
        <v>184</v>
      </c>
      <c r="C1063" s="565"/>
      <c r="D1063" s="568" t="s">
        <v>299</v>
      </c>
      <c r="E1063" s="550"/>
      <c r="F1063" s="556" t="s">
        <v>253</v>
      </c>
      <c r="G1063" s="557"/>
      <c r="H1063" s="557"/>
      <c r="I1063" s="726" t="s">
        <v>296</v>
      </c>
      <c r="J1063" s="557">
        <v>1</v>
      </c>
      <c r="K1063" s="558" t="s">
        <v>255</v>
      </c>
      <c r="L1063" s="558" t="s">
        <v>256</v>
      </c>
      <c r="M1063" s="553">
        <v>0</v>
      </c>
      <c r="N1063" s="553">
        <v>0</v>
      </c>
      <c r="O1063" s="553">
        <v>0</v>
      </c>
      <c r="P1063" s="553">
        <v>0</v>
      </c>
      <c r="Q1063" s="553">
        <v>0</v>
      </c>
      <c r="R1063" s="549">
        <f t="shared" si="59"/>
        <v>0</v>
      </c>
      <c r="S1063" s="558"/>
      <c r="T1063" s="558"/>
      <c r="U1063" s="558"/>
      <c r="V1063" s="558"/>
      <c r="W1063" s="558"/>
      <c r="X1063" s="558"/>
      <c r="Y1063" s="549"/>
      <c r="Z1063" s="549"/>
      <c r="AA1063" s="549"/>
      <c r="AB1063" s="549"/>
      <c r="AC1063" s="549"/>
      <c r="AD1063" s="549"/>
      <c r="AE1063" s="490"/>
      <c r="AF1063" s="490"/>
      <c r="AG1063" s="490"/>
      <c r="AH1063" s="490"/>
      <c r="AI1063" s="490"/>
      <c r="AJ1063" s="490"/>
      <c r="AK1063" s="490"/>
      <c r="AL1063" s="490"/>
      <c r="AM1063" s="490"/>
      <c r="AN1063" s="490"/>
      <c r="AO1063" s="490"/>
      <c r="AP1063" s="490"/>
      <c r="AQ1063" s="490"/>
      <c r="AR1063" s="490"/>
      <c r="AS1063" s="490"/>
      <c r="AT1063" s="490"/>
      <c r="AU1063" s="490"/>
      <c r="AV1063" s="490"/>
      <c r="AW1063" s="490"/>
      <c r="AX1063" s="490"/>
      <c r="AY1063" s="490"/>
      <c r="AZ1063" s="490"/>
      <c r="BA1063" s="490"/>
      <c r="BB1063" s="490"/>
    </row>
    <row r="1064" spans="1:54" customFormat="1" ht="29.25" customHeight="1" thickBot="1">
      <c r="A1064" s="553">
        <v>1205</v>
      </c>
      <c r="B1064" s="561" t="s">
        <v>300</v>
      </c>
      <c r="C1064" s="565"/>
      <c r="D1064" s="568" t="s">
        <v>301</v>
      </c>
      <c r="E1064" s="550"/>
      <c r="F1064" s="556" t="s">
        <v>272</v>
      </c>
      <c r="G1064" s="557">
        <v>1</v>
      </c>
      <c r="H1064" s="557">
        <v>1</v>
      </c>
      <c r="I1064" s="726" t="s">
        <v>296</v>
      </c>
      <c r="J1064" s="557">
        <v>1</v>
      </c>
      <c r="K1064" s="558" t="s">
        <v>255</v>
      </c>
      <c r="L1064" s="558" t="s">
        <v>256</v>
      </c>
      <c r="M1064" s="553">
        <v>0</v>
      </c>
      <c r="N1064" s="553">
        <v>0</v>
      </c>
      <c r="O1064" s="553">
        <v>0</v>
      </c>
      <c r="P1064" s="553">
        <v>0</v>
      </c>
      <c r="Q1064" s="553">
        <v>0</v>
      </c>
      <c r="R1064" s="549">
        <f t="shared" si="59"/>
        <v>0</v>
      </c>
      <c r="S1064" s="558"/>
      <c r="T1064" s="558"/>
      <c r="U1064" s="558"/>
      <c r="V1064" s="558"/>
      <c r="W1064" s="558"/>
      <c r="X1064" s="558"/>
      <c r="Y1064" s="549"/>
      <c r="Z1064" s="549"/>
      <c r="AA1064" s="549"/>
      <c r="AB1064" s="549"/>
      <c r="AC1064" s="549"/>
      <c r="AD1064" s="549"/>
      <c r="AE1064" s="490"/>
      <c r="AF1064" s="490"/>
      <c r="AG1064" s="490"/>
      <c r="AH1064" s="490"/>
      <c r="AI1064" s="490"/>
      <c r="AJ1064" s="490"/>
      <c r="AK1064" s="490"/>
      <c r="AL1064" s="490"/>
      <c r="AM1064" s="490"/>
      <c r="AN1064" s="490"/>
      <c r="AO1064" s="490"/>
      <c r="AP1064" s="490"/>
      <c r="AQ1064" s="490"/>
      <c r="AR1064" s="490"/>
      <c r="AS1064" s="490"/>
      <c r="AT1064" s="490"/>
      <c r="AU1064" s="490"/>
      <c r="AV1064" s="490"/>
      <c r="AW1064" s="490"/>
      <c r="AX1064" s="490"/>
      <c r="AY1064" s="490"/>
      <c r="AZ1064" s="490"/>
      <c r="BA1064" s="490"/>
      <c r="BB1064" s="490"/>
    </row>
    <row r="1065" spans="1:54" customFormat="1" ht="29.25" customHeight="1" thickBot="1">
      <c r="A1065" s="553">
        <v>1231</v>
      </c>
      <c r="B1065" s="561" t="s">
        <v>191</v>
      </c>
      <c r="C1065" s="565"/>
      <c r="D1065" s="568" t="s">
        <v>302</v>
      </c>
      <c r="E1065" s="550"/>
      <c r="F1065" s="556" t="s">
        <v>253</v>
      </c>
      <c r="G1065" s="557"/>
      <c r="H1065" s="557"/>
      <c r="I1065" s="726" t="s">
        <v>296</v>
      </c>
      <c r="J1065" s="557">
        <v>3</v>
      </c>
      <c r="K1065" s="558" t="s">
        <v>255</v>
      </c>
      <c r="L1065" s="558" t="s">
        <v>256</v>
      </c>
      <c r="M1065" s="553">
        <v>0</v>
      </c>
      <c r="N1065" s="562">
        <v>0</v>
      </c>
      <c r="O1065" s="553">
        <v>0</v>
      </c>
      <c r="P1065" s="553">
        <v>0</v>
      </c>
      <c r="Q1065" s="553">
        <v>0</v>
      </c>
      <c r="R1065" s="549">
        <f t="shared" si="59"/>
        <v>0</v>
      </c>
      <c r="S1065" s="558"/>
      <c r="T1065" s="558"/>
      <c r="U1065" s="558"/>
      <c r="V1065" s="558"/>
      <c r="W1065" s="558"/>
      <c r="X1065" s="558"/>
      <c r="Y1065" s="549"/>
      <c r="Z1065" s="549"/>
      <c r="AA1065" s="549"/>
      <c r="AB1065" s="549"/>
      <c r="AC1065" s="549"/>
      <c r="AD1065" s="549"/>
      <c r="AE1065" s="490"/>
      <c r="AF1065" s="490"/>
      <c r="AG1065" s="490"/>
      <c r="AH1065" s="490"/>
      <c r="AI1065" s="490"/>
      <c r="AJ1065" s="490"/>
      <c r="AK1065" s="490"/>
      <c r="AL1065" s="490"/>
      <c r="AM1065" s="490"/>
      <c r="AN1065" s="490"/>
      <c r="AO1065" s="490"/>
      <c r="AP1065" s="490"/>
      <c r="AQ1065" s="490"/>
      <c r="AR1065" s="490"/>
      <c r="AS1065" s="490"/>
      <c r="AT1065" s="490"/>
      <c r="AU1065" s="490"/>
      <c r="AV1065" s="490"/>
      <c r="AW1065" s="490"/>
      <c r="AX1065" s="490"/>
      <c r="AY1065" s="490"/>
      <c r="AZ1065" s="490"/>
      <c r="BA1065" s="490"/>
      <c r="BB1065" s="490"/>
    </row>
    <row r="1066" spans="1:54" s="415" customFormat="1" ht="43.5" customHeight="1" thickBot="1">
      <c r="A1066" s="553">
        <v>1233</v>
      </c>
      <c r="B1066" s="561" t="s">
        <v>192</v>
      </c>
      <c r="C1066" s="565"/>
      <c r="D1066" s="568" t="s">
        <v>303</v>
      </c>
      <c r="E1066" s="550"/>
      <c r="F1066" s="556" t="s">
        <v>253</v>
      </c>
      <c r="G1066" s="557"/>
      <c r="H1066" s="557"/>
      <c r="I1066" s="726" t="s">
        <v>296</v>
      </c>
      <c r="J1066" s="557">
        <v>3</v>
      </c>
      <c r="K1066" s="558" t="s">
        <v>255</v>
      </c>
      <c r="L1066" s="558" t="s">
        <v>256</v>
      </c>
      <c r="M1066" s="553">
        <v>0</v>
      </c>
      <c r="N1066" s="562">
        <v>0</v>
      </c>
      <c r="O1066" s="553">
        <v>0</v>
      </c>
      <c r="P1066" s="553">
        <v>0</v>
      </c>
      <c r="Q1066" s="553">
        <v>0</v>
      </c>
      <c r="R1066" s="549">
        <f t="shared" si="59"/>
        <v>0</v>
      </c>
      <c r="S1066" s="558"/>
      <c r="T1066" s="558"/>
      <c r="U1066" s="558"/>
      <c r="V1066" s="558"/>
      <c r="W1066" s="558"/>
      <c r="X1066" s="558"/>
      <c r="Y1066" s="549"/>
      <c r="Z1066" s="549"/>
      <c r="AA1066" s="549"/>
      <c r="AB1066" s="549"/>
      <c r="AC1066" s="549"/>
      <c r="AD1066" s="549"/>
      <c r="AE1066" s="490"/>
      <c r="AF1066" s="490"/>
      <c r="AG1066" s="490"/>
      <c r="AH1066" s="490"/>
      <c r="AI1066" s="490"/>
      <c r="AJ1066" s="490"/>
      <c r="AK1066" s="490"/>
      <c r="AL1066" s="490"/>
      <c r="AM1066" s="490"/>
      <c r="AN1066" s="490"/>
      <c r="AO1066" s="490"/>
      <c r="AP1066" s="490"/>
      <c r="AQ1066" s="490"/>
      <c r="AR1066" s="490"/>
      <c r="AS1066" s="490"/>
      <c r="AT1066" s="490"/>
      <c r="AU1066" s="490"/>
      <c r="AV1066" s="490"/>
      <c r="AW1066" s="490"/>
      <c r="AX1066" s="490"/>
      <c r="AY1066" s="490"/>
      <c r="AZ1066" s="490"/>
      <c r="BA1066" s="490"/>
      <c r="BB1066" s="490"/>
    </row>
    <row r="1067" spans="1:54" customFormat="1" ht="29.25" customHeight="1" thickBot="1">
      <c r="A1067" s="553">
        <v>1243</v>
      </c>
      <c r="B1067" s="561" t="s">
        <v>304</v>
      </c>
      <c r="C1067" s="565"/>
      <c r="D1067" s="568" t="s">
        <v>305</v>
      </c>
      <c r="E1067" s="550"/>
      <c r="F1067" s="556" t="s">
        <v>253</v>
      </c>
      <c r="G1067" s="557"/>
      <c r="H1067" s="557"/>
      <c r="I1067" s="726" t="s">
        <v>296</v>
      </c>
      <c r="J1067" s="557">
        <v>4</v>
      </c>
      <c r="K1067" s="558" t="s">
        <v>255</v>
      </c>
      <c r="L1067" s="558" t="s">
        <v>256</v>
      </c>
      <c r="M1067" s="553">
        <v>0</v>
      </c>
      <c r="N1067" s="562">
        <v>0</v>
      </c>
      <c r="O1067" s="553">
        <v>0</v>
      </c>
      <c r="P1067" s="562">
        <v>0</v>
      </c>
      <c r="Q1067" s="553">
        <v>0</v>
      </c>
      <c r="R1067" s="549">
        <f t="shared" si="59"/>
        <v>0</v>
      </c>
      <c r="S1067" s="558"/>
      <c r="T1067" s="558"/>
      <c r="U1067" s="558"/>
      <c r="V1067" s="558"/>
      <c r="W1067" s="558"/>
      <c r="X1067" s="558"/>
      <c r="Y1067" s="549"/>
      <c r="Z1067" s="549"/>
      <c r="AA1067" s="549"/>
      <c r="AB1067" s="549"/>
      <c r="AC1067" s="549"/>
      <c r="AD1067" s="549"/>
      <c r="AE1067" s="490"/>
      <c r="AF1067" s="490"/>
      <c r="AG1067" s="490"/>
      <c r="AH1067" s="490"/>
      <c r="AI1067" s="490"/>
      <c r="AJ1067" s="490"/>
      <c r="AK1067" s="490"/>
      <c r="AL1067" s="490"/>
      <c r="AM1067" s="490"/>
      <c r="AN1067" s="490"/>
      <c r="AO1067" s="490"/>
      <c r="AP1067" s="490"/>
      <c r="AQ1067" s="490"/>
      <c r="AR1067" s="490"/>
      <c r="AS1067" s="490"/>
      <c r="AT1067" s="490"/>
      <c r="AU1067" s="490"/>
      <c r="AV1067" s="490"/>
      <c r="AW1067" s="490"/>
      <c r="AX1067" s="490"/>
      <c r="AY1067" s="490"/>
      <c r="AZ1067" s="490"/>
      <c r="BA1067" s="490"/>
      <c r="BB1067" s="490"/>
    </row>
    <row r="1068" spans="1:54" customFormat="1" ht="43.5" customHeight="1" thickBot="1">
      <c r="A1068" s="553">
        <v>1245</v>
      </c>
      <c r="B1068" s="565" t="s">
        <v>197</v>
      </c>
      <c r="C1068" s="565"/>
      <c r="D1068" s="568" t="s">
        <v>306</v>
      </c>
      <c r="E1068" s="550"/>
      <c r="F1068" s="556" t="s">
        <v>272</v>
      </c>
      <c r="G1068" s="557">
        <v>4</v>
      </c>
      <c r="H1068" s="557">
        <v>3</v>
      </c>
      <c r="I1068" s="726" t="s">
        <v>296</v>
      </c>
      <c r="J1068" s="557">
        <v>4</v>
      </c>
      <c r="K1068" s="558" t="s">
        <v>255</v>
      </c>
      <c r="L1068" s="558" t="s">
        <v>256</v>
      </c>
      <c r="M1068" s="553">
        <v>0</v>
      </c>
      <c r="N1068" s="562">
        <v>0</v>
      </c>
      <c r="O1068" s="553">
        <v>0</v>
      </c>
      <c r="P1068" s="562">
        <v>0</v>
      </c>
      <c r="Q1068" s="553">
        <v>0</v>
      </c>
      <c r="R1068" s="549">
        <f t="shared" si="59"/>
        <v>0</v>
      </c>
      <c r="S1068" s="558"/>
      <c r="T1068" s="558"/>
      <c r="U1068" s="558"/>
      <c r="V1068" s="558"/>
      <c r="W1068" s="558"/>
      <c r="X1068" s="558"/>
      <c r="Y1068" s="549"/>
      <c r="Z1068" s="549"/>
      <c r="AA1068" s="549"/>
      <c r="AB1068" s="549"/>
      <c r="AC1068" s="549"/>
      <c r="AD1068" s="549"/>
      <c r="AE1068" s="490"/>
      <c r="AF1068" s="490"/>
      <c r="AG1068" s="490"/>
      <c r="AH1068" s="490"/>
      <c r="AI1068" s="490"/>
      <c r="AJ1068" s="490"/>
      <c r="AK1068" s="490"/>
      <c r="AL1068" s="490"/>
      <c r="AM1068" s="490"/>
      <c r="AN1068" s="490"/>
      <c r="AO1068" s="490"/>
      <c r="AP1068" s="490"/>
      <c r="AQ1068" s="490"/>
      <c r="AR1068" s="490"/>
      <c r="AS1068" s="490"/>
      <c r="AT1068" s="490"/>
      <c r="AU1068" s="490"/>
      <c r="AV1068" s="490"/>
      <c r="AW1068" s="490"/>
      <c r="AX1068" s="490"/>
      <c r="AY1068" s="490"/>
      <c r="AZ1068" s="490"/>
      <c r="BA1068" s="490"/>
      <c r="BB1068" s="490"/>
    </row>
    <row r="1069" spans="1:54" customFormat="1" ht="29.25" customHeight="1" thickBot="1">
      <c r="A1069" s="553">
        <v>1251</v>
      </c>
      <c r="B1069" s="561" t="s">
        <v>199</v>
      </c>
      <c r="C1069" s="565"/>
      <c r="D1069" s="568" t="s">
        <v>307</v>
      </c>
      <c r="E1069" s="560"/>
      <c r="F1069" s="556" t="s">
        <v>272</v>
      </c>
      <c r="G1069" s="557">
        <v>2</v>
      </c>
      <c r="H1069" s="557">
        <v>5</v>
      </c>
      <c r="I1069" s="726" t="s">
        <v>296</v>
      </c>
      <c r="J1069" s="557">
        <v>5</v>
      </c>
      <c r="K1069" s="558" t="s">
        <v>255</v>
      </c>
      <c r="L1069" s="558" t="s">
        <v>256</v>
      </c>
      <c r="M1069" s="553">
        <v>0</v>
      </c>
      <c r="N1069" s="553">
        <v>0</v>
      </c>
      <c r="O1069" s="553">
        <v>0</v>
      </c>
      <c r="P1069" s="553">
        <v>0</v>
      </c>
      <c r="Q1069" s="553">
        <v>0</v>
      </c>
      <c r="R1069" s="549">
        <f t="shared" si="59"/>
        <v>0</v>
      </c>
      <c r="S1069" s="558"/>
      <c r="T1069" s="558"/>
      <c r="U1069" s="558"/>
      <c r="V1069" s="558"/>
      <c r="W1069" s="558"/>
      <c r="X1069" s="558"/>
      <c r="Y1069" s="549"/>
      <c r="Z1069" s="549"/>
      <c r="AA1069" s="549"/>
      <c r="AB1069" s="549"/>
      <c r="AC1069" s="549"/>
      <c r="AD1069" s="549"/>
      <c r="AE1069" s="490"/>
      <c r="AF1069" s="490"/>
      <c r="AG1069" s="490"/>
      <c r="AH1069" s="490"/>
      <c r="AI1069" s="490"/>
      <c r="AJ1069" s="490"/>
      <c r="AK1069" s="490"/>
      <c r="AL1069" s="490"/>
      <c r="AM1069" s="490"/>
      <c r="AN1069" s="490"/>
      <c r="AO1069" s="490"/>
      <c r="AP1069" s="490"/>
      <c r="AQ1069" s="490"/>
      <c r="AR1069" s="490"/>
      <c r="AS1069" s="490"/>
      <c r="AT1069" s="490"/>
      <c r="AU1069" s="490"/>
      <c r="AV1069" s="490"/>
      <c r="AW1069" s="490"/>
      <c r="AX1069" s="490"/>
      <c r="AY1069" s="490"/>
      <c r="AZ1069" s="490"/>
      <c r="BA1069" s="490"/>
      <c r="BB1069" s="490"/>
    </row>
    <row r="1070" spans="1:54" customFormat="1" ht="29.25" customHeight="1" thickBot="1">
      <c r="A1070" s="553">
        <v>1252</v>
      </c>
      <c r="B1070" s="561" t="s">
        <v>308</v>
      </c>
      <c r="C1070" s="565"/>
      <c r="D1070" s="568" t="s">
        <v>309</v>
      </c>
      <c r="E1070" s="550"/>
      <c r="F1070" s="556" t="s">
        <v>272</v>
      </c>
      <c r="G1070" s="557">
        <v>3</v>
      </c>
      <c r="H1070" s="557">
        <v>2</v>
      </c>
      <c r="I1070" s="726" t="s">
        <v>296</v>
      </c>
      <c r="J1070" s="557">
        <v>5</v>
      </c>
      <c r="K1070" s="558" t="s">
        <v>255</v>
      </c>
      <c r="L1070" s="558" t="s">
        <v>256</v>
      </c>
      <c r="M1070" s="553">
        <v>0</v>
      </c>
      <c r="N1070" s="553">
        <v>0</v>
      </c>
      <c r="O1070" s="553">
        <v>0</v>
      </c>
      <c r="P1070" s="553">
        <v>0</v>
      </c>
      <c r="Q1070" s="553">
        <v>0</v>
      </c>
      <c r="R1070" s="549">
        <f t="shared" si="59"/>
        <v>0</v>
      </c>
      <c r="S1070" s="558"/>
      <c r="T1070" s="558"/>
      <c r="U1070" s="558"/>
      <c r="V1070" s="558"/>
      <c r="W1070" s="558"/>
      <c r="X1070" s="558"/>
      <c r="Y1070" s="549"/>
      <c r="Z1070" s="549"/>
      <c r="AA1070" s="549"/>
      <c r="AB1070" s="549"/>
      <c r="AC1070" s="549"/>
      <c r="AD1070" s="549"/>
      <c r="AE1070" s="490"/>
      <c r="AF1070" s="490"/>
      <c r="AG1070" s="490"/>
      <c r="AH1070" s="490"/>
      <c r="AI1070" s="490"/>
      <c r="AJ1070" s="490"/>
      <c r="AK1070" s="490"/>
      <c r="AL1070" s="490"/>
      <c r="AM1070" s="490"/>
      <c r="AN1070" s="490"/>
      <c r="AO1070" s="490"/>
      <c r="AP1070" s="490"/>
      <c r="AQ1070" s="490"/>
      <c r="AR1070" s="490"/>
      <c r="AS1070" s="490"/>
      <c r="AT1070" s="490"/>
      <c r="AU1070" s="490"/>
      <c r="AV1070" s="490"/>
      <c r="AW1070" s="490"/>
      <c r="AX1070" s="490"/>
      <c r="AY1070" s="490"/>
      <c r="AZ1070" s="490"/>
      <c r="BA1070" s="490"/>
      <c r="BB1070" s="490"/>
    </row>
    <row r="1071" spans="1:54" customFormat="1" ht="29.25" customHeight="1" thickBot="1">
      <c r="A1071" s="553">
        <v>1504</v>
      </c>
      <c r="B1071" s="559" t="s">
        <v>154</v>
      </c>
      <c r="C1071" s="563"/>
      <c r="D1071" s="568" t="s">
        <v>310</v>
      </c>
      <c r="E1071" s="550"/>
      <c r="F1071" s="556" t="s">
        <v>272</v>
      </c>
      <c r="G1071" s="557">
        <v>1</v>
      </c>
      <c r="H1071" s="557">
        <v>3</v>
      </c>
      <c r="I1071" s="726" t="s">
        <v>311</v>
      </c>
      <c r="J1071" s="557">
        <v>1</v>
      </c>
      <c r="K1071" s="551" t="s">
        <v>255</v>
      </c>
      <c r="L1071" s="558" t="s">
        <v>4825</v>
      </c>
      <c r="M1071" s="553">
        <v>0</v>
      </c>
      <c r="N1071" s="553">
        <v>0</v>
      </c>
      <c r="O1071" s="553">
        <v>0</v>
      </c>
      <c r="P1071" s="553">
        <v>0</v>
      </c>
      <c r="Q1071" s="553">
        <v>0</v>
      </c>
      <c r="R1071" s="549">
        <f t="shared" si="59"/>
        <v>0</v>
      </c>
      <c r="S1071" s="558"/>
      <c r="T1071" s="558"/>
      <c r="U1071" s="558"/>
      <c r="V1071" s="558"/>
      <c r="W1071" s="558"/>
      <c r="X1071" s="558"/>
      <c r="Y1071" s="549"/>
      <c r="Z1071" s="549"/>
      <c r="AA1071" s="549"/>
      <c r="AB1071" s="549"/>
      <c r="AC1071" s="549"/>
      <c r="AD1071" s="549"/>
      <c r="AE1071" s="490"/>
      <c r="AF1071" s="490"/>
      <c r="AG1071" s="490"/>
      <c r="AH1071" s="490"/>
      <c r="AI1071" s="490"/>
      <c r="AJ1071" s="490"/>
      <c r="AK1071" s="490"/>
      <c r="AL1071" s="490"/>
      <c r="AM1071" s="490"/>
      <c r="AN1071" s="490"/>
      <c r="AO1071" s="490"/>
      <c r="AP1071" s="490"/>
      <c r="AQ1071" s="490"/>
      <c r="AR1071" s="490"/>
      <c r="AS1071" s="490"/>
      <c r="AT1071" s="490"/>
      <c r="AU1071" s="490"/>
      <c r="AV1071" s="490"/>
      <c r="AW1071" s="490"/>
      <c r="AX1071" s="490"/>
      <c r="AY1071" s="490"/>
      <c r="AZ1071" s="490"/>
      <c r="BA1071" s="490"/>
      <c r="BB1071" s="490"/>
    </row>
    <row r="1072" spans="1:54" customFormat="1" ht="29.25" customHeight="1" thickBot="1">
      <c r="A1072" s="553">
        <v>1510</v>
      </c>
      <c r="B1072" s="559" t="s">
        <v>314</v>
      </c>
      <c r="C1072" s="563"/>
      <c r="D1072" s="568" t="s">
        <v>315</v>
      </c>
      <c r="E1072" s="560"/>
      <c r="F1072" s="556" t="s">
        <v>253</v>
      </c>
      <c r="G1072" s="557"/>
      <c r="H1072" s="557"/>
      <c r="I1072" s="726" t="s">
        <v>311</v>
      </c>
      <c r="J1072" s="557">
        <v>1</v>
      </c>
      <c r="K1072" s="551" t="s">
        <v>255</v>
      </c>
      <c r="L1072" s="558" t="s">
        <v>256</v>
      </c>
      <c r="M1072" s="553">
        <v>0</v>
      </c>
      <c r="N1072" s="553">
        <v>0</v>
      </c>
      <c r="O1072" s="553">
        <v>0</v>
      </c>
      <c r="P1072" s="553">
        <v>0</v>
      </c>
      <c r="Q1072" s="553">
        <v>0</v>
      </c>
      <c r="R1072" s="549">
        <f>SUM(M1072:Q1072)</f>
        <v>0</v>
      </c>
      <c r="S1072" s="558"/>
      <c r="T1072" s="558"/>
      <c r="U1072" s="558"/>
      <c r="V1072" s="558"/>
      <c r="W1072" s="558"/>
      <c r="X1072" s="558"/>
      <c r="Y1072" s="549"/>
      <c r="Z1072" s="549"/>
      <c r="AA1072" s="549"/>
      <c r="AB1072" s="549"/>
      <c r="AC1072" s="549"/>
      <c r="AD1072" s="549"/>
      <c r="AE1072" s="490"/>
      <c r="AF1072" s="490"/>
      <c r="AG1072" s="490"/>
      <c r="AH1072" s="490"/>
      <c r="AI1072" s="490"/>
      <c r="AJ1072" s="490"/>
      <c r="AK1072" s="490"/>
      <c r="AL1072" s="490"/>
      <c r="AM1072" s="490"/>
      <c r="AN1072" s="490"/>
      <c r="AO1072" s="490"/>
      <c r="AP1072" s="490"/>
      <c r="AQ1072" s="490"/>
      <c r="AR1072" s="490"/>
      <c r="AS1072" s="490"/>
      <c r="AT1072" s="490"/>
      <c r="AU1072" s="490"/>
      <c r="AV1072" s="490"/>
      <c r="AW1072" s="490"/>
      <c r="AX1072" s="490"/>
      <c r="AY1072" s="490"/>
      <c r="AZ1072" s="490"/>
      <c r="BA1072" s="490"/>
      <c r="BB1072" s="490"/>
    </row>
    <row r="1073" spans="1:54" customFormat="1" ht="29.25" customHeight="1" thickBot="1">
      <c r="A1073" s="553"/>
      <c r="B1073" s="559" t="s">
        <v>4828</v>
      </c>
      <c r="C1073" s="563"/>
      <c r="D1073" s="568"/>
      <c r="E1073" s="560"/>
      <c r="F1073" s="556" t="s">
        <v>253</v>
      </c>
      <c r="G1073" s="557"/>
      <c r="H1073" s="557"/>
      <c r="I1073" s="726" t="s">
        <v>311</v>
      </c>
      <c r="J1073" s="557">
        <v>1</v>
      </c>
      <c r="K1073" s="551"/>
      <c r="L1073" s="558" t="s">
        <v>256</v>
      </c>
      <c r="M1073" s="553">
        <v>0</v>
      </c>
      <c r="N1073" s="553">
        <v>0</v>
      </c>
      <c r="O1073" s="553">
        <v>0</v>
      </c>
      <c r="P1073" s="553">
        <v>0</v>
      </c>
      <c r="Q1073" s="553">
        <v>0</v>
      </c>
      <c r="R1073" s="549">
        <f>SUM(M1073:Q1073)</f>
        <v>0</v>
      </c>
      <c r="S1073" s="558"/>
      <c r="T1073" s="558"/>
      <c r="U1073" s="558"/>
      <c r="V1073" s="558"/>
      <c r="W1073" s="558"/>
      <c r="X1073" s="558"/>
      <c r="Y1073" s="549"/>
      <c r="Z1073" s="549"/>
      <c r="AA1073" s="549"/>
      <c r="AB1073" s="549"/>
      <c r="AC1073" s="549"/>
      <c r="AD1073" s="549"/>
      <c r="AE1073" s="490"/>
      <c r="AF1073" s="490"/>
      <c r="AG1073" s="490"/>
      <c r="AH1073" s="490"/>
      <c r="AI1073" s="490"/>
      <c r="AJ1073" s="490"/>
      <c r="AK1073" s="490"/>
      <c r="AL1073" s="490"/>
      <c r="AM1073" s="490"/>
      <c r="AN1073" s="490"/>
      <c r="AO1073" s="490"/>
      <c r="AP1073" s="490"/>
      <c r="AQ1073" s="490"/>
      <c r="AR1073" s="490"/>
      <c r="AS1073" s="490"/>
      <c r="AT1073" s="490"/>
      <c r="AU1073" s="490"/>
      <c r="AV1073" s="490"/>
      <c r="AW1073" s="490"/>
      <c r="AX1073" s="490"/>
      <c r="AY1073" s="490"/>
      <c r="AZ1073" s="490"/>
      <c r="BA1073" s="490"/>
      <c r="BB1073" s="490"/>
    </row>
    <row r="1074" spans="1:54" customFormat="1" ht="29.25" customHeight="1" thickBot="1">
      <c r="A1074" s="553"/>
      <c r="B1074" s="706" t="s">
        <v>4829</v>
      </c>
      <c r="C1074" s="563"/>
      <c r="D1074" s="706" t="s">
        <v>4830</v>
      </c>
      <c r="E1074" s="560"/>
      <c r="F1074" s="556"/>
      <c r="G1074" s="557"/>
      <c r="H1074" s="557"/>
      <c r="I1074" s="726" t="s">
        <v>311</v>
      </c>
      <c r="J1074" s="557">
        <v>1</v>
      </c>
      <c r="K1074" s="551"/>
      <c r="L1074" s="558" t="s">
        <v>256</v>
      </c>
      <c r="M1074" s="553">
        <v>0</v>
      </c>
      <c r="N1074" s="553">
        <v>0</v>
      </c>
      <c r="O1074" s="553">
        <v>0</v>
      </c>
      <c r="P1074" s="553">
        <v>0</v>
      </c>
      <c r="Q1074" s="553">
        <v>0</v>
      </c>
      <c r="R1074" s="549">
        <f>SUM(M1074:Q1074)</f>
        <v>0</v>
      </c>
      <c r="S1074" s="558"/>
      <c r="T1074" s="558"/>
      <c r="U1074" s="558"/>
      <c r="V1074" s="558"/>
      <c r="W1074" s="558"/>
      <c r="X1074" s="558"/>
      <c r="Y1074" s="549"/>
      <c r="Z1074" s="549"/>
      <c r="AA1074" s="549"/>
      <c r="AB1074" s="549"/>
      <c r="AC1074" s="549"/>
      <c r="AD1074" s="549"/>
      <c r="AE1074" s="490"/>
      <c r="AF1074" s="490"/>
      <c r="AG1074" s="490"/>
      <c r="AH1074" s="490"/>
      <c r="AI1074" s="490"/>
      <c r="AJ1074" s="490"/>
      <c r="AK1074" s="490"/>
      <c r="AL1074" s="490"/>
      <c r="AM1074" s="490"/>
      <c r="AN1074" s="490"/>
      <c r="AO1074" s="490"/>
      <c r="AP1074" s="490"/>
      <c r="AQ1074" s="490"/>
      <c r="AR1074" s="490"/>
      <c r="AS1074" s="490"/>
      <c r="AT1074" s="490"/>
      <c r="AU1074" s="490"/>
      <c r="AV1074" s="490"/>
      <c r="AW1074" s="490"/>
      <c r="AX1074" s="490"/>
      <c r="AY1074" s="490"/>
      <c r="AZ1074" s="490"/>
      <c r="BA1074" s="490"/>
      <c r="BB1074" s="490"/>
    </row>
    <row r="1075" spans="1:54" customFormat="1" ht="43.5" customHeight="1" thickBot="1">
      <c r="A1075" s="553">
        <v>1506</v>
      </c>
      <c r="B1075" s="559" t="s">
        <v>312</v>
      </c>
      <c r="C1075" s="563"/>
      <c r="D1075" s="568" t="s">
        <v>313</v>
      </c>
      <c r="E1075" s="550"/>
      <c r="F1075" s="556" t="s">
        <v>253</v>
      </c>
      <c r="G1075" s="557"/>
      <c r="H1075" s="557"/>
      <c r="I1075" s="726" t="s">
        <v>311</v>
      </c>
      <c r="J1075" s="557">
        <v>1</v>
      </c>
      <c r="K1075" s="551" t="s">
        <v>255</v>
      </c>
      <c r="L1075" s="558" t="s">
        <v>256</v>
      </c>
      <c r="M1075" s="553">
        <v>0</v>
      </c>
      <c r="N1075" s="553">
        <v>0</v>
      </c>
      <c r="O1075" s="553">
        <v>0</v>
      </c>
      <c r="P1075" s="553">
        <v>0</v>
      </c>
      <c r="Q1075" s="553">
        <v>0</v>
      </c>
      <c r="R1075" s="549">
        <f t="shared" si="59"/>
        <v>0</v>
      </c>
      <c r="S1075" s="558"/>
      <c r="T1075" s="558"/>
      <c r="U1075" s="558"/>
      <c r="V1075" s="558"/>
      <c r="W1075" s="558"/>
      <c r="X1075" s="558"/>
      <c r="Y1075" s="549"/>
      <c r="Z1075" s="549"/>
      <c r="AA1075" s="549"/>
      <c r="AB1075" s="549"/>
      <c r="AC1075" s="549"/>
      <c r="AD1075" s="549"/>
      <c r="AE1075" s="490"/>
      <c r="AF1075" s="490"/>
      <c r="AG1075" s="490"/>
      <c r="AH1075" s="490"/>
      <c r="AI1075" s="490"/>
      <c r="AJ1075" s="490"/>
      <c r="AK1075" s="490"/>
      <c r="AL1075" s="490"/>
      <c r="AM1075" s="490"/>
      <c r="AN1075" s="490"/>
      <c r="AO1075" s="490"/>
      <c r="AP1075" s="490"/>
      <c r="AQ1075" s="490"/>
      <c r="AR1075" s="490"/>
      <c r="AS1075" s="490"/>
      <c r="AT1075" s="490"/>
      <c r="AU1075" s="490"/>
      <c r="AV1075" s="490"/>
      <c r="AW1075" s="490"/>
      <c r="AX1075" s="490"/>
      <c r="AY1075" s="490"/>
      <c r="AZ1075" s="490"/>
      <c r="BA1075" s="490"/>
      <c r="BB1075" s="490"/>
    </row>
    <row r="1076" spans="1:54" customFormat="1" ht="27.75" customHeight="1" thickBot="1">
      <c r="A1076" s="553">
        <v>1512</v>
      </c>
      <c r="B1076" s="559" t="s">
        <v>316</v>
      </c>
      <c r="C1076" s="563"/>
      <c r="D1076" s="568" t="s">
        <v>298</v>
      </c>
      <c r="E1076" s="550"/>
      <c r="F1076" s="556" t="s">
        <v>253</v>
      </c>
      <c r="G1076" s="557"/>
      <c r="H1076" s="557"/>
      <c r="I1076" s="726" t="s">
        <v>311</v>
      </c>
      <c r="J1076" s="557">
        <v>1</v>
      </c>
      <c r="K1076" s="551" t="s">
        <v>255</v>
      </c>
      <c r="L1076" s="558" t="s">
        <v>256</v>
      </c>
      <c r="M1076" s="553">
        <v>0</v>
      </c>
      <c r="N1076" s="553">
        <v>0</v>
      </c>
      <c r="O1076" s="553">
        <v>0</v>
      </c>
      <c r="P1076" s="553">
        <v>0</v>
      </c>
      <c r="Q1076" s="553">
        <v>0</v>
      </c>
      <c r="R1076" s="549">
        <f t="shared" ref="R1076:R1107" si="60">SUM(M1076:Q1076)</f>
        <v>0</v>
      </c>
      <c r="S1076" s="558"/>
      <c r="T1076" s="558"/>
      <c r="U1076" s="558"/>
      <c r="V1076" s="558"/>
      <c r="W1076" s="558"/>
      <c r="X1076" s="558"/>
      <c r="Y1076" s="549"/>
      <c r="Z1076" s="549"/>
      <c r="AA1076" s="549"/>
      <c r="AB1076" s="549"/>
      <c r="AC1076" s="549"/>
      <c r="AD1076" s="549"/>
      <c r="AE1076" s="490"/>
      <c r="AF1076" s="490"/>
      <c r="AG1076" s="490"/>
      <c r="AH1076" s="490"/>
      <c r="AI1076" s="490"/>
      <c r="AJ1076" s="490"/>
      <c r="AK1076" s="490"/>
      <c r="AL1076" s="490"/>
      <c r="AM1076" s="490"/>
      <c r="AN1076" s="490"/>
      <c r="AO1076" s="490"/>
      <c r="AP1076" s="490"/>
      <c r="AQ1076" s="490"/>
      <c r="AR1076" s="490"/>
      <c r="AS1076" s="490"/>
      <c r="AT1076" s="490"/>
      <c r="AU1076" s="490"/>
      <c r="AV1076" s="490"/>
      <c r="AW1076" s="490"/>
      <c r="AX1076" s="490"/>
      <c r="AY1076" s="490"/>
      <c r="AZ1076" s="490"/>
      <c r="BA1076" s="490"/>
      <c r="BB1076" s="490"/>
    </row>
    <row r="1077" spans="1:54" customFormat="1" ht="29.25" customHeight="1" thickBot="1">
      <c r="A1077" s="553">
        <v>1514</v>
      </c>
      <c r="B1077" s="559" t="s">
        <v>163</v>
      </c>
      <c r="C1077" s="563"/>
      <c r="D1077" s="568" t="s">
        <v>317</v>
      </c>
      <c r="E1077" s="550"/>
      <c r="F1077" s="556" t="s">
        <v>253</v>
      </c>
      <c r="G1077" s="557"/>
      <c r="H1077" s="557"/>
      <c r="I1077" s="726" t="s">
        <v>311</v>
      </c>
      <c r="J1077" s="557">
        <v>1</v>
      </c>
      <c r="K1077" s="551" t="s">
        <v>255</v>
      </c>
      <c r="L1077" s="558" t="s">
        <v>256</v>
      </c>
      <c r="M1077" s="553">
        <v>0</v>
      </c>
      <c r="N1077" s="553">
        <v>0</v>
      </c>
      <c r="O1077" s="553">
        <v>0</v>
      </c>
      <c r="P1077" s="553">
        <v>0</v>
      </c>
      <c r="Q1077" s="553">
        <v>0</v>
      </c>
      <c r="R1077" s="549">
        <f t="shared" si="60"/>
        <v>0</v>
      </c>
      <c r="S1077" s="558"/>
      <c r="T1077" s="558"/>
      <c r="U1077" s="558"/>
      <c r="V1077" s="558"/>
      <c r="W1077" s="558"/>
      <c r="X1077" s="558"/>
      <c r="Y1077" s="549"/>
      <c r="Z1077" s="549"/>
      <c r="AA1077" s="549"/>
      <c r="AB1077" s="549"/>
      <c r="AC1077" s="549"/>
      <c r="AD1077" s="549"/>
      <c r="AE1077" s="490"/>
      <c r="AF1077" s="490"/>
      <c r="AG1077" s="490"/>
      <c r="AH1077" s="490"/>
      <c r="AI1077" s="490"/>
      <c r="AJ1077" s="490"/>
      <c r="AK1077" s="490"/>
      <c r="AL1077" s="490"/>
      <c r="AM1077" s="490"/>
      <c r="AN1077" s="490"/>
      <c r="AO1077" s="490"/>
      <c r="AP1077" s="490"/>
      <c r="AQ1077" s="490"/>
      <c r="AR1077" s="490"/>
      <c r="AS1077" s="490"/>
      <c r="AT1077" s="490"/>
      <c r="AU1077" s="490"/>
      <c r="AV1077" s="490"/>
      <c r="AW1077" s="490"/>
      <c r="AX1077" s="490"/>
      <c r="AY1077" s="490"/>
      <c r="AZ1077" s="490"/>
      <c r="BA1077" s="490"/>
      <c r="BB1077" s="490"/>
    </row>
    <row r="1078" spans="1:54" customFormat="1" ht="29.25" customHeight="1" thickBot="1">
      <c r="A1078" s="553">
        <v>1518</v>
      </c>
      <c r="B1078" s="559" t="s">
        <v>318</v>
      </c>
      <c r="C1078" s="563"/>
      <c r="D1078" s="568" t="s">
        <v>319</v>
      </c>
      <c r="E1078" s="550"/>
      <c r="F1078" s="556" t="s">
        <v>253</v>
      </c>
      <c r="G1078" s="557"/>
      <c r="H1078" s="557"/>
      <c r="I1078" s="726" t="s">
        <v>311</v>
      </c>
      <c r="J1078" s="557">
        <v>2</v>
      </c>
      <c r="K1078" s="551" t="s">
        <v>255</v>
      </c>
      <c r="L1078" s="558" t="s">
        <v>256</v>
      </c>
      <c r="M1078" s="553">
        <v>0</v>
      </c>
      <c r="N1078" s="553">
        <v>0</v>
      </c>
      <c r="O1078" s="553">
        <v>0</v>
      </c>
      <c r="P1078" s="553">
        <v>0</v>
      </c>
      <c r="Q1078" s="553">
        <v>0</v>
      </c>
      <c r="R1078" s="549">
        <f t="shared" si="60"/>
        <v>0</v>
      </c>
      <c r="S1078" s="558"/>
      <c r="T1078" s="558"/>
      <c r="U1078" s="558"/>
      <c r="V1078" s="558"/>
      <c r="W1078" s="558"/>
      <c r="X1078" s="558"/>
      <c r="Y1078" s="549"/>
      <c r="Z1078" s="549"/>
      <c r="AA1078" s="549"/>
      <c r="AB1078" s="549"/>
      <c r="AC1078" s="549"/>
      <c r="AD1078" s="549"/>
      <c r="AE1078" s="490"/>
      <c r="AF1078" s="490"/>
      <c r="AG1078" s="490"/>
      <c r="AH1078" s="490"/>
      <c r="AI1078" s="490"/>
      <c r="AJ1078" s="490"/>
      <c r="AK1078" s="490"/>
      <c r="AL1078" s="490"/>
      <c r="AM1078" s="490"/>
      <c r="AN1078" s="490"/>
      <c r="AO1078" s="490"/>
      <c r="AP1078" s="490"/>
      <c r="AQ1078" s="490"/>
      <c r="AR1078" s="490"/>
      <c r="AS1078" s="490"/>
      <c r="AT1078" s="490"/>
      <c r="AU1078" s="490"/>
      <c r="AV1078" s="490"/>
      <c r="AW1078" s="490"/>
      <c r="AX1078" s="490"/>
      <c r="AY1078" s="490"/>
      <c r="AZ1078" s="490"/>
      <c r="BA1078" s="490"/>
      <c r="BB1078" s="490"/>
    </row>
    <row r="1079" spans="1:54" customFormat="1" ht="29.25" customHeight="1" thickBot="1">
      <c r="A1079" s="553">
        <v>1520</v>
      </c>
      <c r="B1079" s="559" t="s">
        <v>140</v>
      </c>
      <c r="C1079" s="563"/>
      <c r="D1079" s="568" t="s">
        <v>320</v>
      </c>
      <c r="E1079" s="550"/>
      <c r="F1079" s="556" t="s">
        <v>253</v>
      </c>
      <c r="G1079" s="557"/>
      <c r="H1079" s="557"/>
      <c r="I1079" s="726" t="s">
        <v>311</v>
      </c>
      <c r="J1079" s="557">
        <v>2</v>
      </c>
      <c r="K1079" s="551" t="s">
        <v>255</v>
      </c>
      <c r="L1079" s="558" t="s">
        <v>256</v>
      </c>
      <c r="M1079" s="553">
        <v>0</v>
      </c>
      <c r="N1079" s="553">
        <v>0</v>
      </c>
      <c r="O1079" s="553">
        <v>0</v>
      </c>
      <c r="P1079" s="553">
        <v>0</v>
      </c>
      <c r="Q1079" s="553">
        <v>0</v>
      </c>
      <c r="R1079" s="549">
        <f t="shared" si="60"/>
        <v>0</v>
      </c>
      <c r="S1079" s="558"/>
      <c r="T1079" s="558"/>
      <c r="U1079" s="558"/>
      <c r="V1079" s="558"/>
      <c r="W1079" s="558"/>
      <c r="X1079" s="558"/>
      <c r="Y1079" s="549"/>
      <c r="Z1079" s="549"/>
      <c r="AA1079" s="549"/>
      <c r="AB1079" s="549"/>
      <c r="AC1079" s="549"/>
      <c r="AD1079" s="549"/>
      <c r="AE1079" s="490"/>
      <c r="AF1079" s="490"/>
      <c r="AG1079" s="490"/>
      <c r="AH1079" s="490"/>
      <c r="AI1079" s="490"/>
      <c r="AJ1079" s="490"/>
      <c r="AK1079" s="490"/>
      <c r="AL1079" s="490"/>
      <c r="AM1079" s="490"/>
      <c r="AN1079" s="490"/>
      <c r="AO1079" s="490"/>
      <c r="AP1079" s="490"/>
      <c r="AQ1079" s="490"/>
      <c r="AR1079" s="490"/>
      <c r="AS1079" s="490"/>
      <c r="AT1079" s="490"/>
      <c r="AU1079" s="490"/>
      <c r="AV1079" s="490"/>
      <c r="AW1079" s="490"/>
      <c r="AX1079" s="490"/>
      <c r="AY1079" s="490"/>
      <c r="AZ1079" s="490"/>
      <c r="BA1079" s="490"/>
      <c r="BB1079" s="490"/>
    </row>
    <row r="1080" spans="1:54" customFormat="1" ht="29.25" customHeight="1" thickBot="1">
      <c r="A1080" s="553">
        <v>1521</v>
      </c>
      <c r="B1080" s="559" t="s">
        <v>321</v>
      </c>
      <c r="C1080" s="563"/>
      <c r="D1080" s="568" t="s">
        <v>322</v>
      </c>
      <c r="E1080" s="560"/>
      <c r="F1080" s="556" t="s">
        <v>253</v>
      </c>
      <c r="G1080" s="557"/>
      <c r="H1080" s="557"/>
      <c r="I1080" s="726" t="s">
        <v>311</v>
      </c>
      <c r="J1080" s="557">
        <v>2</v>
      </c>
      <c r="K1080" s="551" t="s">
        <v>255</v>
      </c>
      <c r="L1080" s="558" t="s">
        <v>4825</v>
      </c>
      <c r="M1080" s="553">
        <v>0</v>
      </c>
      <c r="N1080" s="553">
        <v>0</v>
      </c>
      <c r="O1080" s="553">
        <v>0</v>
      </c>
      <c r="P1080" s="553">
        <v>0</v>
      </c>
      <c r="Q1080" s="553">
        <v>0</v>
      </c>
      <c r="R1080" s="549">
        <f t="shared" si="60"/>
        <v>0</v>
      </c>
      <c r="S1080" s="558"/>
      <c r="T1080" s="558"/>
      <c r="U1080" s="558"/>
      <c r="V1080" s="558"/>
      <c r="W1080" s="558"/>
      <c r="X1080" s="558"/>
      <c r="Y1080" s="549"/>
      <c r="Z1080" s="549"/>
      <c r="AA1080" s="549"/>
      <c r="AB1080" s="549"/>
      <c r="AC1080" s="549"/>
      <c r="AD1080" s="549"/>
      <c r="AE1080" s="490"/>
      <c r="AF1080" s="490"/>
      <c r="AG1080" s="490"/>
      <c r="AH1080" s="490"/>
      <c r="AI1080" s="490"/>
      <c r="AJ1080" s="490"/>
      <c r="AK1080" s="490"/>
      <c r="AL1080" s="490"/>
      <c r="AM1080" s="490"/>
      <c r="AN1080" s="490"/>
      <c r="AO1080" s="490"/>
      <c r="AP1080" s="490"/>
      <c r="AQ1080" s="490"/>
      <c r="AR1080" s="490"/>
      <c r="AS1080" s="490"/>
      <c r="AT1080" s="490"/>
      <c r="AU1080" s="490"/>
      <c r="AV1080" s="490"/>
      <c r="AW1080" s="490"/>
      <c r="AX1080" s="490"/>
      <c r="AY1080" s="490"/>
      <c r="AZ1080" s="490"/>
      <c r="BA1080" s="490"/>
      <c r="BB1080" s="490"/>
    </row>
    <row r="1081" spans="1:54" customFormat="1" ht="29.25" customHeight="1" thickBot="1">
      <c r="A1081" s="553">
        <v>1531</v>
      </c>
      <c r="B1081" s="559" t="s">
        <v>142</v>
      </c>
      <c r="C1081" s="563"/>
      <c r="D1081" s="568" t="s">
        <v>323</v>
      </c>
      <c r="E1081" s="550"/>
      <c r="F1081" s="556" t="s">
        <v>253</v>
      </c>
      <c r="G1081" s="557"/>
      <c r="H1081" s="557"/>
      <c r="I1081" s="726" t="s">
        <v>311</v>
      </c>
      <c r="J1081" s="557">
        <v>3</v>
      </c>
      <c r="K1081" s="551" t="s">
        <v>255</v>
      </c>
      <c r="L1081" s="558" t="s">
        <v>256</v>
      </c>
      <c r="M1081" s="553">
        <v>0</v>
      </c>
      <c r="N1081" s="553">
        <v>0</v>
      </c>
      <c r="O1081" s="553">
        <v>0</v>
      </c>
      <c r="P1081" s="553">
        <v>0</v>
      </c>
      <c r="Q1081" s="553">
        <v>0</v>
      </c>
      <c r="R1081" s="549">
        <f t="shared" si="60"/>
        <v>0</v>
      </c>
      <c r="S1081" s="558"/>
      <c r="T1081" s="558"/>
      <c r="U1081" s="558"/>
      <c r="V1081" s="558"/>
      <c r="W1081" s="558"/>
      <c r="X1081" s="558"/>
      <c r="Y1081" s="549"/>
      <c r="Z1081" s="549"/>
      <c r="AA1081" s="549"/>
      <c r="AB1081" s="549"/>
      <c r="AC1081" s="549"/>
      <c r="AD1081" s="549"/>
      <c r="AE1081" s="490"/>
      <c r="AF1081" s="490"/>
      <c r="AG1081" s="490"/>
      <c r="AH1081" s="490"/>
      <c r="AI1081" s="490"/>
      <c r="AJ1081" s="490"/>
      <c r="AK1081" s="490"/>
      <c r="AL1081" s="490"/>
      <c r="AM1081" s="490"/>
      <c r="AN1081" s="490"/>
      <c r="AO1081" s="490"/>
      <c r="AP1081" s="490"/>
      <c r="AQ1081" s="490"/>
      <c r="AR1081" s="490"/>
      <c r="AS1081" s="490"/>
      <c r="AT1081" s="490"/>
      <c r="AU1081" s="490"/>
      <c r="AV1081" s="490"/>
      <c r="AW1081" s="490"/>
      <c r="AX1081" s="490"/>
      <c r="AY1081" s="490"/>
      <c r="AZ1081" s="490"/>
      <c r="BA1081" s="490"/>
      <c r="BB1081" s="490"/>
    </row>
    <row r="1082" spans="1:54" customFormat="1" ht="29.25" customHeight="1" thickBot="1">
      <c r="A1082" s="553"/>
      <c r="B1082" s="706" t="s">
        <v>4831</v>
      </c>
      <c r="C1082" s="563"/>
      <c r="D1082" s="568"/>
      <c r="E1082" s="550"/>
      <c r="F1082" s="556" t="s">
        <v>253</v>
      </c>
      <c r="G1082" s="557"/>
      <c r="H1082" s="557"/>
      <c r="I1082" s="726" t="s">
        <v>311</v>
      </c>
      <c r="J1082" s="557">
        <v>4</v>
      </c>
      <c r="K1082" s="551"/>
      <c r="L1082" s="558" t="s">
        <v>256</v>
      </c>
      <c r="M1082" s="553">
        <v>0</v>
      </c>
      <c r="N1082" s="553">
        <v>0</v>
      </c>
      <c r="O1082" s="553">
        <v>0</v>
      </c>
      <c r="P1082" s="553">
        <v>0</v>
      </c>
      <c r="Q1082" s="553">
        <v>0</v>
      </c>
      <c r="R1082" s="549">
        <f t="shared" ref="R1082" si="61">SUM(M1082:Q1082)</f>
        <v>0</v>
      </c>
      <c r="S1082" s="558"/>
      <c r="T1082" s="558"/>
      <c r="U1082" s="558"/>
      <c r="V1082" s="558"/>
      <c r="W1082" s="558"/>
      <c r="X1082" s="558"/>
      <c r="Y1082" s="549"/>
      <c r="Z1082" s="549"/>
      <c r="AA1082" s="549"/>
      <c r="AB1082" s="549"/>
      <c r="AC1082" s="549"/>
      <c r="AD1082" s="549"/>
      <c r="AE1082" s="490"/>
      <c r="AF1082" s="490"/>
      <c r="AG1082" s="490"/>
      <c r="AH1082" s="490"/>
      <c r="AI1082" s="490"/>
      <c r="AJ1082" s="490"/>
      <c r="AK1082" s="490"/>
      <c r="AL1082" s="490"/>
      <c r="AM1082" s="490"/>
      <c r="AN1082" s="490"/>
      <c r="AO1082" s="490"/>
      <c r="AP1082" s="490"/>
      <c r="AQ1082" s="490"/>
      <c r="AR1082" s="490"/>
      <c r="AS1082" s="490"/>
      <c r="AT1082" s="490"/>
      <c r="AU1082" s="490"/>
      <c r="AV1082" s="490"/>
      <c r="AW1082" s="490"/>
      <c r="AX1082" s="490"/>
      <c r="AY1082" s="490"/>
      <c r="AZ1082" s="490"/>
      <c r="BA1082" s="490"/>
      <c r="BB1082" s="490"/>
    </row>
    <row r="1083" spans="1:54" customFormat="1" ht="57.75" customHeight="1" thickBot="1">
      <c r="A1083" s="553">
        <v>1547</v>
      </c>
      <c r="B1083" s="563" t="s">
        <v>324</v>
      </c>
      <c r="C1083" s="563"/>
      <c r="D1083" s="568" t="s">
        <v>325</v>
      </c>
      <c r="E1083" s="550"/>
      <c r="F1083" s="556" t="s">
        <v>253</v>
      </c>
      <c r="G1083" s="557"/>
      <c r="H1083" s="557"/>
      <c r="I1083" s="726" t="s">
        <v>311</v>
      </c>
      <c r="J1083" s="557">
        <v>5</v>
      </c>
      <c r="K1083" s="551" t="s">
        <v>255</v>
      </c>
      <c r="L1083" s="558" t="s">
        <v>256</v>
      </c>
      <c r="M1083" s="553">
        <v>0</v>
      </c>
      <c r="N1083" s="553">
        <v>0</v>
      </c>
      <c r="O1083" s="553">
        <v>0</v>
      </c>
      <c r="P1083" s="553">
        <v>0</v>
      </c>
      <c r="Q1083" s="553">
        <v>0</v>
      </c>
      <c r="R1083" s="549">
        <f t="shared" si="60"/>
        <v>0</v>
      </c>
      <c r="S1083" s="558"/>
      <c r="T1083" s="558"/>
      <c r="U1083" s="558"/>
      <c r="V1083" s="558"/>
      <c r="W1083" s="558"/>
      <c r="X1083" s="558"/>
      <c r="Y1083" s="549"/>
      <c r="Z1083" s="549"/>
      <c r="AA1083" s="549"/>
      <c r="AB1083" s="549"/>
      <c r="AC1083" s="549"/>
      <c r="AD1083" s="549"/>
      <c r="AE1083" s="490"/>
      <c r="AF1083" s="490"/>
      <c r="AG1083" s="490"/>
      <c r="AH1083" s="490"/>
      <c r="AI1083" s="490"/>
      <c r="AJ1083" s="490"/>
      <c r="AK1083" s="490"/>
      <c r="AL1083" s="490"/>
      <c r="AM1083" s="490"/>
      <c r="AN1083" s="490"/>
      <c r="AO1083" s="490"/>
      <c r="AP1083" s="490"/>
      <c r="AQ1083" s="490"/>
      <c r="AR1083" s="490"/>
      <c r="AS1083" s="490"/>
      <c r="AT1083" s="490"/>
      <c r="AU1083" s="490"/>
      <c r="AV1083" s="490"/>
      <c r="AW1083" s="490"/>
      <c r="AX1083" s="490"/>
      <c r="AY1083" s="490"/>
      <c r="AZ1083" s="490"/>
      <c r="BA1083" s="490"/>
      <c r="BB1083" s="490"/>
    </row>
    <row r="1084" spans="1:54" customFormat="1" ht="29.25" hidden="1" customHeight="1" thickBot="1">
      <c r="A1084" s="564">
        <v>1603</v>
      </c>
      <c r="B1084" s="561" t="s">
        <v>109</v>
      </c>
      <c r="C1084" s="565"/>
      <c r="D1084" s="568" t="s">
        <v>326</v>
      </c>
      <c r="E1084" s="567"/>
      <c r="F1084" s="555" t="s">
        <v>253</v>
      </c>
      <c r="G1084" s="570">
        <v>0</v>
      </c>
      <c r="H1084" s="570">
        <v>0</v>
      </c>
      <c r="I1084" s="727" t="s">
        <v>327</v>
      </c>
      <c r="J1084" s="570">
        <v>0</v>
      </c>
      <c r="K1084" s="569" t="s">
        <v>328</v>
      </c>
      <c r="L1084" s="569" t="s">
        <v>256</v>
      </c>
      <c r="M1084" s="553">
        <v>0</v>
      </c>
      <c r="N1084" s="553">
        <v>0</v>
      </c>
      <c r="O1084" s="553">
        <v>0</v>
      </c>
      <c r="P1084" s="553">
        <v>0</v>
      </c>
      <c r="Q1084" s="553">
        <v>0</v>
      </c>
      <c r="R1084" s="549">
        <f t="shared" si="60"/>
        <v>0</v>
      </c>
      <c r="S1084" s="569"/>
      <c r="T1084" s="569"/>
      <c r="U1084" s="569"/>
      <c r="V1084" s="569"/>
      <c r="W1084" s="569"/>
      <c r="X1084" s="569"/>
      <c r="Y1084" s="549"/>
      <c r="Z1084" s="549"/>
      <c r="AA1084" s="549"/>
      <c r="AB1084" s="549"/>
      <c r="AC1084" s="549"/>
      <c r="AD1084" s="549"/>
      <c r="AE1084" s="490"/>
      <c r="AF1084" s="490"/>
      <c r="AG1084" s="490"/>
      <c r="AH1084" s="490"/>
      <c r="AI1084" s="490"/>
      <c r="AJ1084" s="490"/>
      <c r="AK1084" s="490"/>
      <c r="AL1084" s="490"/>
      <c r="AM1084" s="490"/>
      <c r="AN1084" s="490"/>
      <c r="AO1084" s="490"/>
      <c r="AP1084" s="490"/>
      <c r="AQ1084" s="490"/>
      <c r="AR1084" s="490"/>
      <c r="AS1084" s="490"/>
      <c r="AT1084" s="490"/>
      <c r="AU1084" s="490"/>
      <c r="AV1084" s="490"/>
      <c r="AW1084" s="490"/>
      <c r="AX1084" s="490"/>
      <c r="AY1084" s="490"/>
      <c r="AZ1084" s="490"/>
      <c r="BA1084" s="490"/>
      <c r="BB1084" s="490"/>
    </row>
    <row r="1085" spans="1:54" customFormat="1" ht="29.25" hidden="1" customHeight="1" thickBot="1">
      <c r="A1085" s="564">
        <v>1605</v>
      </c>
      <c r="B1085" s="561" t="s">
        <v>104</v>
      </c>
      <c r="C1085" s="565"/>
      <c r="D1085" s="568" t="s">
        <v>329</v>
      </c>
      <c r="E1085" s="567"/>
      <c r="F1085" s="555" t="s">
        <v>253</v>
      </c>
      <c r="G1085" s="570">
        <v>0</v>
      </c>
      <c r="H1085" s="570">
        <v>0</v>
      </c>
      <c r="I1085" s="727" t="s">
        <v>327</v>
      </c>
      <c r="J1085" s="570">
        <v>1</v>
      </c>
      <c r="K1085" s="569" t="s">
        <v>328</v>
      </c>
      <c r="L1085" s="569" t="s">
        <v>256</v>
      </c>
      <c r="M1085" s="553">
        <v>0</v>
      </c>
      <c r="N1085" s="562">
        <v>0</v>
      </c>
      <c r="O1085" s="562">
        <v>0</v>
      </c>
      <c r="P1085" s="562">
        <v>0</v>
      </c>
      <c r="Q1085" s="553">
        <v>0</v>
      </c>
      <c r="R1085" s="549">
        <f t="shared" si="60"/>
        <v>0</v>
      </c>
      <c r="S1085" s="569"/>
      <c r="T1085" s="569"/>
      <c r="U1085" s="569"/>
      <c r="V1085" s="569"/>
      <c r="W1085" s="569"/>
      <c r="X1085" s="569"/>
      <c r="Y1085" s="549"/>
      <c r="Z1085" s="549"/>
      <c r="AA1085" s="549"/>
      <c r="AB1085" s="549"/>
      <c r="AC1085" s="549"/>
      <c r="AD1085" s="549"/>
      <c r="AE1085" s="490"/>
      <c r="AF1085" s="490"/>
      <c r="AG1085" s="490"/>
      <c r="AH1085" s="490"/>
      <c r="AI1085" s="490"/>
      <c r="AJ1085" s="490"/>
      <c r="AK1085" s="490"/>
      <c r="AL1085" s="490"/>
      <c r="AM1085" s="490"/>
      <c r="AN1085" s="490"/>
      <c r="AO1085" s="490"/>
      <c r="AP1085" s="490"/>
      <c r="AQ1085" s="490"/>
      <c r="AR1085" s="490"/>
      <c r="AS1085" s="490"/>
      <c r="AT1085" s="490"/>
      <c r="AU1085" s="490"/>
      <c r="AV1085" s="490"/>
      <c r="AW1085" s="490"/>
      <c r="AX1085" s="490"/>
      <c r="AY1085" s="490"/>
      <c r="AZ1085" s="490"/>
      <c r="BA1085" s="490"/>
      <c r="BB1085" s="490"/>
    </row>
    <row r="1086" spans="1:54" customFormat="1" ht="29.25" hidden="1" customHeight="1" thickBot="1">
      <c r="A1086" s="564">
        <v>1607</v>
      </c>
      <c r="B1086" s="561" t="s">
        <v>105</v>
      </c>
      <c r="C1086" s="565"/>
      <c r="D1086" s="568" t="s">
        <v>330</v>
      </c>
      <c r="E1086" s="567"/>
      <c r="F1086" s="555" t="s">
        <v>253</v>
      </c>
      <c r="G1086" s="570">
        <v>0</v>
      </c>
      <c r="H1086" s="570">
        <v>0</v>
      </c>
      <c r="I1086" s="727" t="s">
        <v>327</v>
      </c>
      <c r="J1086" s="570">
        <v>1</v>
      </c>
      <c r="K1086" s="569" t="s">
        <v>328</v>
      </c>
      <c r="L1086" s="569" t="s">
        <v>256</v>
      </c>
      <c r="M1086" s="553">
        <v>0</v>
      </c>
      <c r="N1086" s="553">
        <v>0</v>
      </c>
      <c r="O1086" s="553">
        <v>0</v>
      </c>
      <c r="P1086" s="553">
        <v>0</v>
      </c>
      <c r="Q1086" s="553">
        <v>0</v>
      </c>
      <c r="R1086" s="549">
        <f t="shared" si="60"/>
        <v>0</v>
      </c>
      <c r="S1086" s="569"/>
      <c r="T1086" s="569"/>
      <c r="U1086" s="569"/>
      <c r="V1086" s="569"/>
      <c r="W1086" s="569"/>
      <c r="X1086" s="569"/>
      <c r="Y1086" s="549"/>
      <c r="Z1086" s="549"/>
      <c r="AA1086" s="549"/>
      <c r="AB1086" s="549"/>
      <c r="AC1086" s="549"/>
      <c r="AD1086" s="549"/>
      <c r="AE1086" s="490"/>
      <c r="AF1086" s="490"/>
      <c r="AG1086" s="490"/>
      <c r="AH1086" s="490"/>
      <c r="AI1086" s="490"/>
      <c r="AJ1086" s="490"/>
      <c r="AK1086" s="490"/>
      <c r="AL1086" s="490"/>
      <c r="AM1086" s="490"/>
      <c r="AN1086" s="490"/>
      <c r="AO1086" s="490"/>
      <c r="AP1086" s="490"/>
      <c r="AQ1086" s="490"/>
      <c r="AR1086" s="490"/>
      <c r="AS1086" s="490"/>
      <c r="AT1086" s="490"/>
      <c r="AU1086" s="490"/>
      <c r="AV1086" s="490"/>
      <c r="AW1086" s="490"/>
      <c r="AX1086" s="490"/>
      <c r="AY1086" s="490"/>
      <c r="AZ1086" s="490"/>
      <c r="BA1086" s="490"/>
      <c r="BB1086" s="490"/>
    </row>
    <row r="1087" spans="1:54" customFormat="1" ht="29.25" hidden="1" customHeight="1" thickBot="1">
      <c r="A1087" s="564">
        <v>1623</v>
      </c>
      <c r="B1087" s="561" t="s">
        <v>331</v>
      </c>
      <c r="C1087" s="565"/>
      <c r="D1087" s="568" t="s">
        <v>332</v>
      </c>
      <c r="E1087" s="567"/>
      <c r="F1087" s="555" t="s">
        <v>253</v>
      </c>
      <c r="G1087" s="570">
        <v>0</v>
      </c>
      <c r="H1087" s="570">
        <v>0</v>
      </c>
      <c r="I1087" s="727" t="s">
        <v>327</v>
      </c>
      <c r="J1087" s="570">
        <v>2</v>
      </c>
      <c r="K1087" s="569" t="s">
        <v>328</v>
      </c>
      <c r="L1087" s="569" t="s">
        <v>256</v>
      </c>
      <c r="M1087" s="553">
        <v>0</v>
      </c>
      <c r="N1087" s="553">
        <v>0</v>
      </c>
      <c r="O1087" s="553">
        <v>0</v>
      </c>
      <c r="P1087" s="553">
        <v>0</v>
      </c>
      <c r="Q1087" s="553">
        <v>0</v>
      </c>
      <c r="R1087" s="549">
        <f t="shared" si="60"/>
        <v>0</v>
      </c>
      <c r="S1087" s="569"/>
      <c r="T1087" s="569"/>
      <c r="U1087" s="569"/>
      <c r="V1087" s="569"/>
      <c r="W1087" s="569"/>
      <c r="X1087" s="569"/>
      <c r="Y1087" s="549"/>
      <c r="Z1087" s="549"/>
      <c r="AA1087" s="549"/>
      <c r="AB1087" s="549"/>
      <c r="AC1087" s="549"/>
      <c r="AD1087" s="549"/>
      <c r="AE1087" s="490"/>
      <c r="AF1087" s="490"/>
      <c r="AG1087" s="490"/>
      <c r="AH1087" s="490"/>
      <c r="AI1087" s="490"/>
      <c r="AJ1087" s="490"/>
      <c r="AK1087" s="490"/>
      <c r="AL1087" s="490"/>
      <c r="AM1087" s="490"/>
      <c r="AN1087" s="490"/>
      <c r="AO1087" s="490"/>
      <c r="AP1087" s="490"/>
      <c r="AQ1087" s="490"/>
      <c r="AR1087" s="490"/>
      <c r="AS1087" s="490"/>
      <c r="AT1087" s="490"/>
      <c r="AU1087" s="490"/>
      <c r="AV1087" s="490"/>
      <c r="AW1087" s="490"/>
      <c r="AX1087" s="490"/>
      <c r="AY1087" s="490"/>
      <c r="AZ1087" s="490"/>
      <c r="BA1087" s="490"/>
      <c r="BB1087" s="490"/>
    </row>
    <row r="1088" spans="1:54" customFormat="1" ht="43.5" hidden="1" customHeight="1" thickBot="1">
      <c r="A1088" s="564">
        <v>1626</v>
      </c>
      <c r="B1088" s="561" t="s">
        <v>99</v>
      </c>
      <c r="C1088" s="565"/>
      <c r="D1088" s="568" t="s">
        <v>333</v>
      </c>
      <c r="E1088" s="567"/>
      <c r="F1088" s="555" t="s">
        <v>253</v>
      </c>
      <c r="G1088" s="570">
        <v>0</v>
      </c>
      <c r="H1088" s="570">
        <v>0</v>
      </c>
      <c r="I1088" s="727" t="s">
        <v>327</v>
      </c>
      <c r="J1088" s="570">
        <v>3</v>
      </c>
      <c r="K1088" s="569" t="s">
        <v>328</v>
      </c>
      <c r="L1088" s="569" t="s">
        <v>256</v>
      </c>
      <c r="M1088" s="553">
        <v>0</v>
      </c>
      <c r="N1088" s="553">
        <v>0</v>
      </c>
      <c r="O1088" s="553">
        <v>0</v>
      </c>
      <c r="P1088" s="553">
        <v>0</v>
      </c>
      <c r="Q1088" s="553">
        <v>0</v>
      </c>
      <c r="R1088" s="549">
        <f t="shared" si="60"/>
        <v>0</v>
      </c>
      <c r="S1088" s="569"/>
      <c r="T1088" s="569"/>
      <c r="U1088" s="569"/>
      <c r="V1088" s="569"/>
      <c r="W1088" s="569"/>
      <c r="X1088" s="569"/>
      <c r="Y1088" s="549"/>
      <c r="Z1088" s="549"/>
      <c r="AA1088" s="549"/>
      <c r="AB1088" s="549"/>
      <c r="AC1088" s="549"/>
      <c r="AD1088" s="549"/>
      <c r="AE1088" s="490"/>
      <c r="AF1088" s="490"/>
      <c r="AG1088" s="490"/>
      <c r="AH1088" s="490"/>
      <c r="AI1088" s="490"/>
      <c r="AJ1088" s="490"/>
      <c r="AK1088" s="490"/>
      <c r="AL1088" s="490"/>
      <c r="AM1088" s="490"/>
      <c r="AN1088" s="490"/>
      <c r="AO1088" s="490"/>
      <c r="AP1088" s="490"/>
      <c r="AQ1088" s="490"/>
      <c r="AR1088" s="490"/>
      <c r="AS1088" s="490"/>
      <c r="AT1088" s="490"/>
      <c r="AU1088" s="490"/>
      <c r="AV1088" s="490"/>
      <c r="AW1088" s="490"/>
      <c r="AX1088" s="490"/>
      <c r="AY1088" s="490"/>
      <c r="AZ1088" s="490"/>
      <c r="BA1088" s="490"/>
      <c r="BB1088" s="490"/>
    </row>
    <row r="1089" spans="1:54" customFormat="1" ht="15" hidden="1" customHeight="1" thickBot="1">
      <c r="A1089" s="564">
        <v>1646</v>
      </c>
      <c r="B1089" s="565" t="s">
        <v>334</v>
      </c>
      <c r="C1089" s="565"/>
      <c r="D1089" s="568"/>
      <c r="E1089" s="567"/>
      <c r="F1089" s="555" t="s">
        <v>335</v>
      </c>
      <c r="G1089" s="570">
        <v>3</v>
      </c>
      <c r="H1089" s="570">
        <v>4</v>
      </c>
      <c r="I1089" s="727" t="s">
        <v>327</v>
      </c>
      <c r="J1089" s="570">
        <v>5</v>
      </c>
      <c r="K1089" s="569" t="s">
        <v>328</v>
      </c>
      <c r="L1089" s="569" t="s">
        <v>256</v>
      </c>
      <c r="M1089" s="553">
        <v>0</v>
      </c>
      <c r="N1089" s="553">
        <v>0</v>
      </c>
      <c r="O1089" s="553">
        <v>0</v>
      </c>
      <c r="P1089" s="553">
        <v>0</v>
      </c>
      <c r="Q1089" s="553">
        <v>0</v>
      </c>
      <c r="R1089" s="549">
        <f t="shared" si="60"/>
        <v>0</v>
      </c>
      <c r="S1089" s="569"/>
      <c r="T1089" s="569"/>
      <c r="U1089" s="569"/>
      <c r="V1089" s="569"/>
      <c r="W1089" s="569"/>
      <c r="X1089" s="569"/>
      <c r="Y1089" s="549"/>
      <c r="Z1089" s="549"/>
      <c r="AA1089" s="549"/>
      <c r="AB1089" s="549"/>
      <c r="AC1089" s="549"/>
      <c r="AD1089" s="549"/>
      <c r="AE1089" s="490"/>
      <c r="AF1089" s="490"/>
      <c r="AG1089" s="490"/>
      <c r="AH1089" s="490"/>
      <c r="AI1089" s="490"/>
      <c r="AJ1089" s="490"/>
      <c r="AK1089" s="490"/>
      <c r="AL1089" s="490"/>
      <c r="AM1089" s="490"/>
      <c r="AN1089" s="490"/>
      <c r="AO1089" s="490"/>
      <c r="AP1089" s="490"/>
      <c r="AQ1089" s="490"/>
      <c r="AR1089" s="490"/>
      <c r="AS1089" s="490"/>
      <c r="AT1089" s="490"/>
      <c r="AU1089" s="490"/>
      <c r="AV1089" s="490"/>
      <c r="AW1089" s="490"/>
      <c r="AX1089" s="490"/>
      <c r="AY1089" s="490"/>
      <c r="AZ1089" s="490"/>
      <c r="BA1089" s="490"/>
      <c r="BB1089" s="490"/>
    </row>
    <row r="1090" spans="1:54" customFormat="1" ht="15" hidden="1" customHeight="1" thickBot="1">
      <c r="A1090" s="564">
        <v>1647</v>
      </c>
      <c r="B1090" s="561" t="s">
        <v>336</v>
      </c>
      <c r="C1090" s="565"/>
      <c r="D1090" s="568" t="s">
        <v>337</v>
      </c>
      <c r="E1090" s="567"/>
      <c r="F1090" s="555" t="s">
        <v>253</v>
      </c>
      <c r="G1090" s="570">
        <v>0</v>
      </c>
      <c r="H1090" s="570">
        <v>0</v>
      </c>
      <c r="I1090" s="727" t="s">
        <v>327</v>
      </c>
      <c r="J1090" s="570">
        <v>5</v>
      </c>
      <c r="K1090" s="569" t="s">
        <v>328</v>
      </c>
      <c r="L1090" s="569" t="s">
        <v>256</v>
      </c>
      <c r="M1090" s="553">
        <v>0</v>
      </c>
      <c r="N1090" s="553">
        <v>0</v>
      </c>
      <c r="O1090" s="553">
        <v>0</v>
      </c>
      <c r="P1090" s="553">
        <v>0</v>
      </c>
      <c r="Q1090" s="553">
        <v>0</v>
      </c>
      <c r="R1090" s="549">
        <f t="shared" si="60"/>
        <v>0</v>
      </c>
      <c r="S1090" s="569"/>
      <c r="T1090" s="569"/>
      <c r="U1090" s="569"/>
      <c r="V1090" s="569"/>
      <c r="W1090" s="569"/>
      <c r="X1090" s="569"/>
      <c r="Y1090" s="549"/>
      <c r="Z1090" s="549"/>
      <c r="AA1090" s="549"/>
      <c r="AB1090" s="549"/>
      <c r="AC1090" s="549"/>
      <c r="AD1090" s="549"/>
      <c r="AE1090" s="490"/>
      <c r="AF1090" s="490"/>
      <c r="AG1090" s="490"/>
      <c r="AH1090" s="490"/>
      <c r="AI1090" s="490"/>
      <c r="AJ1090" s="490"/>
      <c r="AK1090" s="490"/>
      <c r="AL1090" s="490"/>
      <c r="AM1090" s="490"/>
      <c r="AN1090" s="490"/>
      <c r="AO1090" s="490"/>
      <c r="AP1090" s="490"/>
      <c r="AQ1090" s="490"/>
      <c r="AR1090" s="490"/>
      <c r="AS1090" s="490"/>
      <c r="AT1090" s="490"/>
      <c r="AU1090" s="490"/>
      <c r="AV1090" s="490"/>
      <c r="AW1090" s="490"/>
      <c r="AX1090" s="490"/>
      <c r="AY1090" s="490"/>
      <c r="AZ1090" s="490"/>
      <c r="BA1090" s="490"/>
      <c r="BB1090" s="490"/>
    </row>
    <row r="1091" spans="1:54" customFormat="1" ht="29.25" hidden="1" customHeight="1" thickBot="1">
      <c r="A1091" s="564">
        <v>1655</v>
      </c>
      <c r="B1091" s="561" t="s">
        <v>338</v>
      </c>
      <c r="C1091" s="565"/>
      <c r="D1091" s="568" t="s">
        <v>339</v>
      </c>
      <c r="E1091" s="571"/>
      <c r="F1091" s="555" t="s">
        <v>253</v>
      </c>
      <c r="G1091" s="570">
        <v>0</v>
      </c>
      <c r="H1091" s="570">
        <v>0</v>
      </c>
      <c r="I1091" s="727" t="s">
        <v>327</v>
      </c>
      <c r="J1091" s="570">
        <v>6</v>
      </c>
      <c r="K1091" s="551" t="s">
        <v>328</v>
      </c>
      <c r="L1091" s="569" t="s">
        <v>256</v>
      </c>
      <c r="M1091" s="553">
        <v>0</v>
      </c>
      <c r="N1091" s="553">
        <v>0</v>
      </c>
      <c r="O1091" s="553">
        <v>0</v>
      </c>
      <c r="P1091" s="553">
        <v>0</v>
      </c>
      <c r="Q1091" s="553">
        <v>0</v>
      </c>
      <c r="R1091" s="549">
        <f t="shared" si="60"/>
        <v>0</v>
      </c>
      <c r="S1091" s="569"/>
      <c r="T1091" s="569"/>
      <c r="U1091" s="569"/>
      <c r="V1091" s="569"/>
      <c r="W1091" s="569"/>
      <c r="X1091" s="569"/>
      <c r="Y1091" s="549"/>
      <c r="Z1091" s="549"/>
      <c r="AA1091" s="549"/>
      <c r="AB1091" s="549"/>
      <c r="AC1091" s="549"/>
      <c r="AD1091" s="549"/>
      <c r="AE1091" s="490"/>
      <c r="AF1091" s="490"/>
      <c r="AG1091" s="490"/>
      <c r="AH1091" s="490"/>
      <c r="AI1091" s="490"/>
      <c r="AJ1091" s="490"/>
      <c r="AK1091" s="490"/>
      <c r="AL1091" s="490"/>
      <c r="AM1091" s="490"/>
      <c r="AN1091" s="490"/>
      <c r="AO1091" s="490"/>
      <c r="AP1091" s="490"/>
      <c r="AQ1091" s="490"/>
      <c r="AR1091" s="490"/>
      <c r="AS1091" s="490"/>
      <c r="AT1091" s="490"/>
      <c r="AU1091" s="490"/>
      <c r="AV1091" s="490"/>
      <c r="AW1091" s="490"/>
      <c r="AX1091" s="490"/>
      <c r="AY1091" s="490"/>
      <c r="AZ1091" s="490"/>
      <c r="BA1091" s="490"/>
      <c r="BB1091" s="490"/>
    </row>
    <row r="1092" spans="1:54" customFormat="1" ht="15" hidden="1" customHeight="1" thickBot="1">
      <c r="A1092" s="564">
        <v>1657</v>
      </c>
      <c r="B1092" s="561" t="s">
        <v>340</v>
      </c>
      <c r="C1092" s="565"/>
      <c r="D1092" s="568" t="s">
        <v>341</v>
      </c>
      <c r="E1092" s="571"/>
      <c r="F1092" s="555" t="s">
        <v>253</v>
      </c>
      <c r="G1092" s="570">
        <v>0</v>
      </c>
      <c r="H1092" s="570">
        <v>0</v>
      </c>
      <c r="I1092" s="727" t="s">
        <v>327</v>
      </c>
      <c r="J1092" s="570">
        <v>7</v>
      </c>
      <c r="K1092" s="551" t="s">
        <v>328</v>
      </c>
      <c r="L1092" s="569" t="s">
        <v>256</v>
      </c>
      <c r="M1092" s="553">
        <v>0</v>
      </c>
      <c r="N1092" s="553">
        <v>0</v>
      </c>
      <c r="O1092" s="553">
        <v>0</v>
      </c>
      <c r="P1092" s="553">
        <v>0</v>
      </c>
      <c r="Q1092" s="553">
        <v>0</v>
      </c>
      <c r="R1092" s="549">
        <f t="shared" si="60"/>
        <v>0</v>
      </c>
      <c r="S1092" s="569"/>
      <c r="T1092" s="569"/>
      <c r="U1092" s="569"/>
      <c r="V1092" s="569"/>
      <c r="W1092" s="569"/>
      <c r="X1092" s="569"/>
      <c r="Y1092" s="549"/>
      <c r="Z1092" s="549"/>
      <c r="AA1092" s="549"/>
      <c r="AB1092" s="549"/>
      <c r="AC1092" s="549"/>
      <c r="AD1092" s="549"/>
      <c r="AE1092" s="490"/>
      <c r="AF1092" s="490"/>
      <c r="AG1092" s="490"/>
      <c r="AH1092" s="490"/>
      <c r="AI1092" s="490"/>
      <c r="AJ1092" s="490"/>
      <c r="AK1092" s="490"/>
      <c r="AL1092" s="490"/>
      <c r="AM1092" s="490"/>
      <c r="AN1092" s="490"/>
      <c r="AO1092" s="490"/>
      <c r="AP1092" s="490"/>
      <c r="AQ1092" s="490"/>
      <c r="AR1092" s="490"/>
      <c r="AS1092" s="490"/>
      <c r="AT1092" s="490"/>
      <c r="AU1092" s="490"/>
      <c r="AV1092" s="490"/>
      <c r="AW1092" s="490"/>
      <c r="AX1092" s="490"/>
      <c r="AY1092" s="490"/>
      <c r="AZ1092" s="490"/>
      <c r="BA1092" s="490"/>
      <c r="BB1092" s="490"/>
    </row>
    <row r="1093" spans="1:54" customFormat="1" ht="43.5" hidden="1" customHeight="1" thickBot="1">
      <c r="A1093" s="564">
        <v>1701</v>
      </c>
      <c r="B1093" s="565" t="s">
        <v>342</v>
      </c>
      <c r="C1093" s="565"/>
      <c r="D1093" s="568" t="s">
        <v>343</v>
      </c>
      <c r="E1093" s="567"/>
      <c r="F1093" s="555" t="s">
        <v>253</v>
      </c>
      <c r="G1093" s="570">
        <v>0</v>
      </c>
      <c r="H1093" s="570">
        <v>0</v>
      </c>
      <c r="I1093" s="727" t="s">
        <v>344</v>
      </c>
      <c r="J1093" s="570">
        <v>0</v>
      </c>
      <c r="K1093" s="569" t="s">
        <v>328</v>
      </c>
      <c r="L1093" s="569" t="s">
        <v>256</v>
      </c>
      <c r="M1093" s="564">
        <v>0</v>
      </c>
      <c r="N1093" s="564">
        <v>0</v>
      </c>
      <c r="O1093" s="564">
        <v>0</v>
      </c>
      <c r="P1093" s="564">
        <v>0</v>
      </c>
      <c r="Q1093" s="564">
        <v>0</v>
      </c>
      <c r="R1093" s="549">
        <f t="shared" si="60"/>
        <v>0</v>
      </c>
      <c r="S1093" s="569"/>
      <c r="T1093" s="569"/>
      <c r="U1093" s="569"/>
      <c r="V1093" s="569"/>
      <c r="W1093" s="569"/>
      <c r="X1093" s="569"/>
      <c r="Y1093" s="549"/>
      <c r="Z1093" s="549"/>
      <c r="AA1093" s="549"/>
      <c r="AB1093" s="549"/>
      <c r="AC1093" s="549"/>
      <c r="AD1093" s="549"/>
      <c r="AE1093" s="490"/>
      <c r="AF1093" s="490"/>
      <c r="AG1093" s="490"/>
      <c r="AH1093" s="490"/>
      <c r="AI1093" s="490"/>
      <c r="AJ1093" s="490"/>
      <c r="AK1093" s="490"/>
      <c r="AL1093" s="490"/>
      <c r="AM1093" s="490"/>
      <c r="AN1093" s="490"/>
      <c r="AO1093" s="490"/>
      <c r="AP1093" s="490"/>
      <c r="AQ1093" s="490"/>
      <c r="AR1093" s="490"/>
      <c r="AS1093" s="490"/>
      <c r="AT1093" s="490"/>
      <c r="AU1093" s="490"/>
      <c r="AV1093" s="490"/>
      <c r="AW1093" s="490"/>
      <c r="AX1093" s="490"/>
      <c r="AY1093" s="490"/>
      <c r="AZ1093" s="490"/>
      <c r="BA1093" s="490"/>
      <c r="BB1093" s="490"/>
    </row>
    <row r="1094" spans="1:54" customFormat="1" ht="29.25" hidden="1" customHeight="1" thickBot="1">
      <c r="A1094" s="564">
        <v>1702</v>
      </c>
      <c r="B1094" s="629" t="s">
        <v>345</v>
      </c>
      <c r="C1094" s="660"/>
      <c r="D1094" s="568" t="s">
        <v>346</v>
      </c>
      <c r="E1094" s="567"/>
      <c r="F1094" s="555" t="s">
        <v>253</v>
      </c>
      <c r="G1094" s="570">
        <v>0</v>
      </c>
      <c r="H1094" s="570">
        <v>0</v>
      </c>
      <c r="I1094" s="727" t="s">
        <v>344</v>
      </c>
      <c r="J1094" s="570">
        <v>0</v>
      </c>
      <c r="K1094" s="569" t="s">
        <v>328</v>
      </c>
      <c r="L1094" s="569" t="s">
        <v>256</v>
      </c>
      <c r="M1094" s="564">
        <v>0</v>
      </c>
      <c r="N1094" s="564">
        <v>0</v>
      </c>
      <c r="O1094" s="564">
        <v>0</v>
      </c>
      <c r="P1094" s="564">
        <v>0</v>
      </c>
      <c r="Q1094" s="564">
        <v>0</v>
      </c>
      <c r="R1094" s="549">
        <f t="shared" si="60"/>
        <v>0</v>
      </c>
      <c r="S1094" s="569"/>
      <c r="T1094" s="569"/>
      <c r="U1094" s="569"/>
      <c r="V1094" s="569"/>
      <c r="W1094" s="569"/>
      <c r="X1094" s="569"/>
      <c r="Y1094" s="549"/>
      <c r="Z1094" s="549"/>
      <c r="AA1094" s="549"/>
      <c r="AB1094" s="549"/>
      <c r="AC1094" s="549"/>
      <c r="AD1094" s="549"/>
      <c r="AE1094" s="490"/>
      <c r="AF1094" s="490"/>
      <c r="AG1094" s="490"/>
      <c r="AH1094" s="490"/>
      <c r="AI1094" s="490"/>
      <c r="AJ1094" s="490"/>
      <c r="AK1094" s="490"/>
      <c r="AL1094" s="490"/>
      <c r="AM1094" s="490"/>
      <c r="AN1094" s="490"/>
      <c r="AO1094" s="490"/>
      <c r="AP1094" s="490"/>
      <c r="AQ1094" s="490"/>
      <c r="AR1094" s="490"/>
      <c r="AS1094" s="490"/>
      <c r="AT1094" s="490"/>
      <c r="AU1094" s="490"/>
      <c r="AV1094" s="490"/>
      <c r="AW1094" s="490"/>
      <c r="AX1094" s="490"/>
      <c r="AY1094" s="490"/>
      <c r="AZ1094" s="490"/>
      <c r="BA1094" s="490"/>
      <c r="BB1094" s="490"/>
    </row>
    <row r="1095" spans="1:54" customFormat="1" ht="43.5" hidden="1" customHeight="1" thickBot="1">
      <c r="A1095" s="564">
        <v>1703</v>
      </c>
      <c r="B1095" s="561" t="s">
        <v>347</v>
      </c>
      <c r="C1095" s="565"/>
      <c r="D1095" s="568" t="s">
        <v>348</v>
      </c>
      <c r="E1095" s="567"/>
      <c r="F1095" s="555" t="s">
        <v>253</v>
      </c>
      <c r="G1095" s="570">
        <v>0</v>
      </c>
      <c r="H1095" s="570">
        <v>0</v>
      </c>
      <c r="I1095" s="727" t="s">
        <v>344</v>
      </c>
      <c r="J1095" s="570">
        <v>1</v>
      </c>
      <c r="K1095" s="569" t="s">
        <v>328</v>
      </c>
      <c r="L1095" s="569" t="s">
        <v>256</v>
      </c>
      <c r="M1095" s="564">
        <v>0</v>
      </c>
      <c r="N1095" s="564">
        <v>0</v>
      </c>
      <c r="O1095" s="564">
        <v>0</v>
      </c>
      <c r="P1095" s="564">
        <v>0</v>
      </c>
      <c r="Q1095" s="564">
        <v>0</v>
      </c>
      <c r="R1095" s="549">
        <f t="shared" si="60"/>
        <v>0</v>
      </c>
      <c r="S1095" s="569"/>
      <c r="T1095" s="569"/>
      <c r="U1095" s="569"/>
      <c r="V1095" s="569"/>
      <c r="W1095" s="569"/>
      <c r="X1095" s="569"/>
      <c r="Y1095" s="549"/>
      <c r="Z1095" s="549"/>
      <c r="AA1095" s="549"/>
      <c r="AB1095" s="549"/>
      <c r="AC1095" s="549"/>
      <c r="AD1095" s="549"/>
      <c r="AE1095" s="490"/>
      <c r="AF1095" s="490"/>
      <c r="AG1095" s="490"/>
      <c r="AH1095" s="490"/>
      <c r="AI1095" s="490"/>
      <c r="AJ1095" s="490"/>
      <c r="AK1095" s="490"/>
      <c r="AL1095" s="490"/>
      <c r="AM1095" s="490"/>
      <c r="AN1095" s="490"/>
      <c r="AO1095" s="490"/>
      <c r="AP1095" s="490"/>
      <c r="AQ1095" s="490"/>
      <c r="AR1095" s="490"/>
      <c r="AS1095" s="490"/>
      <c r="AT1095" s="490"/>
      <c r="AU1095" s="490"/>
      <c r="AV1095" s="490"/>
      <c r="AW1095" s="490"/>
      <c r="AX1095" s="490"/>
      <c r="AY1095" s="490"/>
      <c r="AZ1095" s="490"/>
      <c r="BA1095" s="490"/>
      <c r="BB1095" s="490"/>
    </row>
    <row r="1096" spans="1:54" customFormat="1" ht="43.5" hidden="1" customHeight="1" thickBot="1">
      <c r="A1096" s="564">
        <v>1708</v>
      </c>
      <c r="B1096" s="561" t="s">
        <v>349</v>
      </c>
      <c r="C1096" s="565"/>
      <c r="D1096" s="568" t="s">
        <v>350</v>
      </c>
      <c r="E1096" s="567"/>
      <c r="F1096" s="555" t="s">
        <v>253</v>
      </c>
      <c r="G1096" s="570">
        <v>0</v>
      </c>
      <c r="H1096" s="570">
        <v>0</v>
      </c>
      <c r="I1096" s="727" t="s">
        <v>344</v>
      </c>
      <c r="J1096" s="570">
        <v>1</v>
      </c>
      <c r="K1096" s="569" t="s">
        <v>328</v>
      </c>
      <c r="L1096" s="569" t="s">
        <v>256</v>
      </c>
      <c r="M1096" s="564">
        <v>0</v>
      </c>
      <c r="N1096" s="564">
        <v>0</v>
      </c>
      <c r="O1096" s="564">
        <v>0</v>
      </c>
      <c r="P1096" s="564">
        <v>0</v>
      </c>
      <c r="Q1096" s="564">
        <v>0</v>
      </c>
      <c r="R1096" s="549">
        <f t="shared" si="60"/>
        <v>0</v>
      </c>
      <c r="S1096" s="569"/>
      <c r="T1096" s="569"/>
      <c r="U1096" s="569"/>
      <c r="V1096" s="569"/>
      <c r="W1096" s="569"/>
      <c r="X1096" s="569"/>
      <c r="Y1096" s="549"/>
      <c r="Z1096" s="549"/>
      <c r="AA1096" s="549"/>
      <c r="AB1096" s="549"/>
      <c r="AC1096" s="549"/>
      <c r="AD1096" s="549"/>
      <c r="AE1096" s="490"/>
      <c r="AF1096" s="490"/>
      <c r="AG1096" s="490"/>
      <c r="AH1096" s="490"/>
      <c r="AI1096" s="490"/>
      <c r="AJ1096" s="490"/>
      <c r="AK1096" s="490"/>
      <c r="AL1096" s="490"/>
      <c r="AM1096" s="490"/>
      <c r="AN1096" s="490"/>
      <c r="AO1096" s="490"/>
      <c r="AP1096" s="490"/>
      <c r="AQ1096" s="490"/>
      <c r="AR1096" s="490"/>
      <c r="AS1096" s="490"/>
      <c r="AT1096" s="490"/>
      <c r="AU1096" s="490"/>
      <c r="AV1096" s="490"/>
      <c r="AW1096" s="490"/>
      <c r="AX1096" s="490"/>
      <c r="AY1096" s="490"/>
      <c r="AZ1096" s="490"/>
      <c r="BA1096" s="490"/>
      <c r="BB1096" s="490"/>
    </row>
    <row r="1097" spans="1:54" customFormat="1" ht="29.25" hidden="1" customHeight="1" thickBot="1">
      <c r="A1097" s="564">
        <v>1717</v>
      </c>
      <c r="B1097" s="561" t="s">
        <v>168</v>
      </c>
      <c r="C1097" s="565"/>
      <c r="D1097" s="568" t="s">
        <v>351</v>
      </c>
      <c r="E1097" s="567"/>
      <c r="F1097" s="555" t="s">
        <v>272</v>
      </c>
      <c r="G1097" s="570">
        <v>0</v>
      </c>
      <c r="H1097" s="570">
        <v>3</v>
      </c>
      <c r="I1097" s="727" t="s">
        <v>344</v>
      </c>
      <c r="J1097" s="570">
        <v>2</v>
      </c>
      <c r="K1097" s="569" t="s">
        <v>328</v>
      </c>
      <c r="L1097" s="569" t="s">
        <v>256</v>
      </c>
      <c r="M1097" s="564">
        <v>0</v>
      </c>
      <c r="N1097" s="564">
        <v>0</v>
      </c>
      <c r="O1097" s="564">
        <v>0</v>
      </c>
      <c r="P1097" s="564">
        <v>0</v>
      </c>
      <c r="Q1097" s="564">
        <v>0</v>
      </c>
      <c r="R1097" s="549">
        <f t="shared" si="60"/>
        <v>0</v>
      </c>
      <c r="S1097" s="569"/>
      <c r="T1097" s="569"/>
      <c r="U1097" s="569"/>
      <c r="V1097" s="569"/>
      <c r="W1097" s="569"/>
      <c r="X1097" s="569"/>
      <c r="Y1097" s="549"/>
      <c r="Z1097" s="549"/>
      <c r="AA1097" s="549"/>
      <c r="AB1097" s="549"/>
      <c r="AC1097" s="549"/>
      <c r="AD1097" s="549"/>
      <c r="AE1097" s="490"/>
      <c r="AF1097" s="490"/>
      <c r="AG1097" s="490"/>
      <c r="AH1097" s="490"/>
      <c r="AI1097" s="490"/>
      <c r="AJ1097" s="490"/>
      <c r="AK1097" s="490"/>
      <c r="AL1097" s="490"/>
      <c r="AM1097" s="490"/>
      <c r="AN1097" s="490"/>
      <c r="AO1097" s="490"/>
      <c r="AP1097" s="490"/>
      <c r="AQ1097" s="490"/>
      <c r="AR1097" s="490"/>
      <c r="AS1097" s="490"/>
      <c r="AT1097" s="490"/>
      <c r="AU1097" s="490"/>
      <c r="AV1097" s="490"/>
      <c r="AW1097" s="490"/>
      <c r="AX1097" s="490"/>
      <c r="AY1097" s="490"/>
      <c r="AZ1097" s="490"/>
      <c r="BA1097" s="490"/>
      <c r="BB1097" s="490"/>
    </row>
    <row r="1098" spans="1:54" customFormat="1" ht="29.25" hidden="1" customHeight="1" thickBot="1">
      <c r="A1098" s="564">
        <v>1723</v>
      </c>
      <c r="B1098" s="561" t="s">
        <v>352</v>
      </c>
      <c r="C1098" s="565"/>
      <c r="D1098" s="568" t="s">
        <v>353</v>
      </c>
      <c r="E1098" s="567"/>
      <c r="F1098" s="555" t="s">
        <v>253</v>
      </c>
      <c r="G1098" s="570">
        <v>0</v>
      </c>
      <c r="H1098" s="570">
        <v>0</v>
      </c>
      <c r="I1098" s="727" t="s">
        <v>344</v>
      </c>
      <c r="J1098" s="570">
        <v>2</v>
      </c>
      <c r="K1098" s="569" t="s">
        <v>328</v>
      </c>
      <c r="L1098" s="569" t="s">
        <v>256</v>
      </c>
      <c r="M1098" s="564">
        <v>0</v>
      </c>
      <c r="N1098" s="564">
        <v>0</v>
      </c>
      <c r="O1098" s="550">
        <v>0</v>
      </c>
      <c r="P1098" s="564">
        <v>0</v>
      </c>
      <c r="Q1098" s="564">
        <v>0</v>
      </c>
      <c r="R1098" s="549">
        <f t="shared" si="60"/>
        <v>0</v>
      </c>
      <c r="S1098" s="569"/>
      <c r="T1098" s="569"/>
      <c r="U1098" s="569"/>
      <c r="V1098" s="569"/>
      <c r="W1098" s="569"/>
      <c r="X1098" s="569"/>
      <c r="Y1098" s="549"/>
      <c r="Z1098" s="549"/>
      <c r="AA1098" s="549"/>
      <c r="AB1098" s="549"/>
      <c r="AC1098" s="549"/>
      <c r="AD1098" s="549"/>
      <c r="AE1098" s="490"/>
      <c r="AF1098" s="490"/>
      <c r="AG1098" s="490"/>
      <c r="AH1098" s="490"/>
      <c r="AI1098" s="490"/>
      <c r="AJ1098" s="490"/>
      <c r="AK1098" s="490"/>
      <c r="AL1098" s="490"/>
      <c r="AM1098" s="490"/>
      <c r="AN1098" s="490"/>
      <c r="AO1098" s="490"/>
      <c r="AP1098" s="490"/>
      <c r="AQ1098" s="490"/>
      <c r="AR1098" s="490"/>
      <c r="AS1098" s="490"/>
      <c r="AT1098" s="490"/>
      <c r="AU1098" s="490"/>
      <c r="AV1098" s="490"/>
      <c r="AW1098" s="490"/>
      <c r="AX1098" s="490"/>
      <c r="AY1098" s="490"/>
      <c r="AZ1098" s="490"/>
      <c r="BA1098" s="490"/>
      <c r="BB1098" s="490"/>
    </row>
    <row r="1099" spans="1:54" customFormat="1" ht="43.5" hidden="1" customHeight="1" thickBot="1">
      <c r="A1099" s="564">
        <v>1729</v>
      </c>
      <c r="B1099" s="561" t="s">
        <v>354</v>
      </c>
      <c r="C1099" s="565"/>
      <c r="D1099" s="568" t="s">
        <v>355</v>
      </c>
      <c r="E1099" s="567"/>
      <c r="F1099" s="555" t="s">
        <v>253</v>
      </c>
      <c r="G1099" s="570">
        <v>0</v>
      </c>
      <c r="H1099" s="570">
        <v>0</v>
      </c>
      <c r="I1099" s="727" t="s">
        <v>344</v>
      </c>
      <c r="J1099" s="570">
        <v>3</v>
      </c>
      <c r="K1099" s="569" t="s">
        <v>328</v>
      </c>
      <c r="L1099" s="569" t="s">
        <v>256</v>
      </c>
      <c r="M1099" s="564">
        <v>0</v>
      </c>
      <c r="N1099" s="564">
        <v>0</v>
      </c>
      <c r="O1099" s="564">
        <v>0</v>
      </c>
      <c r="P1099" s="564">
        <v>0</v>
      </c>
      <c r="Q1099" s="564">
        <v>0</v>
      </c>
      <c r="R1099" s="549">
        <f t="shared" si="60"/>
        <v>0</v>
      </c>
      <c r="S1099" s="569"/>
      <c r="T1099" s="569"/>
      <c r="U1099" s="569"/>
      <c r="V1099" s="569"/>
      <c r="W1099" s="569"/>
      <c r="X1099" s="569"/>
      <c r="Y1099" s="549"/>
      <c r="Z1099" s="549"/>
      <c r="AA1099" s="549"/>
      <c r="AB1099" s="549"/>
      <c r="AC1099" s="549"/>
      <c r="AD1099" s="549"/>
      <c r="AE1099" s="490"/>
      <c r="AF1099" s="490"/>
      <c r="AG1099" s="490"/>
      <c r="AH1099" s="490"/>
      <c r="AI1099" s="490"/>
      <c r="AJ1099" s="490"/>
      <c r="AK1099" s="490"/>
      <c r="AL1099" s="490"/>
      <c r="AM1099" s="490"/>
      <c r="AN1099" s="490"/>
      <c r="AO1099" s="490"/>
      <c r="AP1099" s="490"/>
      <c r="AQ1099" s="490"/>
      <c r="AR1099" s="490"/>
      <c r="AS1099" s="490"/>
      <c r="AT1099" s="490"/>
      <c r="AU1099" s="490"/>
      <c r="AV1099" s="490"/>
      <c r="AW1099" s="490"/>
      <c r="AX1099" s="490"/>
      <c r="AY1099" s="490"/>
      <c r="AZ1099" s="490"/>
      <c r="BA1099" s="490"/>
      <c r="BB1099" s="490"/>
    </row>
    <row r="1100" spans="1:54" customFormat="1" ht="29.25" hidden="1" customHeight="1" thickBot="1">
      <c r="A1100" s="564">
        <v>1745</v>
      </c>
      <c r="B1100" s="561" t="s">
        <v>356</v>
      </c>
      <c r="C1100" s="565"/>
      <c r="D1100" s="566" t="s">
        <v>357</v>
      </c>
      <c r="E1100" s="567"/>
      <c r="F1100" s="555" t="s">
        <v>272</v>
      </c>
      <c r="G1100" s="570">
        <v>3</v>
      </c>
      <c r="H1100" s="570">
        <v>3</v>
      </c>
      <c r="I1100" s="727" t="s">
        <v>344</v>
      </c>
      <c r="J1100" s="570">
        <v>4</v>
      </c>
      <c r="K1100" s="569" t="s">
        <v>328</v>
      </c>
      <c r="L1100" s="569" t="s">
        <v>256</v>
      </c>
      <c r="M1100" s="564">
        <v>0</v>
      </c>
      <c r="N1100" s="564">
        <v>0</v>
      </c>
      <c r="O1100" s="564">
        <v>0</v>
      </c>
      <c r="P1100" s="564">
        <v>0</v>
      </c>
      <c r="Q1100" s="564">
        <v>0</v>
      </c>
      <c r="R1100" s="549">
        <f t="shared" si="60"/>
        <v>0</v>
      </c>
      <c r="S1100" s="569"/>
      <c r="T1100" s="569"/>
      <c r="U1100" s="569"/>
      <c r="V1100" s="569"/>
      <c r="W1100" s="569"/>
      <c r="X1100" s="569"/>
      <c r="Y1100" s="549"/>
      <c r="Z1100" s="549"/>
      <c r="AA1100" s="549"/>
      <c r="AB1100" s="549"/>
      <c r="AC1100" s="549"/>
      <c r="AD1100" s="549"/>
      <c r="AE1100" s="490"/>
      <c r="AF1100" s="490"/>
      <c r="AG1100" s="490"/>
      <c r="AH1100" s="490"/>
      <c r="AI1100" s="490"/>
      <c r="AJ1100" s="490"/>
      <c r="AK1100" s="490"/>
      <c r="AL1100" s="490"/>
      <c r="AM1100" s="490"/>
      <c r="AN1100" s="490"/>
      <c r="AO1100" s="490"/>
      <c r="AP1100" s="490"/>
      <c r="AQ1100" s="490"/>
      <c r="AR1100" s="490"/>
      <c r="AS1100" s="490"/>
      <c r="AT1100" s="490"/>
      <c r="AU1100" s="490"/>
      <c r="AV1100" s="490"/>
      <c r="AW1100" s="490"/>
      <c r="AX1100" s="490"/>
      <c r="AY1100" s="490"/>
      <c r="AZ1100" s="490"/>
      <c r="BA1100" s="490"/>
      <c r="BB1100" s="490"/>
    </row>
    <row r="1101" spans="1:54" customFormat="1" ht="29.25" hidden="1" customHeight="1" thickBot="1">
      <c r="A1101" s="564">
        <v>1749</v>
      </c>
      <c r="B1101" s="561" t="s">
        <v>174</v>
      </c>
      <c r="C1101" s="565"/>
      <c r="D1101" s="566" t="s">
        <v>358</v>
      </c>
      <c r="E1101" s="567"/>
      <c r="F1101" s="555" t="s">
        <v>253</v>
      </c>
      <c r="G1101" s="570">
        <v>0</v>
      </c>
      <c r="H1101" s="570">
        <v>0</v>
      </c>
      <c r="I1101" s="727" t="s">
        <v>344</v>
      </c>
      <c r="J1101" s="570">
        <v>5</v>
      </c>
      <c r="K1101" s="569" t="s">
        <v>328</v>
      </c>
      <c r="L1101" s="569" t="s">
        <v>256</v>
      </c>
      <c r="M1101" s="564">
        <v>0</v>
      </c>
      <c r="N1101" s="564">
        <v>0</v>
      </c>
      <c r="O1101" s="564">
        <v>0</v>
      </c>
      <c r="P1101" s="564">
        <v>0</v>
      </c>
      <c r="Q1101" s="564">
        <v>0</v>
      </c>
      <c r="R1101" s="549">
        <f t="shared" si="60"/>
        <v>0</v>
      </c>
      <c r="S1101" s="569"/>
      <c r="T1101" s="569"/>
      <c r="U1101" s="569"/>
      <c r="V1101" s="569"/>
      <c r="W1101" s="569"/>
      <c r="X1101" s="569"/>
      <c r="Y1101" s="549"/>
      <c r="Z1101" s="549"/>
      <c r="AA1101" s="549"/>
      <c r="AB1101" s="549"/>
      <c r="AC1101" s="549"/>
      <c r="AD1101" s="549"/>
      <c r="AE1101" s="490"/>
      <c r="AF1101" s="490"/>
      <c r="AG1101" s="490"/>
      <c r="AH1101" s="490"/>
      <c r="AI1101" s="490"/>
      <c r="AJ1101" s="490"/>
      <c r="AK1101" s="490"/>
      <c r="AL1101" s="490"/>
      <c r="AM1101" s="490"/>
      <c r="AN1101" s="490"/>
      <c r="AO1101" s="490"/>
      <c r="AP1101" s="490"/>
      <c r="AQ1101" s="490"/>
      <c r="AR1101" s="490"/>
      <c r="AS1101" s="490"/>
      <c r="AT1101" s="490"/>
      <c r="AU1101" s="490"/>
      <c r="AV1101" s="490"/>
      <c r="AW1101" s="490"/>
      <c r="AX1101" s="490"/>
      <c r="AY1101" s="490"/>
      <c r="AZ1101" s="490"/>
      <c r="BA1101" s="490"/>
      <c r="BB1101" s="490"/>
    </row>
    <row r="1102" spans="1:54" customFormat="1" ht="29.25" hidden="1" customHeight="1" thickBot="1">
      <c r="A1102" s="564">
        <v>1756</v>
      </c>
      <c r="B1102" s="561" t="s">
        <v>359</v>
      </c>
      <c r="C1102" s="565"/>
      <c r="D1102" s="566" t="s">
        <v>360</v>
      </c>
      <c r="E1102" s="571"/>
      <c r="F1102" s="555" t="s">
        <v>272</v>
      </c>
      <c r="G1102" s="570">
        <v>6</v>
      </c>
      <c r="H1102" s="570">
        <v>5</v>
      </c>
      <c r="I1102" s="727" t="s">
        <v>344</v>
      </c>
      <c r="J1102" s="570">
        <v>6</v>
      </c>
      <c r="K1102" s="569" t="s">
        <v>328</v>
      </c>
      <c r="L1102" s="569" t="s">
        <v>256</v>
      </c>
      <c r="M1102" s="564">
        <v>0</v>
      </c>
      <c r="N1102" s="564">
        <v>0</v>
      </c>
      <c r="O1102" s="564">
        <v>0</v>
      </c>
      <c r="P1102" s="564">
        <v>0</v>
      </c>
      <c r="Q1102" s="564">
        <v>0</v>
      </c>
      <c r="R1102" s="549">
        <f t="shared" si="60"/>
        <v>0</v>
      </c>
      <c r="S1102" s="569"/>
      <c r="T1102" s="569"/>
      <c r="U1102" s="569"/>
      <c r="V1102" s="569"/>
      <c r="W1102" s="569"/>
      <c r="X1102" s="569"/>
      <c r="Y1102" s="549"/>
      <c r="Z1102" s="549"/>
      <c r="AA1102" s="549"/>
      <c r="AB1102" s="549"/>
      <c r="AC1102" s="549"/>
      <c r="AD1102" s="549"/>
      <c r="AE1102" s="490"/>
      <c r="AF1102" s="490"/>
      <c r="AG1102" s="490"/>
      <c r="AH1102" s="490"/>
      <c r="AI1102" s="490"/>
      <c r="AJ1102" s="490"/>
      <c r="AK1102" s="490"/>
      <c r="AL1102" s="490"/>
      <c r="AM1102" s="490"/>
      <c r="AN1102" s="490"/>
      <c r="AO1102" s="490"/>
      <c r="AP1102" s="490"/>
      <c r="AQ1102" s="490"/>
      <c r="AR1102" s="490"/>
      <c r="AS1102" s="490"/>
      <c r="AT1102" s="490"/>
      <c r="AU1102" s="490"/>
      <c r="AV1102" s="490"/>
      <c r="AW1102" s="490"/>
      <c r="AX1102" s="490"/>
      <c r="AY1102" s="490"/>
      <c r="AZ1102" s="490"/>
      <c r="BA1102" s="490"/>
      <c r="BB1102" s="490"/>
    </row>
    <row r="1103" spans="1:54" s="475" customFormat="1" ht="29.25" hidden="1" customHeight="1" thickBot="1">
      <c r="A1103" s="572">
        <v>1404</v>
      </c>
      <c r="B1103" s="578" t="s">
        <v>361</v>
      </c>
      <c r="C1103" s="573"/>
      <c r="D1103" s="574" t="s">
        <v>362</v>
      </c>
      <c r="E1103" s="567"/>
      <c r="F1103" s="576" t="s">
        <v>253</v>
      </c>
      <c r="G1103" s="570">
        <v>0</v>
      </c>
      <c r="H1103" s="570">
        <v>0</v>
      </c>
      <c r="I1103" s="728" t="s">
        <v>363</v>
      </c>
      <c r="J1103" s="570">
        <v>1</v>
      </c>
      <c r="K1103" s="577" t="s">
        <v>364</v>
      </c>
      <c r="L1103" s="577" t="s">
        <v>256</v>
      </c>
      <c r="M1103" s="553">
        <v>0</v>
      </c>
      <c r="N1103" s="553">
        <v>0</v>
      </c>
      <c r="O1103" s="553">
        <v>0</v>
      </c>
      <c r="P1103" s="553">
        <v>0</v>
      </c>
      <c r="Q1103" s="553">
        <v>0</v>
      </c>
      <c r="R1103" s="549">
        <f t="shared" si="60"/>
        <v>0</v>
      </c>
      <c r="S1103" s="577"/>
      <c r="T1103" s="577"/>
      <c r="U1103" s="577"/>
      <c r="V1103" s="577"/>
      <c r="W1103" s="577"/>
      <c r="X1103" s="577"/>
      <c r="Y1103" s="549"/>
      <c r="Z1103" s="549"/>
      <c r="AA1103" s="549"/>
      <c r="AB1103" s="549"/>
      <c r="AC1103" s="549"/>
      <c r="AD1103" s="549"/>
      <c r="AE1103" s="490"/>
      <c r="AF1103" s="490"/>
      <c r="AG1103" s="490"/>
      <c r="AH1103" s="490"/>
      <c r="AI1103" s="490"/>
      <c r="AJ1103" s="490"/>
      <c r="AK1103" s="490"/>
      <c r="AL1103" s="490"/>
      <c r="AM1103" s="490"/>
      <c r="AN1103" s="490"/>
      <c r="AO1103" s="490"/>
      <c r="AP1103" s="490"/>
      <c r="AQ1103" s="490"/>
      <c r="AR1103" s="490"/>
      <c r="AS1103" s="490"/>
      <c r="AT1103" s="490"/>
      <c r="AU1103" s="490"/>
      <c r="AV1103" s="490"/>
      <c r="AW1103" s="490"/>
      <c r="AX1103" s="490"/>
      <c r="AY1103" s="490"/>
      <c r="AZ1103" s="490"/>
      <c r="BA1103" s="490"/>
      <c r="BB1103" s="490"/>
    </row>
    <row r="1104" spans="1:54" s="475" customFormat="1" ht="29.25" hidden="1" customHeight="1" thickBot="1">
      <c r="A1104" s="572">
        <v>1405</v>
      </c>
      <c r="B1104" s="578" t="s">
        <v>365</v>
      </c>
      <c r="C1104" s="573"/>
      <c r="D1104" s="574" t="s">
        <v>366</v>
      </c>
      <c r="E1104" s="567"/>
      <c r="F1104" s="576" t="s">
        <v>253</v>
      </c>
      <c r="G1104" s="570">
        <v>0</v>
      </c>
      <c r="H1104" s="570">
        <v>0</v>
      </c>
      <c r="I1104" s="728" t="s">
        <v>363</v>
      </c>
      <c r="J1104" s="570">
        <v>1</v>
      </c>
      <c r="K1104" s="577" t="s">
        <v>364</v>
      </c>
      <c r="L1104" s="577" t="s">
        <v>256</v>
      </c>
      <c r="M1104" s="553">
        <v>0</v>
      </c>
      <c r="N1104" s="553">
        <v>0</v>
      </c>
      <c r="O1104" s="553">
        <v>0</v>
      </c>
      <c r="P1104" s="553">
        <v>0</v>
      </c>
      <c r="Q1104" s="553">
        <v>0</v>
      </c>
      <c r="R1104" s="549">
        <f t="shared" si="60"/>
        <v>0</v>
      </c>
      <c r="S1104" s="577"/>
      <c r="T1104" s="577"/>
      <c r="U1104" s="577"/>
      <c r="V1104" s="577"/>
      <c r="W1104" s="577"/>
      <c r="X1104" s="577"/>
      <c r="Y1104" s="549"/>
      <c r="Z1104" s="549"/>
      <c r="AA1104" s="549"/>
      <c r="AB1104" s="549"/>
      <c r="AC1104" s="549"/>
      <c r="AD1104" s="549"/>
      <c r="AE1104" s="490"/>
      <c r="AF1104" s="490"/>
      <c r="AG1104" s="490"/>
      <c r="AH1104" s="490"/>
      <c r="AI1104" s="490"/>
      <c r="AJ1104" s="490"/>
      <c r="AK1104" s="490"/>
      <c r="AL1104" s="490"/>
      <c r="AM1104" s="490"/>
      <c r="AN1104" s="490"/>
      <c r="AO1104" s="490"/>
      <c r="AP1104" s="490"/>
      <c r="AQ1104" s="490"/>
      <c r="AR1104" s="490"/>
      <c r="AS1104" s="490"/>
      <c r="AT1104" s="490"/>
      <c r="AU1104" s="490"/>
      <c r="AV1104" s="490"/>
      <c r="AW1104" s="490"/>
      <c r="AX1104" s="490"/>
      <c r="AY1104" s="490"/>
      <c r="AZ1104" s="490"/>
      <c r="BA1104" s="490"/>
      <c r="BB1104" s="490"/>
    </row>
    <row r="1105" spans="1:54" s="475" customFormat="1" ht="15" hidden="1" customHeight="1" thickBot="1">
      <c r="A1105" s="572">
        <v>1406</v>
      </c>
      <c r="B1105" s="578" t="s">
        <v>367</v>
      </c>
      <c r="C1105" s="573"/>
      <c r="D1105" s="574"/>
      <c r="E1105" s="567"/>
      <c r="F1105" s="576" t="s">
        <v>335</v>
      </c>
      <c r="G1105" s="570">
        <v>4</v>
      </c>
      <c r="H1105" s="570">
        <v>0</v>
      </c>
      <c r="I1105" s="728" t="s">
        <v>363</v>
      </c>
      <c r="J1105" s="570">
        <v>1</v>
      </c>
      <c r="K1105" s="577" t="s">
        <v>364</v>
      </c>
      <c r="L1105" s="577" t="s">
        <v>256</v>
      </c>
      <c r="M1105" s="553">
        <v>0</v>
      </c>
      <c r="N1105" s="553">
        <v>0</v>
      </c>
      <c r="O1105" s="553">
        <v>0</v>
      </c>
      <c r="P1105" s="553">
        <v>0</v>
      </c>
      <c r="Q1105" s="553">
        <v>0</v>
      </c>
      <c r="R1105" s="549">
        <f t="shared" si="60"/>
        <v>0</v>
      </c>
      <c r="S1105" s="577"/>
      <c r="T1105" s="577"/>
      <c r="U1105" s="577"/>
      <c r="V1105" s="577"/>
      <c r="W1105" s="577"/>
      <c r="X1105" s="577"/>
      <c r="Y1105" s="549"/>
      <c r="Z1105" s="549"/>
      <c r="AA1105" s="549"/>
      <c r="AB1105" s="549"/>
      <c r="AC1105" s="549"/>
      <c r="AD1105" s="549"/>
      <c r="AE1105" s="490"/>
      <c r="AF1105" s="490"/>
      <c r="AG1105" s="490"/>
      <c r="AH1105" s="490"/>
      <c r="AI1105" s="490"/>
      <c r="AJ1105" s="490"/>
      <c r="AK1105" s="490"/>
      <c r="AL1105" s="490"/>
      <c r="AM1105" s="490"/>
      <c r="AN1105" s="490"/>
      <c r="AO1105" s="490"/>
      <c r="AP1105" s="490"/>
      <c r="AQ1105" s="490"/>
      <c r="AR1105" s="490"/>
      <c r="AS1105" s="490"/>
      <c r="AT1105" s="490"/>
      <c r="AU1105" s="490"/>
      <c r="AV1105" s="490"/>
      <c r="AW1105" s="490"/>
      <c r="AX1105" s="490"/>
      <c r="AY1105" s="490"/>
      <c r="AZ1105" s="490"/>
      <c r="BA1105" s="490"/>
      <c r="BB1105" s="490"/>
    </row>
    <row r="1106" spans="1:54" s="475" customFormat="1" ht="29.25" hidden="1" customHeight="1" thickBot="1">
      <c r="A1106" s="572">
        <v>1413</v>
      </c>
      <c r="B1106" s="578" t="s">
        <v>368</v>
      </c>
      <c r="C1106" s="573"/>
      <c r="D1106" s="575" t="s">
        <v>369</v>
      </c>
      <c r="E1106" s="567"/>
      <c r="F1106" s="576" t="s">
        <v>253</v>
      </c>
      <c r="G1106" s="570">
        <v>0</v>
      </c>
      <c r="H1106" s="570">
        <v>0</v>
      </c>
      <c r="I1106" s="728" t="s">
        <v>363</v>
      </c>
      <c r="J1106" s="570">
        <v>1</v>
      </c>
      <c r="K1106" s="577" t="s">
        <v>364</v>
      </c>
      <c r="L1106" s="577" t="s">
        <v>256</v>
      </c>
      <c r="M1106" s="553">
        <v>0</v>
      </c>
      <c r="N1106" s="553">
        <v>0</v>
      </c>
      <c r="O1106" s="553">
        <v>0</v>
      </c>
      <c r="P1106" s="553">
        <v>0</v>
      </c>
      <c r="Q1106" s="553">
        <v>0</v>
      </c>
      <c r="R1106" s="549">
        <f t="shared" si="60"/>
        <v>0</v>
      </c>
      <c r="S1106" s="577"/>
      <c r="T1106" s="577"/>
      <c r="U1106" s="577"/>
      <c r="V1106" s="577"/>
      <c r="W1106" s="577"/>
      <c r="X1106" s="577"/>
      <c r="Y1106" s="549"/>
      <c r="Z1106" s="549"/>
      <c r="AA1106" s="549"/>
      <c r="AB1106" s="549"/>
      <c r="AC1106" s="549"/>
      <c r="AD1106" s="549"/>
      <c r="AE1106" s="490"/>
      <c r="AF1106" s="490"/>
      <c r="AG1106" s="490"/>
      <c r="AH1106" s="490"/>
      <c r="AI1106" s="490"/>
      <c r="AJ1106" s="490"/>
      <c r="AK1106" s="490"/>
      <c r="AL1106" s="490"/>
      <c r="AM1106" s="490"/>
      <c r="AN1106" s="490"/>
      <c r="AO1106" s="490"/>
      <c r="AP1106" s="490"/>
      <c r="AQ1106" s="490"/>
      <c r="AR1106" s="490"/>
      <c r="AS1106" s="490"/>
      <c r="AT1106" s="490"/>
      <c r="AU1106" s="490"/>
      <c r="AV1106" s="490"/>
      <c r="AW1106" s="490"/>
      <c r="AX1106" s="490"/>
      <c r="AY1106" s="490"/>
      <c r="AZ1106" s="490"/>
      <c r="BA1106" s="490"/>
      <c r="BB1106" s="490"/>
    </row>
    <row r="1107" spans="1:54" s="475" customFormat="1" ht="15" hidden="1" customHeight="1" thickBot="1">
      <c r="A1107" s="572">
        <v>1419</v>
      </c>
      <c r="B1107" s="578" t="s">
        <v>370</v>
      </c>
      <c r="C1107" s="573"/>
      <c r="D1107" s="574" t="s">
        <v>371</v>
      </c>
      <c r="E1107" s="567"/>
      <c r="F1107" s="576" t="s">
        <v>253</v>
      </c>
      <c r="G1107" s="570">
        <v>0</v>
      </c>
      <c r="H1107" s="570">
        <v>0</v>
      </c>
      <c r="I1107" s="728" t="s">
        <v>363</v>
      </c>
      <c r="J1107" s="570">
        <v>2</v>
      </c>
      <c r="K1107" s="577" t="s">
        <v>364</v>
      </c>
      <c r="L1107" s="577" t="s">
        <v>256</v>
      </c>
      <c r="M1107" s="553">
        <v>0</v>
      </c>
      <c r="N1107" s="553">
        <v>0</v>
      </c>
      <c r="O1107" s="553">
        <v>0</v>
      </c>
      <c r="P1107" s="553">
        <v>0</v>
      </c>
      <c r="Q1107" s="553">
        <v>0</v>
      </c>
      <c r="R1107" s="549">
        <f t="shared" si="60"/>
        <v>0</v>
      </c>
      <c r="S1107" s="577"/>
      <c r="T1107" s="577"/>
      <c r="U1107" s="577"/>
      <c r="V1107" s="577"/>
      <c r="W1107" s="577"/>
      <c r="X1107" s="577"/>
      <c r="Y1107" s="549"/>
      <c r="Z1107" s="549"/>
      <c r="AA1107" s="549"/>
      <c r="AB1107" s="549"/>
      <c r="AC1107" s="549"/>
      <c r="AD1107" s="549"/>
      <c r="AE1107" s="490"/>
      <c r="AF1107" s="490"/>
      <c r="AG1107" s="490"/>
      <c r="AH1107" s="490"/>
      <c r="AI1107" s="490"/>
      <c r="AJ1107" s="490"/>
      <c r="AK1107" s="490"/>
      <c r="AL1107" s="490"/>
      <c r="AM1107" s="490"/>
      <c r="AN1107" s="490"/>
      <c r="AO1107" s="490"/>
      <c r="AP1107" s="490"/>
      <c r="AQ1107" s="490"/>
      <c r="AR1107" s="490"/>
      <c r="AS1107" s="490"/>
      <c r="AT1107" s="490"/>
      <c r="AU1107" s="490"/>
      <c r="AV1107" s="490"/>
      <c r="AW1107" s="490"/>
      <c r="AX1107" s="490"/>
      <c r="AY1107" s="490"/>
      <c r="AZ1107" s="490"/>
      <c r="BA1107" s="490"/>
      <c r="BB1107" s="490"/>
    </row>
    <row r="1108" spans="1:54" s="475" customFormat="1" ht="29.25" hidden="1" customHeight="1" thickBot="1">
      <c r="A1108" s="572">
        <v>1436</v>
      </c>
      <c r="B1108" s="578" t="s">
        <v>71</v>
      </c>
      <c r="C1108" s="573"/>
      <c r="D1108" s="574" t="s">
        <v>372</v>
      </c>
      <c r="E1108" s="567"/>
      <c r="F1108" s="576" t="s">
        <v>253</v>
      </c>
      <c r="G1108" s="570">
        <v>0</v>
      </c>
      <c r="H1108" s="570">
        <v>0</v>
      </c>
      <c r="I1108" s="728" t="s">
        <v>363</v>
      </c>
      <c r="J1108" s="570">
        <v>4</v>
      </c>
      <c r="K1108" s="577" t="s">
        <v>364</v>
      </c>
      <c r="L1108" s="577" t="s">
        <v>256</v>
      </c>
      <c r="M1108" s="553">
        <v>0</v>
      </c>
      <c r="N1108" s="562">
        <v>0</v>
      </c>
      <c r="O1108" s="553">
        <v>0</v>
      </c>
      <c r="P1108" s="553">
        <v>0</v>
      </c>
      <c r="Q1108" s="553">
        <v>0</v>
      </c>
      <c r="R1108" s="549">
        <f t="shared" ref="R1108:R1139" si="62">SUM(M1108:Q1108)</f>
        <v>0</v>
      </c>
      <c r="S1108" s="577"/>
      <c r="T1108" s="577"/>
      <c r="U1108" s="577"/>
      <c r="V1108" s="577"/>
      <c r="W1108" s="577"/>
      <c r="X1108" s="577"/>
      <c r="Y1108" s="549"/>
      <c r="Z1108" s="549"/>
      <c r="AA1108" s="549"/>
      <c r="AB1108" s="549"/>
      <c r="AC1108" s="549"/>
      <c r="AD1108" s="549"/>
      <c r="AE1108" s="490"/>
      <c r="AF1108" s="490"/>
      <c r="AG1108" s="490"/>
      <c r="AH1108" s="490"/>
      <c r="AI1108" s="490"/>
      <c r="AJ1108" s="490"/>
      <c r="AK1108" s="490"/>
      <c r="AL1108" s="490"/>
      <c r="AM1108" s="490"/>
      <c r="AN1108" s="490"/>
      <c r="AO1108" s="490"/>
      <c r="AP1108" s="490"/>
      <c r="AQ1108" s="490"/>
      <c r="AR1108" s="490"/>
      <c r="AS1108" s="490"/>
      <c r="AT1108" s="490"/>
      <c r="AU1108" s="490"/>
      <c r="AV1108" s="490"/>
      <c r="AW1108" s="490"/>
      <c r="AX1108" s="490"/>
      <c r="AY1108" s="490"/>
      <c r="AZ1108" s="490"/>
      <c r="BA1108" s="490"/>
      <c r="BB1108" s="490"/>
    </row>
    <row r="1109" spans="1:54" customFormat="1" ht="29.25" hidden="1" customHeight="1" thickBot="1">
      <c r="A1109" s="572">
        <v>1438</v>
      </c>
      <c r="B1109" s="578" t="s">
        <v>373</v>
      </c>
      <c r="C1109" s="573"/>
      <c r="D1109" s="574" t="s">
        <v>374</v>
      </c>
      <c r="E1109" s="567"/>
      <c r="F1109" s="576" t="s">
        <v>253</v>
      </c>
      <c r="G1109" s="570">
        <v>0</v>
      </c>
      <c r="H1109" s="570">
        <v>0</v>
      </c>
      <c r="I1109" s="728" t="s">
        <v>363</v>
      </c>
      <c r="J1109" s="570">
        <v>4</v>
      </c>
      <c r="K1109" s="577" t="s">
        <v>364</v>
      </c>
      <c r="L1109" s="577" t="s">
        <v>256</v>
      </c>
      <c r="M1109" s="553">
        <v>0</v>
      </c>
      <c r="N1109" s="562">
        <v>0</v>
      </c>
      <c r="O1109" s="553">
        <v>0</v>
      </c>
      <c r="P1109" s="553">
        <v>0</v>
      </c>
      <c r="Q1109" s="553">
        <v>0</v>
      </c>
      <c r="R1109" s="549">
        <f t="shared" si="62"/>
        <v>0</v>
      </c>
      <c r="S1109" s="577"/>
      <c r="T1109" s="577"/>
      <c r="U1109" s="577"/>
      <c r="V1109" s="577"/>
      <c r="W1109" s="577"/>
      <c r="X1109" s="577"/>
      <c r="Y1109" s="549"/>
      <c r="Z1109" s="549"/>
      <c r="AA1109" s="549"/>
      <c r="AB1109" s="549"/>
      <c r="AC1109" s="549"/>
      <c r="AD1109" s="549"/>
      <c r="AE1109" s="490"/>
      <c r="AF1109" s="490"/>
      <c r="AG1109" s="490"/>
      <c r="AH1109" s="490"/>
      <c r="AI1109" s="490"/>
      <c r="AJ1109" s="490"/>
      <c r="AK1109" s="490"/>
      <c r="AL1109" s="490"/>
      <c r="AM1109" s="490"/>
      <c r="AN1109" s="490"/>
      <c r="AO1109" s="490"/>
      <c r="AP1109" s="490"/>
      <c r="AQ1109" s="490"/>
      <c r="AR1109" s="490"/>
      <c r="AS1109" s="490"/>
      <c r="AT1109" s="490"/>
      <c r="AU1109" s="490"/>
      <c r="AV1109" s="490"/>
      <c r="AW1109" s="490"/>
      <c r="AX1109" s="490"/>
      <c r="AY1109" s="490"/>
      <c r="AZ1109" s="490"/>
      <c r="BA1109" s="490"/>
      <c r="BB1109" s="490"/>
    </row>
    <row r="1110" spans="1:54" customFormat="1" ht="43.5" hidden="1" customHeight="1" thickBot="1">
      <c r="A1110" s="572">
        <v>1439</v>
      </c>
      <c r="B1110" s="578" t="s">
        <v>73</v>
      </c>
      <c r="C1110" s="573"/>
      <c r="D1110" s="574" t="s">
        <v>375</v>
      </c>
      <c r="E1110" s="567"/>
      <c r="F1110" s="576" t="s">
        <v>253</v>
      </c>
      <c r="G1110" s="570">
        <v>0</v>
      </c>
      <c r="H1110" s="570">
        <v>0</v>
      </c>
      <c r="I1110" s="728" t="s">
        <v>363</v>
      </c>
      <c r="J1110" s="570">
        <v>4</v>
      </c>
      <c r="K1110" s="577" t="s">
        <v>364</v>
      </c>
      <c r="L1110" s="577" t="s">
        <v>256</v>
      </c>
      <c r="M1110" s="553">
        <v>0</v>
      </c>
      <c r="N1110" s="562">
        <v>0</v>
      </c>
      <c r="O1110" s="553">
        <v>0</v>
      </c>
      <c r="P1110" s="553">
        <v>0</v>
      </c>
      <c r="Q1110" s="553">
        <v>0</v>
      </c>
      <c r="R1110" s="549">
        <f t="shared" si="62"/>
        <v>0</v>
      </c>
      <c r="S1110" s="577"/>
      <c r="T1110" s="577"/>
      <c r="U1110" s="577"/>
      <c r="V1110" s="577"/>
      <c r="W1110" s="577"/>
      <c r="X1110" s="577"/>
      <c r="Y1110" s="549"/>
      <c r="Z1110" s="549"/>
      <c r="AA1110" s="549"/>
      <c r="AB1110" s="549"/>
      <c r="AC1110" s="549"/>
      <c r="AD1110" s="549"/>
      <c r="AE1110" s="490"/>
      <c r="AF1110" s="490"/>
      <c r="AG1110" s="490"/>
      <c r="AH1110" s="490"/>
      <c r="AI1110" s="490"/>
      <c r="AJ1110" s="490"/>
      <c r="AK1110" s="490"/>
      <c r="AL1110" s="490"/>
      <c r="AM1110" s="490"/>
      <c r="AN1110" s="490"/>
      <c r="AO1110" s="490"/>
      <c r="AP1110" s="490"/>
      <c r="AQ1110" s="490"/>
      <c r="AR1110" s="490"/>
      <c r="AS1110" s="490"/>
      <c r="AT1110" s="490"/>
      <c r="AU1110" s="490"/>
      <c r="AV1110" s="490"/>
      <c r="AW1110" s="490"/>
      <c r="AX1110" s="490"/>
      <c r="AY1110" s="490"/>
      <c r="AZ1110" s="490"/>
      <c r="BA1110" s="490"/>
      <c r="BB1110" s="490"/>
    </row>
    <row r="1111" spans="1:54" customFormat="1" ht="43.5" hidden="1" customHeight="1" thickBot="1">
      <c r="A1111" s="572">
        <v>1440</v>
      </c>
      <c r="B1111" s="573" t="s">
        <v>74</v>
      </c>
      <c r="C1111" s="573"/>
      <c r="D1111" s="575" t="s">
        <v>376</v>
      </c>
      <c r="E1111" s="567"/>
      <c r="F1111" s="576" t="s">
        <v>335</v>
      </c>
      <c r="G1111" s="570">
        <v>4</v>
      </c>
      <c r="H1111" s="570">
        <v>0</v>
      </c>
      <c r="I1111" s="728" t="s">
        <v>363</v>
      </c>
      <c r="J1111" s="570">
        <v>4</v>
      </c>
      <c r="K1111" s="577" t="s">
        <v>364</v>
      </c>
      <c r="L1111" s="577" t="s">
        <v>256</v>
      </c>
      <c r="M1111" s="553">
        <v>0</v>
      </c>
      <c r="N1111" s="579">
        <v>0</v>
      </c>
      <c r="O1111" s="553">
        <v>0</v>
      </c>
      <c r="P1111" s="553">
        <v>0</v>
      </c>
      <c r="Q1111" s="553">
        <v>0</v>
      </c>
      <c r="R1111" s="549">
        <f t="shared" si="62"/>
        <v>0</v>
      </c>
      <c r="S1111" s="577"/>
      <c r="T1111" s="577"/>
      <c r="U1111" s="577"/>
      <c r="V1111" s="577"/>
      <c r="W1111" s="577"/>
      <c r="X1111" s="577"/>
      <c r="Y1111" s="549"/>
      <c r="Z1111" s="549"/>
      <c r="AA1111" s="549"/>
      <c r="AB1111" s="549"/>
      <c r="AC1111" s="549"/>
      <c r="AD1111" s="549"/>
      <c r="AE1111" s="490"/>
      <c r="AF1111" s="490"/>
      <c r="AG1111" s="490"/>
      <c r="AH1111" s="490"/>
      <c r="AI1111" s="490"/>
      <c r="AJ1111" s="490"/>
      <c r="AK1111" s="490"/>
      <c r="AL1111" s="490"/>
      <c r="AM1111" s="490"/>
      <c r="AN1111" s="490"/>
      <c r="AO1111" s="490"/>
      <c r="AP1111" s="490"/>
      <c r="AQ1111" s="490"/>
      <c r="AR1111" s="490"/>
      <c r="AS1111" s="490"/>
      <c r="AT1111" s="490"/>
      <c r="AU1111" s="490"/>
      <c r="AV1111" s="490"/>
      <c r="AW1111" s="490"/>
      <c r="AX1111" s="490"/>
      <c r="AY1111" s="490"/>
      <c r="AZ1111" s="490"/>
      <c r="BA1111" s="490"/>
      <c r="BB1111" s="490"/>
    </row>
    <row r="1112" spans="1:54" customFormat="1" ht="29.25" hidden="1" customHeight="1" thickBot="1">
      <c r="A1112" s="572">
        <v>1456</v>
      </c>
      <c r="B1112" s="573" t="s">
        <v>377</v>
      </c>
      <c r="C1112" s="573"/>
      <c r="D1112" s="574" t="s">
        <v>378</v>
      </c>
      <c r="E1112" s="571"/>
      <c r="F1112" s="576" t="s">
        <v>272</v>
      </c>
      <c r="G1112" s="570">
        <v>5</v>
      </c>
      <c r="H1112" s="570">
        <v>6</v>
      </c>
      <c r="I1112" s="728" t="s">
        <v>363</v>
      </c>
      <c r="J1112" s="570">
        <v>7</v>
      </c>
      <c r="K1112" s="577" t="s">
        <v>364</v>
      </c>
      <c r="L1112" s="577" t="s">
        <v>256</v>
      </c>
      <c r="M1112" s="553">
        <v>0</v>
      </c>
      <c r="N1112" s="562">
        <v>0</v>
      </c>
      <c r="O1112" s="553">
        <v>0</v>
      </c>
      <c r="P1112" s="553">
        <v>0</v>
      </c>
      <c r="Q1112" s="553">
        <v>0</v>
      </c>
      <c r="R1112" s="549">
        <f t="shared" si="62"/>
        <v>0</v>
      </c>
      <c r="S1112" s="577"/>
      <c r="T1112" s="577"/>
      <c r="U1112" s="577"/>
      <c r="V1112" s="577"/>
      <c r="W1112" s="577"/>
      <c r="X1112" s="577"/>
      <c r="Y1112" s="549"/>
      <c r="Z1112" s="549"/>
      <c r="AA1112" s="549"/>
      <c r="AB1112" s="549"/>
      <c r="AC1112" s="549"/>
      <c r="AD1112" s="549"/>
      <c r="AE1112" s="490"/>
      <c r="AF1112" s="490"/>
      <c r="AG1112" s="490"/>
      <c r="AH1112" s="490"/>
      <c r="AI1112" s="490"/>
      <c r="AJ1112" s="490"/>
      <c r="AK1112" s="490"/>
      <c r="AL1112" s="490"/>
      <c r="AM1112" s="490"/>
      <c r="AN1112" s="490"/>
      <c r="AO1112" s="490"/>
      <c r="AP1112" s="490"/>
      <c r="AQ1112" s="490"/>
      <c r="AR1112" s="490"/>
      <c r="AS1112" s="490"/>
      <c r="AT1112" s="490"/>
      <c r="AU1112" s="490"/>
      <c r="AV1112" s="490"/>
      <c r="AW1112" s="490"/>
      <c r="AX1112" s="490"/>
      <c r="AY1112" s="490"/>
      <c r="AZ1112" s="490"/>
      <c r="BA1112" s="490"/>
      <c r="BB1112" s="490"/>
    </row>
    <row r="1113" spans="1:54" customFormat="1" ht="43.5" hidden="1" customHeight="1" thickBot="1">
      <c r="A1113" s="564">
        <v>1801</v>
      </c>
      <c r="B1113" s="561" t="s">
        <v>379</v>
      </c>
      <c r="C1113" s="565"/>
      <c r="D1113" s="568" t="s">
        <v>380</v>
      </c>
      <c r="E1113" s="571"/>
      <c r="F1113" s="555" t="s">
        <v>253</v>
      </c>
      <c r="G1113" s="570">
        <v>0</v>
      </c>
      <c r="H1113" s="570">
        <v>0</v>
      </c>
      <c r="I1113" s="727" t="s">
        <v>381</v>
      </c>
      <c r="J1113" s="570">
        <v>0</v>
      </c>
      <c r="K1113" s="569" t="s">
        <v>328</v>
      </c>
      <c r="L1113" s="569" t="s">
        <v>256</v>
      </c>
      <c r="M1113" s="564">
        <v>0</v>
      </c>
      <c r="N1113" s="564">
        <v>0</v>
      </c>
      <c r="O1113" s="564">
        <v>0</v>
      </c>
      <c r="P1113" s="564">
        <v>0</v>
      </c>
      <c r="Q1113" s="564">
        <v>0</v>
      </c>
      <c r="R1113" s="549">
        <f t="shared" si="62"/>
        <v>0</v>
      </c>
      <c r="S1113" s="569"/>
      <c r="T1113" s="569"/>
      <c r="U1113" s="569"/>
      <c r="V1113" s="569"/>
      <c r="W1113" s="569"/>
      <c r="X1113" s="569"/>
      <c r="Y1113" s="549"/>
      <c r="Z1113" s="549"/>
      <c r="AA1113" s="549"/>
      <c r="AB1113" s="549"/>
      <c r="AC1113" s="549"/>
      <c r="AD1113" s="549"/>
      <c r="AE1113" s="490"/>
      <c r="AF1113" s="490"/>
      <c r="AG1113" s="490"/>
      <c r="AH1113" s="490"/>
      <c r="AI1113" s="490"/>
      <c r="AJ1113" s="490"/>
      <c r="AK1113" s="490"/>
      <c r="AL1113" s="490"/>
      <c r="AM1113" s="490"/>
      <c r="AN1113" s="490"/>
      <c r="AO1113" s="490"/>
      <c r="AP1113" s="490"/>
      <c r="AQ1113" s="490"/>
      <c r="AR1113" s="490"/>
      <c r="AS1113" s="490"/>
      <c r="AT1113" s="490"/>
      <c r="AU1113" s="490"/>
      <c r="AV1113" s="490"/>
      <c r="AW1113" s="490"/>
      <c r="AX1113" s="490"/>
      <c r="AY1113" s="490"/>
      <c r="AZ1113" s="490"/>
      <c r="BA1113" s="490"/>
      <c r="BB1113" s="490"/>
    </row>
    <row r="1114" spans="1:54" customFormat="1" ht="29.25" hidden="1" customHeight="1" thickBot="1">
      <c r="A1114" s="564">
        <v>1803</v>
      </c>
      <c r="B1114" s="565" t="s">
        <v>382</v>
      </c>
      <c r="C1114" s="565"/>
      <c r="D1114" s="568" t="s">
        <v>383</v>
      </c>
      <c r="E1114" s="567"/>
      <c r="F1114" s="555" t="s">
        <v>253</v>
      </c>
      <c r="G1114" s="570">
        <v>0</v>
      </c>
      <c r="H1114" s="570">
        <v>0</v>
      </c>
      <c r="I1114" s="727" t="s">
        <v>381</v>
      </c>
      <c r="J1114" s="570">
        <v>1</v>
      </c>
      <c r="K1114" s="569" t="s">
        <v>328</v>
      </c>
      <c r="L1114" s="569" t="s">
        <v>256</v>
      </c>
      <c r="M1114" s="564">
        <v>0</v>
      </c>
      <c r="N1114" s="564">
        <v>0</v>
      </c>
      <c r="O1114" s="564">
        <v>0</v>
      </c>
      <c r="P1114" s="564">
        <v>0</v>
      </c>
      <c r="Q1114" s="564">
        <v>0</v>
      </c>
      <c r="R1114" s="549">
        <f t="shared" si="62"/>
        <v>0</v>
      </c>
      <c r="S1114" s="569"/>
      <c r="T1114" s="569"/>
      <c r="U1114" s="569"/>
      <c r="V1114" s="569"/>
      <c r="W1114" s="569"/>
      <c r="X1114" s="569"/>
      <c r="Y1114" s="549"/>
      <c r="Z1114" s="549"/>
      <c r="AA1114" s="549"/>
      <c r="AB1114" s="549"/>
      <c r="AC1114" s="549"/>
      <c r="AD1114" s="549"/>
      <c r="AE1114" s="490"/>
      <c r="AF1114" s="490"/>
      <c r="AG1114" s="490"/>
      <c r="AH1114" s="490"/>
      <c r="AI1114" s="490"/>
      <c r="AJ1114" s="490"/>
      <c r="AK1114" s="490"/>
      <c r="AL1114" s="490"/>
      <c r="AM1114" s="490"/>
      <c r="AN1114" s="490"/>
      <c r="AO1114" s="490"/>
      <c r="AP1114" s="490"/>
      <c r="AQ1114" s="490"/>
      <c r="AR1114" s="490"/>
      <c r="AS1114" s="490"/>
      <c r="AT1114" s="490"/>
      <c r="AU1114" s="490"/>
      <c r="AV1114" s="490"/>
      <c r="AW1114" s="490"/>
      <c r="AX1114" s="490"/>
      <c r="AY1114" s="490"/>
      <c r="AZ1114" s="490"/>
      <c r="BA1114" s="490"/>
      <c r="BB1114" s="490"/>
    </row>
    <row r="1115" spans="1:54" customFormat="1" ht="57.75" hidden="1" customHeight="1" thickBot="1">
      <c r="A1115" s="564">
        <v>1805</v>
      </c>
      <c r="B1115" s="565" t="s">
        <v>4</v>
      </c>
      <c r="C1115" s="565"/>
      <c r="D1115" s="568" t="s">
        <v>384</v>
      </c>
      <c r="E1115" s="567"/>
      <c r="F1115" s="555" t="s">
        <v>253</v>
      </c>
      <c r="G1115" s="570">
        <v>0</v>
      </c>
      <c r="H1115" s="570">
        <v>0</v>
      </c>
      <c r="I1115" s="727" t="s">
        <v>381</v>
      </c>
      <c r="J1115" s="570">
        <v>1</v>
      </c>
      <c r="K1115" s="569" t="s">
        <v>328</v>
      </c>
      <c r="L1115" s="569" t="s">
        <v>256</v>
      </c>
      <c r="M1115" s="564">
        <v>0</v>
      </c>
      <c r="N1115" s="564">
        <v>0</v>
      </c>
      <c r="O1115" s="564">
        <v>0</v>
      </c>
      <c r="P1115" s="564">
        <v>0</v>
      </c>
      <c r="Q1115" s="564">
        <v>0</v>
      </c>
      <c r="R1115" s="549">
        <f t="shared" si="62"/>
        <v>0</v>
      </c>
      <c r="S1115" s="569"/>
      <c r="T1115" s="569"/>
      <c r="U1115" s="569"/>
      <c r="V1115" s="569"/>
      <c r="W1115" s="569"/>
      <c r="X1115" s="569"/>
      <c r="Y1115" s="549"/>
      <c r="Z1115" s="549"/>
      <c r="AA1115" s="549"/>
      <c r="AB1115" s="549"/>
      <c r="AC1115" s="549"/>
      <c r="AD1115" s="549"/>
      <c r="AE1115" s="490"/>
      <c r="AF1115" s="490"/>
      <c r="AG1115" s="490"/>
      <c r="AH1115" s="490"/>
      <c r="AI1115" s="490"/>
      <c r="AJ1115" s="490"/>
      <c r="AK1115" s="490"/>
      <c r="AL1115" s="490"/>
      <c r="AM1115" s="490"/>
      <c r="AN1115" s="490"/>
      <c r="AO1115" s="490"/>
      <c r="AP1115" s="490"/>
      <c r="AQ1115" s="490"/>
      <c r="AR1115" s="490"/>
      <c r="AS1115" s="490"/>
      <c r="AT1115" s="490"/>
      <c r="AU1115" s="490"/>
      <c r="AV1115" s="490"/>
      <c r="AW1115" s="490"/>
      <c r="AX1115" s="490"/>
      <c r="AY1115" s="490"/>
      <c r="AZ1115" s="490"/>
      <c r="BA1115" s="490"/>
      <c r="BB1115" s="490"/>
    </row>
    <row r="1116" spans="1:54" customFormat="1" ht="43.5" hidden="1" customHeight="1" thickBot="1">
      <c r="A1116" s="564">
        <v>1807</v>
      </c>
      <c r="B1116" s="561" t="s">
        <v>385</v>
      </c>
      <c r="C1116" s="565"/>
      <c r="D1116" s="568" t="s">
        <v>386</v>
      </c>
      <c r="E1116" s="567"/>
      <c r="F1116" s="555" t="s">
        <v>253</v>
      </c>
      <c r="G1116" s="570">
        <v>0</v>
      </c>
      <c r="H1116" s="570">
        <v>0</v>
      </c>
      <c r="I1116" s="727" t="s">
        <v>381</v>
      </c>
      <c r="J1116" s="570">
        <v>1</v>
      </c>
      <c r="K1116" s="569" t="s">
        <v>328</v>
      </c>
      <c r="L1116" s="569" t="s">
        <v>256</v>
      </c>
      <c r="M1116" s="564">
        <v>0</v>
      </c>
      <c r="N1116" s="564">
        <v>0</v>
      </c>
      <c r="O1116" s="564">
        <v>0</v>
      </c>
      <c r="P1116" s="564">
        <v>0</v>
      </c>
      <c r="Q1116" s="564">
        <v>0</v>
      </c>
      <c r="R1116" s="549">
        <f t="shared" si="62"/>
        <v>0</v>
      </c>
      <c r="S1116" s="569"/>
      <c r="T1116" s="569"/>
      <c r="U1116" s="569"/>
      <c r="V1116" s="569"/>
      <c r="W1116" s="569"/>
      <c r="X1116" s="569"/>
      <c r="Y1116" s="549"/>
      <c r="Z1116" s="549"/>
      <c r="AA1116" s="549"/>
      <c r="AB1116" s="549"/>
      <c r="AC1116" s="549"/>
      <c r="AD1116" s="549"/>
      <c r="AE1116" s="490"/>
      <c r="AF1116" s="490"/>
      <c r="AG1116" s="490"/>
      <c r="AH1116" s="490"/>
      <c r="AI1116" s="490"/>
      <c r="AJ1116" s="490"/>
      <c r="AK1116" s="490"/>
      <c r="AL1116" s="490"/>
      <c r="AM1116" s="490"/>
      <c r="AN1116" s="490"/>
      <c r="AO1116" s="490"/>
      <c r="AP1116" s="490"/>
      <c r="AQ1116" s="490"/>
      <c r="AR1116" s="490"/>
      <c r="AS1116" s="490"/>
      <c r="AT1116" s="490"/>
      <c r="AU1116" s="490"/>
      <c r="AV1116" s="490"/>
      <c r="AW1116" s="490"/>
      <c r="AX1116" s="490"/>
      <c r="AY1116" s="490"/>
      <c r="AZ1116" s="490"/>
      <c r="BA1116" s="490"/>
      <c r="BB1116" s="490"/>
    </row>
    <row r="1117" spans="1:54" customFormat="1" ht="15" hidden="1" customHeight="1" thickBot="1">
      <c r="A1117" s="564">
        <v>1808</v>
      </c>
      <c r="B1117" s="561" t="s">
        <v>387</v>
      </c>
      <c r="C1117" s="565"/>
      <c r="D1117" s="568" t="s">
        <v>271</v>
      </c>
      <c r="E1117" s="567"/>
      <c r="F1117" s="555" t="s">
        <v>272</v>
      </c>
      <c r="G1117" s="570">
        <v>1</v>
      </c>
      <c r="H1117" s="570">
        <v>3</v>
      </c>
      <c r="I1117" s="727" t="s">
        <v>381</v>
      </c>
      <c r="J1117" s="570">
        <v>1</v>
      </c>
      <c r="K1117" s="569" t="s">
        <v>328</v>
      </c>
      <c r="L1117" s="569" t="s">
        <v>256</v>
      </c>
      <c r="M1117" s="564">
        <v>0</v>
      </c>
      <c r="N1117" s="564">
        <v>0</v>
      </c>
      <c r="O1117" s="564">
        <v>0</v>
      </c>
      <c r="P1117" s="564">
        <v>0</v>
      </c>
      <c r="Q1117" s="564">
        <v>0</v>
      </c>
      <c r="R1117" s="549">
        <f t="shared" si="62"/>
        <v>0</v>
      </c>
      <c r="S1117" s="569"/>
      <c r="T1117" s="569"/>
      <c r="U1117" s="569"/>
      <c r="V1117" s="569"/>
      <c r="W1117" s="569"/>
      <c r="X1117" s="569"/>
      <c r="Y1117" s="549"/>
      <c r="Z1117" s="549"/>
      <c r="AA1117" s="549"/>
      <c r="AB1117" s="549"/>
      <c r="AC1117" s="549"/>
      <c r="AD1117" s="549"/>
      <c r="AE1117" s="490"/>
      <c r="AF1117" s="490"/>
      <c r="AG1117" s="490"/>
      <c r="AH1117" s="490"/>
      <c r="AI1117" s="490"/>
      <c r="AJ1117" s="490"/>
      <c r="AK1117" s="490"/>
      <c r="AL1117" s="490"/>
      <c r="AM1117" s="490"/>
      <c r="AN1117" s="490"/>
      <c r="AO1117" s="490"/>
      <c r="AP1117" s="490"/>
      <c r="AQ1117" s="490"/>
      <c r="AR1117" s="490"/>
      <c r="AS1117" s="490"/>
      <c r="AT1117" s="490"/>
      <c r="AU1117" s="490"/>
      <c r="AV1117" s="490"/>
      <c r="AW1117" s="490"/>
      <c r="AX1117" s="490"/>
      <c r="AY1117" s="490"/>
      <c r="AZ1117" s="490"/>
      <c r="BA1117" s="490"/>
      <c r="BB1117" s="490"/>
    </row>
    <row r="1118" spans="1:54" customFormat="1" ht="29.25" hidden="1" customHeight="1" thickBot="1">
      <c r="A1118" s="564">
        <v>1819</v>
      </c>
      <c r="B1118" s="561" t="s">
        <v>388</v>
      </c>
      <c r="C1118" s="565"/>
      <c r="D1118" s="568" t="s">
        <v>389</v>
      </c>
      <c r="E1118" s="567"/>
      <c r="F1118" s="555" t="s">
        <v>272</v>
      </c>
      <c r="G1118" s="570">
        <v>4</v>
      </c>
      <c r="H1118" s="570">
        <v>3</v>
      </c>
      <c r="I1118" s="727" t="s">
        <v>381</v>
      </c>
      <c r="J1118" s="570">
        <v>2</v>
      </c>
      <c r="K1118" s="569" t="s">
        <v>328</v>
      </c>
      <c r="L1118" s="569" t="s">
        <v>256</v>
      </c>
      <c r="M1118" s="564">
        <v>0</v>
      </c>
      <c r="N1118" s="564">
        <v>0</v>
      </c>
      <c r="O1118" s="564">
        <v>0</v>
      </c>
      <c r="P1118" s="564">
        <v>0</v>
      </c>
      <c r="Q1118" s="564">
        <v>0</v>
      </c>
      <c r="R1118" s="549">
        <f t="shared" si="62"/>
        <v>0</v>
      </c>
      <c r="S1118" s="569"/>
      <c r="T1118" s="569"/>
      <c r="U1118" s="569"/>
      <c r="V1118" s="569"/>
      <c r="W1118" s="569"/>
      <c r="X1118" s="569"/>
      <c r="Y1118" s="549"/>
      <c r="Z1118" s="549"/>
      <c r="AA1118" s="549"/>
      <c r="AB1118" s="549"/>
      <c r="AC1118" s="549"/>
      <c r="AD1118" s="549"/>
      <c r="AE1118" s="490"/>
      <c r="AF1118" s="490"/>
      <c r="AG1118" s="490"/>
      <c r="AH1118" s="490"/>
      <c r="AI1118" s="490"/>
      <c r="AJ1118" s="490"/>
      <c r="AK1118" s="490"/>
      <c r="AL1118" s="490"/>
      <c r="AM1118" s="490"/>
      <c r="AN1118" s="490"/>
      <c r="AO1118" s="490"/>
      <c r="AP1118" s="490"/>
      <c r="AQ1118" s="490"/>
      <c r="AR1118" s="490"/>
      <c r="AS1118" s="490"/>
      <c r="AT1118" s="490"/>
      <c r="AU1118" s="490"/>
      <c r="AV1118" s="490"/>
      <c r="AW1118" s="490"/>
      <c r="AX1118" s="490"/>
      <c r="AY1118" s="490"/>
      <c r="AZ1118" s="490"/>
      <c r="BA1118" s="490"/>
      <c r="BB1118" s="490"/>
    </row>
    <row r="1119" spans="1:54" customFormat="1" ht="43.5" hidden="1" customHeight="1" thickBot="1">
      <c r="A1119" s="564">
        <v>1823</v>
      </c>
      <c r="B1119" s="561" t="s">
        <v>390</v>
      </c>
      <c r="C1119" s="565"/>
      <c r="D1119" s="568" t="s">
        <v>391</v>
      </c>
      <c r="E1119" s="567"/>
      <c r="F1119" s="555" t="s">
        <v>253</v>
      </c>
      <c r="G1119" s="570">
        <v>0</v>
      </c>
      <c r="H1119" s="570">
        <v>0</v>
      </c>
      <c r="I1119" s="727" t="s">
        <v>381</v>
      </c>
      <c r="J1119" s="570">
        <v>3</v>
      </c>
      <c r="K1119" s="569" t="s">
        <v>328</v>
      </c>
      <c r="L1119" s="569" t="s">
        <v>256</v>
      </c>
      <c r="M1119" s="564">
        <v>0</v>
      </c>
      <c r="N1119" s="564">
        <v>0</v>
      </c>
      <c r="O1119" s="564">
        <v>0</v>
      </c>
      <c r="P1119" s="564">
        <v>0</v>
      </c>
      <c r="Q1119" s="564">
        <v>0</v>
      </c>
      <c r="R1119" s="549">
        <f t="shared" si="62"/>
        <v>0</v>
      </c>
      <c r="S1119" s="569"/>
      <c r="T1119" s="569"/>
      <c r="U1119" s="569"/>
      <c r="V1119" s="569"/>
      <c r="W1119" s="569"/>
      <c r="X1119" s="569"/>
      <c r="Y1119" s="549"/>
      <c r="Z1119" s="549"/>
      <c r="AA1119" s="549"/>
      <c r="AB1119" s="549"/>
      <c r="AC1119" s="549"/>
      <c r="AD1119" s="549"/>
      <c r="AE1119" s="490"/>
      <c r="AF1119" s="490"/>
      <c r="AG1119" s="490"/>
      <c r="AH1119" s="490"/>
      <c r="AI1119" s="490"/>
      <c r="AJ1119" s="490"/>
      <c r="AK1119" s="490"/>
      <c r="AL1119" s="490"/>
      <c r="AM1119" s="490"/>
      <c r="AN1119" s="490"/>
      <c r="AO1119" s="490"/>
      <c r="AP1119" s="490"/>
      <c r="AQ1119" s="490"/>
      <c r="AR1119" s="490"/>
      <c r="AS1119" s="490"/>
      <c r="AT1119" s="490"/>
      <c r="AU1119" s="490"/>
      <c r="AV1119" s="490"/>
      <c r="AW1119" s="490"/>
      <c r="AX1119" s="490"/>
      <c r="AY1119" s="490"/>
      <c r="AZ1119" s="490"/>
      <c r="BA1119" s="490"/>
      <c r="BB1119" s="490"/>
    </row>
    <row r="1120" spans="1:54" customFormat="1" ht="29.25" hidden="1" customHeight="1" thickBot="1">
      <c r="A1120" s="564">
        <v>1828</v>
      </c>
      <c r="B1120" s="561" t="s">
        <v>392</v>
      </c>
      <c r="C1120" s="565"/>
      <c r="D1120" s="568" t="s">
        <v>393</v>
      </c>
      <c r="E1120" s="567"/>
      <c r="F1120" s="555" t="s">
        <v>253</v>
      </c>
      <c r="G1120" s="570">
        <v>0</v>
      </c>
      <c r="H1120" s="570">
        <v>0</v>
      </c>
      <c r="I1120" s="727" t="s">
        <v>381</v>
      </c>
      <c r="J1120" s="570">
        <v>3</v>
      </c>
      <c r="K1120" s="569" t="s">
        <v>328</v>
      </c>
      <c r="L1120" s="569" t="s">
        <v>256</v>
      </c>
      <c r="M1120" s="564">
        <v>0</v>
      </c>
      <c r="N1120" s="564">
        <v>0</v>
      </c>
      <c r="O1120" s="564">
        <v>0</v>
      </c>
      <c r="P1120" s="564">
        <v>0</v>
      </c>
      <c r="Q1120" s="564">
        <v>0</v>
      </c>
      <c r="R1120" s="549">
        <f t="shared" si="62"/>
        <v>0</v>
      </c>
      <c r="S1120" s="569"/>
      <c r="T1120" s="569"/>
      <c r="U1120" s="569"/>
      <c r="V1120" s="569"/>
      <c r="W1120" s="569"/>
      <c r="X1120" s="569"/>
      <c r="Y1120" s="549"/>
      <c r="Z1120" s="549"/>
      <c r="AA1120" s="549"/>
      <c r="AB1120" s="549"/>
      <c r="AC1120" s="549"/>
      <c r="AD1120" s="549"/>
      <c r="AE1120" s="490"/>
      <c r="AF1120" s="490"/>
      <c r="AG1120" s="490"/>
      <c r="AH1120" s="490"/>
      <c r="AI1120" s="490"/>
      <c r="AJ1120" s="490"/>
      <c r="AK1120" s="490"/>
      <c r="AL1120" s="490"/>
      <c r="AM1120" s="490"/>
      <c r="AN1120" s="490"/>
      <c r="AO1120" s="490"/>
      <c r="AP1120" s="490"/>
      <c r="AQ1120" s="490"/>
      <c r="AR1120" s="490"/>
      <c r="AS1120" s="490"/>
      <c r="AT1120" s="490"/>
      <c r="AU1120" s="490"/>
      <c r="AV1120" s="490"/>
      <c r="AW1120" s="490"/>
      <c r="AX1120" s="490"/>
      <c r="AY1120" s="490"/>
      <c r="AZ1120" s="490"/>
      <c r="BA1120" s="490"/>
      <c r="BB1120" s="490"/>
    </row>
    <row r="1121" spans="1:54" customFormat="1" ht="29.25" hidden="1" customHeight="1" thickBot="1">
      <c r="A1121" s="564">
        <v>1835</v>
      </c>
      <c r="B1121" s="565" t="s">
        <v>9</v>
      </c>
      <c r="C1121" s="565"/>
      <c r="D1121" s="568" t="s">
        <v>394</v>
      </c>
      <c r="E1121" s="567"/>
      <c r="F1121" s="555" t="s">
        <v>253</v>
      </c>
      <c r="G1121" s="570">
        <v>0</v>
      </c>
      <c r="H1121" s="570">
        <v>0</v>
      </c>
      <c r="I1121" s="727" t="s">
        <v>381</v>
      </c>
      <c r="J1121" s="570">
        <v>4</v>
      </c>
      <c r="K1121" s="569" t="s">
        <v>328</v>
      </c>
      <c r="L1121" s="569" t="s">
        <v>256</v>
      </c>
      <c r="M1121" s="564">
        <v>0</v>
      </c>
      <c r="N1121" s="564">
        <v>0</v>
      </c>
      <c r="O1121" s="564">
        <v>0</v>
      </c>
      <c r="P1121" s="564">
        <v>0</v>
      </c>
      <c r="Q1121" s="564">
        <v>0</v>
      </c>
      <c r="R1121" s="549">
        <f t="shared" si="62"/>
        <v>0</v>
      </c>
      <c r="S1121" s="569"/>
      <c r="T1121" s="569"/>
      <c r="U1121" s="569"/>
      <c r="V1121" s="569"/>
      <c r="W1121" s="569"/>
      <c r="X1121" s="569"/>
      <c r="Y1121" s="549"/>
      <c r="Z1121" s="549"/>
      <c r="AA1121" s="549"/>
      <c r="AB1121" s="549"/>
      <c r="AC1121" s="549"/>
      <c r="AD1121" s="549"/>
      <c r="AE1121" s="490"/>
      <c r="AF1121" s="490"/>
      <c r="AG1121" s="490"/>
      <c r="AH1121" s="490"/>
      <c r="AI1121" s="490"/>
      <c r="AJ1121" s="490"/>
      <c r="AK1121" s="490"/>
      <c r="AL1121" s="490"/>
      <c r="AM1121" s="490"/>
      <c r="AN1121" s="490"/>
      <c r="AO1121" s="490"/>
      <c r="AP1121" s="490"/>
      <c r="AQ1121" s="490"/>
      <c r="AR1121" s="490"/>
      <c r="AS1121" s="490"/>
      <c r="AT1121" s="490"/>
      <c r="AU1121" s="490"/>
      <c r="AV1121" s="490"/>
      <c r="AW1121" s="490"/>
      <c r="AX1121" s="490"/>
      <c r="AY1121" s="490"/>
      <c r="AZ1121" s="490"/>
      <c r="BA1121" s="490"/>
      <c r="BB1121" s="490"/>
    </row>
    <row r="1122" spans="1:54" customFormat="1" ht="29.25" hidden="1" customHeight="1" thickBot="1">
      <c r="A1122" s="564">
        <v>1850</v>
      </c>
      <c r="B1122" s="561" t="s">
        <v>395</v>
      </c>
      <c r="C1122" s="565"/>
      <c r="D1122" s="568" t="s">
        <v>396</v>
      </c>
      <c r="E1122" s="571"/>
      <c r="F1122" s="555" t="s">
        <v>272</v>
      </c>
      <c r="G1122" s="570">
        <v>6</v>
      </c>
      <c r="H1122" s="570">
        <v>6</v>
      </c>
      <c r="I1122" s="727" t="s">
        <v>381</v>
      </c>
      <c r="J1122" s="570">
        <v>6</v>
      </c>
      <c r="K1122" s="569" t="s">
        <v>328</v>
      </c>
      <c r="L1122" s="569" t="s">
        <v>256</v>
      </c>
      <c r="M1122" s="564">
        <v>0</v>
      </c>
      <c r="N1122" s="564">
        <v>0</v>
      </c>
      <c r="O1122" s="564">
        <v>0</v>
      </c>
      <c r="P1122" s="564">
        <v>0</v>
      </c>
      <c r="Q1122" s="564">
        <v>0</v>
      </c>
      <c r="R1122" s="549">
        <f t="shared" si="62"/>
        <v>0</v>
      </c>
      <c r="S1122" s="569"/>
      <c r="T1122" s="569"/>
      <c r="U1122" s="569"/>
      <c r="V1122" s="569"/>
      <c r="W1122" s="569"/>
      <c r="X1122" s="569"/>
      <c r="Y1122" s="549"/>
      <c r="Z1122" s="549"/>
      <c r="AA1122" s="549"/>
      <c r="AB1122" s="549"/>
      <c r="AC1122" s="549"/>
      <c r="AD1122" s="549"/>
      <c r="AE1122" s="490"/>
      <c r="AF1122" s="490"/>
      <c r="AG1122" s="490"/>
      <c r="AH1122" s="490"/>
      <c r="AI1122" s="490"/>
      <c r="AJ1122" s="490"/>
      <c r="AK1122" s="490"/>
      <c r="AL1122" s="490"/>
      <c r="AM1122" s="490"/>
      <c r="AN1122" s="490"/>
      <c r="AO1122" s="490"/>
      <c r="AP1122" s="490"/>
      <c r="AQ1122" s="490"/>
      <c r="AR1122" s="490"/>
      <c r="AS1122" s="490"/>
      <c r="AT1122" s="490"/>
      <c r="AU1122" s="490"/>
      <c r="AV1122" s="490"/>
      <c r="AW1122" s="490"/>
      <c r="AX1122" s="490"/>
      <c r="AY1122" s="490"/>
      <c r="AZ1122" s="490"/>
      <c r="BA1122" s="490"/>
      <c r="BB1122" s="490"/>
    </row>
    <row r="1123" spans="1:54" customFormat="1" ht="29.25" hidden="1" customHeight="1" thickBot="1">
      <c r="A1123" s="564">
        <v>1904</v>
      </c>
      <c r="B1123" s="561" t="s">
        <v>127</v>
      </c>
      <c r="C1123" s="565"/>
      <c r="D1123" s="568" t="s">
        <v>397</v>
      </c>
      <c r="E1123" s="567"/>
      <c r="F1123" s="555" t="s">
        <v>253</v>
      </c>
      <c r="G1123" s="570">
        <v>0</v>
      </c>
      <c r="H1123" s="570">
        <v>0</v>
      </c>
      <c r="I1123" s="727" t="s">
        <v>398</v>
      </c>
      <c r="J1123" s="570">
        <v>1</v>
      </c>
      <c r="K1123" s="569" t="s">
        <v>328</v>
      </c>
      <c r="L1123" s="569" t="s">
        <v>256</v>
      </c>
      <c r="M1123" s="553">
        <v>0</v>
      </c>
      <c r="N1123" s="553">
        <v>0</v>
      </c>
      <c r="O1123" s="553">
        <v>0</v>
      </c>
      <c r="P1123" s="553">
        <v>0</v>
      </c>
      <c r="Q1123" s="553">
        <v>0</v>
      </c>
      <c r="R1123" s="549">
        <f t="shared" si="62"/>
        <v>0</v>
      </c>
      <c r="S1123" s="569"/>
      <c r="T1123" s="569"/>
      <c r="U1123" s="569"/>
      <c r="V1123" s="569"/>
      <c r="W1123" s="569"/>
      <c r="X1123" s="569"/>
      <c r="Y1123" s="549"/>
      <c r="Z1123" s="549"/>
      <c r="AA1123" s="549"/>
      <c r="AB1123" s="549"/>
      <c r="AC1123" s="549"/>
      <c r="AD1123" s="549"/>
      <c r="AE1123" s="490"/>
      <c r="AF1123" s="490"/>
      <c r="AG1123" s="490"/>
      <c r="AH1123" s="490"/>
      <c r="AI1123" s="490"/>
      <c r="AJ1123" s="490"/>
      <c r="AK1123" s="490"/>
      <c r="AL1123" s="490"/>
      <c r="AM1123" s="490"/>
      <c r="AN1123" s="490"/>
      <c r="AO1123" s="490"/>
      <c r="AP1123" s="490"/>
      <c r="AQ1123" s="490"/>
      <c r="AR1123" s="490"/>
      <c r="AS1123" s="490"/>
      <c r="AT1123" s="490"/>
      <c r="AU1123" s="490"/>
      <c r="AV1123" s="490"/>
      <c r="AW1123" s="490"/>
      <c r="AX1123" s="490"/>
      <c r="AY1123" s="490"/>
      <c r="AZ1123" s="490"/>
      <c r="BA1123" s="490"/>
      <c r="BB1123" s="490"/>
    </row>
    <row r="1124" spans="1:54" customFormat="1" ht="29.25" hidden="1" customHeight="1" thickBot="1">
      <c r="A1124" s="564">
        <v>1905</v>
      </c>
      <c r="B1124" s="561" t="s">
        <v>128</v>
      </c>
      <c r="C1124" s="565"/>
      <c r="D1124" s="568" t="s">
        <v>399</v>
      </c>
      <c r="E1124" s="567"/>
      <c r="F1124" s="555" t="s">
        <v>253</v>
      </c>
      <c r="G1124" s="570">
        <v>0</v>
      </c>
      <c r="H1124" s="570">
        <v>0</v>
      </c>
      <c r="I1124" s="727" t="s">
        <v>398</v>
      </c>
      <c r="J1124" s="570">
        <v>1</v>
      </c>
      <c r="K1124" s="569" t="s">
        <v>328</v>
      </c>
      <c r="L1124" s="569" t="s">
        <v>256</v>
      </c>
      <c r="M1124" s="564">
        <v>0</v>
      </c>
      <c r="N1124" s="553">
        <v>0</v>
      </c>
      <c r="O1124" s="553">
        <v>0</v>
      </c>
      <c r="P1124" s="564">
        <v>0</v>
      </c>
      <c r="Q1124" s="564">
        <v>0</v>
      </c>
      <c r="R1124" s="549">
        <f t="shared" si="62"/>
        <v>0</v>
      </c>
      <c r="S1124" s="569"/>
      <c r="T1124" s="569"/>
      <c r="U1124" s="569"/>
      <c r="V1124" s="569"/>
      <c r="W1124" s="569"/>
      <c r="X1124" s="569"/>
      <c r="Y1124" s="549"/>
      <c r="Z1124" s="549"/>
      <c r="AA1124" s="549"/>
      <c r="AB1124" s="549"/>
      <c r="AC1124" s="549"/>
      <c r="AD1124" s="549"/>
      <c r="AE1124" s="490"/>
      <c r="AF1124" s="490"/>
      <c r="AG1124" s="490"/>
      <c r="AH1124" s="490"/>
      <c r="AI1124" s="490"/>
      <c r="AJ1124" s="490"/>
      <c r="AK1124" s="490"/>
      <c r="AL1124" s="490"/>
      <c r="AM1124" s="490"/>
      <c r="AN1124" s="490"/>
      <c r="AO1124" s="490"/>
      <c r="AP1124" s="490"/>
      <c r="AQ1124" s="490"/>
      <c r="AR1124" s="490"/>
      <c r="AS1124" s="490"/>
      <c r="AT1124" s="490"/>
      <c r="AU1124" s="490"/>
      <c r="AV1124" s="490"/>
      <c r="AW1124" s="490"/>
      <c r="AX1124" s="490"/>
      <c r="AY1124" s="490"/>
      <c r="AZ1124" s="490"/>
      <c r="BA1124" s="490"/>
      <c r="BB1124" s="490"/>
    </row>
    <row r="1125" spans="1:54" customFormat="1" ht="29.25" hidden="1" customHeight="1" thickBot="1">
      <c r="A1125" s="564">
        <v>1911</v>
      </c>
      <c r="B1125" s="561" t="s">
        <v>204</v>
      </c>
      <c r="C1125" s="565"/>
      <c r="D1125" s="568" t="s">
        <v>400</v>
      </c>
      <c r="E1125" s="567"/>
      <c r="F1125" s="555" t="s">
        <v>253</v>
      </c>
      <c r="G1125" s="570">
        <v>0</v>
      </c>
      <c r="H1125" s="570">
        <v>0</v>
      </c>
      <c r="I1125" s="727" t="s">
        <v>398</v>
      </c>
      <c r="J1125" s="570">
        <v>2</v>
      </c>
      <c r="K1125" s="569" t="s">
        <v>328</v>
      </c>
      <c r="L1125" s="569" t="s">
        <v>256</v>
      </c>
      <c r="M1125" s="553">
        <v>0</v>
      </c>
      <c r="N1125" s="553">
        <v>0</v>
      </c>
      <c r="O1125" s="553">
        <v>0</v>
      </c>
      <c r="P1125" s="553">
        <v>0</v>
      </c>
      <c r="Q1125" s="553">
        <v>0</v>
      </c>
      <c r="R1125" s="549">
        <f t="shared" si="62"/>
        <v>0</v>
      </c>
      <c r="S1125" s="569"/>
      <c r="T1125" s="569"/>
      <c r="U1125" s="569"/>
      <c r="V1125" s="569"/>
      <c r="W1125" s="569"/>
      <c r="X1125" s="569"/>
      <c r="Y1125" s="549"/>
      <c r="Z1125" s="549"/>
      <c r="AA1125" s="549"/>
      <c r="AB1125" s="549"/>
      <c r="AC1125" s="549"/>
      <c r="AD1125" s="549"/>
      <c r="AE1125" s="490"/>
      <c r="AF1125" s="490"/>
      <c r="AG1125" s="490"/>
      <c r="AH1125" s="490"/>
      <c r="AI1125" s="490"/>
      <c r="AJ1125" s="490"/>
      <c r="AK1125" s="490"/>
      <c r="AL1125" s="490"/>
      <c r="AM1125" s="490"/>
      <c r="AN1125" s="490"/>
      <c r="AO1125" s="490"/>
      <c r="AP1125" s="490"/>
      <c r="AQ1125" s="490"/>
      <c r="AR1125" s="490"/>
      <c r="AS1125" s="490"/>
      <c r="AT1125" s="490"/>
      <c r="AU1125" s="490"/>
      <c r="AV1125" s="490"/>
      <c r="AW1125" s="490"/>
      <c r="AX1125" s="490"/>
      <c r="AY1125" s="490"/>
      <c r="AZ1125" s="490"/>
      <c r="BA1125" s="490"/>
      <c r="BB1125" s="490"/>
    </row>
    <row r="1126" spans="1:54" customFormat="1" ht="15" hidden="1" customHeight="1" thickBot="1">
      <c r="A1126" s="564">
        <v>1912</v>
      </c>
      <c r="B1126" s="561" t="s">
        <v>129</v>
      </c>
      <c r="C1126" s="565"/>
      <c r="D1126" s="568"/>
      <c r="E1126" s="567"/>
      <c r="F1126" s="555" t="s">
        <v>335</v>
      </c>
      <c r="G1126" s="570">
        <v>3</v>
      </c>
      <c r="H1126" s="570">
        <v>2</v>
      </c>
      <c r="I1126" s="727" t="s">
        <v>398</v>
      </c>
      <c r="J1126" s="570">
        <v>2</v>
      </c>
      <c r="K1126" s="569" t="s">
        <v>328</v>
      </c>
      <c r="L1126" s="569" t="s">
        <v>256</v>
      </c>
      <c r="M1126" s="553">
        <v>0</v>
      </c>
      <c r="N1126" s="553">
        <v>0</v>
      </c>
      <c r="O1126" s="553">
        <v>0</v>
      </c>
      <c r="P1126" s="553">
        <v>0</v>
      </c>
      <c r="Q1126" s="553">
        <v>0</v>
      </c>
      <c r="R1126" s="549">
        <f t="shared" si="62"/>
        <v>0</v>
      </c>
      <c r="S1126" s="569"/>
      <c r="T1126" s="569"/>
      <c r="U1126" s="569"/>
      <c r="V1126" s="569"/>
      <c r="W1126" s="569"/>
      <c r="X1126" s="569"/>
      <c r="Y1126" s="549"/>
      <c r="Z1126" s="549"/>
      <c r="AA1126" s="549"/>
      <c r="AB1126" s="549"/>
      <c r="AC1126" s="549"/>
      <c r="AD1126" s="549"/>
      <c r="AE1126" s="490"/>
      <c r="AF1126" s="490"/>
      <c r="AG1126" s="490"/>
      <c r="AH1126" s="490"/>
      <c r="AI1126" s="490"/>
      <c r="AJ1126" s="490"/>
      <c r="AK1126" s="490"/>
      <c r="AL1126" s="490"/>
      <c r="AM1126" s="490"/>
      <c r="AN1126" s="490"/>
      <c r="AO1126" s="490"/>
      <c r="AP1126" s="490"/>
      <c r="AQ1126" s="490"/>
      <c r="AR1126" s="490"/>
      <c r="AS1126" s="490"/>
      <c r="AT1126" s="490"/>
      <c r="AU1126" s="490"/>
      <c r="AV1126" s="490"/>
      <c r="AW1126" s="490"/>
      <c r="AX1126" s="490"/>
      <c r="AY1126" s="490"/>
      <c r="AZ1126" s="490"/>
      <c r="BA1126" s="490"/>
      <c r="BB1126" s="490"/>
    </row>
    <row r="1127" spans="1:54" customFormat="1" ht="29.25" hidden="1" customHeight="1" thickBot="1">
      <c r="A1127" s="564">
        <v>1913</v>
      </c>
      <c r="B1127" s="561" t="s">
        <v>401</v>
      </c>
      <c r="C1127" s="565"/>
      <c r="D1127" s="568" t="s">
        <v>402</v>
      </c>
      <c r="E1127" s="567"/>
      <c r="F1127" s="555" t="s">
        <v>253</v>
      </c>
      <c r="G1127" s="570">
        <v>0</v>
      </c>
      <c r="H1127" s="570">
        <v>0</v>
      </c>
      <c r="I1127" s="727" t="s">
        <v>398</v>
      </c>
      <c r="J1127" s="570">
        <v>2</v>
      </c>
      <c r="K1127" s="569" t="s">
        <v>328</v>
      </c>
      <c r="L1127" s="551" t="s">
        <v>256</v>
      </c>
      <c r="M1127" s="553">
        <v>0</v>
      </c>
      <c r="N1127" s="553">
        <v>0</v>
      </c>
      <c r="O1127" s="553">
        <v>0</v>
      </c>
      <c r="P1127" s="553">
        <v>0</v>
      </c>
      <c r="Q1127" s="564">
        <v>0</v>
      </c>
      <c r="R1127" s="549">
        <f t="shared" si="62"/>
        <v>0</v>
      </c>
      <c r="S1127" s="551"/>
      <c r="T1127" s="551"/>
      <c r="U1127" s="551"/>
      <c r="V1127" s="551"/>
      <c r="W1127" s="551"/>
      <c r="X1127" s="551"/>
      <c r="Y1127" s="549"/>
      <c r="Z1127" s="549"/>
      <c r="AA1127" s="549"/>
      <c r="AB1127" s="549"/>
      <c r="AC1127" s="549"/>
      <c r="AD1127" s="549"/>
      <c r="AE1127" s="490"/>
      <c r="AF1127" s="490"/>
      <c r="AG1127" s="490"/>
      <c r="AH1127" s="490"/>
      <c r="AI1127" s="490"/>
      <c r="AJ1127" s="490"/>
      <c r="AK1127" s="490"/>
      <c r="AL1127" s="490"/>
      <c r="AM1127" s="490"/>
      <c r="AN1127" s="490"/>
      <c r="AO1127" s="490"/>
      <c r="AP1127" s="490"/>
      <c r="AQ1127" s="490"/>
      <c r="AR1127" s="490"/>
      <c r="AS1127" s="490"/>
      <c r="AT1127" s="490"/>
      <c r="AU1127" s="490"/>
      <c r="AV1127" s="490"/>
      <c r="AW1127" s="490"/>
      <c r="AX1127" s="490"/>
      <c r="AY1127" s="490"/>
      <c r="AZ1127" s="490"/>
      <c r="BA1127" s="490"/>
      <c r="BB1127" s="490"/>
    </row>
    <row r="1128" spans="1:54" customFormat="1" ht="57.75" hidden="1" customHeight="1" thickBot="1">
      <c r="A1128" s="564">
        <v>1925</v>
      </c>
      <c r="B1128" s="561" t="s">
        <v>403</v>
      </c>
      <c r="C1128" s="565"/>
      <c r="D1128" s="568" t="s">
        <v>404</v>
      </c>
      <c r="E1128" s="567"/>
      <c r="F1128" s="555" t="s">
        <v>272</v>
      </c>
      <c r="G1128" s="570">
        <v>2</v>
      </c>
      <c r="H1128" s="570">
        <v>3</v>
      </c>
      <c r="I1128" s="727" t="s">
        <v>398</v>
      </c>
      <c r="J1128" s="570">
        <v>3</v>
      </c>
      <c r="K1128" s="569" t="s">
        <v>328</v>
      </c>
      <c r="L1128" s="569" t="s">
        <v>256</v>
      </c>
      <c r="M1128" s="553">
        <v>0</v>
      </c>
      <c r="N1128" s="553">
        <v>0</v>
      </c>
      <c r="O1128" s="553">
        <v>0</v>
      </c>
      <c r="P1128" s="553">
        <v>0</v>
      </c>
      <c r="Q1128" s="553">
        <v>0</v>
      </c>
      <c r="R1128" s="549">
        <f t="shared" si="62"/>
        <v>0</v>
      </c>
      <c r="S1128" s="569"/>
      <c r="T1128" s="569"/>
      <c r="U1128" s="569"/>
      <c r="V1128" s="569"/>
      <c r="W1128" s="569"/>
      <c r="X1128" s="569"/>
      <c r="Y1128" s="549"/>
      <c r="Z1128" s="549"/>
      <c r="AA1128" s="549"/>
      <c r="AB1128" s="549"/>
      <c r="AC1128" s="549"/>
      <c r="AD1128" s="549"/>
      <c r="AE1128" s="490"/>
      <c r="AF1128" s="490"/>
      <c r="AG1128" s="490"/>
      <c r="AH1128" s="490"/>
      <c r="AI1128" s="490"/>
      <c r="AJ1128" s="490"/>
      <c r="AK1128" s="490"/>
      <c r="AL1128" s="490"/>
      <c r="AM1128" s="490"/>
      <c r="AN1128" s="490"/>
      <c r="AO1128" s="490"/>
      <c r="AP1128" s="490"/>
      <c r="AQ1128" s="490"/>
      <c r="AR1128" s="490"/>
      <c r="AS1128" s="490"/>
      <c r="AT1128" s="490"/>
      <c r="AU1128" s="490"/>
      <c r="AV1128" s="490"/>
      <c r="AW1128" s="490"/>
      <c r="AX1128" s="490"/>
      <c r="AY1128" s="490"/>
      <c r="AZ1128" s="490"/>
      <c r="BA1128" s="490"/>
      <c r="BB1128" s="490"/>
    </row>
    <row r="1129" spans="1:54" customFormat="1" ht="29.25" hidden="1" customHeight="1" thickBot="1">
      <c r="A1129" s="564">
        <v>1926</v>
      </c>
      <c r="B1129" s="565" t="s">
        <v>405</v>
      </c>
      <c r="C1129" s="565"/>
      <c r="D1129" s="568" t="s">
        <v>406</v>
      </c>
      <c r="E1129" s="567"/>
      <c r="F1129" s="555" t="s">
        <v>253</v>
      </c>
      <c r="G1129" s="570">
        <v>0</v>
      </c>
      <c r="H1129" s="570">
        <v>0</v>
      </c>
      <c r="I1129" s="727" t="s">
        <v>398</v>
      </c>
      <c r="J1129" s="570">
        <v>3</v>
      </c>
      <c r="K1129" s="569" t="s">
        <v>328</v>
      </c>
      <c r="L1129" s="569" t="s">
        <v>256</v>
      </c>
      <c r="M1129" s="553">
        <v>0</v>
      </c>
      <c r="N1129" s="553">
        <v>0</v>
      </c>
      <c r="O1129" s="553">
        <v>0</v>
      </c>
      <c r="P1129" s="553">
        <v>0</v>
      </c>
      <c r="Q1129" s="553">
        <v>0</v>
      </c>
      <c r="R1129" s="549">
        <f t="shared" si="62"/>
        <v>0</v>
      </c>
      <c r="S1129" s="569"/>
      <c r="T1129" s="569"/>
      <c r="U1129" s="569"/>
      <c r="V1129" s="569"/>
      <c r="W1129" s="569"/>
      <c r="X1129" s="569"/>
      <c r="Y1129" s="549"/>
      <c r="Z1129" s="549"/>
      <c r="AA1129" s="549"/>
      <c r="AB1129" s="549"/>
      <c r="AC1129" s="549"/>
      <c r="AD1129" s="549"/>
      <c r="AE1129" s="490"/>
      <c r="AF1129" s="490"/>
      <c r="AG1129" s="490"/>
      <c r="AH1129" s="490"/>
      <c r="AI1129" s="490"/>
      <c r="AJ1129" s="490"/>
      <c r="AK1129" s="490"/>
      <c r="AL1129" s="490"/>
      <c r="AM1129" s="490"/>
      <c r="AN1129" s="490"/>
      <c r="AO1129" s="490"/>
      <c r="AP1129" s="490"/>
      <c r="AQ1129" s="490"/>
      <c r="AR1129" s="490"/>
      <c r="AS1129" s="490"/>
      <c r="AT1129" s="490"/>
      <c r="AU1129" s="490"/>
      <c r="AV1129" s="490"/>
      <c r="AW1129" s="490"/>
      <c r="AX1129" s="490"/>
      <c r="AY1129" s="490"/>
      <c r="AZ1129" s="490"/>
      <c r="BA1129" s="490"/>
      <c r="BB1129" s="490"/>
    </row>
    <row r="1130" spans="1:54" customFormat="1" ht="29.25" hidden="1" customHeight="1" thickBot="1">
      <c r="A1130" s="564">
        <v>1927</v>
      </c>
      <c r="B1130" s="561" t="s">
        <v>219</v>
      </c>
      <c r="C1130" s="565"/>
      <c r="D1130" s="568" t="s">
        <v>407</v>
      </c>
      <c r="E1130" s="567"/>
      <c r="F1130" s="555" t="s">
        <v>253</v>
      </c>
      <c r="G1130" s="570">
        <v>0</v>
      </c>
      <c r="H1130" s="570">
        <v>0</v>
      </c>
      <c r="I1130" s="727" t="s">
        <v>398</v>
      </c>
      <c r="J1130" s="570">
        <v>3</v>
      </c>
      <c r="K1130" s="569" t="s">
        <v>328</v>
      </c>
      <c r="L1130" s="569" t="s">
        <v>256</v>
      </c>
      <c r="M1130" s="553">
        <v>0</v>
      </c>
      <c r="N1130" s="553">
        <v>0</v>
      </c>
      <c r="O1130" s="553">
        <v>0</v>
      </c>
      <c r="P1130" s="553">
        <v>0</v>
      </c>
      <c r="Q1130" s="553">
        <v>0</v>
      </c>
      <c r="R1130" s="549">
        <f t="shared" si="62"/>
        <v>0</v>
      </c>
      <c r="S1130" s="569"/>
      <c r="T1130" s="569"/>
      <c r="U1130" s="569"/>
      <c r="V1130" s="569"/>
      <c r="W1130" s="569"/>
      <c r="X1130" s="569"/>
      <c r="Y1130" s="549"/>
      <c r="Z1130" s="549"/>
      <c r="AA1130" s="549"/>
      <c r="AB1130" s="549"/>
      <c r="AC1130" s="549"/>
      <c r="AD1130" s="549"/>
      <c r="AE1130" s="490"/>
      <c r="AF1130" s="490"/>
      <c r="AG1130" s="490"/>
      <c r="AH1130" s="490"/>
      <c r="AI1130" s="490"/>
      <c r="AJ1130" s="490"/>
      <c r="AK1130" s="490"/>
      <c r="AL1130" s="490"/>
      <c r="AM1130" s="490"/>
      <c r="AN1130" s="490"/>
      <c r="AO1130" s="490"/>
      <c r="AP1130" s="490"/>
      <c r="AQ1130" s="490"/>
      <c r="AR1130" s="490"/>
      <c r="AS1130" s="490"/>
      <c r="AT1130" s="490"/>
      <c r="AU1130" s="490"/>
      <c r="AV1130" s="490"/>
      <c r="AW1130" s="490"/>
      <c r="AX1130" s="490"/>
      <c r="AY1130" s="490"/>
      <c r="AZ1130" s="490"/>
      <c r="BA1130" s="490"/>
      <c r="BB1130" s="490"/>
    </row>
    <row r="1131" spans="1:54" customFormat="1" ht="15" hidden="1" customHeight="1" thickBot="1">
      <c r="A1131" s="564">
        <v>1938</v>
      </c>
      <c r="B1131" s="580" t="s">
        <v>210</v>
      </c>
      <c r="C1131" s="630"/>
      <c r="D1131" s="568" t="s">
        <v>405</v>
      </c>
      <c r="E1131" s="567"/>
      <c r="F1131" s="555" t="s">
        <v>272</v>
      </c>
      <c r="G1131" s="570">
        <v>4</v>
      </c>
      <c r="H1131" s="570">
        <v>3</v>
      </c>
      <c r="I1131" s="727" t="s">
        <v>398</v>
      </c>
      <c r="J1131" s="570">
        <v>4</v>
      </c>
      <c r="K1131" s="569" t="s">
        <v>328</v>
      </c>
      <c r="L1131" s="569" t="s">
        <v>256</v>
      </c>
      <c r="M1131" s="553">
        <v>0</v>
      </c>
      <c r="N1131" s="553">
        <v>0</v>
      </c>
      <c r="O1131" s="553">
        <v>0</v>
      </c>
      <c r="P1131" s="553">
        <v>0</v>
      </c>
      <c r="Q1131" s="553">
        <v>0</v>
      </c>
      <c r="R1131" s="549">
        <f t="shared" si="62"/>
        <v>0</v>
      </c>
      <c r="S1131" s="569"/>
      <c r="T1131" s="569"/>
      <c r="U1131" s="569"/>
      <c r="V1131" s="569"/>
      <c r="W1131" s="569"/>
      <c r="X1131" s="569"/>
      <c r="Y1131" s="549"/>
      <c r="Z1131" s="549"/>
      <c r="AA1131" s="549"/>
      <c r="AB1131" s="549"/>
      <c r="AC1131" s="549"/>
      <c r="AD1131" s="549"/>
      <c r="AE1131" s="490"/>
      <c r="AF1131" s="490"/>
      <c r="AG1131" s="490"/>
      <c r="AH1131" s="490"/>
      <c r="AI1131" s="490"/>
      <c r="AJ1131" s="490"/>
      <c r="AK1131" s="490"/>
      <c r="AL1131" s="490"/>
      <c r="AM1131" s="490"/>
      <c r="AN1131" s="490"/>
      <c r="AO1131" s="490"/>
      <c r="AP1131" s="490"/>
      <c r="AQ1131" s="490"/>
      <c r="AR1131" s="490"/>
      <c r="AS1131" s="490"/>
      <c r="AT1131" s="490"/>
      <c r="AU1131" s="490"/>
      <c r="AV1131" s="490"/>
      <c r="AW1131" s="490"/>
      <c r="AX1131" s="490"/>
      <c r="AY1131" s="490"/>
      <c r="AZ1131" s="490"/>
      <c r="BA1131" s="490"/>
      <c r="BB1131" s="490"/>
    </row>
    <row r="1132" spans="1:54" customFormat="1" ht="15" hidden="1" customHeight="1" thickBot="1">
      <c r="A1132" s="564">
        <v>1946</v>
      </c>
      <c r="B1132" s="561" t="s">
        <v>212</v>
      </c>
      <c r="C1132" s="565"/>
      <c r="D1132" s="568"/>
      <c r="E1132" s="567"/>
      <c r="F1132" s="555" t="s">
        <v>335</v>
      </c>
      <c r="G1132" s="570">
        <v>5</v>
      </c>
      <c r="H1132" s="570">
        <v>2</v>
      </c>
      <c r="I1132" s="727" t="s">
        <v>398</v>
      </c>
      <c r="J1132" s="570">
        <v>5</v>
      </c>
      <c r="K1132" s="569" t="s">
        <v>328</v>
      </c>
      <c r="L1132" s="569" t="s">
        <v>256</v>
      </c>
      <c r="M1132" s="553">
        <v>0</v>
      </c>
      <c r="N1132" s="553">
        <v>0</v>
      </c>
      <c r="O1132" s="553">
        <v>0</v>
      </c>
      <c r="P1132" s="553">
        <v>0</v>
      </c>
      <c r="Q1132" s="553">
        <v>0</v>
      </c>
      <c r="R1132" s="549">
        <f t="shared" si="62"/>
        <v>0</v>
      </c>
      <c r="S1132" s="569"/>
      <c r="T1132" s="569"/>
      <c r="U1132" s="569"/>
      <c r="V1132" s="569"/>
      <c r="W1132" s="569"/>
      <c r="X1132" s="569"/>
      <c r="Y1132" s="549"/>
      <c r="Z1132" s="549"/>
      <c r="AA1132" s="549"/>
      <c r="AB1132" s="549"/>
      <c r="AC1132" s="549"/>
      <c r="AD1132" s="549"/>
      <c r="AE1132" s="490"/>
      <c r="AF1132" s="490"/>
      <c r="AG1132" s="490"/>
      <c r="AH1132" s="490"/>
      <c r="AI1132" s="490"/>
      <c r="AJ1132" s="490"/>
      <c r="AK1132" s="490"/>
      <c r="AL1132" s="490"/>
      <c r="AM1132" s="490"/>
      <c r="AN1132" s="490"/>
      <c r="AO1132" s="490"/>
      <c r="AP1132" s="490"/>
      <c r="AQ1132" s="490"/>
      <c r="AR1132" s="490"/>
      <c r="AS1132" s="490"/>
      <c r="AT1132" s="490"/>
      <c r="AU1132" s="490"/>
      <c r="AV1132" s="490"/>
      <c r="AW1132" s="490"/>
      <c r="AX1132" s="490"/>
      <c r="AY1132" s="490"/>
      <c r="AZ1132" s="490"/>
      <c r="BA1132" s="490"/>
      <c r="BB1132" s="490"/>
    </row>
    <row r="1133" spans="1:54" customFormat="1" ht="29.25" hidden="1" customHeight="1" thickBot="1">
      <c r="A1133" s="564"/>
      <c r="B1133" s="561" t="s">
        <v>408</v>
      </c>
      <c r="C1133" s="565"/>
      <c r="D1133" s="574" t="s">
        <v>409</v>
      </c>
      <c r="E1133" s="567"/>
      <c r="F1133" s="555" t="s">
        <v>272</v>
      </c>
      <c r="G1133" s="570">
        <v>2</v>
      </c>
      <c r="H1133" s="570">
        <v>1</v>
      </c>
      <c r="I1133" s="727" t="s">
        <v>410</v>
      </c>
      <c r="J1133" s="570">
        <v>1</v>
      </c>
      <c r="K1133" s="569" t="s">
        <v>328</v>
      </c>
      <c r="L1133" s="569" t="s">
        <v>256</v>
      </c>
      <c r="M1133" s="564">
        <v>0</v>
      </c>
      <c r="N1133" s="564">
        <v>0</v>
      </c>
      <c r="O1133" s="564">
        <v>0</v>
      </c>
      <c r="P1133" s="564">
        <v>0</v>
      </c>
      <c r="Q1133" s="564">
        <v>0</v>
      </c>
      <c r="R1133" s="549">
        <f t="shared" si="62"/>
        <v>0</v>
      </c>
      <c r="S1133" s="569"/>
      <c r="T1133" s="569"/>
      <c r="U1133" s="569"/>
      <c r="V1133" s="569"/>
      <c r="W1133" s="569"/>
      <c r="X1133" s="569"/>
      <c r="Y1133" s="549"/>
      <c r="Z1133" s="549"/>
      <c r="AA1133" s="549"/>
      <c r="AB1133" s="549"/>
      <c r="AC1133" s="549"/>
      <c r="AD1133" s="549"/>
      <c r="AE1133" s="490"/>
      <c r="AF1133" s="490"/>
      <c r="AG1133" s="490"/>
      <c r="AH1133" s="490"/>
      <c r="AI1133" s="490"/>
      <c r="AJ1133" s="490"/>
      <c r="AK1133" s="490"/>
      <c r="AL1133" s="490"/>
      <c r="AM1133" s="490"/>
      <c r="AN1133" s="490"/>
      <c r="AO1133" s="490"/>
      <c r="AP1133" s="490"/>
      <c r="AQ1133" s="490"/>
      <c r="AR1133" s="490"/>
      <c r="AS1133" s="490"/>
      <c r="AT1133" s="490"/>
      <c r="AU1133" s="490"/>
      <c r="AV1133" s="490"/>
      <c r="AW1133" s="490"/>
      <c r="AX1133" s="490"/>
      <c r="AY1133" s="490"/>
      <c r="AZ1133" s="490"/>
      <c r="BA1133" s="490"/>
      <c r="BB1133" s="490"/>
    </row>
    <row r="1134" spans="1:54" customFormat="1" ht="29.25" hidden="1" customHeight="1" thickBot="1">
      <c r="A1134" s="564"/>
      <c r="B1134" s="561" t="s">
        <v>411</v>
      </c>
      <c r="C1134" s="565"/>
      <c r="D1134" s="574" t="s">
        <v>412</v>
      </c>
      <c r="E1134" s="567"/>
      <c r="F1134" s="555" t="s">
        <v>272</v>
      </c>
      <c r="G1134" s="570">
        <v>1</v>
      </c>
      <c r="H1134" s="570">
        <v>1</v>
      </c>
      <c r="I1134" s="727" t="s">
        <v>410</v>
      </c>
      <c r="J1134" s="570">
        <v>1</v>
      </c>
      <c r="K1134" s="581" t="s">
        <v>328</v>
      </c>
      <c r="L1134" s="569" t="s">
        <v>256</v>
      </c>
      <c r="M1134" s="564">
        <v>0</v>
      </c>
      <c r="N1134" s="562">
        <v>0</v>
      </c>
      <c r="O1134" s="564">
        <v>0</v>
      </c>
      <c r="P1134" s="564">
        <v>0</v>
      </c>
      <c r="Q1134" s="564">
        <v>0</v>
      </c>
      <c r="R1134" s="549">
        <f t="shared" si="62"/>
        <v>0</v>
      </c>
      <c r="S1134" s="569"/>
      <c r="T1134" s="569"/>
      <c r="U1134" s="569"/>
      <c r="V1134" s="569"/>
      <c r="W1134" s="569"/>
      <c r="X1134" s="569"/>
      <c r="Y1134" s="549"/>
      <c r="Z1134" s="549"/>
      <c r="AA1134" s="549"/>
      <c r="AB1134" s="549"/>
      <c r="AC1134" s="549"/>
      <c r="AD1134" s="549"/>
      <c r="AE1134" s="490"/>
      <c r="AF1134" s="490"/>
      <c r="AG1134" s="490"/>
      <c r="AH1134" s="490"/>
      <c r="AI1134" s="490"/>
      <c r="AJ1134" s="490"/>
      <c r="AK1134" s="490"/>
      <c r="AL1134" s="490"/>
      <c r="AM1134" s="490"/>
      <c r="AN1134" s="490"/>
      <c r="AO1134" s="490"/>
      <c r="AP1134" s="490"/>
      <c r="AQ1134" s="490"/>
      <c r="AR1134" s="490"/>
      <c r="AS1134" s="490"/>
      <c r="AT1134" s="490"/>
      <c r="AU1134" s="490"/>
      <c r="AV1134" s="490"/>
      <c r="AW1134" s="490"/>
      <c r="AX1134" s="490"/>
      <c r="AY1134" s="490"/>
      <c r="AZ1134" s="490"/>
      <c r="BA1134" s="490"/>
      <c r="BB1134" s="490"/>
    </row>
    <row r="1135" spans="1:54" customFormat="1" ht="27.75" hidden="1" customHeight="1" thickBot="1">
      <c r="A1135" s="564"/>
      <c r="B1135" s="561" t="s">
        <v>413</v>
      </c>
      <c r="C1135" s="565"/>
      <c r="D1135" s="574" t="s">
        <v>405</v>
      </c>
      <c r="E1135" s="567"/>
      <c r="F1135" s="555" t="s">
        <v>272</v>
      </c>
      <c r="G1135" s="570">
        <v>1</v>
      </c>
      <c r="H1135" s="570">
        <v>1</v>
      </c>
      <c r="I1135" s="727" t="s">
        <v>410</v>
      </c>
      <c r="J1135" s="570">
        <v>1</v>
      </c>
      <c r="K1135" s="581" t="s">
        <v>328</v>
      </c>
      <c r="L1135" s="569" t="s">
        <v>256</v>
      </c>
      <c r="M1135" s="564">
        <v>0</v>
      </c>
      <c r="N1135" s="562">
        <v>0</v>
      </c>
      <c r="O1135" s="564">
        <v>0</v>
      </c>
      <c r="P1135" s="564">
        <v>0</v>
      </c>
      <c r="Q1135" s="564">
        <v>0</v>
      </c>
      <c r="R1135" s="549">
        <f t="shared" si="62"/>
        <v>0</v>
      </c>
      <c r="S1135" s="569"/>
      <c r="T1135" s="569"/>
      <c r="U1135" s="569"/>
      <c r="V1135" s="569"/>
      <c r="W1135" s="569"/>
      <c r="X1135" s="569"/>
      <c r="Y1135" s="549"/>
      <c r="Z1135" s="549"/>
      <c r="AA1135" s="549"/>
      <c r="AB1135" s="549"/>
      <c r="AC1135" s="549"/>
      <c r="AD1135" s="549"/>
      <c r="AE1135" s="490"/>
      <c r="AF1135" s="490"/>
      <c r="AG1135" s="490"/>
      <c r="AH1135" s="490"/>
      <c r="AI1135" s="490"/>
      <c r="AJ1135" s="490"/>
      <c r="AK1135" s="490"/>
      <c r="AL1135" s="490"/>
      <c r="AM1135" s="490"/>
      <c r="AN1135" s="490"/>
      <c r="AO1135" s="490"/>
      <c r="AP1135" s="490"/>
      <c r="AQ1135" s="490"/>
      <c r="AR1135" s="490"/>
      <c r="AS1135" s="490"/>
      <c r="AT1135" s="490"/>
      <c r="AU1135" s="490"/>
      <c r="AV1135" s="490"/>
      <c r="AW1135" s="490"/>
      <c r="AX1135" s="490"/>
      <c r="AY1135" s="490"/>
      <c r="AZ1135" s="490"/>
      <c r="BA1135" s="490"/>
      <c r="BB1135" s="490"/>
    </row>
    <row r="1136" spans="1:54" customFormat="1" ht="29.25" hidden="1" customHeight="1" thickBot="1">
      <c r="A1136" s="582"/>
      <c r="B1136" s="561" t="s">
        <v>414</v>
      </c>
      <c r="C1136" s="565"/>
      <c r="D1136" s="574" t="s">
        <v>415</v>
      </c>
      <c r="E1136" s="567"/>
      <c r="F1136" s="555" t="s">
        <v>272</v>
      </c>
      <c r="G1136" s="570">
        <v>1</v>
      </c>
      <c r="H1136" s="570">
        <v>1</v>
      </c>
      <c r="I1136" s="727" t="s">
        <v>410</v>
      </c>
      <c r="J1136" s="570">
        <v>1</v>
      </c>
      <c r="K1136" s="581" t="s">
        <v>328</v>
      </c>
      <c r="L1136" s="569" t="s">
        <v>256</v>
      </c>
      <c r="M1136" s="564">
        <v>0</v>
      </c>
      <c r="N1136" s="562">
        <v>0</v>
      </c>
      <c r="O1136" s="564">
        <v>0</v>
      </c>
      <c r="P1136" s="564">
        <v>0</v>
      </c>
      <c r="Q1136" s="564">
        <v>0</v>
      </c>
      <c r="R1136" s="549">
        <f t="shared" si="62"/>
        <v>0</v>
      </c>
      <c r="S1136" s="569"/>
      <c r="T1136" s="569"/>
      <c r="U1136" s="569"/>
      <c r="V1136" s="569"/>
      <c r="W1136" s="569"/>
      <c r="X1136" s="569"/>
      <c r="Y1136" s="549"/>
      <c r="Z1136" s="549"/>
      <c r="AA1136" s="549"/>
      <c r="AB1136" s="549"/>
      <c r="AC1136" s="549"/>
      <c r="AD1136" s="549"/>
      <c r="AE1136" s="490"/>
      <c r="AF1136" s="490"/>
      <c r="AG1136" s="490"/>
      <c r="AH1136" s="490"/>
      <c r="AI1136" s="490"/>
      <c r="AJ1136" s="490"/>
      <c r="AK1136" s="490"/>
      <c r="AL1136" s="490"/>
      <c r="AM1136" s="490"/>
      <c r="AN1136" s="490"/>
      <c r="AO1136" s="490"/>
      <c r="AP1136" s="490"/>
      <c r="AQ1136" s="490"/>
      <c r="AR1136" s="490"/>
      <c r="AS1136" s="490"/>
      <c r="AT1136" s="490"/>
      <c r="AU1136" s="490"/>
      <c r="AV1136" s="490"/>
      <c r="AW1136" s="490"/>
      <c r="AX1136" s="490"/>
      <c r="AY1136" s="490"/>
      <c r="AZ1136" s="490"/>
      <c r="BA1136" s="490"/>
      <c r="BB1136" s="490"/>
    </row>
    <row r="1137" spans="1:54" customFormat="1" ht="15" hidden="1" customHeight="1" thickBot="1">
      <c r="A1137" s="564"/>
      <c r="B1137" s="561" t="s">
        <v>416</v>
      </c>
      <c r="C1137" s="565"/>
      <c r="D1137" s="574" t="s">
        <v>417</v>
      </c>
      <c r="E1137" s="567"/>
      <c r="F1137" s="555" t="s">
        <v>272</v>
      </c>
      <c r="G1137" s="570">
        <v>1</v>
      </c>
      <c r="H1137" s="570">
        <v>2</v>
      </c>
      <c r="I1137" s="727" t="s">
        <v>410</v>
      </c>
      <c r="J1137" s="570">
        <v>1</v>
      </c>
      <c r="K1137" s="569" t="s">
        <v>328</v>
      </c>
      <c r="L1137" s="569" t="s">
        <v>256</v>
      </c>
      <c r="M1137" s="564">
        <v>0</v>
      </c>
      <c r="N1137" s="564">
        <v>0</v>
      </c>
      <c r="O1137" s="564">
        <v>0</v>
      </c>
      <c r="P1137" s="564">
        <v>0</v>
      </c>
      <c r="Q1137" s="564">
        <v>0</v>
      </c>
      <c r="R1137" s="549">
        <f t="shared" si="62"/>
        <v>0</v>
      </c>
      <c r="S1137" s="569"/>
      <c r="T1137" s="569"/>
      <c r="U1137" s="569"/>
      <c r="V1137" s="569"/>
      <c r="W1137" s="569"/>
      <c r="X1137" s="569"/>
      <c r="Y1137" s="549"/>
      <c r="Z1137" s="549"/>
      <c r="AA1137" s="549"/>
      <c r="AB1137" s="549"/>
      <c r="AC1137" s="549"/>
      <c r="AD1137" s="549"/>
      <c r="AE1137" s="490"/>
      <c r="AF1137" s="490"/>
      <c r="AG1137" s="490"/>
      <c r="AH1137" s="490"/>
      <c r="AI1137" s="490"/>
      <c r="AJ1137" s="490"/>
      <c r="AK1137" s="490"/>
      <c r="AL1137" s="490"/>
      <c r="AM1137" s="490"/>
      <c r="AN1137" s="490"/>
      <c r="AO1137" s="490"/>
      <c r="AP1137" s="490"/>
      <c r="AQ1137" s="490"/>
      <c r="AR1137" s="490"/>
      <c r="AS1137" s="490"/>
      <c r="AT1137" s="490"/>
      <c r="AU1137" s="490"/>
      <c r="AV1137" s="490"/>
      <c r="AW1137" s="490"/>
      <c r="AX1137" s="490"/>
      <c r="AY1137" s="490"/>
      <c r="AZ1137" s="490"/>
      <c r="BA1137" s="490"/>
      <c r="BB1137" s="490"/>
    </row>
    <row r="1138" spans="1:54" customFormat="1" ht="15" hidden="1" customHeight="1" thickBot="1">
      <c r="A1138" s="564"/>
      <c r="B1138" s="561" t="s">
        <v>418</v>
      </c>
      <c r="C1138" s="565"/>
      <c r="D1138" s="574"/>
      <c r="E1138" s="567"/>
      <c r="F1138" s="555" t="s">
        <v>272</v>
      </c>
      <c r="G1138" s="570">
        <v>2</v>
      </c>
      <c r="H1138" s="570">
        <v>1</v>
      </c>
      <c r="I1138" s="727" t="s">
        <v>410</v>
      </c>
      <c r="J1138" s="570">
        <v>1</v>
      </c>
      <c r="K1138" s="569" t="s">
        <v>328</v>
      </c>
      <c r="L1138" s="569" t="s">
        <v>256</v>
      </c>
      <c r="M1138" s="564">
        <v>0</v>
      </c>
      <c r="N1138" s="564">
        <v>0</v>
      </c>
      <c r="O1138" s="564">
        <v>0</v>
      </c>
      <c r="P1138" s="564">
        <v>0</v>
      </c>
      <c r="Q1138" s="564">
        <v>0</v>
      </c>
      <c r="R1138" s="549">
        <f t="shared" si="62"/>
        <v>0</v>
      </c>
      <c r="S1138" s="569"/>
      <c r="T1138" s="569"/>
      <c r="U1138" s="569"/>
      <c r="V1138" s="569"/>
      <c r="W1138" s="569"/>
      <c r="X1138" s="569"/>
      <c r="Y1138" s="549"/>
      <c r="Z1138" s="549"/>
      <c r="AA1138" s="549"/>
      <c r="AB1138" s="549"/>
      <c r="AC1138" s="549"/>
      <c r="AD1138" s="549"/>
      <c r="AE1138" s="490"/>
      <c r="AF1138" s="490"/>
      <c r="AG1138" s="490"/>
      <c r="AH1138" s="490"/>
      <c r="AI1138" s="490"/>
      <c r="AJ1138" s="490"/>
      <c r="AK1138" s="490"/>
      <c r="AL1138" s="490"/>
      <c r="AM1138" s="490"/>
      <c r="AN1138" s="490"/>
      <c r="AO1138" s="490"/>
      <c r="AP1138" s="490"/>
      <c r="AQ1138" s="490"/>
      <c r="AR1138" s="490"/>
      <c r="AS1138" s="490"/>
      <c r="AT1138" s="490"/>
      <c r="AU1138" s="490"/>
      <c r="AV1138" s="490"/>
      <c r="AW1138" s="490"/>
      <c r="AX1138" s="490"/>
      <c r="AY1138" s="490"/>
      <c r="AZ1138" s="490"/>
      <c r="BA1138" s="490"/>
      <c r="BB1138" s="490"/>
    </row>
    <row r="1139" spans="1:54" customFormat="1" ht="17.25" hidden="1" customHeight="1" thickBot="1">
      <c r="A1139" s="564"/>
      <c r="B1139" s="565" t="s">
        <v>419</v>
      </c>
      <c r="C1139" s="565"/>
      <c r="D1139" s="574" t="s">
        <v>420</v>
      </c>
      <c r="E1139" s="567"/>
      <c r="F1139" s="555" t="s">
        <v>272</v>
      </c>
      <c r="G1139" s="570">
        <v>1</v>
      </c>
      <c r="H1139" s="570">
        <v>1</v>
      </c>
      <c r="I1139" s="727" t="s">
        <v>410</v>
      </c>
      <c r="J1139" s="570">
        <v>2</v>
      </c>
      <c r="K1139" s="569" t="s">
        <v>328</v>
      </c>
      <c r="L1139" s="569" t="s">
        <v>256</v>
      </c>
      <c r="M1139" s="564">
        <v>0</v>
      </c>
      <c r="N1139" s="562">
        <v>0</v>
      </c>
      <c r="O1139" s="564">
        <v>0</v>
      </c>
      <c r="P1139" s="564">
        <v>0</v>
      </c>
      <c r="Q1139" s="564">
        <v>0</v>
      </c>
      <c r="R1139" s="549">
        <f t="shared" si="62"/>
        <v>0</v>
      </c>
      <c r="S1139" s="569"/>
      <c r="T1139" s="569"/>
      <c r="U1139" s="569"/>
      <c r="V1139" s="569"/>
      <c r="W1139" s="569"/>
      <c r="X1139" s="569"/>
      <c r="Y1139" s="549"/>
      <c r="Z1139" s="549"/>
      <c r="AA1139" s="549"/>
      <c r="AB1139" s="549"/>
      <c r="AC1139" s="549"/>
      <c r="AD1139" s="549"/>
      <c r="AE1139" s="490"/>
      <c r="AF1139" s="490"/>
      <c r="AG1139" s="490"/>
      <c r="AH1139" s="490"/>
      <c r="AI1139" s="490"/>
      <c r="AJ1139" s="490"/>
      <c r="AK1139" s="490"/>
      <c r="AL1139" s="490"/>
      <c r="AM1139" s="490"/>
      <c r="AN1139" s="490"/>
      <c r="AO1139" s="490"/>
      <c r="AP1139" s="490"/>
      <c r="AQ1139" s="490"/>
      <c r="AR1139" s="490"/>
      <c r="AS1139" s="490"/>
      <c r="AT1139" s="490"/>
      <c r="AU1139" s="490"/>
      <c r="AV1139" s="490"/>
      <c r="AW1139" s="490"/>
      <c r="AX1139" s="490"/>
      <c r="AY1139" s="490"/>
      <c r="AZ1139" s="490"/>
      <c r="BA1139" s="490"/>
      <c r="BB1139" s="490"/>
    </row>
    <row r="1140" spans="1:54" customFormat="1" ht="17.25" hidden="1" customHeight="1" thickBot="1">
      <c r="A1140" s="564"/>
      <c r="B1140" s="561" t="s">
        <v>421</v>
      </c>
      <c r="C1140" s="565"/>
      <c r="D1140" s="574"/>
      <c r="E1140" s="567"/>
      <c r="F1140" s="555" t="s">
        <v>272</v>
      </c>
      <c r="G1140" s="570">
        <v>2</v>
      </c>
      <c r="H1140" s="570">
        <v>3</v>
      </c>
      <c r="I1140" s="727" t="s">
        <v>410</v>
      </c>
      <c r="J1140" s="570">
        <v>2</v>
      </c>
      <c r="K1140" s="569" t="s">
        <v>328</v>
      </c>
      <c r="L1140" s="569" t="s">
        <v>256</v>
      </c>
      <c r="M1140" s="564">
        <v>0</v>
      </c>
      <c r="N1140" s="562">
        <v>0</v>
      </c>
      <c r="O1140" s="564">
        <v>0</v>
      </c>
      <c r="P1140" s="564">
        <v>0</v>
      </c>
      <c r="Q1140" s="564">
        <v>0</v>
      </c>
      <c r="R1140" s="549">
        <f t="shared" ref="R1140:R1171" si="63">SUM(M1140:Q1140)</f>
        <v>0</v>
      </c>
      <c r="S1140" s="569"/>
      <c r="T1140" s="569"/>
      <c r="U1140" s="569"/>
      <c r="V1140" s="569"/>
      <c r="W1140" s="569"/>
      <c r="X1140" s="569"/>
      <c r="Y1140" s="549"/>
      <c r="Z1140" s="549"/>
      <c r="AA1140" s="549"/>
      <c r="AB1140" s="549"/>
      <c r="AC1140" s="549"/>
      <c r="AD1140" s="549"/>
      <c r="AE1140" s="490"/>
      <c r="AF1140" s="490"/>
      <c r="AG1140" s="490"/>
      <c r="AH1140" s="490"/>
      <c r="AI1140" s="490"/>
      <c r="AJ1140" s="490"/>
      <c r="AK1140" s="490"/>
      <c r="AL1140" s="490"/>
      <c r="AM1140" s="490"/>
      <c r="AN1140" s="490"/>
      <c r="AO1140" s="490"/>
      <c r="AP1140" s="490"/>
      <c r="AQ1140" s="490"/>
      <c r="AR1140" s="490"/>
      <c r="AS1140" s="490"/>
      <c r="AT1140" s="490"/>
      <c r="AU1140" s="490"/>
      <c r="AV1140" s="490"/>
      <c r="AW1140" s="490"/>
      <c r="AX1140" s="490"/>
      <c r="AY1140" s="490"/>
      <c r="AZ1140" s="490"/>
      <c r="BA1140" s="490"/>
      <c r="BB1140" s="490"/>
    </row>
    <row r="1141" spans="1:54" customFormat="1" ht="15" hidden="1" customHeight="1" thickBot="1">
      <c r="A1141" s="564"/>
      <c r="B1141" s="561" t="s">
        <v>422</v>
      </c>
      <c r="C1141" s="565"/>
      <c r="D1141" s="574" t="s">
        <v>423</v>
      </c>
      <c r="E1141" s="567"/>
      <c r="F1141" s="555" t="s">
        <v>272</v>
      </c>
      <c r="G1141" s="570">
        <v>2</v>
      </c>
      <c r="H1141" s="570">
        <v>2</v>
      </c>
      <c r="I1141" s="727" t="s">
        <v>410</v>
      </c>
      <c r="J1141" s="570">
        <v>2</v>
      </c>
      <c r="K1141" s="569" t="s">
        <v>328</v>
      </c>
      <c r="L1141" s="569" t="s">
        <v>256</v>
      </c>
      <c r="M1141" s="564">
        <v>0</v>
      </c>
      <c r="N1141" s="564">
        <v>0</v>
      </c>
      <c r="O1141" s="564">
        <v>0</v>
      </c>
      <c r="P1141" s="564">
        <v>0</v>
      </c>
      <c r="Q1141" s="564">
        <v>0</v>
      </c>
      <c r="R1141" s="549">
        <f t="shared" si="63"/>
        <v>0</v>
      </c>
      <c r="S1141" s="569"/>
      <c r="T1141" s="569"/>
      <c r="U1141" s="569"/>
      <c r="V1141" s="569"/>
      <c r="W1141" s="569"/>
      <c r="X1141" s="569"/>
      <c r="Y1141" s="549"/>
      <c r="Z1141" s="549"/>
      <c r="AA1141" s="549"/>
      <c r="AB1141" s="549"/>
      <c r="AC1141" s="549"/>
      <c r="AD1141" s="549"/>
      <c r="AE1141" s="490"/>
      <c r="AF1141" s="490"/>
      <c r="AG1141" s="490"/>
      <c r="AH1141" s="490"/>
      <c r="AI1141" s="490"/>
      <c r="AJ1141" s="490"/>
      <c r="AK1141" s="490"/>
      <c r="AL1141" s="490"/>
      <c r="AM1141" s="490"/>
      <c r="AN1141" s="490"/>
      <c r="AO1141" s="490"/>
      <c r="AP1141" s="490"/>
      <c r="AQ1141" s="490"/>
      <c r="AR1141" s="490"/>
      <c r="AS1141" s="490"/>
      <c r="AT1141" s="490"/>
      <c r="AU1141" s="490"/>
      <c r="AV1141" s="490"/>
      <c r="AW1141" s="490"/>
      <c r="AX1141" s="490"/>
      <c r="AY1141" s="490"/>
      <c r="AZ1141" s="490"/>
      <c r="BA1141" s="490"/>
      <c r="BB1141" s="490"/>
    </row>
    <row r="1142" spans="1:54" customFormat="1" ht="15" hidden="1" customHeight="1" thickBot="1">
      <c r="A1142" s="564"/>
      <c r="B1142" s="580" t="s">
        <v>424</v>
      </c>
      <c r="C1142" s="630"/>
      <c r="D1142" s="574" t="s">
        <v>405</v>
      </c>
      <c r="E1142" s="567"/>
      <c r="F1142" s="555" t="s">
        <v>272</v>
      </c>
      <c r="G1142" s="570">
        <v>2</v>
      </c>
      <c r="H1142" s="570">
        <v>1</v>
      </c>
      <c r="I1142" s="727" t="s">
        <v>410</v>
      </c>
      <c r="J1142" s="570">
        <v>2</v>
      </c>
      <c r="K1142" s="569" t="s">
        <v>328</v>
      </c>
      <c r="L1142" s="569" t="s">
        <v>256</v>
      </c>
      <c r="M1142" s="564">
        <v>0</v>
      </c>
      <c r="N1142" s="564">
        <v>0</v>
      </c>
      <c r="O1142" s="564">
        <v>0</v>
      </c>
      <c r="P1142" s="564">
        <v>0</v>
      </c>
      <c r="Q1142" s="564">
        <v>0</v>
      </c>
      <c r="R1142" s="549">
        <f t="shared" si="63"/>
        <v>0</v>
      </c>
      <c r="S1142" s="569"/>
      <c r="T1142" s="569"/>
      <c r="U1142" s="569"/>
      <c r="V1142" s="569"/>
      <c r="W1142" s="569"/>
      <c r="X1142" s="569"/>
      <c r="Y1142" s="549"/>
      <c r="Z1142" s="549"/>
      <c r="AA1142" s="549"/>
      <c r="AB1142" s="549"/>
      <c r="AC1142" s="549"/>
      <c r="AD1142" s="549"/>
      <c r="AE1142" s="490"/>
      <c r="AF1142" s="490"/>
      <c r="AG1142" s="490"/>
      <c r="AH1142" s="490"/>
      <c r="AI1142" s="490"/>
      <c r="AJ1142" s="490"/>
      <c r="AK1142" s="490"/>
      <c r="AL1142" s="490"/>
      <c r="AM1142" s="490"/>
      <c r="AN1142" s="490"/>
      <c r="AO1142" s="490"/>
      <c r="AP1142" s="490"/>
      <c r="AQ1142" s="490"/>
      <c r="AR1142" s="490"/>
      <c r="AS1142" s="490"/>
      <c r="AT1142" s="490"/>
      <c r="AU1142" s="490"/>
      <c r="AV1142" s="490"/>
      <c r="AW1142" s="490"/>
      <c r="AX1142" s="490"/>
      <c r="AY1142" s="490"/>
      <c r="AZ1142" s="490"/>
      <c r="BA1142" s="490"/>
      <c r="BB1142" s="490"/>
    </row>
    <row r="1143" spans="1:54" customFormat="1" ht="15" hidden="1" customHeight="1" thickBot="1">
      <c r="A1143" s="582"/>
      <c r="B1143" s="561" t="s">
        <v>425</v>
      </c>
      <c r="C1143" s="565"/>
      <c r="D1143" s="574"/>
      <c r="E1143" s="567"/>
      <c r="F1143" s="555" t="s">
        <v>272</v>
      </c>
      <c r="G1143" s="570">
        <v>3</v>
      </c>
      <c r="H1143" s="570">
        <v>2</v>
      </c>
      <c r="I1143" s="727" t="s">
        <v>410</v>
      </c>
      <c r="J1143" s="570">
        <v>2</v>
      </c>
      <c r="K1143" s="569" t="s">
        <v>328</v>
      </c>
      <c r="L1143" s="569" t="s">
        <v>256</v>
      </c>
      <c r="M1143" s="564">
        <v>0</v>
      </c>
      <c r="N1143" s="564">
        <v>0</v>
      </c>
      <c r="O1143" s="564">
        <v>0</v>
      </c>
      <c r="P1143" s="564">
        <v>0</v>
      </c>
      <c r="Q1143" s="564">
        <v>0</v>
      </c>
      <c r="R1143" s="549">
        <f t="shared" si="63"/>
        <v>0</v>
      </c>
      <c r="S1143" s="569"/>
      <c r="T1143" s="569"/>
      <c r="U1143" s="569"/>
      <c r="V1143" s="569"/>
      <c r="W1143" s="569"/>
      <c r="X1143" s="569"/>
      <c r="Y1143" s="549"/>
      <c r="Z1143" s="549"/>
      <c r="AA1143" s="549"/>
      <c r="AB1143" s="549"/>
      <c r="AC1143" s="549"/>
      <c r="AD1143" s="549"/>
      <c r="AE1143" s="490"/>
      <c r="AF1143" s="490"/>
      <c r="AG1143" s="490"/>
      <c r="AH1143" s="490"/>
      <c r="AI1143" s="490"/>
      <c r="AJ1143" s="490"/>
      <c r="AK1143" s="490"/>
      <c r="AL1143" s="490"/>
      <c r="AM1143" s="490"/>
      <c r="AN1143" s="490"/>
      <c r="AO1143" s="490"/>
      <c r="AP1143" s="490"/>
      <c r="AQ1143" s="490"/>
      <c r="AR1143" s="490"/>
      <c r="AS1143" s="490"/>
      <c r="AT1143" s="490"/>
      <c r="AU1143" s="490"/>
      <c r="AV1143" s="490"/>
      <c r="AW1143" s="490"/>
      <c r="AX1143" s="490"/>
      <c r="AY1143" s="490"/>
      <c r="AZ1143" s="490"/>
      <c r="BA1143" s="490"/>
      <c r="BB1143" s="490"/>
    </row>
    <row r="1144" spans="1:54" customFormat="1" ht="29.25" hidden="1" customHeight="1" thickBot="1">
      <c r="A1144" s="564"/>
      <c r="B1144" s="561" t="s">
        <v>19</v>
      </c>
      <c r="C1144" s="565"/>
      <c r="D1144" s="574" t="s">
        <v>426</v>
      </c>
      <c r="E1144" s="567"/>
      <c r="F1144" s="555" t="s">
        <v>272</v>
      </c>
      <c r="G1144" s="570">
        <v>3</v>
      </c>
      <c r="H1144" s="570">
        <v>2</v>
      </c>
      <c r="I1144" s="727" t="s">
        <v>410</v>
      </c>
      <c r="J1144" s="570">
        <v>2</v>
      </c>
      <c r="K1144" s="569" t="s">
        <v>328</v>
      </c>
      <c r="L1144" s="569" t="s">
        <v>256</v>
      </c>
      <c r="M1144" s="564">
        <v>0</v>
      </c>
      <c r="N1144" s="564">
        <v>0</v>
      </c>
      <c r="O1144" s="564">
        <v>0</v>
      </c>
      <c r="P1144" s="564">
        <v>0</v>
      </c>
      <c r="Q1144" s="564">
        <v>0</v>
      </c>
      <c r="R1144" s="549">
        <f t="shared" si="63"/>
        <v>0</v>
      </c>
      <c r="S1144" s="569"/>
      <c r="T1144" s="569"/>
      <c r="U1144" s="569"/>
      <c r="V1144" s="569"/>
      <c r="W1144" s="569"/>
      <c r="X1144" s="569"/>
      <c r="Y1144" s="549"/>
      <c r="Z1144" s="549"/>
      <c r="AA1144" s="549"/>
      <c r="AB1144" s="549"/>
      <c r="AC1144" s="549"/>
      <c r="AD1144" s="549"/>
      <c r="AE1144" s="490"/>
      <c r="AF1144" s="490"/>
      <c r="AG1144" s="490"/>
      <c r="AH1144" s="490"/>
      <c r="AI1144" s="490"/>
      <c r="AJ1144" s="490"/>
      <c r="AK1144" s="490"/>
      <c r="AL1144" s="490"/>
      <c r="AM1144" s="490"/>
      <c r="AN1144" s="490"/>
      <c r="AO1144" s="490"/>
      <c r="AP1144" s="490"/>
      <c r="AQ1144" s="490"/>
      <c r="AR1144" s="490"/>
      <c r="AS1144" s="490"/>
      <c r="AT1144" s="490"/>
      <c r="AU1144" s="490"/>
      <c r="AV1144" s="490"/>
      <c r="AW1144" s="490"/>
      <c r="AX1144" s="490"/>
      <c r="AY1144" s="490"/>
      <c r="AZ1144" s="490"/>
      <c r="BA1144" s="490"/>
      <c r="BB1144" s="490"/>
    </row>
    <row r="1145" spans="1:54" customFormat="1" ht="15" hidden="1" customHeight="1" thickBot="1">
      <c r="A1145" s="582"/>
      <c r="B1145" s="561" t="s">
        <v>427</v>
      </c>
      <c r="C1145" s="565"/>
      <c r="D1145" s="574" t="s">
        <v>271</v>
      </c>
      <c r="E1145" s="567"/>
      <c r="F1145" s="555" t="s">
        <v>272</v>
      </c>
      <c r="G1145" s="570">
        <v>2</v>
      </c>
      <c r="H1145" s="570">
        <v>2</v>
      </c>
      <c r="I1145" s="727" t="s">
        <v>410</v>
      </c>
      <c r="J1145" s="570">
        <v>2</v>
      </c>
      <c r="K1145" s="569" t="s">
        <v>328</v>
      </c>
      <c r="L1145" s="569" t="s">
        <v>256</v>
      </c>
      <c r="M1145" s="564">
        <v>0</v>
      </c>
      <c r="N1145" s="564">
        <v>0</v>
      </c>
      <c r="O1145" s="564">
        <v>0</v>
      </c>
      <c r="P1145" s="564">
        <v>0</v>
      </c>
      <c r="Q1145" s="564">
        <v>0</v>
      </c>
      <c r="R1145" s="549">
        <f t="shared" si="63"/>
        <v>0</v>
      </c>
      <c r="S1145" s="569"/>
      <c r="T1145" s="569"/>
      <c r="U1145" s="569"/>
      <c r="V1145" s="569"/>
      <c r="W1145" s="569"/>
      <c r="X1145" s="569"/>
      <c r="Y1145" s="549"/>
      <c r="Z1145" s="549"/>
      <c r="AA1145" s="549"/>
      <c r="AB1145" s="549"/>
      <c r="AC1145" s="549"/>
      <c r="AD1145" s="549"/>
      <c r="AE1145" s="490"/>
      <c r="AF1145" s="490"/>
      <c r="AG1145" s="490"/>
      <c r="AH1145" s="490"/>
      <c r="AI1145" s="490"/>
      <c r="AJ1145" s="490"/>
      <c r="AK1145" s="490"/>
      <c r="AL1145" s="490"/>
      <c r="AM1145" s="490"/>
      <c r="AN1145" s="490"/>
      <c r="AO1145" s="490"/>
      <c r="AP1145" s="490"/>
      <c r="AQ1145" s="490"/>
      <c r="AR1145" s="490"/>
      <c r="AS1145" s="490"/>
      <c r="AT1145" s="490"/>
      <c r="AU1145" s="490"/>
      <c r="AV1145" s="490"/>
      <c r="AW1145" s="490"/>
      <c r="AX1145" s="490"/>
      <c r="AY1145" s="490"/>
      <c r="AZ1145" s="490"/>
      <c r="BA1145" s="490"/>
      <c r="BB1145" s="490"/>
    </row>
    <row r="1146" spans="1:54" customFormat="1" ht="29.25" hidden="1" customHeight="1" thickBot="1">
      <c r="A1146" s="582"/>
      <c r="B1146" s="580" t="s">
        <v>428</v>
      </c>
      <c r="C1146" s="630"/>
      <c r="D1146" s="574" t="s">
        <v>429</v>
      </c>
      <c r="E1146" s="567"/>
      <c r="F1146" s="555" t="s">
        <v>272</v>
      </c>
      <c r="G1146" s="570">
        <v>2</v>
      </c>
      <c r="H1146" s="570">
        <v>1</v>
      </c>
      <c r="I1146" s="727" t="s">
        <v>410</v>
      </c>
      <c r="J1146" s="570">
        <v>2</v>
      </c>
      <c r="K1146" s="569" t="s">
        <v>328</v>
      </c>
      <c r="L1146" s="569" t="s">
        <v>256</v>
      </c>
      <c r="M1146" s="564">
        <v>0</v>
      </c>
      <c r="N1146" s="564">
        <v>0</v>
      </c>
      <c r="O1146" s="564">
        <v>0</v>
      </c>
      <c r="P1146" s="564">
        <v>0</v>
      </c>
      <c r="Q1146" s="564">
        <v>0</v>
      </c>
      <c r="R1146" s="549">
        <f t="shared" si="63"/>
        <v>0</v>
      </c>
      <c r="S1146" s="569"/>
      <c r="T1146" s="569"/>
      <c r="U1146" s="569"/>
      <c r="V1146" s="569"/>
      <c r="W1146" s="569"/>
      <c r="X1146" s="569"/>
      <c r="Y1146" s="549"/>
      <c r="Z1146" s="549"/>
      <c r="AA1146" s="549"/>
      <c r="AB1146" s="549"/>
      <c r="AC1146" s="549"/>
      <c r="AD1146" s="549"/>
      <c r="AE1146" s="490"/>
      <c r="AF1146" s="490"/>
      <c r="AG1146" s="490"/>
      <c r="AH1146" s="490"/>
      <c r="AI1146" s="490"/>
      <c r="AJ1146" s="490"/>
      <c r="AK1146" s="490"/>
      <c r="AL1146" s="490"/>
      <c r="AM1146" s="490"/>
      <c r="AN1146" s="490"/>
      <c r="AO1146" s="490"/>
      <c r="AP1146" s="490"/>
      <c r="AQ1146" s="490"/>
      <c r="AR1146" s="490"/>
      <c r="AS1146" s="490"/>
      <c r="AT1146" s="490"/>
      <c r="AU1146" s="490"/>
      <c r="AV1146" s="490"/>
      <c r="AW1146" s="490"/>
      <c r="AX1146" s="490"/>
      <c r="AY1146" s="490"/>
      <c r="AZ1146" s="490"/>
      <c r="BA1146" s="490"/>
      <c r="BB1146" s="490"/>
    </row>
    <row r="1147" spans="1:54" customFormat="1" ht="29.25" hidden="1" customHeight="1" thickBot="1">
      <c r="A1147" s="582"/>
      <c r="B1147" s="565" t="s">
        <v>430</v>
      </c>
      <c r="C1147" s="565"/>
      <c r="D1147" s="574" t="s">
        <v>431</v>
      </c>
      <c r="E1147" s="567"/>
      <c r="F1147" s="555" t="s">
        <v>272</v>
      </c>
      <c r="G1147" s="570">
        <v>2</v>
      </c>
      <c r="H1147" s="570">
        <v>3</v>
      </c>
      <c r="I1147" s="727" t="s">
        <v>410</v>
      </c>
      <c r="J1147" s="570">
        <v>3</v>
      </c>
      <c r="K1147" s="569" t="s">
        <v>328</v>
      </c>
      <c r="L1147" s="569" t="s">
        <v>256</v>
      </c>
      <c r="M1147" s="564">
        <v>0</v>
      </c>
      <c r="N1147" s="562">
        <v>0</v>
      </c>
      <c r="O1147" s="564">
        <v>0</v>
      </c>
      <c r="P1147" s="564">
        <v>0</v>
      </c>
      <c r="Q1147" s="564">
        <v>0</v>
      </c>
      <c r="R1147" s="549">
        <f t="shared" si="63"/>
        <v>0</v>
      </c>
      <c r="S1147" s="569"/>
      <c r="T1147" s="569"/>
      <c r="U1147" s="569"/>
      <c r="V1147" s="569"/>
      <c r="W1147" s="569"/>
      <c r="X1147" s="569"/>
      <c r="Y1147" s="549"/>
      <c r="Z1147" s="549"/>
      <c r="AA1147" s="549"/>
      <c r="AB1147" s="549"/>
      <c r="AC1147" s="549"/>
      <c r="AD1147" s="549"/>
      <c r="AE1147" s="490"/>
      <c r="AF1147" s="490"/>
      <c r="AG1147" s="490"/>
      <c r="AH1147" s="490"/>
      <c r="AI1147" s="490"/>
      <c r="AJ1147" s="490"/>
      <c r="AK1147" s="490"/>
      <c r="AL1147" s="490"/>
      <c r="AM1147" s="490"/>
      <c r="AN1147" s="490"/>
      <c r="AO1147" s="490"/>
      <c r="AP1147" s="490"/>
      <c r="AQ1147" s="490"/>
      <c r="AR1147" s="490"/>
      <c r="AS1147" s="490"/>
      <c r="AT1147" s="490"/>
      <c r="AU1147" s="490"/>
      <c r="AV1147" s="490"/>
      <c r="AW1147" s="490"/>
      <c r="AX1147" s="490"/>
      <c r="AY1147" s="490"/>
      <c r="AZ1147" s="490"/>
      <c r="BA1147" s="490"/>
      <c r="BB1147" s="490"/>
    </row>
    <row r="1148" spans="1:54" customFormat="1" ht="29.25" hidden="1" customHeight="1" thickBot="1">
      <c r="A1148" s="564"/>
      <c r="B1148" s="561" t="s">
        <v>432</v>
      </c>
      <c r="C1148" s="583"/>
      <c r="D1148" s="574" t="s">
        <v>433</v>
      </c>
      <c r="E1148" s="567"/>
      <c r="F1148" s="555" t="s">
        <v>272</v>
      </c>
      <c r="G1148" s="570">
        <v>2</v>
      </c>
      <c r="H1148" s="570">
        <v>2</v>
      </c>
      <c r="I1148" s="727" t="s">
        <v>410</v>
      </c>
      <c r="J1148" s="570">
        <v>3</v>
      </c>
      <c r="K1148" s="569" t="s">
        <v>328</v>
      </c>
      <c r="L1148" s="569" t="s">
        <v>256</v>
      </c>
      <c r="M1148" s="564">
        <v>0</v>
      </c>
      <c r="N1148" s="564">
        <v>0</v>
      </c>
      <c r="O1148" s="564">
        <v>0</v>
      </c>
      <c r="P1148" s="564">
        <v>0</v>
      </c>
      <c r="Q1148" s="564">
        <v>0</v>
      </c>
      <c r="R1148" s="549">
        <f t="shared" si="63"/>
        <v>0</v>
      </c>
      <c r="S1148" s="569"/>
      <c r="T1148" s="569"/>
      <c r="U1148" s="569"/>
      <c r="V1148" s="569"/>
      <c r="W1148" s="569"/>
      <c r="X1148" s="569"/>
      <c r="Y1148" s="549"/>
      <c r="Z1148" s="549"/>
      <c r="AA1148" s="549"/>
      <c r="AB1148" s="549"/>
      <c r="AC1148" s="549"/>
      <c r="AD1148" s="549"/>
      <c r="AE1148" s="490"/>
      <c r="AF1148" s="490"/>
      <c r="AG1148" s="490"/>
      <c r="AH1148" s="490"/>
      <c r="AI1148" s="490"/>
      <c r="AJ1148" s="490"/>
      <c r="AK1148" s="490"/>
      <c r="AL1148" s="490"/>
      <c r="AM1148" s="490"/>
      <c r="AN1148" s="490"/>
      <c r="AO1148" s="490"/>
      <c r="AP1148" s="490"/>
      <c r="AQ1148" s="490"/>
      <c r="AR1148" s="490"/>
      <c r="AS1148" s="490"/>
      <c r="AT1148" s="490"/>
      <c r="AU1148" s="490"/>
      <c r="AV1148" s="490"/>
      <c r="AW1148" s="490"/>
      <c r="AX1148" s="490"/>
      <c r="AY1148" s="490"/>
      <c r="AZ1148" s="490"/>
      <c r="BA1148" s="490"/>
      <c r="BB1148" s="490"/>
    </row>
    <row r="1149" spans="1:54" customFormat="1" ht="15" hidden="1" customHeight="1" thickBot="1">
      <c r="A1149" s="564"/>
      <c r="B1149" s="561" t="s">
        <v>434</v>
      </c>
      <c r="C1149" s="565"/>
      <c r="D1149" s="574"/>
      <c r="E1149" s="567"/>
      <c r="F1149" s="555" t="s">
        <v>272</v>
      </c>
      <c r="G1149" s="570">
        <v>5</v>
      </c>
      <c r="H1149" s="570">
        <v>1</v>
      </c>
      <c r="I1149" s="727" t="s">
        <v>410</v>
      </c>
      <c r="J1149" s="570">
        <v>3</v>
      </c>
      <c r="K1149" s="551" t="s">
        <v>328</v>
      </c>
      <c r="L1149" s="569" t="s">
        <v>256</v>
      </c>
      <c r="M1149" s="564">
        <v>0</v>
      </c>
      <c r="N1149" s="564">
        <v>0</v>
      </c>
      <c r="O1149" s="564">
        <v>0</v>
      </c>
      <c r="P1149" s="564">
        <v>0</v>
      </c>
      <c r="Q1149" s="564">
        <v>0</v>
      </c>
      <c r="R1149" s="549">
        <f t="shared" si="63"/>
        <v>0</v>
      </c>
      <c r="S1149" s="569"/>
      <c r="T1149" s="569"/>
      <c r="U1149" s="569"/>
      <c r="V1149" s="569"/>
      <c r="W1149" s="569"/>
      <c r="X1149" s="569"/>
      <c r="Y1149" s="549"/>
      <c r="Z1149" s="549"/>
      <c r="AA1149" s="549"/>
      <c r="AB1149" s="549"/>
      <c r="AC1149" s="549"/>
      <c r="AD1149" s="549"/>
      <c r="AE1149" s="490"/>
      <c r="AF1149" s="490"/>
      <c r="AG1149" s="490"/>
      <c r="AH1149" s="490"/>
      <c r="AI1149" s="490"/>
      <c r="AJ1149" s="490"/>
      <c r="AK1149" s="490"/>
      <c r="AL1149" s="490"/>
      <c r="AM1149" s="490"/>
      <c r="AN1149" s="490"/>
      <c r="AO1149" s="490"/>
      <c r="AP1149" s="490"/>
      <c r="AQ1149" s="490"/>
      <c r="AR1149" s="490"/>
      <c r="AS1149" s="490"/>
      <c r="AT1149" s="490"/>
      <c r="AU1149" s="490"/>
      <c r="AV1149" s="490"/>
      <c r="AW1149" s="490"/>
      <c r="AX1149" s="490"/>
      <c r="AY1149" s="490"/>
      <c r="AZ1149" s="490"/>
      <c r="BA1149" s="490"/>
      <c r="BB1149" s="490"/>
    </row>
    <row r="1150" spans="1:54" customFormat="1" ht="15" hidden="1" customHeight="1" thickBot="1">
      <c r="A1150" s="582"/>
      <c r="B1150" s="565" t="s">
        <v>107</v>
      </c>
      <c r="C1150" s="565"/>
      <c r="D1150" s="574" t="s">
        <v>405</v>
      </c>
      <c r="E1150" s="567"/>
      <c r="F1150" s="555" t="s">
        <v>272</v>
      </c>
      <c r="G1150" s="570">
        <v>3</v>
      </c>
      <c r="H1150" s="570">
        <v>1</v>
      </c>
      <c r="I1150" s="727" t="s">
        <v>410</v>
      </c>
      <c r="J1150" s="570">
        <v>3</v>
      </c>
      <c r="K1150" s="569" t="s">
        <v>328</v>
      </c>
      <c r="L1150" s="569" t="s">
        <v>256</v>
      </c>
      <c r="M1150" s="564">
        <v>0</v>
      </c>
      <c r="N1150" s="564">
        <v>0</v>
      </c>
      <c r="O1150" s="564">
        <v>0</v>
      </c>
      <c r="P1150" s="564">
        <v>0</v>
      </c>
      <c r="Q1150" s="564">
        <v>0</v>
      </c>
      <c r="R1150" s="549">
        <f t="shared" si="63"/>
        <v>0</v>
      </c>
      <c r="S1150" s="569"/>
      <c r="T1150" s="569"/>
      <c r="U1150" s="569"/>
      <c r="V1150" s="569"/>
      <c r="W1150" s="569"/>
      <c r="X1150" s="569"/>
      <c r="Y1150" s="549"/>
      <c r="Z1150" s="549"/>
      <c r="AA1150" s="549"/>
      <c r="AB1150" s="549"/>
      <c r="AC1150" s="549"/>
      <c r="AD1150" s="549"/>
      <c r="AE1150" s="490"/>
      <c r="AF1150" s="490"/>
      <c r="AG1150" s="490"/>
      <c r="AH1150" s="490"/>
      <c r="AI1150" s="490"/>
      <c r="AJ1150" s="490"/>
      <c r="AK1150" s="490"/>
      <c r="AL1150" s="490"/>
      <c r="AM1150" s="490"/>
      <c r="AN1150" s="490"/>
      <c r="AO1150" s="490"/>
      <c r="AP1150" s="490"/>
      <c r="AQ1150" s="490"/>
      <c r="AR1150" s="490"/>
      <c r="AS1150" s="490"/>
      <c r="AT1150" s="490"/>
      <c r="AU1150" s="490"/>
      <c r="AV1150" s="490"/>
      <c r="AW1150" s="490"/>
      <c r="AX1150" s="490"/>
      <c r="AY1150" s="490"/>
      <c r="AZ1150" s="490"/>
      <c r="BA1150" s="490"/>
      <c r="BB1150" s="490"/>
    </row>
    <row r="1151" spans="1:54" customFormat="1" ht="29.25" hidden="1" customHeight="1" thickBot="1">
      <c r="A1151" s="582"/>
      <c r="B1151" s="561" t="s">
        <v>435</v>
      </c>
      <c r="C1151" s="565"/>
      <c r="D1151" s="574" t="s">
        <v>436</v>
      </c>
      <c r="E1151" s="567"/>
      <c r="F1151" s="555" t="s">
        <v>272</v>
      </c>
      <c r="G1151" s="570">
        <v>3</v>
      </c>
      <c r="H1151" s="570">
        <v>2</v>
      </c>
      <c r="I1151" s="727" t="s">
        <v>410</v>
      </c>
      <c r="J1151" s="570">
        <v>3</v>
      </c>
      <c r="K1151" s="569" t="s">
        <v>328</v>
      </c>
      <c r="L1151" s="569" t="s">
        <v>256</v>
      </c>
      <c r="M1151" s="564">
        <v>0</v>
      </c>
      <c r="N1151" s="564">
        <v>0</v>
      </c>
      <c r="O1151" s="564">
        <v>0</v>
      </c>
      <c r="P1151" s="564">
        <v>0</v>
      </c>
      <c r="Q1151" s="564">
        <v>0</v>
      </c>
      <c r="R1151" s="549">
        <f t="shared" si="63"/>
        <v>0</v>
      </c>
      <c r="S1151" s="569"/>
      <c r="T1151" s="569"/>
      <c r="U1151" s="569"/>
      <c r="V1151" s="569"/>
      <c r="W1151" s="569"/>
      <c r="X1151" s="569"/>
      <c r="Y1151" s="549"/>
      <c r="Z1151" s="549"/>
      <c r="AA1151" s="549"/>
      <c r="AB1151" s="549"/>
      <c r="AC1151" s="549"/>
      <c r="AD1151" s="549"/>
      <c r="AE1151" s="490"/>
      <c r="AF1151" s="490"/>
      <c r="AG1151" s="490"/>
      <c r="AH1151" s="490"/>
      <c r="AI1151" s="490"/>
      <c r="AJ1151" s="490"/>
      <c r="AK1151" s="490"/>
      <c r="AL1151" s="490"/>
      <c r="AM1151" s="490"/>
      <c r="AN1151" s="490"/>
      <c r="AO1151" s="490"/>
      <c r="AP1151" s="490"/>
      <c r="AQ1151" s="490"/>
      <c r="AR1151" s="490"/>
      <c r="AS1151" s="490"/>
      <c r="AT1151" s="490"/>
      <c r="AU1151" s="490"/>
      <c r="AV1151" s="490"/>
      <c r="AW1151" s="490"/>
      <c r="AX1151" s="490"/>
      <c r="AY1151" s="490"/>
      <c r="AZ1151" s="490"/>
      <c r="BA1151" s="490"/>
      <c r="BB1151" s="490"/>
    </row>
    <row r="1152" spans="1:54" customFormat="1" ht="15" hidden="1" customHeight="1" thickBot="1">
      <c r="A1152" s="582"/>
      <c r="B1152" s="561" t="s">
        <v>437</v>
      </c>
      <c r="C1152" s="565"/>
      <c r="D1152" s="574" t="s">
        <v>423</v>
      </c>
      <c r="E1152" s="567"/>
      <c r="F1152" s="555" t="s">
        <v>272</v>
      </c>
      <c r="G1152" s="570">
        <v>1</v>
      </c>
      <c r="H1152" s="570">
        <v>4</v>
      </c>
      <c r="I1152" s="727" t="s">
        <v>410</v>
      </c>
      <c r="J1152" s="570">
        <v>3</v>
      </c>
      <c r="K1152" s="569" t="s">
        <v>328</v>
      </c>
      <c r="L1152" s="569" t="s">
        <v>256</v>
      </c>
      <c r="M1152" s="564">
        <v>0</v>
      </c>
      <c r="N1152" s="564">
        <v>0</v>
      </c>
      <c r="O1152" s="564">
        <v>0</v>
      </c>
      <c r="P1152" s="564">
        <v>0</v>
      </c>
      <c r="Q1152" s="564">
        <v>0</v>
      </c>
      <c r="R1152" s="549">
        <f t="shared" si="63"/>
        <v>0</v>
      </c>
      <c r="S1152" s="569"/>
      <c r="T1152" s="569"/>
      <c r="U1152" s="569"/>
      <c r="V1152" s="569"/>
      <c r="W1152" s="569"/>
      <c r="X1152" s="569"/>
      <c r="Y1152" s="549"/>
      <c r="Z1152" s="549"/>
      <c r="AA1152" s="549"/>
      <c r="AB1152" s="549"/>
      <c r="AC1152" s="549"/>
      <c r="AD1152" s="549"/>
      <c r="AE1152" s="490"/>
      <c r="AF1152" s="490"/>
      <c r="AG1152" s="490"/>
      <c r="AH1152" s="490"/>
      <c r="AI1152" s="490"/>
      <c r="AJ1152" s="490"/>
      <c r="AK1152" s="490"/>
      <c r="AL1152" s="490"/>
      <c r="AM1152" s="490"/>
      <c r="AN1152" s="490"/>
      <c r="AO1152" s="490"/>
      <c r="AP1152" s="490"/>
      <c r="AQ1152" s="490"/>
      <c r="AR1152" s="490"/>
      <c r="AS1152" s="490"/>
      <c r="AT1152" s="490"/>
      <c r="AU1152" s="490"/>
      <c r="AV1152" s="490"/>
      <c r="AW1152" s="490"/>
      <c r="AX1152" s="490"/>
      <c r="AY1152" s="490"/>
      <c r="AZ1152" s="490"/>
      <c r="BA1152" s="490"/>
      <c r="BB1152" s="490"/>
    </row>
    <row r="1153" spans="1:54" customFormat="1" ht="29.25" hidden="1" customHeight="1" thickBot="1">
      <c r="A1153" s="564"/>
      <c r="B1153" s="561" t="s">
        <v>438</v>
      </c>
      <c r="C1153" s="565"/>
      <c r="D1153" s="574" t="s">
        <v>415</v>
      </c>
      <c r="E1153" s="567"/>
      <c r="F1153" s="555" t="s">
        <v>272</v>
      </c>
      <c r="G1153" s="570">
        <v>2</v>
      </c>
      <c r="H1153" s="570">
        <v>2</v>
      </c>
      <c r="I1153" s="727" t="s">
        <v>410</v>
      </c>
      <c r="J1153" s="570">
        <v>3</v>
      </c>
      <c r="K1153" s="569" t="s">
        <v>328</v>
      </c>
      <c r="L1153" s="569" t="s">
        <v>256</v>
      </c>
      <c r="M1153" s="564">
        <v>0</v>
      </c>
      <c r="N1153" s="564">
        <v>0</v>
      </c>
      <c r="O1153" s="564">
        <v>0</v>
      </c>
      <c r="P1153" s="564">
        <v>0</v>
      </c>
      <c r="Q1153" s="564">
        <v>0</v>
      </c>
      <c r="R1153" s="549">
        <f t="shared" si="63"/>
        <v>0</v>
      </c>
      <c r="S1153" s="569"/>
      <c r="T1153" s="569"/>
      <c r="U1153" s="569"/>
      <c r="V1153" s="569"/>
      <c r="W1153" s="569"/>
      <c r="X1153" s="569"/>
      <c r="Y1153" s="549"/>
      <c r="Z1153" s="549"/>
      <c r="AA1153" s="549"/>
      <c r="AB1153" s="549"/>
      <c r="AC1153" s="549"/>
      <c r="AD1153" s="549"/>
      <c r="AE1153" s="490"/>
      <c r="AF1153" s="490"/>
      <c r="AG1153" s="490"/>
      <c r="AH1153" s="490"/>
      <c r="AI1153" s="490"/>
      <c r="AJ1153" s="490"/>
      <c r="AK1153" s="490"/>
      <c r="AL1153" s="490"/>
      <c r="AM1153" s="490"/>
      <c r="AN1153" s="490"/>
      <c r="AO1153" s="490"/>
      <c r="AP1153" s="490"/>
      <c r="AQ1153" s="490"/>
      <c r="AR1153" s="490"/>
      <c r="AS1153" s="490"/>
      <c r="AT1153" s="490"/>
      <c r="AU1153" s="490"/>
      <c r="AV1153" s="490"/>
      <c r="AW1153" s="490"/>
      <c r="AX1153" s="490"/>
      <c r="AY1153" s="490"/>
      <c r="AZ1153" s="490"/>
      <c r="BA1153" s="490"/>
      <c r="BB1153" s="490"/>
    </row>
    <row r="1154" spans="1:54" customFormat="1" ht="17.25" hidden="1" customHeight="1" thickBot="1">
      <c r="A1154" s="582"/>
      <c r="B1154" s="565" t="s">
        <v>439</v>
      </c>
      <c r="C1154" s="565"/>
      <c r="D1154" s="574" t="s">
        <v>271</v>
      </c>
      <c r="E1154" s="567"/>
      <c r="F1154" s="555" t="s">
        <v>272</v>
      </c>
      <c r="G1154" s="570">
        <v>3</v>
      </c>
      <c r="H1154" s="570">
        <v>3</v>
      </c>
      <c r="I1154" s="727" t="s">
        <v>410</v>
      </c>
      <c r="J1154" s="570">
        <v>3</v>
      </c>
      <c r="K1154" s="569" t="s">
        <v>328</v>
      </c>
      <c r="L1154" s="569" t="s">
        <v>256</v>
      </c>
      <c r="M1154" s="564">
        <v>0</v>
      </c>
      <c r="N1154" s="562">
        <v>0</v>
      </c>
      <c r="O1154" s="564">
        <v>0</v>
      </c>
      <c r="P1154" s="564">
        <v>0</v>
      </c>
      <c r="Q1154" s="564">
        <v>0</v>
      </c>
      <c r="R1154" s="549">
        <f t="shared" si="63"/>
        <v>0</v>
      </c>
      <c r="S1154" s="569"/>
      <c r="T1154" s="569"/>
      <c r="U1154" s="569"/>
      <c r="V1154" s="569"/>
      <c r="W1154" s="569"/>
      <c r="X1154" s="569"/>
      <c r="Y1154" s="549"/>
      <c r="Z1154" s="549"/>
      <c r="AA1154" s="549"/>
      <c r="AB1154" s="549"/>
      <c r="AC1154" s="549"/>
      <c r="AD1154" s="549"/>
      <c r="AE1154" s="490"/>
      <c r="AF1154" s="490"/>
      <c r="AG1154" s="490"/>
      <c r="AH1154" s="490"/>
      <c r="AI1154" s="490"/>
      <c r="AJ1154" s="490"/>
      <c r="AK1154" s="490"/>
      <c r="AL1154" s="490"/>
      <c r="AM1154" s="490"/>
      <c r="AN1154" s="490"/>
      <c r="AO1154" s="490"/>
      <c r="AP1154" s="490"/>
      <c r="AQ1154" s="490"/>
      <c r="AR1154" s="490"/>
      <c r="AS1154" s="490"/>
      <c r="AT1154" s="490"/>
      <c r="AU1154" s="490"/>
      <c r="AV1154" s="490"/>
      <c r="AW1154" s="490"/>
      <c r="AX1154" s="490"/>
      <c r="AY1154" s="490"/>
      <c r="AZ1154" s="490"/>
      <c r="BA1154" s="490"/>
      <c r="BB1154" s="490"/>
    </row>
    <row r="1155" spans="1:54" customFormat="1" ht="15" hidden="1" customHeight="1" thickBot="1">
      <c r="A1155" s="582"/>
      <c r="B1155" s="565" t="s">
        <v>440</v>
      </c>
      <c r="C1155" s="565"/>
      <c r="D1155" s="574" t="s">
        <v>271</v>
      </c>
      <c r="E1155" s="567"/>
      <c r="F1155" s="555" t="s">
        <v>272</v>
      </c>
      <c r="G1155" s="570">
        <v>1</v>
      </c>
      <c r="H1155" s="570">
        <v>4</v>
      </c>
      <c r="I1155" s="727" t="s">
        <v>410</v>
      </c>
      <c r="J1155" s="570">
        <v>3</v>
      </c>
      <c r="K1155" s="569" t="s">
        <v>328</v>
      </c>
      <c r="L1155" s="569" t="s">
        <v>256</v>
      </c>
      <c r="M1155" s="564">
        <v>0</v>
      </c>
      <c r="N1155" s="564">
        <v>0</v>
      </c>
      <c r="O1155" s="564">
        <v>0</v>
      </c>
      <c r="P1155" s="564">
        <v>0</v>
      </c>
      <c r="Q1155" s="564">
        <v>0</v>
      </c>
      <c r="R1155" s="549">
        <f t="shared" si="63"/>
        <v>0</v>
      </c>
      <c r="S1155" s="569"/>
      <c r="T1155" s="569"/>
      <c r="U1155" s="569"/>
      <c r="V1155" s="569"/>
      <c r="W1155" s="569"/>
      <c r="X1155" s="569"/>
      <c r="Y1155" s="549"/>
      <c r="Z1155" s="549"/>
      <c r="AA1155" s="549"/>
      <c r="AB1155" s="549"/>
      <c r="AC1155" s="549"/>
      <c r="AD1155" s="549"/>
      <c r="AE1155" s="490"/>
      <c r="AF1155" s="490"/>
      <c r="AG1155" s="490"/>
      <c r="AH1155" s="490"/>
      <c r="AI1155" s="490"/>
      <c r="AJ1155" s="490"/>
      <c r="AK1155" s="490"/>
      <c r="AL1155" s="490"/>
      <c r="AM1155" s="490"/>
      <c r="AN1155" s="490"/>
      <c r="AO1155" s="490"/>
      <c r="AP1155" s="490"/>
      <c r="AQ1155" s="490"/>
      <c r="AR1155" s="490"/>
      <c r="AS1155" s="490"/>
      <c r="AT1155" s="490"/>
      <c r="AU1155" s="490"/>
      <c r="AV1155" s="490"/>
      <c r="AW1155" s="490"/>
      <c r="AX1155" s="490"/>
      <c r="AY1155" s="490"/>
      <c r="AZ1155" s="490"/>
      <c r="BA1155" s="490"/>
      <c r="BB1155" s="490"/>
    </row>
    <row r="1156" spans="1:54" customFormat="1" ht="15" hidden="1" customHeight="1" thickBot="1">
      <c r="A1156" s="564"/>
      <c r="B1156" s="658" t="s">
        <v>441</v>
      </c>
      <c r="C1156" s="630"/>
      <c r="D1156" s="574" t="s">
        <v>420</v>
      </c>
      <c r="E1156" s="567"/>
      <c r="F1156" s="555" t="s">
        <v>272</v>
      </c>
      <c r="G1156" s="570">
        <v>2</v>
      </c>
      <c r="H1156" s="570">
        <v>4</v>
      </c>
      <c r="I1156" s="727" t="s">
        <v>410</v>
      </c>
      <c r="J1156" s="570">
        <v>4</v>
      </c>
      <c r="K1156" s="569" t="s">
        <v>328</v>
      </c>
      <c r="L1156" s="569" t="s">
        <v>256</v>
      </c>
      <c r="M1156" s="564">
        <v>0</v>
      </c>
      <c r="N1156" s="564">
        <v>0</v>
      </c>
      <c r="O1156" s="564">
        <v>0</v>
      </c>
      <c r="P1156" s="564">
        <v>0</v>
      </c>
      <c r="Q1156" s="564">
        <v>0</v>
      </c>
      <c r="R1156" s="549">
        <f t="shared" si="63"/>
        <v>0</v>
      </c>
      <c r="S1156" s="569"/>
      <c r="T1156" s="569"/>
      <c r="U1156" s="569"/>
      <c r="V1156" s="569"/>
      <c r="W1156" s="569"/>
      <c r="X1156" s="569"/>
      <c r="Y1156" s="549"/>
      <c r="Z1156" s="549"/>
      <c r="AA1156" s="549"/>
      <c r="AB1156" s="549"/>
      <c r="AC1156" s="549"/>
      <c r="AD1156" s="549"/>
      <c r="AE1156" s="490"/>
      <c r="AF1156" s="490"/>
      <c r="AG1156" s="490"/>
      <c r="AH1156" s="490"/>
      <c r="AI1156" s="490"/>
      <c r="AJ1156" s="490"/>
      <c r="AK1156" s="490"/>
      <c r="AL1156" s="490"/>
      <c r="AM1156" s="490"/>
      <c r="AN1156" s="490"/>
      <c r="AO1156" s="490"/>
      <c r="AP1156" s="490"/>
      <c r="AQ1156" s="490"/>
      <c r="AR1156" s="490"/>
      <c r="AS1156" s="490"/>
      <c r="AT1156" s="490"/>
      <c r="AU1156" s="490"/>
      <c r="AV1156" s="490"/>
      <c r="AW1156" s="490"/>
      <c r="AX1156" s="490"/>
      <c r="AY1156" s="490"/>
      <c r="AZ1156" s="490"/>
      <c r="BA1156" s="490"/>
      <c r="BB1156" s="490"/>
    </row>
    <row r="1157" spans="1:54" customFormat="1" ht="15" hidden="1" customHeight="1" thickBot="1">
      <c r="A1157" s="564"/>
      <c r="B1157" s="561" t="s">
        <v>442</v>
      </c>
      <c r="C1157" s="565"/>
      <c r="D1157" s="574"/>
      <c r="E1157" s="567"/>
      <c r="F1157" s="555" t="s">
        <v>272</v>
      </c>
      <c r="G1157" s="570">
        <v>4</v>
      </c>
      <c r="H1157" s="570">
        <v>5</v>
      </c>
      <c r="I1157" s="727" t="s">
        <v>410</v>
      </c>
      <c r="J1157" s="570">
        <v>4</v>
      </c>
      <c r="K1157" s="569" t="s">
        <v>328</v>
      </c>
      <c r="L1157" s="569" t="s">
        <v>256</v>
      </c>
      <c r="M1157" s="564">
        <v>0</v>
      </c>
      <c r="N1157" s="564">
        <v>0</v>
      </c>
      <c r="O1157" s="564">
        <v>0</v>
      </c>
      <c r="P1157" s="564">
        <v>0</v>
      </c>
      <c r="Q1157" s="564">
        <v>0</v>
      </c>
      <c r="R1157" s="549">
        <f t="shared" si="63"/>
        <v>0</v>
      </c>
      <c r="S1157" s="569"/>
      <c r="T1157" s="569"/>
      <c r="U1157" s="569"/>
      <c r="V1157" s="569"/>
      <c r="W1157" s="569"/>
      <c r="X1157" s="569"/>
      <c r="Y1157" s="549"/>
      <c r="Z1157" s="549"/>
      <c r="AA1157" s="549"/>
      <c r="AB1157" s="549"/>
      <c r="AC1157" s="549"/>
      <c r="AD1157" s="549"/>
      <c r="AE1157" s="490"/>
      <c r="AF1157" s="490"/>
      <c r="AG1157" s="490"/>
      <c r="AH1157" s="490"/>
      <c r="AI1157" s="490"/>
      <c r="AJ1157" s="490"/>
      <c r="AK1157" s="490"/>
      <c r="AL1157" s="490"/>
      <c r="AM1157" s="490"/>
      <c r="AN1157" s="490"/>
      <c r="AO1157" s="490"/>
      <c r="AP1157" s="490"/>
      <c r="AQ1157" s="490"/>
      <c r="AR1157" s="490"/>
      <c r="AS1157" s="490"/>
      <c r="AT1157" s="490"/>
      <c r="AU1157" s="490"/>
      <c r="AV1157" s="490"/>
      <c r="AW1157" s="490"/>
      <c r="AX1157" s="490"/>
      <c r="AY1157" s="490"/>
      <c r="AZ1157" s="490"/>
      <c r="BA1157" s="490"/>
      <c r="BB1157" s="490"/>
    </row>
    <row r="1158" spans="1:54" customFormat="1" ht="15" hidden="1" customHeight="1" thickBot="1">
      <c r="A1158" s="564"/>
      <c r="B1158" s="561" t="s">
        <v>443</v>
      </c>
      <c r="C1158" s="565"/>
      <c r="D1158" s="574" t="s">
        <v>405</v>
      </c>
      <c r="E1158" s="567"/>
      <c r="F1158" s="555" t="s">
        <v>272</v>
      </c>
      <c r="G1158" s="570">
        <v>2</v>
      </c>
      <c r="H1158" s="570">
        <v>5</v>
      </c>
      <c r="I1158" s="727" t="s">
        <v>410</v>
      </c>
      <c r="J1158" s="570">
        <v>4</v>
      </c>
      <c r="K1158" s="569" t="s">
        <v>328</v>
      </c>
      <c r="L1158" s="569" t="s">
        <v>256</v>
      </c>
      <c r="M1158" s="564">
        <v>0</v>
      </c>
      <c r="N1158" s="564">
        <v>0</v>
      </c>
      <c r="O1158" s="564">
        <v>0</v>
      </c>
      <c r="P1158" s="564">
        <v>0</v>
      </c>
      <c r="Q1158" s="564">
        <v>0</v>
      </c>
      <c r="R1158" s="549">
        <f t="shared" si="63"/>
        <v>0</v>
      </c>
      <c r="S1158" s="569"/>
      <c r="T1158" s="569"/>
      <c r="U1158" s="569"/>
      <c r="V1158" s="569"/>
      <c r="W1158" s="569"/>
      <c r="X1158" s="569"/>
      <c r="Y1158" s="549"/>
      <c r="Z1158" s="549"/>
      <c r="AA1158" s="549"/>
      <c r="AB1158" s="549"/>
      <c r="AC1158" s="549"/>
      <c r="AD1158" s="549"/>
      <c r="AE1158" s="490"/>
      <c r="AF1158" s="490"/>
      <c r="AG1158" s="490"/>
      <c r="AH1158" s="490"/>
      <c r="AI1158" s="490"/>
      <c r="AJ1158" s="490"/>
      <c r="AK1158" s="490"/>
      <c r="AL1158" s="490"/>
      <c r="AM1158" s="490"/>
      <c r="AN1158" s="490"/>
      <c r="AO1158" s="490"/>
      <c r="AP1158" s="490"/>
      <c r="AQ1158" s="490"/>
      <c r="AR1158" s="490"/>
      <c r="AS1158" s="490"/>
      <c r="AT1158" s="490"/>
      <c r="AU1158" s="490"/>
      <c r="AV1158" s="490"/>
      <c r="AW1158" s="490"/>
      <c r="AX1158" s="490"/>
      <c r="AY1158" s="490"/>
      <c r="AZ1158" s="490"/>
      <c r="BA1158" s="490"/>
      <c r="BB1158" s="490"/>
    </row>
    <row r="1159" spans="1:54" customFormat="1" ht="29.25" hidden="1" customHeight="1" thickBot="1">
      <c r="A1159" s="564"/>
      <c r="B1159" s="561" t="s">
        <v>444</v>
      </c>
      <c r="C1159" s="565"/>
      <c r="D1159" s="575" t="s">
        <v>445</v>
      </c>
      <c r="E1159" s="567"/>
      <c r="F1159" s="555" t="s">
        <v>272</v>
      </c>
      <c r="G1159" s="570">
        <v>2</v>
      </c>
      <c r="H1159" s="570">
        <v>4</v>
      </c>
      <c r="I1159" s="727" t="s">
        <v>410</v>
      </c>
      <c r="J1159" s="570">
        <v>4</v>
      </c>
      <c r="K1159" s="569" t="s">
        <v>328</v>
      </c>
      <c r="L1159" s="569" t="s">
        <v>256</v>
      </c>
      <c r="M1159" s="564">
        <v>0</v>
      </c>
      <c r="N1159" s="564">
        <v>0</v>
      </c>
      <c r="O1159" s="564">
        <v>0</v>
      </c>
      <c r="P1159" s="564">
        <v>0</v>
      </c>
      <c r="Q1159" s="564">
        <v>0</v>
      </c>
      <c r="R1159" s="549">
        <f t="shared" si="63"/>
        <v>0</v>
      </c>
      <c r="S1159" s="569"/>
      <c r="T1159" s="569"/>
      <c r="U1159" s="569"/>
      <c r="V1159" s="569"/>
      <c r="W1159" s="569"/>
      <c r="X1159" s="569"/>
      <c r="Y1159" s="549"/>
      <c r="Z1159" s="549"/>
      <c r="AA1159" s="549"/>
      <c r="AB1159" s="549"/>
      <c r="AC1159" s="549"/>
      <c r="AD1159" s="549"/>
      <c r="AE1159" s="490"/>
      <c r="AF1159" s="490"/>
      <c r="AG1159" s="490"/>
      <c r="AH1159" s="490"/>
      <c r="AI1159" s="490"/>
      <c r="AJ1159" s="490"/>
      <c r="AK1159" s="490"/>
      <c r="AL1159" s="490"/>
      <c r="AM1159" s="490"/>
      <c r="AN1159" s="490"/>
      <c r="AO1159" s="490"/>
      <c r="AP1159" s="490"/>
      <c r="AQ1159" s="490"/>
      <c r="AR1159" s="490"/>
      <c r="AS1159" s="490"/>
      <c r="AT1159" s="490"/>
      <c r="AU1159" s="490"/>
      <c r="AV1159" s="490"/>
      <c r="AW1159" s="490"/>
      <c r="AX1159" s="490"/>
      <c r="AY1159" s="490"/>
      <c r="AZ1159" s="490"/>
      <c r="BA1159" s="490"/>
      <c r="BB1159" s="490"/>
    </row>
    <row r="1160" spans="1:54" customFormat="1" ht="15" hidden="1" customHeight="1" thickBot="1">
      <c r="A1160" s="564"/>
      <c r="B1160" s="561" t="s">
        <v>446</v>
      </c>
      <c r="C1160" s="565"/>
      <c r="D1160" s="574" t="s">
        <v>271</v>
      </c>
      <c r="E1160" s="567"/>
      <c r="F1160" s="555" t="s">
        <v>272</v>
      </c>
      <c r="G1160" s="570">
        <v>3</v>
      </c>
      <c r="H1160" s="570">
        <v>5</v>
      </c>
      <c r="I1160" s="727" t="s">
        <v>410</v>
      </c>
      <c r="J1160" s="570">
        <v>4</v>
      </c>
      <c r="K1160" s="584" t="s">
        <v>328</v>
      </c>
      <c r="L1160" s="569" t="s">
        <v>256</v>
      </c>
      <c r="M1160" s="564">
        <v>0</v>
      </c>
      <c r="N1160" s="564">
        <v>0</v>
      </c>
      <c r="O1160" s="564">
        <v>0</v>
      </c>
      <c r="P1160" s="564">
        <v>0</v>
      </c>
      <c r="Q1160" s="564">
        <v>0</v>
      </c>
      <c r="R1160" s="549">
        <f t="shared" si="63"/>
        <v>0</v>
      </c>
      <c r="S1160" s="569"/>
      <c r="T1160" s="569"/>
      <c r="U1160" s="569"/>
      <c r="V1160" s="569"/>
      <c r="W1160" s="569"/>
      <c r="X1160" s="569"/>
      <c r="Y1160" s="549"/>
      <c r="Z1160" s="549"/>
      <c r="AA1160" s="549"/>
      <c r="AB1160" s="549"/>
      <c r="AC1160" s="549"/>
      <c r="AD1160" s="549"/>
      <c r="AE1160" s="490"/>
      <c r="AF1160" s="490"/>
      <c r="AG1160" s="490"/>
      <c r="AH1160" s="490"/>
      <c r="AI1160" s="490"/>
      <c r="AJ1160" s="490"/>
      <c r="AK1160" s="490"/>
      <c r="AL1160" s="490"/>
      <c r="AM1160" s="490"/>
      <c r="AN1160" s="490"/>
      <c r="AO1160" s="490"/>
      <c r="AP1160" s="490"/>
      <c r="AQ1160" s="490"/>
      <c r="AR1160" s="490"/>
      <c r="AS1160" s="490"/>
      <c r="AT1160" s="490"/>
      <c r="AU1160" s="490"/>
      <c r="AV1160" s="490"/>
      <c r="AW1160" s="490"/>
      <c r="AX1160" s="490"/>
      <c r="AY1160" s="490"/>
      <c r="AZ1160" s="490"/>
      <c r="BA1160" s="490"/>
      <c r="BB1160" s="490"/>
    </row>
    <row r="1161" spans="1:54" customFormat="1" ht="17.25" hidden="1" customHeight="1" thickBot="1">
      <c r="A1161" s="564"/>
      <c r="B1161" s="561" t="s">
        <v>447</v>
      </c>
      <c r="C1161" s="565"/>
      <c r="D1161" s="575"/>
      <c r="E1161" s="567"/>
      <c r="F1161" s="555" t="s">
        <v>272</v>
      </c>
      <c r="G1161" s="570">
        <v>2</v>
      </c>
      <c r="H1161" s="570">
        <v>7</v>
      </c>
      <c r="I1161" s="727" t="s">
        <v>410</v>
      </c>
      <c r="J1161" s="570">
        <v>4</v>
      </c>
      <c r="K1161" s="569" t="s">
        <v>328</v>
      </c>
      <c r="L1161" s="569" t="s">
        <v>256</v>
      </c>
      <c r="M1161" s="564">
        <v>0</v>
      </c>
      <c r="N1161" s="562">
        <v>0</v>
      </c>
      <c r="O1161" s="564">
        <v>0</v>
      </c>
      <c r="P1161" s="562">
        <v>0</v>
      </c>
      <c r="Q1161" s="564">
        <v>0</v>
      </c>
      <c r="R1161" s="549">
        <f t="shared" si="63"/>
        <v>0</v>
      </c>
      <c r="S1161" s="569"/>
      <c r="T1161" s="569"/>
      <c r="U1161" s="569"/>
      <c r="V1161" s="569"/>
      <c r="W1161" s="569"/>
      <c r="X1161" s="569"/>
      <c r="Y1161" s="549"/>
      <c r="Z1161" s="549"/>
      <c r="AA1161" s="549"/>
      <c r="AB1161" s="549"/>
      <c r="AC1161" s="549"/>
      <c r="AD1161" s="549"/>
      <c r="AE1161" s="490"/>
      <c r="AF1161" s="490"/>
      <c r="AG1161" s="490"/>
      <c r="AH1161" s="490"/>
      <c r="AI1161" s="490"/>
      <c r="AJ1161" s="490"/>
      <c r="AK1161" s="490"/>
      <c r="AL1161" s="490"/>
      <c r="AM1161" s="490"/>
      <c r="AN1161" s="490"/>
      <c r="AO1161" s="490"/>
      <c r="AP1161" s="490"/>
      <c r="AQ1161" s="490"/>
      <c r="AR1161" s="490"/>
      <c r="AS1161" s="490"/>
      <c r="AT1161" s="490"/>
      <c r="AU1161" s="490"/>
      <c r="AV1161" s="490"/>
      <c r="AW1161" s="490"/>
      <c r="AX1161" s="490"/>
      <c r="AY1161" s="490"/>
      <c r="AZ1161" s="490"/>
      <c r="BA1161" s="490"/>
      <c r="BB1161" s="490"/>
    </row>
    <row r="1162" spans="1:54" customFormat="1" ht="15" hidden="1" customHeight="1" thickBot="1">
      <c r="A1162" s="564"/>
      <c r="B1162" s="561" t="s">
        <v>448</v>
      </c>
      <c r="C1162" s="565"/>
      <c r="D1162" s="574" t="s">
        <v>423</v>
      </c>
      <c r="E1162" s="567"/>
      <c r="F1162" s="555" t="s">
        <v>272</v>
      </c>
      <c r="G1162" s="570">
        <v>4</v>
      </c>
      <c r="H1162" s="570">
        <v>4</v>
      </c>
      <c r="I1162" s="727" t="s">
        <v>410</v>
      </c>
      <c r="J1162" s="570">
        <v>4</v>
      </c>
      <c r="K1162" s="569" t="s">
        <v>328</v>
      </c>
      <c r="L1162" s="569" t="s">
        <v>256</v>
      </c>
      <c r="M1162" s="564">
        <v>0</v>
      </c>
      <c r="N1162" s="564">
        <v>0</v>
      </c>
      <c r="O1162" s="564">
        <v>0</v>
      </c>
      <c r="P1162" s="564">
        <v>0</v>
      </c>
      <c r="Q1162" s="564">
        <v>0</v>
      </c>
      <c r="R1162" s="549">
        <f t="shared" si="63"/>
        <v>0</v>
      </c>
      <c r="S1162" s="569"/>
      <c r="T1162" s="569"/>
      <c r="U1162" s="569"/>
      <c r="V1162" s="569"/>
      <c r="W1162" s="569"/>
      <c r="X1162" s="569"/>
      <c r="Y1162" s="549"/>
      <c r="Z1162" s="549"/>
      <c r="AA1162" s="549"/>
      <c r="AB1162" s="549"/>
      <c r="AC1162" s="549"/>
      <c r="AD1162" s="549"/>
      <c r="AE1162" s="490"/>
      <c r="AF1162" s="490"/>
      <c r="AG1162" s="490"/>
      <c r="AH1162" s="490"/>
      <c r="AI1162" s="490"/>
      <c r="AJ1162" s="490"/>
      <c r="AK1162" s="490"/>
      <c r="AL1162" s="490"/>
      <c r="AM1162" s="490"/>
      <c r="AN1162" s="490"/>
      <c r="AO1162" s="490"/>
      <c r="AP1162" s="490"/>
      <c r="AQ1162" s="490"/>
      <c r="AR1162" s="490"/>
      <c r="AS1162" s="490"/>
      <c r="AT1162" s="490"/>
      <c r="AU1162" s="490"/>
      <c r="AV1162" s="490"/>
      <c r="AW1162" s="490"/>
      <c r="AX1162" s="490"/>
      <c r="AY1162" s="490"/>
      <c r="AZ1162" s="490"/>
      <c r="BA1162" s="490"/>
      <c r="BB1162" s="490"/>
    </row>
    <row r="1163" spans="1:54" customFormat="1" ht="29.25" hidden="1" customHeight="1" thickBot="1">
      <c r="A1163" s="582"/>
      <c r="B1163" s="561" t="s">
        <v>449</v>
      </c>
      <c r="C1163" s="565"/>
      <c r="D1163" s="574" t="s">
        <v>450</v>
      </c>
      <c r="E1163" s="567"/>
      <c r="F1163" s="555" t="s">
        <v>272</v>
      </c>
      <c r="G1163" s="570">
        <v>2</v>
      </c>
      <c r="H1163" s="570">
        <v>7</v>
      </c>
      <c r="I1163" s="727" t="s">
        <v>410</v>
      </c>
      <c r="J1163" s="570">
        <v>5</v>
      </c>
      <c r="K1163" s="569" t="s">
        <v>328</v>
      </c>
      <c r="L1163" s="569" t="s">
        <v>256</v>
      </c>
      <c r="M1163" s="564">
        <v>0</v>
      </c>
      <c r="N1163" s="564">
        <v>0</v>
      </c>
      <c r="O1163" s="564">
        <v>0</v>
      </c>
      <c r="P1163" s="564">
        <v>0</v>
      </c>
      <c r="Q1163" s="564">
        <v>0</v>
      </c>
      <c r="R1163" s="549">
        <f t="shared" si="63"/>
        <v>0</v>
      </c>
      <c r="S1163" s="569"/>
      <c r="T1163" s="569"/>
      <c r="U1163" s="569"/>
      <c r="V1163" s="569"/>
      <c r="W1163" s="569"/>
      <c r="X1163" s="569"/>
      <c r="Y1163" s="549"/>
      <c r="Z1163" s="549"/>
      <c r="AA1163" s="549"/>
      <c r="AB1163" s="549"/>
      <c r="AC1163" s="549"/>
      <c r="AD1163" s="549"/>
      <c r="AE1163" s="490"/>
      <c r="AF1163" s="490"/>
      <c r="AG1163" s="490"/>
      <c r="AH1163" s="490"/>
      <c r="AI1163" s="490"/>
      <c r="AJ1163" s="490"/>
      <c r="AK1163" s="490"/>
      <c r="AL1163" s="490"/>
      <c r="AM1163" s="490"/>
      <c r="AN1163" s="490"/>
      <c r="AO1163" s="490"/>
      <c r="AP1163" s="490"/>
      <c r="AQ1163" s="490"/>
      <c r="AR1163" s="490"/>
      <c r="AS1163" s="490"/>
      <c r="AT1163" s="490"/>
      <c r="AU1163" s="490"/>
      <c r="AV1163" s="490"/>
      <c r="AW1163" s="490"/>
      <c r="AX1163" s="490"/>
      <c r="AY1163" s="490"/>
      <c r="AZ1163" s="490"/>
      <c r="BA1163" s="490"/>
      <c r="BB1163" s="490"/>
    </row>
    <row r="1164" spans="1:54" customFormat="1" ht="29.25" hidden="1" customHeight="1" thickBot="1">
      <c r="A1164" s="564"/>
      <c r="B1164" s="561" t="s">
        <v>451</v>
      </c>
      <c r="C1164" s="565"/>
      <c r="D1164" s="574" t="s">
        <v>452</v>
      </c>
      <c r="E1164" s="567"/>
      <c r="F1164" s="555" t="s">
        <v>272</v>
      </c>
      <c r="G1164" s="570">
        <v>4</v>
      </c>
      <c r="H1164" s="570">
        <v>4</v>
      </c>
      <c r="I1164" s="727" t="s">
        <v>410</v>
      </c>
      <c r="J1164" s="570">
        <v>5</v>
      </c>
      <c r="K1164" s="569" t="s">
        <v>328</v>
      </c>
      <c r="L1164" s="569" t="s">
        <v>256</v>
      </c>
      <c r="M1164" s="564">
        <v>0</v>
      </c>
      <c r="N1164" s="562">
        <v>0</v>
      </c>
      <c r="O1164" s="564">
        <v>0</v>
      </c>
      <c r="P1164" s="564">
        <v>0</v>
      </c>
      <c r="Q1164" s="564">
        <v>0</v>
      </c>
      <c r="R1164" s="549">
        <f t="shared" si="63"/>
        <v>0</v>
      </c>
      <c r="S1164" s="569"/>
      <c r="T1164" s="569"/>
      <c r="U1164" s="569"/>
      <c r="V1164" s="569"/>
      <c r="W1164" s="569"/>
      <c r="X1164" s="569"/>
      <c r="Y1164" s="549"/>
      <c r="Z1164" s="549"/>
      <c r="AA1164" s="549"/>
      <c r="AB1164" s="549"/>
      <c r="AC1164" s="549"/>
      <c r="AD1164" s="549"/>
      <c r="AE1164" s="490"/>
      <c r="AF1164" s="490"/>
      <c r="AG1164" s="490"/>
      <c r="AH1164" s="490"/>
      <c r="AI1164" s="490"/>
      <c r="AJ1164" s="490"/>
      <c r="AK1164" s="490"/>
      <c r="AL1164" s="490"/>
      <c r="AM1164" s="490"/>
      <c r="AN1164" s="490"/>
      <c r="AO1164" s="490"/>
      <c r="AP1164" s="490"/>
      <c r="AQ1164" s="490"/>
      <c r="AR1164" s="490"/>
      <c r="AS1164" s="490"/>
      <c r="AT1164" s="490"/>
      <c r="AU1164" s="490"/>
      <c r="AV1164" s="490"/>
      <c r="AW1164" s="490"/>
      <c r="AX1164" s="490"/>
      <c r="AY1164" s="490"/>
      <c r="AZ1164" s="490"/>
      <c r="BA1164" s="490"/>
      <c r="BB1164" s="490"/>
    </row>
    <row r="1165" spans="1:54" customFormat="1" ht="29.25" hidden="1" customHeight="1" thickBot="1">
      <c r="A1165" s="582"/>
      <c r="B1165" s="561" t="s">
        <v>453</v>
      </c>
      <c r="C1165" s="565"/>
      <c r="D1165" s="574" t="s">
        <v>454</v>
      </c>
      <c r="E1165" s="567"/>
      <c r="F1165" s="555" t="s">
        <v>272</v>
      </c>
      <c r="G1165" s="570">
        <v>4</v>
      </c>
      <c r="H1165" s="570">
        <v>5</v>
      </c>
      <c r="I1165" s="727" t="s">
        <v>410</v>
      </c>
      <c r="J1165" s="570">
        <v>5</v>
      </c>
      <c r="K1165" s="569" t="s">
        <v>328</v>
      </c>
      <c r="L1165" s="569" t="s">
        <v>256</v>
      </c>
      <c r="M1165" s="564">
        <v>0</v>
      </c>
      <c r="N1165" s="564">
        <v>0</v>
      </c>
      <c r="O1165" s="564">
        <v>0</v>
      </c>
      <c r="P1165" s="564">
        <v>0</v>
      </c>
      <c r="Q1165" s="564">
        <v>0</v>
      </c>
      <c r="R1165" s="549">
        <f t="shared" si="63"/>
        <v>0</v>
      </c>
      <c r="S1165" s="569"/>
      <c r="T1165" s="569"/>
      <c r="U1165" s="569"/>
      <c r="V1165" s="569"/>
      <c r="W1165" s="569"/>
      <c r="X1165" s="569"/>
      <c r="Y1165" s="549"/>
      <c r="Z1165" s="549"/>
      <c r="AA1165" s="549"/>
      <c r="AB1165" s="549"/>
      <c r="AC1165" s="549"/>
      <c r="AD1165" s="549"/>
      <c r="AE1165" s="490"/>
      <c r="AF1165" s="490"/>
      <c r="AG1165" s="490"/>
      <c r="AH1165" s="490"/>
      <c r="AI1165" s="490"/>
      <c r="AJ1165" s="490"/>
      <c r="AK1165" s="490"/>
      <c r="AL1165" s="490"/>
      <c r="AM1165" s="490"/>
      <c r="AN1165" s="490"/>
      <c r="AO1165" s="490"/>
      <c r="AP1165" s="490"/>
      <c r="AQ1165" s="490"/>
      <c r="AR1165" s="490"/>
      <c r="AS1165" s="490"/>
      <c r="AT1165" s="490"/>
      <c r="AU1165" s="490"/>
      <c r="AV1165" s="490"/>
      <c r="AW1165" s="490"/>
      <c r="AX1165" s="490"/>
      <c r="AY1165" s="490"/>
      <c r="AZ1165" s="490"/>
      <c r="BA1165" s="490"/>
      <c r="BB1165" s="490"/>
    </row>
    <row r="1166" spans="1:54" customFormat="1" ht="29.25" hidden="1" customHeight="1" thickBot="1">
      <c r="A1166" s="582"/>
      <c r="B1166" s="561" t="s">
        <v>455</v>
      </c>
      <c r="C1166" s="565"/>
      <c r="D1166" s="574" t="s">
        <v>456</v>
      </c>
      <c r="E1166" s="567"/>
      <c r="F1166" s="555" t="s">
        <v>272</v>
      </c>
      <c r="G1166" s="570">
        <v>4</v>
      </c>
      <c r="H1166" s="570">
        <v>4</v>
      </c>
      <c r="I1166" s="727" t="s">
        <v>410</v>
      </c>
      <c r="J1166" s="570">
        <v>5</v>
      </c>
      <c r="K1166" s="584" t="s">
        <v>457</v>
      </c>
      <c r="L1166" s="558" t="s">
        <v>256</v>
      </c>
      <c r="M1166" s="564">
        <v>0</v>
      </c>
      <c r="N1166" s="564">
        <v>0</v>
      </c>
      <c r="O1166" s="564">
        <v>0</v>
      </c>
      <c r="P1166" s="564">
        <v>0</v>
      </c>
      <c r="Q1166" s="564">
        <v>0</v>
      </c>
      <c r="R1166" s="549">
        <f t="shared" si="63"/>
        <v>0</v>
      </c>
      <c r="S1166" s="558"/>
      <c r="T1166" s="558"/>
      <c r="U1166" s="558"/>
      <c r="V1166" s="558"/>
      <c r="W1166" s="558"/>
      <c r="X1166" s="558"/>
      <c r="Y1166" s="549"/>
      <c r="Z1166" s="549"/>
      <c r="AA1166" s="549"/>
      <c r="AB1166" s="549"/>
      <c r="AC1166" s="549"/>
      <c r="AD1166" s="549"/>
      <c r="AE1166" s="490"/>
      <c r="AF1166" s="490"/>
      <c r="AG1166" s="490"/>
      <c r="AH1166" s="490"/>
      <c r="AI1166" s="490"/>
      <c r="AJ1166" s="490"/>
      <c r="AK1166" s="490"/>
      <c r="AL1166" s="490"/>
      <c r="AM1166" s="490"/>
      <c r="AN1166" s="490"/>
      <c r="AO1166" s="490"/>
      <c r="AP1166" s="490"/>
      <c r="AQ1166" s="490"/>
      <c r="AR1166" s="490"/>
      <c r="AS1166" s="490"/>
      <c r="AT1166" s="490"/>
      <c r="AU1166" s="490"/>
      <c r="AV1166" s="490"/>
      <c r="AW1166" s="490"/>
      <c r="AX1166" s="490"/>
      <c r="AY1166" s="490"/>
      <c r="AZ1166" s="490"/>
      <c r="BA1166" s="490"/>
      <c r="BB1166" s="490"/>
    </row>
    <row r="1167" spans="1:54" customFormat="1" ht="15" hidden="1" customHeight="1" thickBot="1">
      <c r="A1167" s="564"/>
      <c r="B1167" s="561" t="s">
        <v>458</v>
      </c>
      <c r="C1167" s="565"/>
      <c r="D1167" s="574" t="s">
        <v>271</v>
      </c>
      <c r="E1167" s="567"/>
      <c r="F1167" s="555" t="s">
        <v>272</v>
      </c>
      <c r="G1167" s="570">
        <v>5</v>
      </c>
      <c r="H1167" s="570">
        <v>4</v>
      </c>
      <c r="I1167" s="727" t="s">
        <v>410</v>
      </c>
      <c r="J1167" s="570">
        <v>5</v>
      </c>
      <c r="K1167" s="551" t="s">
        <v>328</v>
      </c>
      <c r="L1167" s="569" t="s">
        <v>256</v>
      </c>
      <c r="M1167" s="564">
        <v>0</v>
      </c>
      <c r="N1167" s="564">
        <v>0</v>
      </c>
      <c r="O1167" s="564">
        <v>0</v>
      </c>
      <c r="P1167" s="564">
        <v>0</v>
      </c>
      <c r="Q1167" s="564">
        <v>0</v>
      </c>
      <c r="R1167" s="549">
        <f t="shared" si="63"/>
        <v>0</v>
      </c>
      <c r="S1167" s="569"/>
      <c r="T1167" s="569"/>
      <c r="U1167" s="569"/>
      <c r="V1167" s="569"/>
      <c r="W1167" s="569"/>
      <c r="X1167" s="569"/>
      <c r="Y1167" s="549"/>
      <c r="Z1167" s="549"/>
      <c r="AA1167" s="549"/>
      <c r="AB1167" s="549"/>
      <c r="AC1167" s="549"/>
      <c r="AD1167" s="549"/>
      <c r="AE1167" s="490"/>
      <c r="AF1167" s="490"/>
      <c r="AG1167" s="490"/>
      <c r="AH1167" s="490"/>
      <c r="AI1167" s="490"/>
      <c r="AJ1167" s="490"/>
      <c r="AK1167" s="490"/>
      <c r="AL1167" s="490"/>
      <c r="AM1167" s="490"/>
      <c r="AN1167" s="490"/>
      <c r="AO1167" s="490"/>
      <c r="AP1167" s="490"/>
      <c r="AQ1167" s="490"/>
      <c r="AR1167" s="490"/>
      <c r="AS1167" s="490"/>
      <c r="AT1167" s="490"/>
      <c r="AU1167" s="490"/>
      <c r="AV1167" s="490"/>
      <c r="AW1167" s="490"/>
      <c r="AX1167" s="490"/>
      <c r="AY1167" s="490"/>
      <c r="AZ1167" s="490"/>
      <c r="BA1167" s="490"/>
      <c r="BB1167" s="490"/>
    </row>
    <row r="1168" spans="1:54" customFormat="1" ht="29.25" hidden="1" customHeight="1" thickBot="1">
      <c r="A1168" s="564"/>
      <c r="B1168" s="561" t="s">
        <v>459</v>
      </c>
      <c r="C1168" s="583"/>
      <c r="D1168" s="574" t="s">
        <v>460</v>
      </c>
      <c r="E1168" s="567"/>
      <c r="F1168" s="555" t="s">
        <v>272</v>
      </c>
      <c r="G1168" s="570">
        <v>4</v>
      </c>
      <c r="H1168" s="570">
        <v>2</v>
      </c>
      <c r="I1168" s="727" t="s">
        <v>410</v>
      </c>
      <c r="J1168" s="570">
        <v>5</v>
      </c>
      <c r="K1168" s="569" t="s">
        <v>328</v>
      </c>
      <c r="L1168" s="569" t="s">
        <v>256</v>
      </c>
      <c r="M1168" s="564">
        <v>0</v>
      </c>
      <c r="N1168" s="562">
        <v>0</v>
      </c>
      <c r="O1168" s="564">
        <v>0</v>
      </c>
      <c r="P1168" s="564">
        <v>0</v>
      </c>
      <c r="Q1168" s="564">
        <v>0</v>
      </c>
      <c r="R1168" s="549">
        <f t="shared" si="63"/>
        <v>0</v>
      </c>
      <c r="S1168" s="569"/>
      <c r="T1168" s="569"/>
      <c r="U1168" s="569"/>
      <c r="V1168" s="569"/>
      <c r="W1168" s="569"/>
      <c r="X1168" s="569"/>
      <c r="Y1168" s="549"/>
      <c r="Z1168" s="549"/>
      <c r="AA1168" s="549"/>
      <c r="AB1168" s="549"/>
      <c r="AC1168" s="549"/>
      <c r="AD1168" s="549"/>
      <c r="AE1168" s="490"/>
      <c r="AF1168" s="490"/>
      <c r="AG1168" s="490"/>
      <c r="AH1168" s="490"/>
      <c r="AI1168" s="490"/>
      <c r="AJ1168" s="490"/>
      <c r="AK1168" s="490"/>
      <c r="AL1168" s="490"/>
      <c r="AM1168" s="490"/>
      <c r="AN1168" s="490"/>
      <c r="AO1168" s="490"/>
      <c r="AP1168" s="490"/>
      <c r="AQ1168" s="490"/>
      <c r="AR1168" s="490"/>
      <c r="AS1168" s="490"/>
      <c r="AT1168" s="490"/>
      <c r="AU1168" s="490"/>
      <c r="AV1168" s="490"/>
      <c r="AW1168" s="490"/>
      <c r="AX1168" s="490"/>
      <c r="AY1168" s="490"/>
      <c r="AZ1168" s="490"/>
      <c r="BA1168" s="490"/>
      <c r="BB1168" s="490"/>
    </row>
    <row r="1169" spans="1:54" customFormat="1" ht="43.5" hidden="1" customHeight="1" thickBot="1">
      <c r="A1169" s="582"/>
      <c r="B1169" s="561" t="s">
        <v>461</v>
      </c>
      <c r="C1169" s="565"/>
      <c r="D1169" s="574" t="s">
        <v>462</v>
      </c>
      <c r="E1169" s="567"/>
      <c r="F1169" s="555" t="s">
        <v>272</v>
      </c>
      <c r="G1169" s="570">
        <v>4</v>
      </c>
      <c r="H1169" s="570">
        <v>4</v>
      </c>
      <c r="I1169" s="727" t="s">
        <v>410</v>
      </c>
      <c r="J1169" s="570">
        <v>5</v>
      </c>
      <c r="K1169" s="569" t="s">
        <v>328</v>
      </c>
      <c r="L1169" s="569" t="s">
        <v>256</v>
      </c>
      <c r="M1169" s="564">
        <v>0</v>
      </c>
      <c r="N1169" s="564">
        <v>0</v>
      </c>
      <c r="O1169" s="564">
        <v>0</v>
      </c>
      <c r="P1169" s="564">
        <v>0</v>
      </c>
      <c r="Q1169" s="564">
        <v>0</v>
      </c>
      <c r="R1169" s="549">
        <f t="shared" si="63"/>
        <v>0</v>
      </c>
      <c r="S1169" s="569"/>
      <c r="T1169" s="569"/>
      <c r="U1169" s="569"/>
      <c r="V1169" s="569"/>
      <c r="W1169" s="569"/>
      <c r="X1169" s="569"/>
      <c r="Y1169" s="549"/>
      <c r="Z1169" s="549"/>
      <c r="AA1169" s="549"/>
      <c r="AB1169" s="549"/>
      <c r="AC1169" s="549"/>
      <c r="AD1169" s="549"/>
      <c r="AE1169" s="490"/>
      <c r="AF1169" s="490"/>
      <c r="AG1169" s="490"/>
      <c r="AH1169" s="490"/>
      <c r="AI1169" s="490"/>
      <c r="AJ1169" s="490"/>
      <c r="AK1169" s="490"/>
      <c r="AL1169" s="490"/>
      <c r="AM1169" s="490"/>
      <c r="AN1169" s="490"/>
      <c r="AO1169" s="490"/>
      <c r="AP1169" s="490"/>
      <c r="AQ1169" s="490"/>
      <c r="AR1169" s="490"/>
      <c r="AS1169" s="490"/>
      <c r="AT1169" s="490"/>
      <c r="AU1169" s="490"/>
      <c r="AV1169" s="490"/>
      <c r="AW1169" s="490"/>
      <c r="AX1169" s="490"/>
      <c r="AY1169" s="490"/>
      <c r="AZ1169" s="490"/>
      <c r="BA1169" s="490"/>
      <c r="BB1169" s="490"/>
    </row>
    <row r="1170" spans="1:54" customFormat="1" ht="15" hidden="1" customHeight="1" thickBot="1">
      <c r="A1170" s="564"/>
      <c r="B1170" s="561" t="s">
        <v>463</v>
      </c>
      <c r="C1170" s="565"/>
      <c r="D1170" s="574" t="s">
        <v>423</v>
      </c>
      <c r="E1170" s="567"/>
      <c r="F1170" s="555" t="s">
        <v>272</v>
      </c>
      <c r="G1170" s="570">
        <v>4</v>
      </c>
      <c r="H1170" s="570">
        <v>7</v>
      </c>
      <c r="I1170" s="727" t="s">
        <v>410</v>
      </c>
      <c r="J1170" s="570">
        <v>6</v>
      </c>
      <c r="K1170" s="569" t="s">
        <v>328</v>
      </c>
      <c r="L1170" s="569" t="s">
        <v>256</v>
      </c>
      <c r="M1170" s="564">
        <v>0</v>
      </c>
      <c r="N1170" s="564">
        <v>0</v>
      </c>
      <c r="O1170" s="564">
        <v>0</v>
      </c>
      <c r="P1170" s="564">
        <v>0</v>
      </c>
      <c r="Q1170" s="564">
        <v>0</v>
      </c>
      <c r="R1170" s="549">
        <f t="shared" si="63"/>
        <v>0</v>
      </c>
      <c r="S1170" s="569"/>
      <c r="T1170" s="569"/>
      <c r="U1170" s="569"/>
      <c r="V1170" s="569"/>
      <c r="W1170" s="569"/>
      <c r="X1170" s="569"/>
      <c r="Y1170" s="549"/>
      <c r="Z1170" s="549"/>
      <c r="AA1170" s="549"/>
      <c r="AB1170" s="549"/>
      <c r="AC1170" s="549"/>
      <c r="AD1170" s="549"/>
      <c r="AE1170" s="490"/>
      <c r="AF1170" s="490"/>
      <c r="AG1170" s="490"/>
      <c r="AH1170" s="490"/>
      <c r="AI1170" s="490"/>
      <c r="AJ1170" s="490"/>
      <c r="AK1170" s="490"/>
      <c r="AL1170" s="490"/>
      <c r="AM1170" s="490"/>
      <c r="AN1170" s="490"/>
      <c r="AO1170" s="490"/>
      <c r="AP1170" s="490"/>
      <c r="AQ1170" s="490"/>
      <c r="AR1170" s="490"/>
      <c r="AS1170" s="490"/>
      <c r="AT1170" s="490"/>
      <c r="AU1170" s="490"/>
      <c r="AV1170" s="490"/>
      <c r="AW1170" s="490"/>
      <c r="AX1170" s="490"/>
      <c r="AY1170" s="490"/>
      <c r="AZ1170" s="490"/>
      <c r="BA1170" s="490"/>
      <c r="BB1170" s="490"/>
    </row>
    <row r="1171" spans="1:54" customFormat="1" ht="17.25" hidden="1" customHeight="1" thickBot="1">
      <c r="A1171" s="582"/>
      <c r="B1171" s="561" t="s">
        <v>464</v>
      </c>
      <c r="C1171" s="565"/>
      <c r="D1171" s="574"/>
      <c r="E1171" s="567"/>
      <c r="F1171" s="555" t="s">
        <v>272</v>
      </c>
      <c r="G1171" s="570">
        <v>6</v>
      </c>
      <c r="H1171" s="570">
        <v>7</v>
      </c>
      <c r="I1171" s="727" t="s">
        <v>410</v>
      </c>
      <c r="J1171" s="570">
        <v>6</v>
      </c>
      <c r="K1171" s="569" t="s">
        <v>328</v>
      </c>
      <c r="L1171" s="569" t="s">
        <v>256</v>
      </c>
      <c r="M1171" s="564">
        <v>0</v>
      </c>
      <c r="N1171" s="562">
        <v>0</v>
      </c>
      <c r="O1171" s="564">
        <v>0</v>
      </c>
      <c r="P1171" s="564">
        <v>0</v>
      </c>
      <c r="Q1171" s="564">
        <v>0</v>
      </c>
      <c r="R1171" s="549">
        <f t="shared" si="63"/>
        <v>0</v>
      </c>
      <c r="S1171" s="569"/>
      <c r="T1171" s="569"/>
      <c r="U1171" s="569"/>
      <c r="V1171" s="569"/>
      <c r="W1171" s="569"/>
      <c r="X1171" s="569"/>
      <c r="Y1171" s="549"/>
      <c r="Z1171" s="549"/>
      <c r="AA1171" s="549"/>
      <c r="AB1171" s="549"/>
      <c r="AC1171" s="549"/>
      <c r="AD1171" s="549"/>
      <c r="AE1171" s="490"/>
      <c r="AF1171" s="490"/>
      <c r="AG1171" s="490"/>
      <c r="AH1171" s="490"/>
      <c r="AI1171" s="490"/>
      <c r="AJ1171" s="490"/>
      <c r="AK1171" s="490"/>
      <c r="AL1171" s="490"/>
      <c r="AM1171" s="490"/>
      <c r="AN1171" s="490"/>
      <c r="AO1171" s="490"/>
      <c r="AP1171" s="490"/>
      <c r="AQ1171" s="490"/>
      <c r="AR1171" s="490"/>
      <c r="AS1171" s="490"/>
      <c r="AT1171" s="490"/>
      <c r="AU1171" s="490"/>
      <c r="AV1171" s="490"/>
      <c r="AW1171" s="490"/>
      <c r="AX1171" s="490"/>
      <c r="AY1171" s="490"/>
      <c r="AZ1171" s="490"/>
      <c r="BA1171" s="490"/>
      <c r="BB1171" s="490"/>
    </row>
    <row r="1172" spans="1:54" customFormat="1" ht="15" hidden="1" customHeight="1" thickBot="1">
      <c r="A1172" s="564"/>
      <c r="B1172" s="561" t="s">
        <v>465</v>
      </c>
      <c r="C1172" s="565"/>
      <c r="D1172" s="574" t="s">
        <v>271</v>
      </c>
      <c r="E1172" s="567"/>
      <c r="F1172" s="555" t="s">
        <v>272</v>
      </c>
      <c r="G1172" s="570">
        <v>6</v>
      </c>
      <c r="H1172" s="570">
        <v>5</v>
      </c>
      <c r="I1172" s="727" t="s">
        <v>410</v>
      </c>
      <c r="J1172" s="570">
        <v>6</v>
      </c>
      <c r="K1172" s="584" t="s">
        <v>328</v>
      </c>
      <c r="L1172" s="569" t="s">
        <v>256</v>
      </c>
      <c r="M1172" s="564">
        <v>0</v>
      </c>
      <c r="N1172" s="564">
        <v>0</v>
      </c>
      <c r="O1172" s="564">
        <v>0</v>
      </c>
      <c r="P1172" s="564">
        <v>0</v>
      </c>
      <c r="Q1172" s="564">
        <v>0</v>
      </c>
      <c r="R1172" s="549">
        <f t="shared" ref="R1172:R1203" si="64">SUM(M1172:Q1172)</f>
        <v>0</v>
      </c>
      <c r="S1172" s="569"/>
      <c r="T1172" s="569"/>
      <c r="U1172" s="569"/>
      <c r="V1172" s="569"/>
      <c r="W1172" s="569"/>
      <c r="X1172" s="569"/>
      <c r="Y1172" s="549"/>
      <c r="Z1172" s="549"/>
      <c r="AA1172" s="549"/>
      <c r="AB1172" s="549"/>
      <c r="AC1172" s="549"/>
      <c r="AD1172" s="549"/>
      <c r="AE1172" s="490"/>
      <c r="AF1172" s="490"/>
      <c r="AG1172" s="490"/>
      <c r="AH1172" s="490"/>
      <c r="AI1172" s="490"/>
      <c r="AJ1172" s="490"/>
      <c r="AK1172" s="490"/>
      <c r="AL1172" s="490"/>
      <c r="AM1172" s="490"/>
      <c r="AN1172" s="490"/>
      <c r="AO1172" s="490"/>
      <c r="AP1172" s="490"/>
      <c r="AQ1172" s="490"/>
      <c r="AR1172" s="490"/>
      <c r="AS1172" s="490"/>
      <c r="AT1172" s="490"/>
      <c r="AU1172" s="490"/>
      <c r="AV1172" s="490"/>
      <c r="AW1172" s="490"/>
      <c r="AX1172" s="490"/>
      <c r="AY1172" s="490"/>
      <c r="AZ1172" s="490"/>
      <c r="BA1172" s="490"/>
      <c r="BB1172" s="490"/>
    </row>
    <row r="1173" spans="1:54" customFormat="1" ht="15" hidden="1" customHeight="1" thickBot="1">
      <c r="A1173" s="564"/>
      <c r="B1173" s="561" t="s">
        <v>466</v>
      </c>
      <c r="C1173" s="565"/>
      <c r="D1173" s="574" t="s">
        <v>405</v>
      </c>
      <c r="E1173" s="571"/>
      <c r="F1173" s="555" t="s">
        <v>272</v>
      </c>
      <c r="G1173" s="570">
        <v>5</v>
      </c>
      <c r="H1173" s="570">
        <v>2</v>
      </c>
      <c r="I1173" s="727" t="s">
        <v>410</v>
      </c>
      <c r="J1173" s="570">
        <v>6</v>
      </c>
      <c r="K1173" s="584" t="s">
        <v>328</v>
      </c>
      <c r="L1173" s="569" t="s">
        <v>256</v>
      </c>
      <c r="M1173" s="564">
        <v>0</v>
      </c>
      <c r="N1173" s="564">
        <v>0</v>
      </c>
      <c r="O1173" s="564">
        <v>0</v>
      </c>
      <c r="P1173" s="564">
        <v>0</v>
      </c>
      <c r="Q1173" s="564">
        <v>0</v>
      </c>
      <c r="R1173" s="549">
        <f t="shared" si="64"/>
        <v>0</v>
      </c>
      <c r="S1173" s="569"/>
      <c r="T1173" s="569"/>
      <c r="U1173" s="569"/>
      <c r="V1173" s="569"/>
      <c r="W1173" s="569"/>
      <c r="X1173" s="569"/>
      <c r="Y1173" s="549"/>
      <c r="Z1173" s="549"/>
      <c r="AA1173" s="549"/>
      <c r="AB1173" s="549"/>
      <c r="AC1173" s="549"/>
      <c r="AD1173" s="549"/>
      <c r="AE1173" s="490"/>
      <c r="AF1173" s="490"/>
      <c r="AG1173" s="490"/>
      <c r="AH1173" s="490"/>
      <c r="AI1173" s="490"/>
      <c r="AJ1173" s="490"/>
      <c r="AK1173" s="490"/>
      <c r="AL1173" s="490"/>
      <c r="AM1173" s="490"/>
      <c r="AN1173" s="490"/>
      <c r="AO1173" s="490"/>
      <c r="AP1173" s="490"/>
      <c r="AQ1173" s="490"/>
      <c r="AR1173" s="490"/>
      <c r="AS1173" s="490"/>
      <c r="AT1173" s="490"/>
      <c r="AU1173" s="490"/>
      <c r="AV1173" s="490"/>
      <c r="AW1173" s="490"/>
      <c r="AX1173" s="490"/>
      <c r="AY1173" s="490"/>
      <c r="AZ1173" s="490"/>
      <c r="BA1173" s="490"/>
      <c r="BB1173" s="490"/>
    </row>
    <row r="1174" spans="1:54" customFormat="1" ht="15" hidden="1" customHeight="1" thickBot="1">
      <c r="A1174" s="564"/>
      <c r="B1174" s="561" t="s">
        <v>467</v>
      </c>
      <c r="C1174" s="565"/>
      <c r="D1174" s="574"/>
      <c r="E1174" s="571"/>
      <c r="F1174" s="555" t="s">
        <v>272</v>
      </c>
      <c r="G1174" s="570">
        <v>7</v>
      </c>
      <c r="H1174" s="570">
        <v>7</v>
      </c>
      <c r="I1174" s="727" t="s">
        <v>410</v>
      </c>
      <c r="J1174" s="570">
        <v>7</v>
      </c>
      <c r="K1174" s="584" t="s">
        <v>328</v>
      </c>
      <c r="L1174" s="569" t="s">
        <v>256</v>
      </c>
      <c r="M1174" s="564">
        <v>0</v>
      </c>
      <c r="N1174" s="564">
        <v>0</v>
      </c>
      <c r="O1174" s="564">
        <v>0</v>
      </c>
      <c r="P1174" s="564">
        <v>0</v>
      </c>
      <c r="Q1174" s="564">
        <v>0</v>
      </c>
      <c r="R1174" s="549">
        <f t="shared" si="64"/>
        <v>0</v>
      </c>
      <c r="S1174" s="569"/>
      <c r="T1174" s="569"/>
      <c r="U1174" s="569"/>
      <c r="V1174" s="569"/>
      <c r="W1174" s="569"/>
      <c r="X1174" s="569"/>
      <c r="Y1174" s="549"/>
      <c r="Z1174" s="549"/>
      <c r="AA1174" s="549"/>
      <c r="AB1174" s="549"/>
      <c r="AC1174" s="549"/>
      <c r="AD1174" s="549"/>
      <c r="AE1174" s="490"/>
      <c r="AF1174" s="490"/>
      <c r="AG1174" s="490"/>
      <c r="AH1174" s="490"/>
      <c r="AI1174" s="490"/>
      <c r="AJ1174" s="490"/>
      <c r="AK1174" s="490"/>
      <c r="AL1174" s="490"/>
      <c r="AM1174" s="490"/>
      <c r="AN1174" s="490"/>
      <c r="AO1174" s="490"/>
      <c r="AP1174" s="490"/>
      <c r="AQ1174" s="490"/>
      <c r="AR1174" s="490"/>
      <c r="AS1174" s="490"/>
      <c r="AT1174" s="490"/>
      <c r="AU1174" s="490"/>
      <c r="AV1174" s="490"/>
      <c r="AW1174" s="490"/>
      <c r="AX1174" s="490"/>
      <c r="AY1174" s="490"/>
      <c r="AZ1174" s="490"/>
      <c r="BA1174" s="490"/>
      <c r="BB1174" s="490"/>
    </row>
    <row r="1175" spans="1:54" customFormat="1" ht="29.25" hidden="1" customHeight="1" thickBot="1">
      <c r="A1175" s="564"/>
      <c r="B1175" s="561" t="s">
        <v>468</v>
      </c>
      <c r="C1175" s="565"/>
      <c r="D1175" s="574" t="s">
        <v>469</v>
      </c>
      <c r="E1175" s="571"/>
      <c r="F1175" s="555" t="s">
        <v>272</v>
      </c>
      <c r="G1175" s="570">
        <v>6</v>
      </c>
      <c r="H1175" s="570">
        <v>6</v>
      </c>
      <c r="I1175" s="727" t="s">
        <v>410</v>
      </c>
      <c r="J1175" s="570">
        <v>7</v>
      </c>
      <c r="K1175" s="584" t="s">
        <v>328</v>
      </c>
      <c r="L1175" s="569" t="s">
        <v>256</v>
      </c>
      <c r="M1175" s="564">
        <v>0</v>
      </c>
      <c r="N1175" s="564">
        <v>0</v>
      </c>
      <c r="O1175" s="564">
        <v>0</v>
      </c>
      <c r="P1175" s="564">
        <v>0</v>
      </c>
      <c r="Q1175" s="564">
        <v>0</v>
      </c>
      <c r="R1175" s="549">
        <f t="shared" si="64"/>
        <v>0</v>
      </c>
      <c r="S1175" s="569"/>
      <c r="T1175" s="569"/>
      <c r="U1175" s="569"/>
      <c r="V1175" s="569"/>
      <c r="W1175" s="569"/>
      <c r="X1175" s="569"/>
      <c r="Y1175" s="549"/>
      <c r="Z1175" s="549"/>
      <c r="AA1175" s="549"/>
      <c r="AB1175" s="549"/>
      <c r="AC1175" s="549"/>
      <c r="AD1175" s="549"/>
      <c r="AE1175" s="490"/>
      <c r="AF1175" s="490"/>
      <c r="AG1175" s="490"/>
      <c r="AH1175" s="490"/>
      <c r="AI1175" s="490"/>
      <c r="AJ1175" s="490"/>
      <c r="AK1175" s="490"/>
      <c r="AL1175" s="490"/>
      <c r="AM1175" s="490"/>
      <c r="AN1175" s="490"/>
      <c r="AO1175" s="490"/>
      <c r="AP1175" s="490"/>
      <c r="AQ1175" s="490"/>
      <c r="AR1175" s="490"/>
      <c r="AS1175" s="490"/>
      <c r="AT1175" s="490"/>
      <c r="AU1175" s="490"/>
      <c r="AV1175" s="490"/>
      <c r="AW1175" s="490"/>
      <c r="AX1175" s="490"/>
      <c r="AY1175" s="490"/>
      <c r="AZ1175" s="490"/>
      <c r="BA1175" s="490"/>
      <c r="BB1175" s="490"/>
    </row>
    <row r="1176" spans="1:54" customFormat="1" ht="17.25" hidden="1" customHeight="1" thickBot="1">
      <c r="A1176" s="564"/>
      <c r="B1176" s="561" t="s">
        <v>470</v>
      </c>
      <c r="C1176" s="565"/>
      <c r="D1176" s="574"/>
      <c r="E1176" s="571"/>
      <c r="F1176" s="555" t="s">
        <v>272</v>
      </c>
      <c r="G1176" s="570">
        <v>9</v>
      </c>
      <c r="H1176" s="570">
        <v>5</v>
      </c>
      <c r="I1176" s="727" t="s">
        <v>410</v>
      </c>
      <c r="J1176" s="570">
        <v>7</v>
      </c>
      <c r="K1176" s="584" t="s">
        <v>328</v>
      </c>
      <c r="L1176" s="569" t="s">
        <v>256</v>
      </c>
      <c r="M1176" s="564">
        <v>0</v>
      </c>
      <c r="N1176" s="562">
        <v>0</v>
      </c>
      <c r="O1176" s="564">
        <v>0</v>
      </c>
      <c r="P1176" s="564">
        <v>0</v>
      </c>
      <c r="Q1176" s="564">
        <v>0</v>
      </c>
      <c r="R1176" s="549">
        <f t="shared" si="64"/>
        <v>0</v>
      </c>
      <c r="S1176" s="569"/>
      <c r="T1176" s="569"/>
      <c r="U1176" s="569"/>
      <c r="V1176" s="569"/>
      <c r="W1176" s="569"/>
      <c r="X1176" s="569"/>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90"/>
      <c r="AR1176" s="490"/>
      <c r="AS1176" s="490"/>
      <c r="AT1176" s="490"/>
      <c r="AU1176" s="490"/>
      <c r="AV1176" s="490"/>
      <c r="AW1176" s="490"/>
      <c r="AX1176" s="490"/>
      <c r="AY1176" s="490"/>
      <c r="AZ1176" s="490"/>
      <c r="BA1176" s="490"/>
      <c r="BB1176" s="490"/>
    </row>
    <row r="1177" spans="1:54" customFormat="1" ht="15" hidden="1" customHeight="1" thickBot="1">
      <c r="A1177" s="25">
        <v>1132</v>
      </c>
      <c r="B1177" s="280" t="s">
        <v>485</v>
      </c>
      <c r="C1177" s="165"/>
      <c r="D1177" s="254" t="s">
        <v>486</v>
      </c>
      <c r="E1177" s="127"/>
      <c r="F1177" s="97" t="s">
        <v>253</v>
      </c>
      <c r="G1177" s="112"/>
      <c r="H1177" s="112"/>
      <c r="I1177" s="547" t="s">
        <v>3710</v>
      </c>
      <c r="J1177" s="112">
        <v>4</v>
      </c>
      <c r="K1177" s="48" t="s">
        <v>476</v>
      </c>
      <c r="L1177" s="69" t="s">
        <v>5017</v>
      </c>
      <c r="M1177" s="25">
        <v>0</v>
      </c>
      <c r="N1177" s="25">
        <v>0</v>
      </c>
      <c r="O1177" s="59">
        <v>1</v>
      </c>
      <c r="P1177" s="25">
        <v>0</v>
      </c>
      <c r="Q1177" s="25">
        <v>0</v>
      </c>
      <c r="R1177" s="279">
        <f t="shared" si="64"/>
        <v>1</v>
      </c>
      <c r="S1177" s="69"/>
      <c r="T1177" s="69"/>
      <c r="U1177" s="69"/>
      <c r="V1177" s="69"/>
      <c r="W1177" s="69"/>
      <c r="X1177" s="69"/>
      <c r="Y1177" s="279"/>
      <c r="Z1177" s="279"/>
      <c r="AA1177" s="279"/>
      <c r="AB1177" s="279"/>
      <c r="AC1177" s="279"/>
      <c r="AD1177" s="279"/>
      <c r="AE1177" s="18"/>
    </row>
    <row r="1178" spans="1:54" customFormat="1" ht="15" customHeight="1" thickBot="1">
      <c r="A1178" s="25">
        <v>1143</v>
      </c>
      <c r="B1178" s="100" t="s">
        <v>491</v>
      </c>
      <c r="C1178" s="26"/>
      <c r="D1178" s="254" t="s">
        <v>492</v>
      </c>
      <c r="E1178" s="53"/>
      <c r="F1178" s="28" t="s">
        <v>253</v>
      </c>
      <c r="G1178" s="64"/>
      <c r="H1178" s="64"/>
      <c r="I1178" s="547" t="s">
        <v>3710</v>
      </c>
      <c r="J1178" s="64">
        <v>5</v>
      </c>
      <c r="K1178" s="50" t="s">
        <v>493</v>
      </c>
      <c r="L1178" s="69" t="s">
        <v>6031</v>
      </c>
      <c r="M1178" s="25">
        <v>0</v>
      </c>
      <c r="N1178" s="25">
        <v>0</v>
      </c>
      <c r="O1178" s="25">
        <v>0</v>
      </c>
      <c r="P1178" s="25">
        <v>0</v>
      </c>
      <c r="Q1178" s="59">
        <v>0</v>
      </c>
      <c r="R1178" s="279">
        <f t="shared" si="64"/>
        <v>0</v>
      </c>
      <c r="S1178" s="69"/>
      <c r="T1178" s="69"/>
      <c r="U1178" s="69"/>
      <c r="V1178" s="69"/>
      <c r="W1178" s="69"/>
      <c r="X1178" s="69"/>
      <c r="Y1178" s="279"/>
      <c r="Z1178" s="279"/>
      <c r="AA1178" s="279"/>
      <c r="AB1178" s="279"/>
      <c r="AC1178" s="279"/>
      <c r="AD1178" s="279"/>
      <c r="AE1178" s="18"/>
    </row>
    <row r="1179" spans="1:54" customFormat="1" ht="15" customHeight="1" thickBot="1">
      <c r="A1179" s="25">
        <v>1152</v>
      </c>
      <c r="B1179" s="98" t="s">
        <v>494</v>
      </c>
      <c r="C1179" s="153"/>
      <c r="D1179" s="254" t="s">
        <v>495</v>
      </c>
      <c r="E1179" s="53"/>
      <c r="F1179" s="28" t="s">
        <v>272</v>
      </c>
      <c r="G1179" s="64">
        <v>5</v>
      </c>
      <c r="H1179" s="64">
        <v>5</v>
      </c>
      <c r="I1179" s="547" t="s">
        <v>3710</v>
      </c>
      <c r="J1179" s="64">
        <v>7</v>
      </c>
      <c r="K1179" s="50" t="s">
        <v>493</v>
      </c>
      <c r="L1179" s="69" t="s">
        <v>5042</v>
      </c>
      <c r="M1179" s="25">
        <v>0</v>
      </c>
      <c r="N1179" s="25">
        <v>0</v>
      </c>
      <c r="O1179" s="25">
        <v>0</v>
      </c>
      <c r="P1179" s="25">
        <v>0</v>
      </c>
      <c r="Q1179" s="25">
        <v>0</v>
      </c>
      <c r="R1179" s="279">
        <f t="shared" si="64"/>
        <v>0</v>
      </c>
      <c r="S1179" s="69"/>
      <c r="T1179" s="69"/>
      <c r="U1179" s="69"/>
      <c r="V1179" s="69"/>
      <c r="W1179" s="69"/>
      <c r="X1179" s="69"/>
      <c r="Y1179" s="279"/>
      <c r="Z1179" s="279"/>
      <c r="AA1179" s="279"/>
      <c r="AB1179" s="279"/>
      <c r="AC1179" s="279"/>
      <c r="AD1179" s="279"/>
      <c r="AE1179" s="18"/>
    </row>
    <row r="1180" spans="1:54" customFormat="1" ht="15" customHeight="1" thickBot="1">
      <c r="A1180" s="25">
        <v>1154</v>
      </c>
      <c r="B1180" s="100" t="s">
        <v>496</v>
      </c>
      <c r="C1180" s="26"/>
      <c r="D1180" s="254" t="s">
        <v>497</v>
      </c>
      <c r="E1180" s="53"/>
      <c r="F1180" s="28" t="s">
        <v>272</v>
      </c>
      <c r="G1180" s="64">
        <v>5</v>
      </c>
      <c r="H1180" s="64">
        <v>5</v>
      </c>
      <c r="I1180" s="547" t="s">
        <v>3710</v>
      </c>
      <c r="J1180" s="64">
        <v>7</v>
      </c>
      <c r="K1180" s="50" t="s">
        <v>493</v>
      </c>
      <c r="L1180" s="69" t="s">
        <v>5591</v>
      </c>
      <c r="M1180" s="25">
        <v>0</v>
      </c>
      <c r="N1180" s="111">
        <v>0</v>
      </c>
      <c r="O1180" s="59">
        <v>0</v>
      </c>
      <c r="P1180" s="25">
        <v>0</v>
      </c>
      <c r="Q1180" s="25">
        <v>0</v>
      </c>
      <c r="R1180" s="279">
        <f t="shared" si="64"/>
        <v>0</v>
      </c>
      <c r="S1180" s="69"/>
      <c r="T1180" s="69"/>
      <c r="U1180" s="69"/>
      <c r="V1180" s="69"/>
      <c r="W1180" s="69"/>
      <c r="X1180" s="69"/>
      <c r="Y1180" s="279"/>
      <c r="Z1180" s="279"/>
      <c r="AA1180" s="279"/>
      <c r="AB1180" s="279"/>
      <c r="AC1180" s="279"/>
      <c r="AD1180" s="279"/>
      <c r="AE1180" s="18"/>
    </row>
    <row r="1181" spans="1:54" customFormat="1" ht="15" hidden="1" customHeight="1" thickBot="1">
      <c r="A1181" s="25"/>
      <c r="B1181" s="98" t="s">
        <v>4341</v>
      </c>
      <c r="C1181" s="26"/>
      <c r="D1181" s="254"/>
      <c r="E1181" s="53"/>
      <c r="F1181" s="28"/>
      <c r="G1181" s="64"/>
      <c r="H1181" s="64"/>
      <c r="I1181" s="547" t="s">
        <v>3237</v>
      </c>
      <c r="J1181" s="64">
        <v>8</v>
      </c>
      <c r="K1181" s="68" t="s">
        <v>457</v>
      </c>
      <c r="L1181" s="54" t="s">
        <v>5017</v>
      </c>
      <c r="M1181" s="111">
        <v>0</v>
      </c>
      <c r="N1181" s="60">
        <v>2</v>
      </c>
      <c r="O1181" s="60">
        <v>0</v>
      </c>
      <c r="P1181" s="60">
        <v>0</v>
      </c>
      <c r="Q1181" s="60">
        <v>0</v>
      </c>
      <c r="R1181" s="279"/>
      <c r="S1181" s="54"/>
      <c r="T1181" s="54"/>
      <c r="U1181" s="54"/>
      <c r="V1181" s="54"/>
      <c r="W1181" s="54"/>
      <c r="X1181" s="54"/>
      <c r="Y1181" s="279"/>
      <c r="Z1181" s="279"/>
      <c r="AA1181" s="279"/>
      <c r="AB1181" s="279"/>
      <c r="AC1181" s="279"/>
      <c r="AD1181" s="279"/>
      <c r="AE1181" s="18"/>
    </row>
    <row r="1182" spans="1:54" customFormat="1" ht="15" customHeight="1" thickBot="1">
      <c r="A1182" s="25">
        <v>1157</v>
      </c>
      <c r="B1182" s="480" t="s">
        <v>4624</v>
      </c>
      <c r="C1182" s="153"/>
      <c r="D1182" s="254" t="s">
        <v>498</v>
      </c>
      <c r="E1182" s="53"/>
      <c r="F1182" s="28" t="s">
        <v>272</v>
      </c>
      <c r="G1182" s="64">
        <v>5</v>
      </c>
      <c r="H1182" s="64">
        <v>8</v>
      </c>
      <c r="I1182" s="547" t="s">
        <v>3710</v>
      </c>
      <c r="J1182" s="64">
        <v>9</v>
      </c>
      <c r="K1182" s="58" t="s">
        <v>499</v>
      </c>
      <c r="L1182" s="54" t="s">
        <v>5017</v>
      </c>
      <c r="M1182" s="111">
        <v>0</v>
      </c>
      <c r="N1182" s="111">
        <v>0</v>
      </c>
      <c r="O1182" s="531">
        <v>0</v>
      </c>
      <c r="P1182" s="111">
        <v>0</v>
      </c>
      <c r="Q1182" s="531">
        <v>0</v>
      </c>
      <c r="R1182" s="279">
        <f t="shared" si="64"/>
        <v>0</v>
      </c>
      <c r="S1182" s="54"/>
      <c r="T1182" s="54"/>
      <c r="U1182" s="54"/>
      <c r="V1182" s="54"/>
      <c r="W1182" s="54"/>
      <c r="X1182" s="54"/>
      <c r="Y1182" s="279"/>
      <c r="Z1182" s="279"/>
      <c r="AA1182" s="279"/>
      <c r="AB1182" s="279"/>
      <c r="AC1182" s="279"/>
      <c r="AD1182" s="279"/>
      <c r="AE1182" s="18"/>
    </row>
    <row r="1183" spans="1:54" customFormat="1" ht="15" hidden="1" customHeight="1" thickBot="1">
      <c r="A1183" s="25">
        <v>1107</v>
      </c>
      <c r="B1183" s="524" t="s">
        <v>471</v>
      </c>
      <c r="C1183" s="538"/>
      <c r="D1183" s="476" t="s">
        <v>472</v>
      </c>
      <c r="E1183" s="525"/>
      <c r="F1183" s="526" t="s">
        <v>253</v>
      </c>
      <c r="G1183" s="527"/>
      <c r="H1183" s="527"/>
      <c r="I1183" s="547" t="s">
        <v>3710</v>
      </c>
      <c r="J1183" s="527">
        <v>1</v>
      </c>
      <c r="K1183" s="528" t="s">
        <v>457</v>
      </c>
      <c r="L1183" s="529" t="s">
        <v>5018</v>
      </c>
      <c r="M1183" s="483">
        <v>0</v>
      </c>
      <c r="N1183" s="483">
        <v>0</v>
      </c>
      <c r="O1183" s="483">
        <v>0</v>
      </c>
      <c r="P1183" s="483">
        <v>0</v>
      </c>
      <c r="Q1183" s="483">
        <v>0</v>
      </c>
      <c r="R1183" s="279">
        <f t="shared" ref="R1183:R1192" si="65">SUM(M1183:Q1183)</f>
        <v>0</v>
      </c>
      <c r="S1183" s="529"/>
      <c r="T1183" s="529"/>
      <c r="U1183" s="529"/>
      <c r="V1183" s="529"/>
      <c r="W1183" s="529"/>
      <c r="X1183" s="529"/>
      <c r="Y1183" s="279"/>
      <c r="Z1183" s="279"/>
      <c r="AA1183" s="279"/>
      <c r="AB1183" s="279"/>
      <c r="AC1183" s="279"/>
      <c r="AD1183" s="279"/>
      <c r="AE1183" s="484"/>
      <c r="AF1183" s="475"/>
      <c r="AG1183" s="475"/>
      <c r="AH1183" s="475"/>
      <c r="AI1183" s="475"/>
      <c r="AJ1183" s="475"/>
      <c r="AK1183" s="475"/>
      <c r="AL1183" s="475"/>
      <c r="AM1183" s="475"/>
      <c r="AN1183" s="475"/>
      <c r="AO1183" s="475"/>
      <c r="AP1183" s="475"/>
      <c r="AQ1183" s="475"/>
      <c r="AR1183" s="475"/>
      <c r="AS1183" s="475"/>
      <c r="AT1183" s="475"/>
      <c r="AU1183" s="475"/>
      <c r="AV1183" s="475"/>
      <c r="AW1183" s="475"/>
      <c r="AX1183" s="475"/>
      <c r="AY1183" s="475"/>
      <c r="AZ1183" s="475"/>
      <c r="BA1183" s="475"/>
      <c r="BB1183" s="475"/>
    </row>
    <row r="1184" spans="1:54" customFormat="1" ht="15" hidden="1" customHeight="1" thickBot="1">
      <c r="A1184" s="25">
        <v>1108</v>
      </c>
      <c r="B1184" s="524" t="s">
        <v>474</v>
      </c>
      <c r="C1184" s="538"/>
      <c r="D1184" s="476" t="s">
        <v>475</v>
      </c>
      <c r="E1184" s="525"/>
      <c r="F1184" s="526" t="s">
        <v>253</v>
      </c>
      <c r="G1184" s="527"/>
      <c r="H1184" s="527"/>
      <c r="I1184" s="547" t="s">
        <v>3710</v>
      </c>
      <c r="J1184" s="527">
        <v>1</v>
      </c>
      <c r="K1184" s="530" t="s">
        <v>476</v>
      </c>
      <c r="L1184" s="529" t="s">
        <v>5018</v>
      </c>
      <c r="M1184" s="531">
        <v>0</v>
      </c>
      <c r="N1184" s="531">
        <v>0</v>
      </c>
      <c r="O1184" s="531">
        <v>0</v>
      </c>
      <c r="P1184" s="531">
        <v>0</v>
      </c>
      <c r="Q1184" s="483">
        <v>0</v>
      </c>
      <c r="R1184" s="279">
        <f t="shared" si="65"/>
        <v>0</v>
      </c>
      <c r="S1184" s="529"/>
      <c r="T1184" s="529"/>
      <c r="U1184" s="529"/>
      <c r="V1184" s="529"/>
      <c r="W1184" s="529"/>
      <c r="X1184" s="529"/>
      <c r="Y1184" s="279"/>
      <c r="Z1184" s="279"/>
      <c r="AA1184" s="279"/>
      <c r="AB1184" s="279"/>
      <c r="AC1184" s="279"/>
      <c r="AD1184" s="279"/>
      <c r="AE1184" s="484"/>
      <c r="AF1184" s="475"/>
      <c r="AG1184" s="475"/>
      <c r="AH1184" s="475"/>
      <c r="AI1184" s="475"/>
      <c r="AJ1184" s="475"/>
      <c r="AK1184" s="475"/>
      <c r="AL1184" s="475"/>
      <c r="AM1184" s="475"/>
      <c r="AN1184" s="475"/>
      <c r="AO1184" s="475"/>
      <c r="AP1184" s="475"/>
      <c r="AQ1184" s="475"/>
      <c r="AR1184" s="475"/>
      <c r="AS1184" s="475"/>
      <c r="AT1184" s="475"/>
      <c r="AU1184" s="475"/>
      <c r="AV1184" s="475"/>
      <c r="AW1184" s="475"/>
      <c r="AX1184" s="475"/>
      <c r="AY1184" s="475"/>
      <c r="AZ1184" s="475"/>
      <c r="BA1184" s="475"/>
      <c r="BB1184" s="475"/>
    </row>
    <row r="1185" spans="1:54" customFormat="1" ht="15" hidden="1" customHeight="1" thickBot="1">
      <c r="A1185" s="25">
        <v>1112</v>
      </c>
      <c r="B1185" s="524" t="s">
        <v>53</v>
      </c>
      <c r="C1185" s="538"/>
      <c r="D1185" s="476" t="s">
        <v>477</v>
      </c>
      <c r="E1185" s="532"/>
      <c r="F1185" s="526" t="s">
        <v>253</v>
      </c>
      <c r="G1185" s="527"/>
      <c r="H1185" s="527"/>
      <c r="I1185" s="547" t="s">
        <v>3710</v>
      </c>
      <c r="J1185" s="527">
        <v>2</v>
      </c>
      <c r="K1185" s="528" t="s">
        <v>457</v>
      </c>
      <c r="L1185" s="529" t="s">
        <v>5018</v>
      </c>
      <c r="M1185" s="483">
        <v>0</v>
      </c>
      <c r="N1185" s="483">
        <v>0</v>
      </c>
      <c r="O1185" s="483">
        <v>0</v>
      </c>
      <c r="P1185" s="483">
        <v>0</v>
      </c>
      <c r="Q1185" s="483">
        <v>0</v>
      </c>
      <c r="R1185" s="279">
        <f t="shared" si="65"/>
        <v>0</v>
      </c>
      <c r="S1185" s="529"/>
      <c r="T1185" s="529"/>
      <c r="U1185" s="529"/>
      <c r="V1185" s="529"/>
      <c r="W1185" s="529"/>
      <c r="X1185" s="529"/>
      <c r="Y1185" s="279"/>
      <c r="Z1185" s="279"/>
      <c r="AA1185" s="279"/>
      <c r="AB1185" s="279"/>
      <c r="AC1185" s="279"/>
      <c r="AD1185" s="279"/>
      <c r="AE1185" s="484"/>
      <c r="AF1185" s="475"/>
      <c r="AG1185" s="475"/>
      <c r="AH1185" s="475"/>
      <c r="AI1185" s="475"/>
      <c r="AJ1185" s="475"/>
      <c r="AK1185" s="475"/>
      <c r="AL1185" s="475"/>
      <c r="AM1185" s="475"/>
      <c r="AN1185" s="475"/>
      <c r="AO1185" s="475"/>
      <c r="AP1185" s="475"/>
      <c r="AQ1185" s="475"/>
      <c r="AR1185" s="475"/>
      <c r="AS1185" s="475"/>
      <c r="AT1185" s="475"/>
      <c r="AU1185" s="475"/>
      <c r="AV1185" s="475"/>
      <c r="AW1185" s="475"/>
      <c r="AX1185" s="475"/>
      <c r="AY1185" s="475"/>
      <c r="AZ1185" s="475"/>
      <c r="BA1185" s="475"/>
      <c r="BB1185" s="475"/>
    </row>
    <row r="1186" spans="1:54" customFormat="1" ht="15" hidden="1" customHeight="1" thickBot="1">
      <c r="A1186" s="25">
        <v>1115</v>
      </c>
      <c r="B1186" s="538" t="s">
        <v>478</v>
      </c>
      <c r="C1186" s="538"/>
      <c r="D1186" s="476" t="s">
        <v>479</v>
      </c>
      <c r="E1186" s="532"/>
      <c r="F1186" s="526" t="s">
        <v>253</v>
      </c>
      <c r="G1186" s="527"/>
      <c r="H1186" s="527"/>
      <c r="I1186" s="547" t="s">
        <v>3710</v>
      </c>
      <c r="J1186" s="527">
        <v>2</v>
      </c>
      <c r="K1186" s="528" t="s">
        <v>457</v>
      </c>
      <c r="L1186" s="529" t="s">
        <v>5018</v>
      </c>
      <c r="M1186" s="483">
        <v>0</v>
      </c>
      <c r="N1186" s="483">
        <v>0</v>
      </c>
      <c r="O1186" s="483">
        <v>0</v>
      </c>
      <c r="P1186" s="483">
        <v>0</v>
      </c>
      <c r="Q1186" s="483">
        <v>0</v>
      </c>
      <c r="R1186" s="279">
        <f t="shared" si="65"/>
        <v>0</v>
      </c>
      <c r="S1186" s="529"/>
      <c r="T1186" s="529"/>
      <c r="U1186" s="529"/>
      <c r="V1186" s="529"/>
      <c r="W1186" s="529"/>
      <c r="X1186" s="529"/>
      <c r="Y1186" s="279"/>
      <c r="Z1186" s="279"/>
      <c r="AA1186" s="279"/>
      <c r="AB1186" s="279"/>
      <c r="AC1186" s="279"/>
      <c r="AD1186" s="279"/>
      <c r="AE1186" s="484"/>
      <c r="AF1186" s="475"/>
      <c r="AG1186" s="475"/>
      <c r="AH1186" s="475"/>
      <c r="AI1186" s="475"/>
      <c r="AJ1186" s="475"/>
      <c r="AK1186" s="475"/>
      <c r="AL1186" s="475"/>
      <c r="AM1186" s="475"/>
      <c r="AN1186" s="475"/>
      <c r="AO1186" s="475"/>
      <c r="AP1186" s="475"/>
      <c r="AQ1186" s="475"/>
      <c r="AR1186" s="475"/>
      <c r="AS1186" s="475"/>
      <c r="AT1186" s="475"/>
      <c r="AU1186" s="475"/>
      <c r="AV1186" s="475"/>
      <c r="AW1186" s="475"/>
      <c r="AX1186" s="475"/>
      <c r="AY1186" s="475"/>
      <c r="AZ1186" s="475"/>
      <c r="BA1186" s="475"/>
      <c r="BB1186" s="475"/>
    </row>
    <row r="1187" spans="1:54" customFormat="1" ht="15" hidden="1" customHeight="1" thickBot="1">
      <c r="A1187" s="25">
        <v>1123</v>
      </c>
      <c r="B1187" s="524" t="s">
        <v>480</v>
      </c>
      <c r="C1187" s="538"/>
      <c r="D1187" s="476" t="s">
        <v>481</v>
      </c>
      <c r="E1187" s="525"/>
      <c r="F1187" s="526" t="s">
        <v>253</v>
      </c>
      <c r="G1187" s="527"/>
      <c r="H1187" s="527"/>
      <c r="I1187" s="547" t="s">
        <v>3710</v>
      </c>
      <c r="J1187" s="527">
        <v>3</v>
      </c>
      <c r="K1187" s="528" t="s">
        <v>457</v>
      </c>
      <c r="L1187" s="529" t="s">
        <v>5018</v>
      </c>
      <c r="M1187" s="483">
        <v>0</v>
      </c>
      <c r="N1187" s="483">
        <v>0</v>
      </c>
      <c r="O1187" s="483">
        <v>0</v>
      </c>
      <c r="P1187" s="483">
        <v>0</v>
      </c>
      <c r="Q1187" s="483">
        <v>0</v>
      </c>
      <c r="R1187" s="279">
        <f t="shared" si="65"/>
        <v>0</v>
      </c>
      <c r="S1187" s="529"/>
      <c r="T1187" s="529"/>
      <c r="U1187" s="529"/>
      <c r="V1187" s="529"/>
      <c r="W1187" s="529"/>
      <c r="X1187" s="529"/>
      <c r="Y1187" s="279"/>
      <c r="Z1187" s="279"/>
      <c r="AA1187" s="279"/>
      <c r="AB1187" s="279"/>
      <c r="AC1187" s="279"/>
      <c r="AD1187" s="279"/>
      <c r="AE1187" s="484"/>
      <c r="AF1187" s="475"/>
      <c r="AG1187" s="475"/>
      <c r="AH1187" s="475"/>
      <c r="AI1187" s="475"/>
      <c r="AJ1187" s="475"/>
      <c r="AK1187" s="475"/>
      <c r="AL1187" s="475"/>
      <c r="AM1187" s="475"/>
      <c r="AN1187" s="475"/>
      <c r="AO1187" s="475"/>
      <c r="AP1187" s="475"/>
      <c r="AQ1187" s="475"/>
      <c r="AR1187" s="475"/>
      <c r="AS1187" s="475"/>
      <c r="AT1187" s="475"/>
      <c r="AU1187" s="475"/>
      <c r="AV1187" s="475"/>
      <c r="AW1187" s="475"/>
      <c r="AX1187" s="475"/>
      <c r="AY1187" s="475"/>
      <c r="AZ1187" s="475"/>
      <c r="BA1187" s="475"/>
      <c r="BB1187" s="475"/>
    </row>
    <row r="1188" spans="1:54" customFormat="1" ht="15" hidden="1" customHeight="1" thickBot="1">
      <c r="A1188" s="25">
        <v>1127</v>
      </c>
      <c r="B1188" s="533" t="s">
        <v>3224</v>
      </c>
      <c r="C1188" s="539"/>
      <c r="D1188" s="476" t="s">
        <v>482</v>
      </c>
      <c r="E1188" s="525"/>
      <c r="F1188" s="526" t="s">
        <v>253</v>
      </c>
      <c r="G1188" s="527"/>
      <c r="H1188" s="527"/>
      <c r="I1188" s="547" t="s">
        <v>3710</v>
      </c>
      <c r="J1188" s="527">
        <v>4</v>
      </c>
      <c r="K1188" s="528" t="s">
        <v>457</v>
      </c>
      <c r="L1188" s="529" t="s">
        <v>5018</v>
      </c>
      <c r="M1188" s="483">
        <v>0</v>
      </c>
      <c r="N1188" s="483">
        <v>0</v>
      </c>
      <c r="O1188" s="483">
        <v>0</v>
      </c>
      <c r="P1188" s="483">
        <v>0</v>
      </c>
      <c r="Q1188" s="483">
        <v>0</v>
      </c>
      <c r="R1188" s="279">
        <f t="shared" si="65"/>
        <v>0</v>
      </c>
      <c r="S1188" s="529"/>
      <c r="T1188" s="529"/>
      <c r="U1188" s="529"/>
      <c r="V1188" s="529"/>
      <c r="W1188" s="529"/>
      <c r="X1188" s="529"/>
      <c r="Y1188" s="279"/>
      <c r="Z1188" s="279"/>
      <c r="AA1188" s="279"/>
      <c r="AB1188" s="279"/>
      <c r="AC1188" s="279"/>
      <c r="AD1188" s="279"/>
      <c r="AE1188" s="484"/>
      <c r="AF1188" s="475"/>
      <c r="AG1188" s="475"/>
      <c r="AH1188" s="475"/>
      <c r="AI1188" s="475"/>
      <c r="AJ1188" s="475"/>
      <c r="AK1188" s="475"/>
      <c r="AL1188" s="475"/>
      <c r="AM1188" s="475"/>
      <c r="AN1188" s="475"/>
      <c r="AO1188" s="475"/>
      <c r="AP1188" s="475"/>
      <c r="AQ1188" s="475"/>
      <c r="AR1188" s="475"/>
      <c r="AS1188" s="475"/>
      <c r="AT1188" s="475"/>
      <c r="AU1188" s="475"/>
      <c r="AV1188" s="475"/>
      <c r="AW1188" s="475"/>
      <c r="AX1188" s="475"/>
      <c r="AY1188" s="475"/>
      <c r="AZ1188" s="475"/>
      <c r="BA1188" s="475"/>
      <c r="BB1188" s="475"/>
    </row>
    <row r="1189" spans="1:54" customFormat="1" ht="15" hidden="1" customHeight="1" thickBot="1">
      <c r="A1189" s="25">
        <v>1128</v>
      </c>
      <c r="B1189" s="100" t="s">
        <v>483</v>
      </c>
      <c r="C1189" s="26"/>
      <c r="D1189" s="254" t="s">
        <v>484</v>
      </c>
      <c r="E1189" s="53"/>
      <c r="F1189" s="28" t="s">
        <v>272</v>
      </c>
      <c r="G1189" s="64">
        <v>2</v>
      </c>
      <c r="H1189" s="64">
        <v>4</v>
      </c>
      <c r="I1189" s="547" t="s">
        <v>3710</v>
      </c>
      <c r="J1189" s="64">
        <v>4</v>
      </c>
      <c r="K1189" s="48" t="s">
        <v>476</v>
      </c>
      <c r="L1189" s="54" t="s">
        <v>5018</v>
      </c>
      <c r="M1189" s="25">
        <v>0</v>
      </c>
      <c r="N1189" s="25">
        <v>0</v>
      </c>
      <c r="O1189" s="25">
        <v>0</v>
      </c>
      <c r="P1189" s="25">
        <v>0</v>
      </c>
      <c r="Q1189" s="25">
        <v>0</v>
      </c>
      <c r="R1189" s="279">
        <f t="shared" si="65"/>
        <v>0</v>
      </c>
      <c r="S1189" s="54"/>
      <c r="T1189" s="54"/>
      <c r="U1189" s="54"/>
      <c r="V1189" s="54"/>
      <c r="W1189" s="54"/>
      <c r="X1189" s="54"/>
      <c r="Y1189" s="279"/>
      <c r="Z1189" s="279"/>
      <c r="AA1189" s="279"/>
      <c r="AB1189" s="279"/>
      <c r="AC1189" s="279"/>
      <c r="AD1189" s="279"/>
      <c r="AE1189" s="18"/>
    </row>
    <row r="1190" spans="1:54" customFormat="1" ht="15" hidden="1" customHeight="1" thickBot="1">
      <c r="A1190" s="25">
        <v>1139</v>
      </c>
      <c r="B1190" s="96" t="s">
        <v>487</v>
      </c>
      <c r="C1190" s="160"/>
      <c r="D1190" s="254" t="s">
        <v>488</v>
      </c>
      <c r="E1190" s="178"/>
      <c r="F1190" s="97" t="s">
        <v>272</v>
      </c>
      <c r="G1190" s="112">
        <v>4</v>
      </c>
      <c r="H1190" s="112">
        <v>4</v>
      </c>
      <c r="I1190" s="547" t="s">
        <v>3710</v>
      </c>
      <c r="J1190" s="112">
        <v>5</v>
      </c>
      <c r="K1190" s="113" t="s">
        <v>457</v>
      </c>
      <c r="L1190" s="529" t="s">
        <v>5018</v>
      </c>
      <c r="M1190" s="25">
        <v>0</v>
      </c>
      <c r="N1190" s="25">
        <v>0</v>
      </c>
      <c r="O1190" s="25">
        <v>0</v>
      </c>
      <c r="P1190" s="25">
        <v>0</v>
      </c>
      <c r="Q1190" s="25">
        <v>0</v>
      </c>
      <c r="R1190" s="279">
        <f t="shared" si="65"/>
        <v>0</v>
      </c>
      <c r="S1190" s="529"/>
      <c r="T1190" s="529"/>
      <c r="U1190" s="529"/>
      <c r="V1190" s="529"/>
      <c r="W1190" s="529"/>
      <c r="X1190" s="529"/>
      <c r="Y1190" s="279"/>
      <c r="Z1190" s="279"/>
      <c r="AA1190" s="279"/>
      <c r="AB1190" s="279"/>
      <c r="AC1190" s="279"/>
      <c r="AD1190" s="279"/>
      <c r="AE1190" s="18"/>
    </row>
    <row r="1191" spans="1:54" customFormat="1" ht="15" hidden="1" customHeight="1" thickBot="1">
      <c r="A1191" s="25">
        <v>1141</v>
      </c>
      <c r="B1191" s="98" t="s">
        <v>3694</v>
      </c>
      <c r="C1191" s="160"/>
      <c r="D1191" s="254" t="s">
        <v>489</v>
      </c>
      <c r="E1191" s="178"/>
      <c r="F1191" s="97" t="s">
        <v>253</v>
      </c>
      <c r="G1191" s="112"/>
      <c r="H1191" s="112"/>
      <c r="I1191" s="547" t="s">
        <v>3710</v>
      </c>
      <c r="J1191" s="112">
        <v>5</v>
      </c>
      <c r="K1191" s="48" t="s">
        <v>476</v>
      </c>
      <c r="L1191" s="114" t="s">
        <v>5018</v>
      </c>
      <c r="M1191" s="25">
        <v>0</v>
      </c>
      <c r="N1191" s="25">
        <v>0</v>
      </c>
      <c r="O1191" s="25">
        <v>0</v>
      </c>
      <c r="P1191" s="25">
        <v>0</v>
      </c>
      <c r="Q1191" s="25">
        <v>0</v>
      </c>
      <c r="R1191" s="279">
        <f t="shared" si="65"/>
        <v>0</v>
      </c>
      <c r="S1191" s="114"/>
      <c r="T1191" s="114"/>
      <c r="U1191" s="114"/>
      <c r="V1191" s="114"/>
      <c r="W1191" s="114"/>
      <c r="X1191" s="114"/>
      <c r="Y1191" s="279"/>
      <c r="Z1191" s="279"/>
      <c r="AA1191" s="279"/>
      <c r="AB1191" s="279"/>
      <c r="AC1191" s="279"/>
      <c r="AD1191" s="279"/>
      <c r="AE1191" s="18"/>
    </row>
    <row r="1192" spans="1:54" customFormat="1" ht="15" hidden="1" customHeight="1" thickBot="1">
      <c r="A1192" s="25">
        <v>1142</v>
      </c>
      <c r="B1192" s="160" t="s">
        <v>57</v>
      </c>
      <c r="C1192" s="160"/>
      <c r="D1192" s="254" t="s">
        <v>490</v>
      </c>
      <c r="E1192" s="127"/>
      <c r="F1192" s="97" t="s">
        <v>253</v>
      </c>
      <c r="G1192" s="112"/>
      <c r="H1192" s="112"/>
      <c r="I1192" s="547" t="s">
        <v>3710</v>
      </c>
      <c r="J1192" s="112">
        <v>5</v>
      </c>
      <c r="K1192" s="48" t="s">
        <v>476</v>
      </c>
      <c r="L1192" s="529" t="s">
        <v>5018</v>
      </c>
      <c r="M1192" s="25">
        <v>0</v>
      </c>
      <c r="N1192" s="25">
        <v>0</v>
      </c>
      <c r="O1192" s="30">
        <v>0</v>
      </c>
      <c r="P1192" s="25">
        <v>0</v>
      </c>
      <c r="Q1192" s="25">
        <v>0</v>
      </c>
      <c r="R1192" s="279">
        <f t="shared" si="65"/>
        <v>0</v>
      </c>
      <c r="S1192" s="529"/>
      <c r="T1192" s="529"/>
      <c r="U1192" s="529"/>
      <c r="V1192" s="529"/>
      <c r="W1192" s="529"/>
      <c r="X1192" s="529"/>
      <c r="Y1192" s="279"/>
      <c r="Z1192" s="279"/>
      <c r="AA1192" s="279"/>
      <c r="AB1192" s="279"/>
      <c r="AC1192" s="279"/>
      <c r="AD1192" s="279"/>
      <c r="AE1192" s="18"/>
    </row>
    <row r="1193" spans="1:54" customFormat="1" ht="15" hidden="1" customHeight="1" thickBot="1">
      <c r="A1193" s="25">
        <v>1302</v>
      </c>
      <c r="B1193" s="282" t="s">
        <v>500</v>
      </c>
      <c r="C1193" s="282"/>
      <c r="D1193" s="254" t="s">
        <v>501</v>
      </c>
      <c r="E1193" s="127"/>
      <c r="F1193" s="281" t="s">
        <v>253</v>
      </c>
      <c r="G1193" s="112"/>
      <c r="H1193" s="112"/>
      <c r="I1193" s="547" t="s">
        <v>3712</v>
      </c>
      <c r="J1193" s="112">
        <v>1</v>
      </c>
      <c r="K1193" s="89" t="s">
        <v>457</v>
      </c>
      <c r="L1193" s="529" t="s">
        <v>5018</v>
      </c>
      <c r="M1193" s="25">
        <v>0</v>
      </c>
      <c r="N1193" s="25">
        <v>0</v>
      </c>
      <c r="O1193" s="25">
        <v>0</v>
      </c>
      <c r="P1193" s="25">
        <v>0</v>
      </c>
      <c r="Q1193" s="25">
        <v>0</v>
      </c>
      <c r="R1193" s="279">
        <f t="shared" ref="R1193:R1202" si="66">SUM(M1193:Q1193)</f>
        <v>0</v>
      </c>
      <c r="S1193" s="529"/>
      <c r="T1193" s="529"/>
      <c r="U1193" s="529"/>
      <c r="V1193" s="529"/>
      <c r="W1193" s="529"/>
      <c r="X1193" s="529"/>
      <c r="Y1193" s="279"/>
      <c r="Z1193" s="279"/>
      <c r="AA1193" s="279"/>
      <c r="AB1193" s="279"/>
      <c r="AC1193" s="279"/>
      <c r="AD1193" s="279"/>
      <c r="AE1193" s="18"/>
    </row>
    <row r="1194" spans="1:54" customFormat="1" ht="15" hidden="1" customHeight="1" thickBot="1">
      <c r="A1194" s="25">
        <v>1305</v>
      </c>
      <c r="B1194" s="104" t="s">
        <v>502</v>
      </c>
      <c r="C1194" s="282"/>
      <c r="D1194" s="254" t="s">
        <v>503</v>
      </c>
      <c r="E1194" s="127"/>
      <c r="F1194" s="281" t="s">
        <v>272</v>
      </c>
      <c r="G1194" s="112">
        <v>1</v>
      </c>
      <c r="H1194" s="112">
        <v>3</v>
      </c>
      <c r="I1194" s="547" t="s">
        <v>3712</v>
      </c>
      <c r="J1194" s="112">
        <v>2</v>
      </c>
      <c r="K1194" s="89" t="s">
        <v>457</v>
      </c>
      <c r="L1194" s="529" t="s">
        <v>5018</v>
      </c>
      <c r="M1194" s="25">
        <v>0</v>
      </c>
      <c r="N1194" s="25">
        <v>0</v>
      </c>
      <c r="O1194" s="25">
        <v>0</v>
      </c>
      <c r="P1194" s="25">
        <v>0</v>
      </c>
      <c r="Q1194" s="25">
        <v>0</v>
      </c>
      <c r="R1194" s="279">
        <f t="shared" si="66"/>
        <v>0</v>
      </c>
      <c r="S1194" s="529"/>
      <c r="T1194" s="529"/>
      <c r="U1194" s="529"/>
      <c r="V1194" s="529"/>
      <c r="W1194" s="529"/>
      <c r="X1194" s="529"/>
      <c r="Y1194" s="279"/>
      <c r="Z1194" s="279"/>
      <c r="AA1194" s="279"/>
      <c r="AB1194" s="279"/>
      <c r="AC1194" s="279"/>
      <c r="AD1194" s="279"/>
      <c r="AE1194" s="18"/>
    </row>
    <row r="1195" spans="1:54" customFormat="1" ht="15" hidden="1" customHeight="1" thickBot="1">
      <c r="A1195" s="30">
        <v>1310</v>
      </c>
      <c r="B1195" s="103" t="s">
        <v>505</v>
      </c>
      <c r="C1195" s="31"/>
      <c r="D1195" s="254" t="s">
        <v>506</v>
      </c>
      <c r="E1195" s="53"/>
      <c r="F1195" s="184" t="s">
        <v>272</v>
      </c>
      <c r="G1195" s="64">
        <v>3</v>
      </c>
      <c r="H1195" s="64">
        <v>2</v>
      </c>
      <c r="I1195" s="547" t="s">
        <v>3712</v>
      </c>
      <c r="J1195" s="64">
        <v>2</v>
      </c>
      <c r="K1195" s="68" t="s">
        <v>457</v>
      </c>
      <c r="L1195" s="529" t="s">
        <v>5018</v>
      </c>
      <c r="M1195" s="25">
        <v>0</v>
      </c>
      <c r="N1195" s="25">
        <v>0</v>
      </c>
      <c r="O1195" s="25">
        <v>0</v>
      </c>
      <c r="P1195" s="25">
        <v>0</v>
      </c>
      <c r="Q1195" s="25">
        <v>0</v>
      </c>
      <c r="R1195" s="279">
        <f t="shared" si="66"/>
        <v>0</v>
      </c>
      <c r="S1195" s="529"/>
      <c r="T1195" s="529"/>
      <c r="U1195" s="529"/>
      <c r="V1195" s="529"/>
      <c r="W1195" s="529"/>
      <c r="X1195" s="529"/>
      <c r="Y1195" s="279"/>
      <c r="Z1195" s="279"/>
      <c r="AA1195" s="279"/>
      <c r="AB1195" s="279"/>
      <c r="AC1195" s="279"/>
      <c r="AD1195" s="279"/>
      <c r="AE1195" s="18"/>
    </row>
    <row r="1196" spans="1:54" customFormat="1" ht="15" hidden="1" customHeight="1" thickBot="1">
      <c r="A1196" s="30">
        <v>1324</v>
      </c>
      <c r="B1196" s="31" t="s">
        <v>507</v>
      </c>
      <c r="C1196" s="31"/>
      <c r="D1196" s="254" t="s">
        <v>508</v>
      </c>
      <c r="E1196" s="53"/>
      <c r="F1196" s="32" t="s">
        <v>253</v>
      </c>
      <c r="G1196" s="53"/>
      <c r="H1196" s="53"/>
      <c r="I1196" s="547" t="s">
        <v>3712</v>
      </c>
      <c r="J1196" s="53">
        <v>3</v>
      </c>
      <c r="K1196" s="68" t="s">
        <v>457</v>
      </c>
      <c r="L1196" s="529" t="s">
        <v>5018</v>
      </c>
      <c r="M1196" s="25">
        <v>0</v>
      </c>
      <c r="N1196" s="25">
        <v>0</v>
      </c>
      <c r="O1196" s="25">
        <v>0</v>
      </c>
      <c r="P1196" s="25">
        <v>0</v>
      </c>
      <c r="Q1196" s="25">
        <v>0</v>
      </c>
      <c r="R1196" s="279">
        <f t="shared" si="66"/>
        <v>0</v>
      </c>
      <c r="S1196" s="529"/>
      <c r="T1196" s="529"/>
      <c r="U1196" s="529"/>
      <c r="V1196" s="529"/>
      <c r="W1196" s="529"/>
      <c r="X1196" s="529"/>
      <c r="Y1196" s="279"/>
      <c r="Z1196" s="279"/>
      <c r="AA1196" s="279"/>
      <c r="AB1196" s="279"/>
      <c r="AC1196" s="279"/>
      <c r="AD1196" s="279"/>
      <c r="AE1196" s="18"/>
    </row>
    <row r="1197" spans="1:54" customFormat="1" ht="15" hidden="1" customHeight="1" thickBot="1">
      <c r="A1197" s="30"/>
      <c r="B1197" s="169" t="s">
        <v>5043</v>
      </c>
      <c r="C1197" s="31"/>
      <c r="D1197" s="254"/>
      <c r="E1197" s="53"/>
      <c r="F1197" s="97" t="s">
        <v>253</v>
      </c>
      <c r="G1197" s="112"/>
      <c r="H1197" s="112"/>
      <c r="I1197" s="547" t="s">
        <v>3237</v>
      </c>
      <c r="J1197" s="112">
        <v>8</v>
      </c>
      <c r="K1197" s="68"/>
      <c r="L1197" s="529" t="s">
        <v>7209</v>
      </c>
      <c r="M1197" s="25">
        <v>0</v>
      </c>
      <c r="N1197" s="30">
        <v>2</v>
      </c>
      <c r="O1197" s="30">
        <v>2</v>
      </c>
      <c r="P1197" s="30">
        <v>2</v>
      </c>
      <c r="Q1197" s="30">
        <v>2</v>
      </c>
      <c r="R1197" s="279">
        <f t="shared" si="66"/>
        <v>8</v>
      </c>
      <c r="S1197" s="529"/>
      <c r="T1197" s="529"/>
      <c r="U1197" s="529"/>
      <c r="V1197" s="529"/>
      <c r="W1197" s="529"/>
      <c r="X1197" s="529"/>
      <c r="Y1197" s="279"/>
      <c r="Z1197" s="279"/>
      <c r="AA1197" s="279"/>
      <c r="AB1197" s="279"/>
      <c r="AC1197" s="279"/>
      <c r="AD1197" s="279"/>
      <c r="AE1197" s="18"/>
    </row>
    <row r="1198" spans="1:54" customFormat="1" ht="15" hidden="1" customHeight="1" thickBot="1">
      <c r="A1198" s="25">
        <v>1326</v>
      </c>
      <c r="B1198" s="104" t="s">
        <v>511</v>
      </c>
      <c r="C1198" s="282"/>
      <c r="D1198" s="254" t="s">
        <v>512</v>
      </c>
      <c r="E1198" s="127"/>
      <c r="F1198" s="281" t="s">
        <v>253</v>
      </c>
      <c r="G1198" s="112"/>
      <c r="H1198" s="112"/>
      <c r="I1198" s="547" t="s">
        <v>3712</v>
      </c>
      <c r="J1198" s="112">
        <v>3</v>
      </c>
      <c r="K1198" s="125" t="s">
        <v>476</v>
      </c>
      <c r="L1198" s="529" t="s">
        <v>5018</v>
      </c>
      <c r="M1198" s="25">
        <v>0</v>
      </c>
      <c r="N1198" s="25">
        <v>0</v>
      </c>
      <c r="O1198" s="51">
        <v>0</v>
      </c>
      <c r="P1198" s="25">
        <v>0</v>
      </c>
      <c r="Q1198" s="25">
        <v>0</v>
      </c>
      <c r="R1198" s="279">
        <f t="shared" si="66"/>
        <v>0</v>
      </c>
      <c r="S1198" s="529"/>
      <c r="T1198" s="529"/>
      <c r="U1198" s="529"/>
      <c r="V1198" s="529"/>
      <c r="W1198" s="529"/>
      <c r="X1198" s="529"/>
      <c r="Y1198" s="279"/>
      <c r="Z1198" s="279"/>
      <c r="AA1198" s="279"/>
      <c r="AB1198" s="279"/>
      <c r="AC1198" s="279"/>
      <c r="AD1198" s="279"/>
      <c r="AE1198" s="18"/>
    </row>
    <row r="1199" spans="1:54" customFormat="1" ht="15" hidden="1" customHeight="1" thickBot="1">
      <c r="A1199" s="25">
        <v>1329</v>
      </c>
      <c r="B1199" s="104" t="s">
        <v>513</v>
      </c>
      <c r="C1199" s="282"/>
      <c r="D1199" s="254" t="s">
        <v>514</v>
      </c>
      <c r="E1199" s="127"/>
      <c r="F1199" s="281" t="s">
        <v>272</v>
      </c>
      <c r="G1199" s="112">
        <v>4</v>
      </c>
      <c r="H1199" s="112">
        <v>3</v>
      </c>
      <c r="I1199" s="547" t="s">
        <v>3712</v>
      </c>
      <c r="J1199" s="112">
        <v>3</v>
      </c>
      <c r="K1199" s="125" t="s">
        <v>476</v>
      </c>
      <c r="L1199" s="529" t="s">
        <v>5018</v>
      </c>
      <c r="M1199" s="25">
        <v>0</v>
      </c>
      <c r="N1199" s="25">
        <v>0</v>
      </c>
      <c r="O1199" s="25">
        <v>0</v>
      </c>
      <c r="P1199" s="25">
        <v>0</v>
      </c>
      <c r="Q1199" s="25">
        <v>0</v>
      </c>
      <c r="R1199" s="279">
        <f t="shared" si="66"/>
        <v>0</v>
      </c>
      <c r="S1199" s="529"/>
      <c r="T1199" s="529"/>
      <c r="U1199" s="529"/>
      <c r="V1199" s="529"/>
      <c r="W1199" s="529"/>
      <c r="X1199" s="529"/>
      <c r="Y1199" s="279"/>
      <c r="Z1199" s="279"/>
      <c r="AA1199" s="279"/>
      <c r="AB1199" s="279"/>
      <c r="AC1199" s="279"/>
      <c r="AD1199" s="279"/>
      <c r="AE1199" s="18"/>
    </row>
    <row r="1200" spans="1:54" customFormat="1" ht="15" hidden="1" customHeight="1" thickBot="1">
      <c r="A1200" s="30">
        <v>1332</v>
      </c>
      <c r="B1200" s="103" t="s">
        <v>517</v>
      </c>
      <c r="C1200" s="31"/>
      <c r="D1200" s="254" t="s">
        <v>518</v>
      </c>
      <c r="E1200" s="53"/>
      <c r="F1200" s="184" t="s">
        <v>253</v>
      </c>
      <c r="G1200" s="64"/>
      <c r="H1200" s="64"/>
      <c r="I1200" s="547" t="s">
        <v>3712</v>
      </c>
      <c r="J1200" s="64">
        <v>3</v>
      </c>
      <c r="K1200" s="68" t="s">
        <v>457</v>
      </c>
      <c r="L1200" s="529" t="s">
        <v>5018</v>
      </c>
      <c r="M1200" s="25">
        <v>0</v>
      </c>
      <c r="N1200" s="25">
        <v>0</v>
      </c>
      <c r="O1200" s="25">
        <v>0</v>
      </c>
      <c r="P1200" s="25">
        <v>0</v>
      </c>
      <c r="Q1200" s="25">
        <v>0</v>
      </c>
      <c r="R1200" s="279">
        <f t="shared" si="66"/>
        <v>0</v>
      </c>
      <c r="S1200" s="529"/>
      <c r="T1200" s="529"/>
      <c r="U1200" s="529"/>
      <c r="V1200" s="529"/>
      <c r="W1200" s="529"/>
      <c r="X1200" s="529"/>
      <c r="Y1200" s="279"/>
      <c r="Z1200" s="279"/>
      <c r="AA1200" s="279"/>
      <c r="AB1200" s="279"/>
      <c r="AC1200" s="279"/>
      <c r="AD1200" s="279"/>
      <c r="AE1200" s="18"/>
    </row>
    <row r="1201" spans="1:54" customFormat="1" ht="15" hidden="1" customHeight="1" thickBot="1">
      <c r="A1201" s="30">
        <v>1335</v>
      </c>
      <c r="B1201" s="101" t="s">
        <v>3699</v>
      </c>
      <c r="C1201" s="31"/>
      <c r="D1201" s="254" t="s">
        <v>519</v>
      </c>
      <c r="E1201" s="53"/>
      <c r="F1201" s="184" t="s">
        <v>253</v>
      </c>
      <c r="G1201" s="64"/>
      <c r="H1201" s="64"/>
      <c r="I1201" s="547" t="s">
        <v>3712</v>
      </c>
      <c r="J1201" s="64">
        <v>4</v>
      </c>
      <c r="K1201" s="68" t="s">
        <v>457</v>
      </c>
      <c r="L1201" s="529" t="s">
        <v>5018</v>
      </c>
      <c r="M1201" s="25">
        <v>0</v>
      </c>
      <c r="N1201" s="25">
        <v>0</v>
      </c>
      <c r="O1201" s="25">
        <v>0</v>
      </c>
      <c r="P1201" s="25">
        <v>0</v>
      </c>
      <c r="Q1201" s="25">
        <v>0</v>
      </c>
      <c r="R1201" s="279">
        <f t="shared" si="66"/>
        <v>0</v>
      </c>
      <c r="S1201" s="529"/>
      <c r="T1201" s="529"/>
      <c r="U1201" s="529"/>
      <c r="V1201" s="529"/>
      <c r="W1201" s="529"/>
      <c r="X1201" s="529"/>
      <c r="Y1201" s="279"/>
      <c r="Z1201" s="279"/>
      <c r="AA1201" s="279"/>
      <c r="AB1201" s="279"/>
      <c r="AC1201" s="279"/>
      <c r="AD1201" s="279"/>
      <c r="AE1201" s="18"/>
    </row>
    <row r="1202" spans="1:54" customFormat="1" ht="15" hidden="1" customHeight="1" thickBot="1">
      <c r="A1202" s="30">
        <v>1351</v>
      </c>
      <c r="B1202" s="101" t="s">
        <v>3701</v>
      </c>
      <c r="C1202" s="31"/>
      <c r="D1202" s="254" t="s">
        <v>521</v>
      </c>
      <c r="E1202" s="53"/>
      <c r="F1202" s="184" t="s">
        <v>253</v>
      </c>
      <c r="G1202" s="64"/>
      <c r="H1202" s="64"/>
      <c r="I1202" s="547" t="s">
        <v>3712</v>
      </c>
      <c r="J1202" s="64">
        <v>6</v>
      </c>
      <c r="K1202" s="72" t="s">
        <v>476</v>
      </c>
      <c r="L1202" s="529" t="s">
        <v>5018</v>
      </c>
      <c r="M1202" s="25">
        <v>0</v>
      </c>
      <c r="N1202" s="25">
        <v>0</v>
      </c>
      <c r="O1202" s="25">
        <v>0</v>
      </c>
      <c r="P1202" s="25">
        <v>0</v>
      </c>
      <c r="Q1202" s="25">
        <v>0</v>
      </c>
      <c r="R1202" s="279">
        <f t="shared" si="66"/>
        <v>0</v>
      </c>
      <c r="S1202" s="529"/>
      <c r="T1202" s="529"/>
      <c r="U1202" s="529"/>
      <c r="V1202" s="529"/>
      <c r="W1202" s="529"/>
      <c r="X1202" s="529"/>
      <c r="Y1202" s="279"/>
      <c r="Z1202" s="279"/>
      <c r="AA1202" s="279"/>
      <c r="AB1202" s="279"/>
      <c r="AC1202" s="279"/>
      <c r="AD1202" s="279"/>
      <c r="AE1202" s="18"/>
    </row>
    <row r="1203" spans="1:54" customFormat="1" ht="15" hidden="1" customHeight="1" thickBot="1">
      <c r="A1203" s="25"/>
      <c r="B1203" s="101" t="s">
        <v>3702</v>
      </c>
      <c r="C1203" s="31"/>
      <c r="D1203" s="586"/>
      <c r="E1203" s="155"/>
      <c r="F1203" s="602" t="s">
        <v>253</v>
      </c>
      <c r="G1203" s="603"/>
      <c r="H1203" s="603"/>
      <c r="I1203" s="547" t="s">
        <v>3712</v>
      </c>
      <c r="J1203" s="603">
        <v>1</v>
      </c>
      <c r="K1203" s="68" t="s">
        <v>457</v>
      </c>
      <c r="L1203" s="604" t="s">
        <v>5018</v>
      </c>
      <c r="M1203" s="25">
        <v>0</v>
      </c>
      <c r="N1203" s="25">
        <v>0</v>
      </c>
      <c r="O1203" s="25">
        <v>0</v>
      </c>
      <c r="P1203" s="25">
        <v>0</v>
      </c>
      <c r="Q1203" s="25">
        <v>0</v>
      </c>
      <c r="R1203" s="605">
        <f t="shared" si="64"/>
        <v>0</v>
      </c>
      <c r="S1203" s="604"/>
      <c r="T1203" s="604"/>
      <c r="U1203" s="604"/>
      <c r="V1203" s="604"/>
      <c r="W1203" s="604"/>
      <c r="X1203" s="604"/>
      <c r="Y1203" s="605"/>
      <c r="Z1203" s="605"/>
      <c r="AA1203" s="605"/>
      <c r="AB1203" s="605"/>
      <c r="AC1203" s="605"/>
      <c r="AD1203" s="605"/>
      <c r="AE1203" s="356"/>
      <c r="AF1203" s="606"/>
      <c r="AG1203" s="606"/>
      <c r="AH1203" s="606"/>
      <c r="AI1203" s="606"/>
      <c r="AJ1203" s="606"/>
      <c r="AK1203" s="606"/>
      <c r="AL1203" s="606"/>
      <c r="AM1203" s="606"/>
      <c r="AN1203" s="606"/>
      <c r="AO1203" s="606"/>
      <c r="AP1203" s="606"/>
      <c r="AQ1203" s="606"/>
      <c r="AR1203" s="606"/>
      <c r="AS1203" s="606"/>
      <c r="AT1203" s="606"/>
      <c r="AU1203" s="606"/>
      <c r="AV1203" s="606"/>
      <c r="AW1203" s="606"/>
      <c r="AX1203" s="606"/>
      <c r="AY1203" s="606"/>
      <c r="AZ1203" s="606"/>
      <c r="BA1203" s="606"/>
      <c r="BB1203" s="606"/>
    </row>
    <row r="1204" spans="1:54" customFormat="1" ht="15" customHeight="1" thickBot="1">
      <c r="A1204" s="30"/>
      <c r="B1204" s="101" t="s">
        <v>4033</v>
      </c>
      <c r="C1204" s="31"/>
      <c r="D1204" s="254"/>
      <c r="E1204" s="53"/>
      <c r="F1204" s="602" t="s">
        <v>253</v>
      </c>
      <c r="G1204" s="64"/>
      <c r="H1204" s="64"/>
      <c r="I1204" s="547" t="s">
        <v>3267</v>
      </c>
      <c r="J1204" s="64">
        <v>2</v>
      </c>
      <c r="K1204" s="50" t="s">
        <v>493</v>
      </c>
      <c r="L1204" s="69" t="s">
        <v>5017</v>
      </c>
      <c r="M1204" s="25">
        <v>0</v>
      </c>
      <c r="N1204" s="25">
        <v>0</v>
      </c>
      <c r="O1204" s="25">
        <v>0</v>
      </c>
      <c r="P1204" s="60">
        <v>1</v>
      </c>
      <c r="Q1204" s="25">
        <v>0</v>
      </c>
      <c r="R1204" s="279"/>
      <c r="S1204" s="69"/>
      <c r="T1204" s="69"/>
      <c r="U1204" s="69"/>
      <c r="V1204" s="69"/>
      <c r="W1204" s="69"/>
      <c r="X1204" s="69"/>
      <c r="Y1204" s="279"/>
      <c r="Z1204" s="279"/>
      <c r="AA1204" s="279"/>
      <c r="AB1204" s="279"/>
      <c r="AC1204" s="279"/>
      <c r="AD1204" s="279"/>
      <c r="AE1204" s="18"/>
    </row>
    <row r="1205" spans="1:54" customFormat="1" ht="15" customHeight="1" thickBot="1">
      <c r="A1205" s="30">
        <v>1325</v>
      </c>
      <c r="B1205" s="103" t="s">
        <v>509</v>
      </c>
      <c r="C1205" s="31"/>
      <c r="D1205" s="254" t="s">
        <v>510</v>
      </c>
      <c r="E1205" s="53"/>
      <c r="F1205" s="184" t="s">
        <v>253</v>
      </c>
      <c r="G1205" s="64"/>
      <c r="H1205" s="64"/>
      <c r="I1205" s="547" t="s">
        <v>3712</v>
      </c>
      <c r="J1205" s="64">
        <v>3</v>
      </c>
      <c r="K1205" s="73" t="s">
        <v>493</v>
      </c>
      <c r="L1205" s="695" t="s">
        <v>5018</v>
      </c>
      <c r="M1205" s="25">
        <v>0</v>
      </c>
      <c r="N1205" s="25">
        <v>0</v>
      </c>
      <c r="O1205" s="25">
        <v>0</v>
      </c>
      <c r="P1205" s="25">
        <v>0</v>
      </c>
      <c r="Q1205" s="25">
        <v>0</v>
      </c>
      <c r="R1205" s="279">
        <f t="shared" ref="R1205:R1212" si="67">SUM(M1205:Q1205)</f>
        <v>0</v>
      </c>
      <c r="S1205" s="695"/>
      <c r="T1205" s="695"/>
      <c r="U1205" s="695"/>
      <c r="V1205" s="695"/>
      <c r="W1205" s="695"/>
      <c r="X1205" s="695"/>
      <c r="Y1205" s="279"/>
      <c r="Z1205" s="279"/>
      <c r="AA1205" s="279"/>
      <c r="AB1205" s="279"/>
      <c r="AC1205" s="279"/>
      <c r="AD1205" s="279"/>
      <c r="AE1205" s="18"/>
    </row>
    <row r="1206" spans="1:54" customFormat="1" ht="15" hidden="1" customHeight="1" thickBot="1">
      <c r="A1206" s="30">
        <v>1330</v>
      </c>
      <c r="B1206" s="103" t="s">
        <v>515</v>
      </c>
      <c r="C1206" s="31"/>
      <c r="D1206" s="254" t="s">
        <v>516</v>
      </c>
      <c r="E1206" s="53"/>
      <c r="F1206" s="184" t="s">
        <v>253</v>
      </c>
      <c r="G1206" s="64"/>
      <c r="H1206" s="64"/>
      <c r="I1206" s="547" t="s">
        <v>3712</v>
      </c>
      <c r="J1206" s="64">
        <v>3</v>
      </c>
      <c r="K1206" s="72" t="s">
        <v>476</v>
      </c>
      <c r="L1206" s="69" t="s">
        <v>5017</v>
      </c>
      <c r="M1206" s="25">
        <v>0</v>
      </c>
      <c r="N1206" s="25">
        <v>0</v>
      </c>
      <c r="O1206" s="30">
        <v>1</v>
      </c>
      <c r="P1206" s="25">
        <v>0</v>
      </c>
      <c r="Q1206" s="25">
        <v>0</v>
      </c>
      <c r="R1206" s="279">
        <f t="shared" si="67"/>
        <v>1</v>
      </c>
      <c r="S1206" s="69"/>
      <c r="T1206" s="69"/>
      <c r="U1206" s="69"/>
      <c r="V1206" s="69"/>
      <c r="W1206" s="69"/>
      <c r="X1206" s="69"/>
      <c r="Y1206" s="279"/>
      <c r="Z1206" s="279"/>
      <c r="AA1206" s="279"/>
      <c r="AB1206" s="279"/>
      <c r="AC1206" s="279"/>
      <c r="AD1206" s="279"/>
      <c r="AE1206" s="18"/>
    </row>
    <row r="1207" spans="1:54" customFormat="1" ht="15" hidden="1" customHeight="1" thickBot="1">
      <c r="A1207" s="30">
        <v>1342</v>
      </c>
      <c r="B1207" s="101" t="s">
        <v>3700</v>
      </c>
      <c r="C1207" s="31"/>
      <c r="D1207" s="254" t="s">
        <v>520</v>
      </c>
      <c r="E1207" s="53"/>
      <c r="F1207" s="184" t="s">
        <v>272</v>
      </c>
      <c r="G1207" s="64">
        <v>3</v>
      </c>
      <c r="H1207" s="64">
        <v>3</v>
      </c>
      <c r="I1207" s="547" t="s">
        <v>3712</v>
      </c>
      <c r="J1207" s="64">
        <v>4</v>
      </c>
      <c r="K1207" s="72" t="s">
        <v>476</v>
      </c>
      <c r="L1207" s="69" t="s">
        <v>5017</v>
      </c>
      <c r="M1207" s="25">
        <v>0</v>
      </c>
      <c r="N1207" s="25">
        <v>0</v>
      </c>
      <c r="O1207" s="25">
        <v>0</v>
      </c>
      <c r="P1207" s="25">
        <v>0</v>
      </c>
      <c r="Q1207" s="60">
        <v>1</v>
      </c>
      <c r="R1207" s="279">
        <f t="shared" si="67"/>
        <v>1</v>
      </c>
      <c r="S1207" s="69"/>
      <c r="T1207" s="69"/>
      <c r="U1207" s="69"/>
      <c r="V1207" s="69"/>
      <c r="W1207" s="69"/>
      <c r="X1207" s="69"/>
      <c r="Y1207" s="279"/>
      <c r="Z1207" s="279"/>
      <c r="AA1207" s="279"/>
      <c r="AB1207" s="279"/>
      <c r="AC1207" s="279"/>
      <c r="AD1207" s="279"/>
      <c r="AE1207" s="18"/>
    </row>
    <row r="1208" spans="1:54" customFormat="1" ht="15" customHeight="1" thickBot="1">
      <c r="A1208" s="30">
        <v>1354</v>
      </c>
      <c r="B1208" s="101" t="s">
        <v>5064</v>
      </c>
      <c r="C1208" s="169"/>
      <c r="D1208" s="254" t="s">
        <v>522</v>
      </c>
      <c r="E1208" s="53"/>
      <c r="F1208" s="184" t="s">
        <v>272</v>
      </c>
      <c r="G1208" s="64">
        <v>5</v>
      </c>
      <c r="H1208" s="64">
        <v>7</v>
      </c>
      <c r="I1208" s="547" t="s">
        <v>3712</v>
      </c>
      <c r="J1208" s="64">
        <v>7</v>
      </c>
      <c r="K1208" s="61" t="s">
        <v>499</v>
      </c>
      <c r="L1208" s="62" t="s">
        <v>5017</v>
      </c>
      <c r="M1208" s="25">
        <v>0</v>
      </c>
      <c r="N1208" s="25">
        <v>0</v>
      </c>
      <c r="O1208" s="25">
        <v>0</v>
      </c>
      <c r="P1208" s="30">
        <v>0</v>
      </c>
      <c r="Q1208" s="25">
        <v>0</v>
      </c>
      <c r="R1208" s="279">
        <f t="shared" si="67"/>
        <v>0</v>
      </c>
      <c r="S1208" s="62"/>
      <c r="T1208" s="62"/>
      <c r="U1208" s="62"/>
      <c r="V1208" s="62"/>
      <c r="W1208" s="62"/>
      <c r="X1208" s="62"/>
      <c r="Y1208" s="279"/>
      <c r="Z1208" s="279"/>
      <c r="AA1208" s="279"/>
      <c r="AB1208" s="279"/>
      <c r="AC1208" s="279"/>
      <c r="AD1208" s="279"/>
      <c r="AE1208" s="18"/>
    </row>
    <row r="1209" spans="1:54" customFormat="1" ht="15" customHeight="1" thickBot="1">
      <c r="A1209" s="30"/>
      <c r="B1209" s="101" t="s">
        <v>504</v>
      </c>
      <c r="C1209" s="169"/>
      <c r="D1209" s="254" t="s">
        <v>252</v>
      </c>
      <c r="E1209" s="53"/>
      <c r="F1209" s="184" t="s">
        <v>253</v>
      </c>
      <c r="G1209" s="64"/>
      <c r="H1209" s="64"/>
      <c r="I1209" s="547" t="s">
        <v>3712</v>
      </c>
      <c r="J1209" s="64">
        <v>10</v>
      </c>
      <c r="K1209" s="73" t="s">
        <v>493</v>
      </c>
      <c r="L1209" s="69" t="s">
        <v>5017</v>
      </c>
      <c r="M1209" s="25">
        <v>0</v>
      </c>
      <c r="N1209" s="25">
        <v>0</v>
      </c>
      <c r="O1209" s="25">
        <v>0</v>
      </c>
      <c r="P1209" s="25">
        <v>0</v>
      </c>
      <c r="Q1209" s="30">
        <v>0</v>
      </c>
      <c r="R1209" s="279">
        <f t="shared" si="67"/>
        <v>0</v>
      </c>
      <c r="S1209" s="69"/>
      <c r="T1209" s="69"/>
      <c r="U1209" s="69"/>
      <c r="V1209" s="69"/>
      <c r="W1209" s="69"/>
      <c r="X1209" s="69"/>
      <c r="Y1209" s="279"/>
      <c r="Z1209" s="279"/>
      <c r="AA1209" s="279"/>
      <c r="AB1209" s="279"/>
      <c r="AC1209" s="279"/>
      <c r="AD1209" s="279"/>
      <c r="AE1209" s="18"/>
    </row>
    <row r="1210" spans="1:54" customFormat="1" ht="15" customHeight="1" thickBot="1">
      <c r="A1210" s="25">
        <v>1203</v>
      </c>
      <c r="B1210" s="43" t="s">
        <v>523</v>
      </c>
      <c r="C1210" s="22"/>
      <c r="D1210" s="254" t="s">
        <v>524</v>
      </c>
      <c r="E1210" s="53"/>
      <c r="F1210" s="28" t="s">
        <v>253</v>
      </c>
      <c r="G1210" s="64"/>
      <c r="H1210" s="64"/>
      <c r="I1210" s="547" t="s">
        <v>3711</v>
      </c>
      <c r="J1210" s="64">
        <v>1</v>
      </c>
      <c r="K1210" s="50" t="s">
        <v>493</v>
      </c>
      <c r="L1210" s="69" t="s">
        <v>5031</v>
      </c>
      <c r="M1210" s="25">
        <v>0</v>
      </c>
      <c r="N1210" s="63">
        <v>0</v>
      </c>
      <c r="O1210" s="25">
        <v>0</v>
      </c>
      <c r="P1210" s="25">
        <v>0</v>
      </c>
      <c r="Q1210" s="25">
        <v>0</v>
      </c>
      <c r="R1210" s="279">
        <f t="shared" si="67"/>
        <v>0</v>
      </c>
      <c r="S1210" s="69"/>
      <c r="T1210" s="69"/>
      <c r="U1210" s="69"/>
      <c r="V1210" s="69"/>
      <c r="W1210" s="69"/>
      <c r="X1210" s="69"/>
      <c r="Y1210" s="279"/>
      <c r="Z1210" s="279"/>
      <c r="AA1210" s="279"/>
      <c r="AB1210" s="279"/>
      <c r="AC1210" s="279"/>
      <c r="AD1210" s="279"/>
      <c r="AE1210" s="18"/>
    </row>
    <row r="1211" spans="1:54" customFormat="1" ht="15" customHeight="1" thickBot="1">
      <c r="A1211" s="25">
        <v>1256</v>
      </c>
      <c r="B1211" s="22" t="s">
        <v>545</v>
      </c>
      <c r="C1211" s="22"/>
      <c r="D1211" s="254" t="s">
        <v>546</v>
      </c>
      <c r="E1211" s="57"/>
      <c r="F1211" s="28" t="s">
        <v>539</v>
      </c>
      <c r="G1211" s="64">
        <v>5</v>
      </c>
      <c r="H1211" s="64"/>
      <c r="I1211" s="547" t="s">
        <v>3711</v>
      </c>
      <c r="J1211" s="64">
        <v>7</v>
      </c>
      <c r="K1211" s="50" t="s">
        <v>493</v>
      </c>
      <c r="L1211" s="69" t="s">
        <v>5053</v>
      </c>
      <c r="M1211" s="25">
        <v>0</v>
      </c>
      <c r="N1211" s="25">
        <v>0</v>
      </c>
      <c r="O1211" s="25">
        <v>0</v>
      </c>
      <c r="P1211" s="25">
        <v>0</v>
      </c>
      <c r="Q1211" s="63">
        <v>0</v>
      </c>
      <c r="R1211" s="279">
        <f t="shared" si="67"/>
        <v>0</v>
      </c>
      <c r="S1211" s="69"/>
      <c r="T1211" s="69"/>
      <c r="U1211" s="69"/>
      <c r="V1211" s="69"/>
      <c r="W1211" s="69"/>
      <c r="X1211" s="69"/>
      <c r="Y1211" s="279"/>
      <c r="Z1211" s="279"/>
      <c r="AA1211" s="279"/>
      <c r="AB1211" s="279"/>
      <c r="AC1211" s="279"/>
      <c r="AD1211" s="279"/>
      <c r="AE1211" s="18"/>
    </row>
    <row r="1212" spans="1:54" customFormat="1" ht="15" customHeight="1" thickBot="1">
      <c r="A1212" s="25">
        <v>1261</v>
      </c>
      <c r="B1212" s="22" t="s">
        <v>3232</v>
      </c>
      <c r="C1212" s="22"/>
      <c r="D1212" s="254" t="s">
        <v>405</v>
      </c>
      <c r="E1212" s="57"/>
      <c r="F1212" s="28" t="s">
        <v>272</v>
      </c>
      <c r="G1212" s="64">
        <v>8</v>
      </c>
      <c r="H1212" s="64">
        <v>8</v>
      </c>
      <c r="I1212" s="547" t="s">
        <v>3711</v>
      </c>
      <c r="J1212" s="64">
        <v>9</v>
      </c>
      <c r="K1212" s="58" t="s">
        <v>499</v>
      </c>
      <c r="L1212" s="54" t="s">
        <v>5017</v>
      </c>
      <c r="M1212" s="25">
        <v>0</v>
      </c>
      <c r="N1212" s="25">
        <v>0</v>
      </c>
      <c r="O1212" s="531">
        <v>0</v>
      </c>
      <c r="P1212" s="531">
        <v>0</v>
      </c>
      <c r="Q1212" s="30">
        <v>1</v>
      </c>
      <c r="R1212" s="279">
        <f t="shared" si="67"/>
        <v>1</v>
      </c>
      <c r="S1212" s="54"/>
      <c r="T1212" s="54"/>
      <c r="U1212" s="54"/>
      <c r="V1212" s="54"/>
      <c r="W1212" s="54"/>
      <c r="X1212" s="54"/>
      <c r="Y1212" s="279"/>
      <c r="Z1212" s="279"/>
      <c r="AA1212" s="279"/>
      <c r="AB1212" s="279"/>
      <c r="AC1212" s="279"/>
      <c r="AD1212" s="279"/>
      <c r="AE1212" s="18"/>
    </row>
    <row r="1213" spans="1:54" customFormat="1" ht="15" hidden="1" customHeight="1" thickBot="1">
      <c r="A1213" s="25">
        <v>1501</v>
      </c>
      <c r="B1213" s="104" t="s">
        <v>137</v>
      </c>
      <c r="C1213" s="282"/>
      <c r="D1213" s="254" t="s">
        <v>547</v>
      </c>
      <c r="E1213" s="127"/>
      <c r="F1213" s="281" t="s">
        <v>253</v>
      </c>
      <c r="G1213" s="112"/>
      <c r="H1213" s="112"/>
      <c r="I1213" s="547" t="s">
        <v>3713</v>
      </c>
      <c r="J1213" s="112">
        <v>0</v>
      </c>
      <c r="K1213" s="89" t="s">
        <v>457</v>
      </c>
      <c r="L1213" s="529" t="s">
        <v>5018</v>
      </c>
      <c r="M1213" s="25">
        <v>0</v>
      </c>
      <c r="N1213" s="25">
        <v>0</v>
      </c>
      <c r="O1213" s="25">
        <v>0</v>
      </c>
      <c r="P1213" s="25">
        <v>0</v>
      </c>
      <c r="Q1213" s="25">
        <v>0</v>
      </c>
      <c r="R1213" s="279">
        <f>SUM(M1213:Q1213)</f>
        <v>0</v>
      </c>
      <c r="S1213" s="529"/>
      <c r="T1213" s="529"/>
      <c r="U1213" s="529"/>
      <c r="V1213" s="529"/>
      <c r="W1213" s="529"/>
      <c r="X1213" s="529"/>
      <c r="Y1213" s="279"/>
      <c r="Z1213" s="279"/>
      <c r="AA1213" s="279"/>
      <c r="AB1213" s="279"/>
      <c r="AC1213" s="279"/>
      <c r="AD1213" s="279"/>
      <c r="AE1213" s="18"/>
    </row>
    <row r="1214" spans="1:54" customFormat="1" ht="15" hidden="1" customHeight="1" thickBot="1">
      <c r="A1214" s="25">
        <v>1502</v>
      </c>
      <c r="B1214" s="283" t="s">
        <v>548</v>
      </c>
      <c r="C1214" s="173"/>
      <c r="D1214" s="254" t="s">
        <v>549</v>
      </c>
      <c r="E1214" s="127"/>
      <c r="F1214" s="281" t="s">
        <v>253</v>
      </c>
      <c r="G1214" s="112"/>
      <c r="H1214" s="112"/>
      <c r="I1214" s="547" t="s">
        <v>3713</v>
      </c>
      <c r="J1214" s="112">
        <v>0</v>
      </c>
      <c r="K1214" s="89" t="s">
        <v>457</v>
      </c>
      <c r="L1214" s="529" t="s">
        <v>5018</v>
      </c>
      <c r="M1214" s="25">
        <v>0</v>
      </c>
      <c r="N1214" s="25">
        <v>0</v>
      </c>
      <c r="O1214" s="25">
        <v>0</v>
      </c>
      <c r="P1214" s="25">
        <v>0</v>
      </c>
      <c r="Q1214" s="25">
        <v>0</v>
      </c>
      <c r="R1214" s="279">
        <f>SUM(M1214:Q1214)</f>
        <v>0</v>
      </c>
      <c r="S1214" s="529"/>
      <c r="T1214" s="529"/>
      <c r="U1214" s="529"/>
      <c r="V1214" s="529"/>
      <c r="W1214" s="529"/>
      <c r="X1214" s="529"/>
      <c r="Y1214" s="279"/>
      <c r="Z1214" s="279"/>
      <c r="AA1214" s="279"/>
      <c r="AB1214" s="279"/>
      <c r="AC1214" s="279"/>
      <c r="AD1214" s="279"/>
      <c r="AE1214" s="18"/>
    </row>
    <row r="1215" spans="1:54" customFormat="1" ht="15" hidden="1" customHeight="1" thickBot="1">
      <c r="A1215" s="25">
        <v>1505</v>
      </c>
      <c r="B1215" s="540" t="s">
        <v>550</v>
      </c>
      <c r="C1215" s="540"/>
      <c r="D1215" s="254" t="s">
        <v>551</v>
      </c>
      <c r="E1215" s="53"/>
      <c r="F1215" s="184" t="s">
        <v>253</v>
      </c>
      <c r="G1215" s="64"/>
      <c r="H1215" s="64"/>
      <c r="I1215" s="547" t="s">
        <v>3713</v>
      </c>
      <c r="J1215" s="64">
        <v>1</v>
      </c>
      <c r="K1215" s="68" t="s">
        <v>457</v>
      </c>
      <c r="L1215" s="529" t="s">
        <v>5018</v>
      </c>
      <c r="M1215" s="25">
        <v>0</v>
      </c>
      <c r="N1215" s="25">
        <v>0</v>
      </c>
      <c r="O1215" s="25">
        <v>0</v>
      </c>
      <c r="P1215" s="25">
        <v>0</v>
      </c>
      <c r="Q1215" s="25">
        <v>0</v>
      </c>
      <c r="R1215" s="279">
        <f>SUM(M1215:Q1215)</f>
        <v>0</v>
      </c>
      <c r="S1215" s="529"/>
      <c r="T1215" s="529"/>
      <c r="U1215" s="529"/>
      <c r="V1215" s="529"/>
      <c r="W1215" s="529"/>
      <c r="X1215" s="529"/>
      <c r="Y1215" s="279"/>
      <c r="Z1215" s="279"/>
      <c r="AA1215" s="279"/>
      <c r="AB1215" s="279"/>
      <c r="AC1215" s="279"/>
      <c r="AD1215" s="279"/>
      <c r="AE1215" s="18"/>
    </row>
    <row r="1216" spans="1:54" customFormat="1" ht="15" hidden="1" customHeight="1" thickBot="1">
      <c r="A1216" s="25"/>
      <c r="B1216" s="706" t="s">
        <v>4832</v>
      </c>
      <c r="C1216" s="540"/>
      <c r="D1216" s="706" t="s">
        <v>4833</v>
      </c>
      <c r="E1216" s="53"/>
      <c r="F1216" s="184"/>
      <c r="G1216" s="64"/>
      <c r="H1216" s="64"/>
      <c r="I1216" s="547" t="s">
        <v>3294</v>
      </c>
      <c r="J1216" s="64">
        <v>1</v>
      </c>
      <c r="K1216" s="72" t="s">
        <v>476</v>
      </c>
      <c r="L1216" s="69" t="s">
        <v>5017</v>
      </c>
      <c r="M1216" s="25">
        <v>0</v>
      </c>
      <c r="N1216" s="25">
        <v>0</v>
      </c>
      <c r="O1216" s="60">
        <v>1</v>
      </c>
      <c r="P1216" s="25">
        <v>0</v>
      </c>
      <c r="Q1216" s="25">
        <v>0</v>
      </c>
      <c r="R1216" s="279"/>
      <c r="S1216" s="69"/>
      <c r="T1216" s="69"/>
      <c r="U1216" s="69"/>
      <c r="V1216" s="69"/>
      <c r="W1216" s="69"/>
      <c r="X1216" s="69"/>
      <c r="Y1216" s="279"/>
      <c r="Z1216" s="279"/>
      <c r="AA1216" s="279"/>
      <c r="AB1216" s="279"/>
      <c r="AC1216" s="279"/>
      <c r="AD1216" s="279"/>
      <c r="AE1216" s="18"/>
    </row>
    <row r="1217" spans="1:31" customFormat="1" ht="15" hidden="1" customHeight="1" thickBot="1">
      <c r="A1217" s="25">
        <v>1515</v>
      </c>
      <c r="B1217" s="284" t="s">
        <v>552</v>
      </c>
      <c r="C1217" s="540"/>
      <c r="D1217" s="254" t="s">
        <v>553</v>
      </c>
      <c r="E1217" s="53"/>
      <c r="F1217" s="184" t="s">
        <v>272</v>
      </c>
      <c r="G1217" s="64">
        <v>0</v>
      </c>
      <c r="H1217" s="64">
        <v>5</v>
      </c>
      <c r="I1217" s="547" t="s">
        <v>3713</v>
      </c>
      <c r="J1217" s="64">
        <v>2</v>
      </c>
      <c r="K1217" s="72" t="s">
        <v>476</v>
      </c>
      <c r="L1217" s="529" t="s">
        <v>5018</v>
      </c>
      <c r="M1217" s="25">
        <v>0</v>
      </c>
      <c r="N1217" s="25">
        <v>0</v>
      </c>
      <c r="O1217" s="25">
        <v>0</v>
      </c>
      <c r="P1217" s="25">
        <v>0</v>
      </c>
      <c r="Q1217" s="25">
        <v>0</v>
      </c>
      <c r="R1217" s="279">
        <f>SUM(M1217:Q1217)</f>
        <v>0</v>
      </c>
      <c r="S1217" s="529"/>
      <c r="T1217" s="529"/>
      <c r="U1217" s="529"/>
      <c r="V1217" s="529"/>
      <c r="W1217" s="529"/>
      <c r="X1217" s="529"/>
      <c r="Y1217" s="279"/>
      <c r="Z1217" s="279"/>
      <c r="AA1217" s="279"/>
      <c r="AB1217" s="279"/>
      <c r="AC1217" s="279"/>
      <c r="AD1217" s="279"/>
      <c r="AE1217" s="18"/>
    </row>
    <row r="1218" spans="1:31" customFormat="1" ht="15" hidden="1" customHeight="1" thickBot="1">
      <c r="A1218" s="25"/>
      <c r="B1218" s="706" t="s">
        <v>4834</v>
      </c>
      <c r="C1218" s="540"/>
      <c r="D1218" s="706" t="s">
        <v>4835</v>
      </c>
      <c r="E1218" s="53"/>
      <c r="F1218" s="184" t="s">
        <v>272</v>
      </c>
      <c r="G1218" s="64"/>
      <c r="H1218" s="64"/>
      <c r="I1218" s="547" t="s">
        <v>3294</v>
      </c>
      <c r="J1218" s="64">
        <v>2</v>
      </c>
      <c r="K1218" s="72" t="s">
        <v>476</v>
      </c>
      <c r="L1218" s="69" t="s">
        <v>5017</v>
      </c>
      <c r="M1218" s="25">
        <v>0</v>
      </c>
      <c r="N1218" s="60">
        <v>0</v>
      </c>
      <c r="O1218" s="60">
        <v>1</v>
      </c>
      <c r="P1218" s="60">
        <v>0</v>
      </c>
      <c r="Q1218" s="25">
        <v>0</v>
      </c>
      <c r="R1218" s="279"/>
      <c r="S1218" s="69"/>
      <c r="T1218" s="69"/>
      <c r="U1218" s="69"/>
      <c r="V1218" s="69"/>
      <c r="W1218" s="69"/>
      <c r="X1218" s="69"/>
      <c r="Y1218" s="279"/>
      <c r="Z1218" s="279"/>
      <c r="AA1218" s="279"/>
      <c r="AB1218" s="279"/>
      <c r="AC1218" s="279"/>
      <c r="AD1218" s="279"/>
      <c r="AE1218" s="18"/>
    </row>
    <row r="1219" spans="1:31" customFormat="1" ht="15" hidden="1" customHeight="1" thickBot="1">
      <c r="A1219" s="25">
        <v>1528</v>
      </c>
      <c r="B1219" s="284" t="s">
        <v>554</v>
      </c>
      <c r="C1219" s="540"/>
      <c r="D1219" s="254" t="s">
        <v>555</v>
      </c>
      <c r="E1219" s="53"/>
      <c r="F1219" s="184" t="s">
        <v>253</v>
      </c>
      <c r="G1219" s="64"/>
      <c r="H1219" s="64"/>
      <c r="I1219" s="547" t="s">
        <v>3713</v>
      </c>
      <c r="J1219" s="64">
        <v>3</v>
      </c>
      <c r="K1219" s="68" t="s">
        <v>457</v>
      </c>
      <c r="L1219" s="529" t="s">
        <v>5018</v>
      </c>
      <c r="M1219" s="25">
        <v>0</v>
      </c>
      <c r="N1219" s="25">
        <v>0</v>
      </c>
      <c r="O1219" s="25">
        <v>0</v>
      </c>
      <c r="P1219" s="25">
        <v>0</v>
      </c>
      <c r="Q1219" s="25">
        <v>0</v>
      </c>
      <c r="R1219" s="279">
        <f t="shared" ref="R1219:R1225" si="68">SUM(M1219:Q1219)</f>
        <v>0</v>
      </c>
      <c r="S1219" s="529"/>
      <c r="T1219" s="529"/>
      <c r="U1219" s="529"/>
      <c r="V1219" s="529"/>
      <c r="W1219" s="529"/>
      <c r="X1219" s="529"/>
      <c r="Y1219" s="279"/>
      <c r="Z1219" s="279"/>
      <c r="AA1219" s="279"/>
      <c r="AB1219" s="279"/>
      <c r="AC1219" s="279"/>
      <c r="AD1219" s="279"/>
      <c r="AE1219" s="18"/>
    </row>
    <row r="1220" spans="1:31" customFormat="1" ht="15" customHeight="1" thickBot="1">
      <c r="A1220" s="25">
        <v>1529</v>
      </c>
      <c r="B1220" s="284" t="s">
        <v>556</v>
      </c>
      <c r="C1220" s="540"/>
      <c r="D1220" s="254" t="s">
        <v>557</v>
      </c>
      <c r="E1220" s="53"/>
      <c r="F1220" s="184" t="s">
        <v>253</v>
      </c>
      <c r="G1220" s="64"/>
      <c r="H1220" s="64"/>
      <c r="I1220" s="547" t="s">
        <v>3713</v>
      </c>
      <c r="J1220" s="64">
        <v>3</v>
      </c>
      <c r="K1220" s="73" t="s">
        <v>493</v>
      </c>
      <c r="L1220" s="695" t="s">
        <v>4825</v>
      </c>
      <c r="M1220" s="25">
        <v>0</v>
      </c>
      <c r="N1220" s="25">
        <v>0</v>
      </c>
      <c r="O1220" s="25">
        <v>0</v>
      </c>
      <c r="P1220" s="30">
        <v>2</v>
      </c>
      <c r="Q1220" s="25">
        <v>0</v>
      </c>
      <c r="R1220" s="279">
        <f t="shared" si="68"/>
        <v>2</v>
      </c>
      <c r="S1220" s="695"/>
      <c r="T1220" s="695"/>
      <c r="U1220" s="695"/>
      <c r="V1220" s="695"/>
      <c r="W1220" s="695"/>
      <c r="X1220" s="695"/>
      <c r="Y1220" s="279"/>
      <c r="Z1220" s="279"/>
      <c r="AA1220" s="279"/>
      <c r="AB1220" s="279"/>
      <c r="AC1220" s="279"/>
      <c r="AD1220" s="279"/>
      <c r="AE1220" s="18"/>
    </row>
    <row r="1221" spans="1:31" customFormat="1" ht="15" hidden="1" customHeight="1" thickBot="1">
      <c r="A1221" s="25">
        <v>1534</v>
      </c>
      <c r="B1221" s="104" t="s">
        <v>558</v>
      </c>
      <c r="C1221" s="282"/>
      <c r="D1221" s="254" t="s">
        <v>559</v>
      </c>
      <c r="E1221" s="127"/>
      <c r="F1221" s="281" t="s">
        <v>272</v>
      </c>
      <c r="G1221" s="112">
        <v>0</v>
      </c>
      <c r="H1221" s="112">
        <v>5</v>
      </c>
      <c r="I1221" s="547" t="s">
        <v>3713</v>
      </c>
      <c r="J1221" s="112">
        <v>4</v>
      </c>
      <c r="K1221" s="89" t="s">
        <v>457</v>
      </c>
      <c r="L1221" s="529" t="s">
        <v>5018</v>
      </c>
      <c r="M1221" s="25">
        <v>0</v>
      </c>
      <c r="N1221" s="25">
        <v>0</v>
      </c>
      <c r="O1221" s="25">
        <v>0</v>
      </c>
      <c r="P1221" s="25">
        <v>0</v>
      </c>
      <c r="Q1221" s="25">
        <v>0</v>
      </c>
      <c r="R1221" s="279">
        <f t="shared" si="68"/>
        <v>0</v>
      </c>
      <c r="S1221" s="529"/>
      <c r="T1221" s="529"/>
      <c r="U1221" s="529"/>
      <c r="V1221" s="529"/>
      <c r="W1221" s="529"/>
      <c r="X1221" s="529"/>
      <c r="Y1221" s="279"/>
      <c r="Z1221" s="279"/>
      <c r="AA1221" s="279"/>
      <c r="AB1221" s="279"/>
      <c r="AC1221" s="279"/>
      <c r="AD1221" s="279"/>
      <c r="AE1221" s="18"/>
    </row>
    <row r="1222" spans="1:31" customFormat="1" ht="15" hidden="1" customHeight="1" thickBot="1">
      <c r="A1222" s="25">
        <v>1535</v>
      </c>
      <c r="B1222" s="101" t="s">
        <v>560</v>
      </c>
      <c r="C1222" s="173"/>
      <c r="D1222" s="254" t="s">
        <v>561</v>
      </c>
      <c r="E1222" s="127"/>
      <c r="F1222" s="281" t="s">
        <v>272</v>
      </c>
      <c r="G1222" s="112">
        <v>3</v>
      </c>
      <c r="H1222" s="112">
        <v>5</v>
      </c>
      <c r="I1222" s="547" t="s">
        <v>3713</v>
      </c>
      <c r="J1222" s="112">
        <v>4</v>
      </c>
      <c r="K1222" s="72" t="s">
        <v>476</v>
      </c>
      <c r="L1222" s="205" t="s">
        <v>4827</v>
      </c>
      <c r="M1222" s="25">
        <v>0</v>
      </c>
      <c r="N1222" s="25">
        <v>0</v>
      </c>
      <c r="O1222" s="25">
        <v>0</v>
      </c>
      <c r="P1222" s="25">
        <v>0</v>
      </c>
      <c r="Q1222" s="25">
        <v>0</v>
      </c>
      <c r="R1222" s="279">
        <f t="shared" si="68"/>
        <v>0</v>
      </c>
      <c r="S1222" s="205"/>
      <c r="T1222" s="205"/>
      <c r="U1222" s="205"/>
      <c r="V1222" s="205"/>
      <c r="W1222" s="205"/>
      <c r="X1222" s="205"/>
      <c r="Y1222" s="279"/>
      <c r="Z1222" s="279"/>
      <c r="AA1222" s="279"/>
      <c r="AB1222" s="279"/>
      <c r="AC1222" s="279"/>
      <c r="AD1222" s="279"/>
      <c r="AE1222" s="18"/>
    </row>
    <row r="1223" spans="1:31" customFormat="1" ht="15" hidden="1" customHeight="1" thickBot="1">
      <c r="A1223" s="25">
        <v>1538</v>
      </c>
      <c r="B1223" s="540" t="s">
        <v>564</v>
      </c>
      <c r="C1223" s="540"/>
      <c r="D1223" s="254" t="s">
        <v>565</v>
      </c>
      <c r="E1223" s="53"/>
      <c r="F1223" s="184" t="s">
        <v>253</v>
      </c>
      <c r="G1223" s="64"/>
      <c r="H1223" s="64"/>
      <c r="I1223" s="547" t="s">
        <v>3713</v>
      </c>
      <c r="J1223" s="64">
        <v>4</v>
      </c>
      <c r="K1223" s="72" t="s">
        <v>476</v>
      </c>
      <c r="L1223" s="529" t="s">
        <v>5018</v>
      </c>
      <c r="M1223" s="25">
        <v>0</v>
      </c>
      <c r="N1223" s="25">
        <v>0</v>
      </c>
      <c r="O1223" s="25">
        <v>0</v>
      </c>
      <c r="P1223" s="25">
        <v>0</v>
      </c>
      <c r="Q1223" s="25">
        <v>0</v>
      </c>
      <c r="R1223" s="279">
        <f t="shared" si="68"/>
        <v>0</v>
      </c>
      <c r="S1223" s="529"/>
      <c r="T1223" s="529"/>
      <c r="U1223" s="529"/>
      <c r="V1223" s="529"/>
      <c r="W1223" s="529"/>
      <c r="X1223" s="529"/>
      <c r="Y1223" s="279"/>
      <c r="Z1223" s="279"/>
      <c r="AA1223" s="279"/>
      <c r="AB1223" s="279"/>
      <c r="AC1223" s="279"/>
      <c r="AD1223" s="279"/>
      <c r="AE1223" s="18"/>
    </row>
    <row r="1224" spans="1:31" customFormat="1" ht="15" hidden="1" customHeight="1" thickBot="1">
      <c r="A1224" s="25">
        <v>1540</v>
      </c>
      <c r="B1224" s="284" t="s">
        <v>566</v>
      </c>
      <c r="C1224" s="540"/>
      <c r="D1224" s="254" t="s">
        <v>567</v>
      </c>
      <c r="E1224" s="53"/>
      <c r="F1224" s="184" t="s">
        <v>253</v>
      </c>
      <c r="G1224" s="64"/>
      <c r="H1224" s="64"/>
      <c r="I1224" s="547" t="s">
        <v>3713</v>
      </c>
      <c r="J1224" s="64">
        <v>4</v>
      </c>
      <c r="K1224" s="72" t="s">
        <v>476</v>
      </c>
      <c r="L1224" s="529" t="s">
        <v>5018</v>
      </c>
      <c r="M1224" s="25">
        <v>0</v>
      </c>
      <c r="N1224" s="25">
        <v>0</v>
      </c>
      <c r="O1224" s="25">
        <v>0</v>
      </c>
      <c r="P1224" s="25">
        <v>0</v>
      </c>
      <c r="Q1224" s="25">
        <v>0</v>
      </c>
      <c r="R1224" s="279">
        <f t="shared" si="68"/>
        <v>0</v>
      </c>
      <c r="S1224" s="529"/>
      <c r="T1224" s="529"/>
      <c r="U1224" s="529"/>
      <c r="V1224" s="529"/>
      <c r="W1224" s="529"/>
      <c r="X1224" s="529"/>
      <c r="Y1224" s="279"/>
      <c r="Z1224" s="279"/>
      <c r="AA1224" s="279"/>
      <c r="AB1224" s="279"/>
      <c r="AC1224" s="279"/>
      <c r="AD1224" s="279"/>
      <c r="AE1224" s="18"/>
    </row>
    <row r="1225" spans="1:31" customFormat="1" ht="15" customHeight="1" thickBot="1">
      <c r="A1225" s="25">
        <v>1536</v>
      </c>
      <c r="B1225" s="540" t="s">
        <v>562</v>
      </c>
      <c r="C1225" s="540"/>
      <c r="D1225" s="254" t="s">
        <v>563</v>
      </c>
      <c r="E1225" s="53"/>
      <c r="F1225" s="184" t="s">
        <v>253</v>
      </c>
      <c r="G1225" s="64"/>
      <c r="H1225" s="64"/>
      <c r="I1225" s="547" t="s">
        <v>3713</v>
      </c>
      <c r="J1225" s="64">
        <v>4</v>
      </c>
      <c r="K1225" s="73" t="s">
        <v>493</v>
      </c>
      <c r="L1225" s="695" t="s">
        <v>5018</v>
      </c>
      <c r="M1225" s="25">
        <v>0</v>
      </c>
      <c r="N1225" s="25">
        <v>0</v>
      </c>
      <c r="O1225" s="25">
        <v>0</v>
      </c>
      <c r="P1225" s="25">
        <v>0</v>
      </c>
      <c r="Q1225" s="25">
        <v>0</v>
      </c>
      <c r="R1225" s="279">
        <f t="shared" si="68"/>
        <v>0</v>
      </c>
      <c r="S1225" s="695"/>
      <c r="T1225" s="695"/>
      <c r="U1225" s="695"/>
      <c r="V1225" s="695"/>
      <c r="W1225" s="695"/>
      <c r="X1225" s="695"/>
      <c r="Y1225" s="279"/>
      <c r="Z1225" s="279"/>
      <c r="AA1225" s="279"/>
      <c r="AB1225" s="279"/>
      <c r="AC1225" s="279"/>
      <c r="AD1225" s="279"/>
      <c r="AE1225" s="18"/>
    </row>
    <row r="1226" spans="1:31" customFormat="1" ht="15" customHeight="1" thickBot="1">
      <c r="A1226" s="25"/>
      <c r="B1226" s="706" t="s">
        <v>4836</v>
      </c>
      <c r="C1226" s="540"/>
      <c r="D1226" s="707" t="s">
        <v>4837</v>
      </c>
      <c r="E1226" s="53"/>
      <c r="F1226" s="184"/>
      <c r="G1226" s="64"/>
      <c r="H1226" s="64"/>
      <c r="I1226" s="547" t="s">
        <v>3294</v>
      </c>
      <c r="J1226" s="64">
        <v>4</v>
      </c>
      <c r="K1226" s="73" t="s">
        <v>493</v>
      </c>
      <c r="L1226" s="69" t="s">
        <v>5017</v>
      </c>
      <c r="M1226" s="25">
        <v>0</v>
      </c>
      <c r="N1226" s="25">
        <v>0</v>
      </c>
      <c r="O1226" s="60">
        <v>2</v>
      </c>
      <c r="P1226" s="60">
        <v>1</v>
      </c>
      <c r="Q1226" s="25">
        <v>0</v>
      </c>
      <c r="R1226" s="279"/>
      <c r="S1226" s="69"/>
      <c r="T1226" s="69"/>
      <c r="U1226" s="69"/>
      <c r="V1226" s="69"/>
      <c r="W1226" s="69"/>
      <c r="X1226" s="69"/>
      <c r="Y1226" s="279"/>
      <c r="Z1226" s="279"/>
      <c r="AA1226" s="279"/>
      <c r="AB1226" s="279"/>
      <c r="AC1226" s="279"/>
      <c r="AD1226" s="279"/>
      <c r="AE1226" s="18"/>
    </row>
    <row r="1227" spans="1:31" customFormat="1" ht="15" hidden="1" customHeight="1" thickBot="1">
      <c r="A1227" s="25">
        <v>1554</v>
      </c>
      <c r="B1227" s="104" t="s">
        <v>568</v>
      </c>
      <c r="C1227" s="282"/>
      <c r="D1227" s="254" t="s">
        <v>569</v>
      </c>
      <c r="E1227" s="127"/>
      <c r="F1227" s="281" t="s">
        <v>272</v>
      </c>
      <c r="G1227" s="112">
        <v>6</v>
      </c>
      <c r="H1227" s="112">
        <v>6</v>
      </c>
      <c r="I1227" s="547" t="s">
        <v>3713</v>
      </c>
      <c r="J1227" s="112">
        <v>6</v>
      </c>
      <c r="K1227" s="89" t="s">
        <v>457</v>
      </c>
      <c r="L1227" s="529" t="s">
        <v>5018</v>
      </c>
      <c r="M1227" s="25">
        <v>0</v>
      </c>
      <c r="N1227" s="25">
        <v>0</v>
      </c>
      <c r="O1227" s="25">
        <v>0</v>
      </c>
      <c r="P1227" s="25">
        <v>0</v>
      </c>
      <c r="Q1227" s="25">
        <v>0</v>
      </c>
      <c r="R1227" s="279">
        <f>SUM(M1227:Q1227)</f>
        <v>0</v>
      </c>
      <c r="S1227" s="529"/>
      <c r="T1227" s="529"/>
      <c r="U1227" s="529"/>
      <c r="V1227" s="529"/>
      <c r="W1227" s="529"/>
      <c r="X1227" s="529"/>
      <c r="Y1227" s="279"/>
      <c r="Z1227" s="279"/>
      <c r="AA1227" s="279"/>
      <c r="AB1227" s="279"/>
      <c r="AC1227" s="279"/>
      <c r="AD1227" s="279"/>
      <c r="AE1227" s="18"/>
    </row>
    <row r="1228" spans="1:31" customFormat="1" ht="15" hidden="1" customHeight="1" thickBot="1">
      <c r="A1228" s="25">
        <v>1556</v>
      </c>
      <c r="B1228" s="104" t="s">
        <v>570</v>
      </c>
      <c r="C1228" s="282"/>
      <c r="D1228" s="254" t="s">
        <v>571</v>
      </c>
      <c r="E1228" s="127"/>
      <c r="F1228" s="281" t="s">
        <v>253</v>
      </c>
      <c r="G1228" s="112"/>
      <c r="H1228" s="112"/>
      <c r="I1228" s="547" t="s">
        <v>3713</v>
      </c>
      <c r="J1228" s="112">
        <v>6</v>
      </c>
      <c r="K1228" s="125" t="s">
        <v>476</v>
      </c>
      <c r="L1228" s="695" t="s">
        <v>4825</v>
      </c>
      <c r="M1228" s="25">
        <v>0</v>
      </c>
      <c r="N1228" s="25">
        <v>0</v>
      </c>
      <c r="O1228" s="25">
        <v>0</v>
      </c>
      <c r="P1228" s="25">
        <v>0</v>
      </c>
      <c r="Q1228" s="25">
        <v>0</v>
      </c>
      <c r="R1228" s="279">
        <f>SUM(M1228:Q1228)</f>
        <v>0</v>
      </c>
      <c r="S1228" s="695"/>
      <c r="T1228" s="695"/>
      <c r="U1228" s="695"/>
      <c r="V1228" s="695"/>
      <c r="W1228" s="695"/>
      <c r="X1228" s="695"/>
      <c r="Y1228" s="279"/>
      <c r="Z1228" s="279"/>
      <c r="AA1228" s="279"/>
      <c r="AB1228" s="279"/>
      <c r="AC1228" s="279"/>
      <c r="AD1228" s="279"/>
      <c r="AE1228" s="18"/>
    </row>
    <row r="1229" spans="1:31" customFormat="1" ht="15" customHeight="1" thickBot="1">
      <c r="A1229" s="25">
        <v>1557</v>
      </c>
      <c r="B1229" s="284" t="s">
        <v>572</v>
      </c>
      <c r="C1229" s="540"/>
      <c r="D1229" s="254" t="s">
        <v>573</v>
      </c>
      <c r="E1229" s="57"/>
      <c r="F1229" s="184" t="s">
        <v>272</v>
      </c>
      <c r="G1229" s="64">
        <v>4</v>
      </c>
      <c r="H1229" s="64">
        <v>5</v>
      </c>
      <c r="I1229" s="547" t="s">
        <v>3713</v>
      </c>
      <c r="J1229" s="64">
        <v>6</v>
      </c>
      <c r="K1229" s="73" t="s">
        <v>493</v>
      </c>
      <c r="L1229" s="69" t="s">
        <v>5066</v>
      </c>
      <c r="M1229" s="25">
        <v>0</v>
      </c>
      <c r="N1229" s="25">
        <v>0</v>
      </c>
      <c r="O1229" s="25">
        <v>0</v>
      </c>
      <c r="P1229" s="25">
        <v>0</v>
      </c>
      <c r="Q1229" s="25">
        <v>0</v>
      </c>
      <c r="R1229" s="279">
        <f>SUM(M1229:Q1229)</f>
        <v>0</v>
      </c>
      <c r="S1229" s="69"/>
      <c r="T1229" s="69"/>
      <c r="U1229" s="69"/>
      <c r="V1229" s="69"/>
      <c r="W1229" s="69"/>
      <c r="X1229" s="69"/>
      <c r="Y1229" s="279"/>
      <c r="Z1229" s="279"/>
      <c r="AA1229" s="279"/>
      <c r="AB1229" s="279"/>
      <c r="AC1229" s="279"/>
      <c r="AD1229" s="279"/>
      <c r="AE1229" s="18"/>
    </row>
    <row r="1230" spans="1:31" customFormat="1" ht="15" customHeight="1" thickBot="1">
      <c r="A1230" s="25">
        <v>1559</v>
      </c>
      <c r="B1230" s="285" t="s">
        <v>574</v>
      </c>
      <c r="C1230" s="179"/>
      <c r="D1230" s="254" t="s">
        <v>575</v>
      </c>
      <c r="E1230" s="53"/>
      <c r="F1230" s="184" t="s">
        <v>272</v>
      </c>
      <c r="G1230" s="64">
        <v>7</v>
      </c>
      <c r="H1230" s="64">
        <v>7</v>
      </c>
      <c r="I1230" s="547" t="s">
        <v>3713</v>
      </c>
      <c r="J1230" s="64">
        <v>7</v>
      </c>
      <c r="K1230" s="61" t="s">
        <v>499</v>
      </c>
      <c r="L1230" s="695" t="s">
        <v>4825</v>
      </c>
      <c r="M1230" s="25">
        <v>0</v>
      </c>
      <c r="N1230" s="25">
        <v>0</v>
      </c>
      <c r="O1230" s="25">
        <v>0</v>
      </c>
      <c r="P1230" s="30">
        <v>1</v>
      </c>
      <c r="Q1230" s="30">
        <v>1</v>
      </c>
      <c r="R1230" s="279">
        <f>SUM(M1230:Q1230)</f>
        <v>2</v>
      </c>
      <c r="S1230" s="695"/>
      <c r="T1230" s="695"/>
      <c r="U1230" s="695"/>
      <c r="V1230" s="695"/>
      <c r="W1230" s="695"/>
      <c r="X1230" s="695"/>
      <c r="Y1230" s="279"/>
      <c r="Z1230" s="279"/>
      <c r="AA1230" s="279"/>
      <c r="AB1230" s="279"/>
      <c r="AC1230" s="279"/>
      <c r="AD1230" s="279"/>
      <c r="AE1230" s="18"/>
    </row>
    <row r="1231" spans="1:31" customFormat="1" ht="15" customHeight="1" thickBot="1">
      <c r="A1231" s="25"/>
      <c r="B1231" s="706" t="s">
        <v>5036</v>
      </c>
      <c r="C1231" s="179"/>
      <c r="D1231" s="706" t="s">
        <v>4838</v>
      </c>
      <c r="E1231" s="53"/>
      <c r="F1231" s="184"/>
      <c r="G1231" s="64"/>
      <c r="H1231" s="64"/>
      <c r="I1231" s="547" t="s">
        <v>3294</v>
      </c>
      <c r="J1231" s="64">
        <v>8</v>
      </c>
      <c r="K1231" s="58" t="s">
        <v>499</v>
      </c>
      <c r="L1231" s="62" t="s">
        <v>5017</v>
      </c>
      <c r="M1231" s="531">
        <v>0</v>
      </c>
      <c r="N1231" s="531">
        <v>0</v>
      </c>
      <c r="O1231" s="531">
        <v>0</v>
      </c>
      <c r="P1231" s="60">
        <v>1</v>
      </c>
      <c r="Q1231" s="60">
        <v>1</v>
      </c>
      <c r="R1231" s="279"/>
      <c r="S1231" s="62"/>
      <c r="T1231" s="62"/>
      <c r="U1231" s="62"/>
      <c r="V1231" s="62"/>
      <c r="W1231" s="62"/>
      <c r="X1231" s="62"/>
      <c r="Y1231" s="279"/>
      <c r="Z1231" s="279"/>
      <c r="AA1231" s="279"/>
      <c r="AB1231" s="279"/>
      <c r="AC1231" s="279"/>
      <c r="AD1231" s="279"/>
      <c r="AE1231" s="18"/>
    </row>
    <row r="1232" spans="1:31" customFormat="1" ht="15" hidden="1" customHeight="1" thickBot="1">
      <c r="A1232" s="21"/>
      <c r="B1232" s="94" t="s">
        <v>4031</v>
      </c>
      <c r="C1232" s="39"/>
      <c r="D1232" s="254"/>
      <c r="E1232" s="46"/>
      <c r="F1232" s="40"/>
      <c r="G1232" s="66"/>
      <c r="H1232" s="66"/>
      <c r="I1232" s="547" t="s">
        <v>3306</v>
      </c>
      <c r="J1232" s="66">
        <v>1</v>
      </c>
      <c r="K1232" s="68" t="s">
        <v>457</v>
      </c>
      <c r="L1232" s="296" t="s">
        <v>5017</v>
      </c>
      <c r="M1232" s="60">
        <v>0</v>
      </c>
      <c r="N1232" s="60">
        <v>2</v>
      </c>
      <c r="O1232" s="60">
        <v>0</v>
      </c>
      <c r="P1232" s="60">
        <v>0</v>
      </c>
      <c r="Q1232" s="60">
        <v>0</v>
      </c>
      <c r="R1232" s="279"/>
      <c r="S1232" s="296"/>
      <c r="T1232" s="296"/>
      <c r="U1232" s="296"/>
      <c r="V1232" s="296"/>
      <c r="W1232" s="296"/>
      <c r="X1232" s="296"/>
      <c r="Y1232" s="279"/>
      <c r="Z1232" s="279"/>
      <c r="AA1232" s="279"/>
      <c r="AB1232" s="279"/>
      <c r="AC1232" s="279"/>
      <c r="AD1232" s="279"/>
      <c r="AE1232" s="18"/>
    </row>
    <row r="1233" spans="1:54" customFormat="1" ht="15" hidden="1" customHeight="1" thickBot="1">
      <c r="A1233" s="21">
        <v>1613</v>
      </c>
      <c r="B1233" s="94" t="s">
        <v>584</v>
      </c>
      <c r="C1233" s="39"/>
      <c r="D1233" s="254" t="s">
        <v>585</v>
      </c>
      <c r="E1233" s="46"/>
      <c r="F1233" s="40" t="s">
        <v>253</v>
      </c>
      <c r="G1233" s="66">
        <v>0</v>
      </c>
      <c r="H1233" s="66">
        <v>0</v>
      </c>
      <c r="I1233" s="547" t="s">
        <v>3714</v>
      </c>
      <c r="J1233" s="66">
        <v>2</v>
      </c>
      <c r="K1233" s="72" t="s">
        <v>476</v>
      </c>
      <c r="L1233" s="611" t="s">
        <v>5018</v>
      </c>
      <c r="M1233" s="25">
        <v>0</v>
      </c>
      <c r="N1233" s="25">
        <v>0</v>
      </c>
      <c r="O1233" s="25">
        <v>0</v>
      </c>
      <c r="P1233" s="25">
        <v>0</v>
      </c>
      <c r="Q1233" s="25">
        <v>0</v>
      </c>
      <c r="R1233" s="279">
        <f t="shared" ref="R1233:R1240" si="69">SUM(M1233:Q1233)</f>
        <v>0</v>
      </c>
      <c r="S1233" s="611"/>
      <c r="T1233" s="611"/>
      <c r="U1233" s="611"/>
      <c r="V1233" s="611"/>
      <c r="W1233" s="611"/>
      <c r="X1233" s="611"/>
      <c r="Y1233" s="279"/>
      <c r="Z1233" s="279"/>
      <c r="AA1233" s="279"/>
      <c r="AB1233" s="279"/>
      <c r="AC1233" s="279"/>
      <c r="AD1233" s="279"/>
      <c r="AE1233" s="18"/>
    </row>
    <row r="1234" spans="1:54" customFormat="1" ht="15" customHeight="1" thickBot="1">
      <c r="A1234" s="21">
        <v>1620</v>
      </c>
      <c r="B1234" s="94" t="s">
        <v>588</v>
      </c>
      <c r="C1234" s="39"/>
      <c r="D1234" s="254" t="s">
        <v>589</v>
      </c>
      <c r="E1234" s="46"/>
      <c r="F1234" s="40" t="s">
        <v>272</v>
      </c>
      <c r="G1234" s="93">
        <v>1</v>
      </c>
      <c r="H1234" s="66">
        <v>1</v>
      </c>
      <c r="I1234" s="547" t="s">
        <v>3714</v>
      </c>
      <c r="J1234" s="66">
        <v>2</v>
      </c>
      <c r="K1234" s="73" t="s">
        <v>493</v>
      </c>
      <c r="L1234" s="611" t="s">
        <v>5018</v>
      </c>
      <c r="M1234" s="25">
        <v>0</v>
      </c>
      <c r="N1234" s="25">
        <v>0</v>
      </c>
      <c r="O1234" s="25">
        <v>0</v>
      </c>
      <c r="P1234" s="25">
        <v>0</v>
      </c>
      <c r="Q1234" s="21">
        <v>0</v>
      </c>
      <c r="R1234" s="279">
        <f t="shared" si="69"/>
        <v>0</v>
      </c>
      <c r="S1234" s="611"/>
      <c r="T1234" s="611"/>
      <c r="U1234" s="611"/>
      <c r="V1234" s="611"/>
      <c r="W1234" s="611"/>
      <c r="X1234" s="611"/>
      <c r="Y1234" s="279"/>
      <c r="Z1234" s="279"/>
      <c r="AA1234" s="279"/>
      <c r="AB1234" s="279"/>
      <c r="AC1234" s="279"/>
      <c r="AD1234" s="279"/>
      <c r="AE1234" s="18"/>
    </row>
    <row r="1235" spans="1:54" customFormat="1" ht="15" customHeight="1" thickBot="1">
      <c r="A1235" s="35">
        <v>1750</v>
      </c>
      <c r="B1235" s="94" t="s">
        <v>627</v>
      </c>
      <c r="C1235" s="39"/>
      <c r="D1235" s="254" t="s">
        <v>628</v>
      </c>
      <c r="E1235" s="49"/>
      <c r="F1235" s="40" t="s">
        <v>272</v>
      </c>
      <c r="G1235" s="66">
        <v>7</v>
      </c>
      <c r="H1235" s="66">
        <v>8</v>
      </c>
      <c r="I1235" s="547" t="s">
        <v>3715</v>
      </c>
      <c r="J1235" s="66">
        <v>5</v>
      </c>
      <c r="K1235" s="73" t="s">
        <v>493</v>
      </c>
      <c r="L1235" s="611" t="s">
        <v>5018</v>
      </c>
      <c r="M1235" s="77">
        <v>0</v>
      </c>
      <c r="N1235" s="21">
        <v>0</v>
      </c>
      <c r="O1235" s="35">
        <v>0</v>
      </c>
      <c r="P1235" s="35">
        <v>0</v>
      </c>
      <c r="Q1235" s="21">
        <v>0</v>
      </c>
      <c r="R1235" s="279">
        <f t="shared" si="69"/>
        <v>0</v>
      </c>
      <c r="S1235" s="69"/>
      <c r="T1235" s="69"/>
      <c r="U1235" s="69"/>
      <c r="V1235" s="69"/>
      <c r="W1235" s="69"/>
      <c r="X1235" s="69"/>
      <c r="Y1235" s="279"/>
      <c r="Z1235" s="279"/>
      <c r="AA1235" s="279"/>
      <c r="AB1235" s="279"/>
      <c r="AC1235" s="279"/>
      <c r="AD1235" s="279"/>
      <c r="AE1235" s="18"/>
    </row>
    <row r="1236" spans="1:54" customFormat="1" ht="15" customHeight="1" thickBot="1">
      <c r="A1236" s="38">
        <v>1426</v>
      </c>
      <c r="B1236" s="94" t="s">
        <v>643</v>
      </c>
      <c r="C1236" s="39"/>
      <c r="D1236" s="254" t="s">
        <v>644</v>
      </c>
      <c r="E1236" s="46"/>
      <c r="F1236" s="40" t="s">
        <v>335</v>
      </c>
      <c r="G1236" s="66">
        <v>1</v>
      </c>
      <c r="H1236" s="66">
        <v>0</v>
      </c>
      <c r="I1236" s="547" t="s">
        <v>3717</v>
      </c>
      <c r="J1236" s="66">
        <v>3</v>
      </c>
      <c r="K1236" s="73" t="s">
        <v>493</v>
      </c>
      <c r="L1236" s="611" t="s">
        <v>5018</v>
      </c>
      <c r="M1236" s="25">
        <v>0</v>
      </c>
      <c r="N1236" s="25">
        <v>0</v>
      </c>
      <c r="O1236" s="25">
        <v>0</v>
      </c>
      <c r="P1236" s="25">
        <v>0</v>
      </c>
      <c r="Q1236" s="25">
        <v>0</v>
      </c>
      <c r="R1236" s="279">
        <f t="shared" si="69"/>
        <v>0</v>
      </c>
      <c r="S1236" s="611"/>
      <c r="T1236" s="611"/>
      <c r="U1236" s="611"/>
      <c r="V1236" s="611"/>
      <c r="W1236" s="611"/>
      <c r="X1236" s="611"/>
      <c r="Y1236" s="279"/>
      <c r="Z1236" s="279"/>
      <c r="AA1236" s="279"/>
      <c r="AB1236" s="279"/>
      <c r="AC1236" s="279"/>
      <c r="AD1236" s="279"/>
      <c r="AE1236" s="18"/>
    </row>
    <row r="1237" spans="1:54" customFormat="1" ht="15" hidden="1" customHeight="1" thickBot="1">
      <c r="A1237" s="38">
        <v>1448</v>
      </c>
      <c r="B1237" s="94" t="s">
        <v>649</v>
      </c>
      <c r="C1237" s="39"/>
      <c r="D1237" s="254" t="s">
        <v>650</v>
      </c>
      <c r="E1237" s="46"/>
      <c r="F1237" s="40" t="s">
        <v>253</v>
      </c>
      <c r="G1237" s="66">
        <v>0</v>
      </c>
      <c r="H1237" s="66">
        <v>0</v>
      </c>
      <c r="I1237" s="547" t="s">
        <v>3717</v>
      </c>
      <c r="J1237" s="66">
        <v>5</v>
      </c>
      <c r="K1237" s="72" t="s">
        <v>476</v>
      </c>
      <c r="L1237" s="69" t="s">
        <v>5017</v>
      </c>
      <c r="M1237" s="25">
        <v>0</v>
      </c>
      <c r="N1237" s="25">
        <v>0</v>
      </c>
      <c r="O1237" s="21">
        <v>1</v>
      </c>
      <c r="P1237" s="25">
        <v>0</v>
      </c>
      <c r="Q1237" s="25">
        <v>0</v>
      </c>
      <c r="R1237" s="279">
        <f t="shared" si="69"/>
        <v>1</v>
      </c>
      <c r="S1237" s="69"/>
      <c r="T1237" s="69"/>
      <c r="U1237" s="69"/>
      <c r="V1237" s="69"/>
      <c r="W1237" s="69"/>
      <c r="X1237" s="69"/>
      <c r="Y1237" s="279"/>
      <c r="Z1237" s="279"/>
      <c r="AA1237" s="279"/>
      <c r="AB1237" s="279"/>
      <c r="AC1237" s="279"/>
      <c r="AD1237" s="279"/>
      <c r="AE1237" s="18"/>
    </row>
    <row r="1238" spans="1:54" customFormat="1" ht="15" hidden="1" customHeight="1" thickBot="1">
      <c r="A1238" s="38"/>
      <c r="B1238" s="94" t="s">
        <v>4819</v>
      </c>
      <c r="C1238" s="39"/>
      <c r="D1238" s="254"/>
      <c r="E1238" s="46"/>
      <c r="F1238" s="40"/>
      <c r="G1238" s="66"/>
      <c r="H1238" s="66"/>
      <c r="I1238" s="547" t="s">
        <v>3339</v>
      </c>
      <c r="J1238" s="66">
        <v>5</v>
      </c>
      <c r="K1238" s="72" t="s">
        <v>476</v>
      </c>
      <c r="L1238" s="69" t="s">
        <v>5017</v>
      </c>
      <c r="M1238" s="60">
        <v>0</v>
      </c>
      <c r="N1238" s="60">
        <v>0</v>
      </c>
      <c r="O1238" s="60">
        <v>2</v>
      </c>
      <c r="P1238" s="60">
        <v>0</v>
      </c>
      <c r="Q1238" s="60">
        <v>0</v>
      </c>
      <c r="R1238" s="279"/>
      <c r="S1238" s="69"/>
      <c r="T1238" s="69"/>
      <c r="U1238" s="69"/>
      <c r="V1238" s="69"/>
      <c r="W1238" s="69"/>
      <c r="X1238" s="69"/>
      <c r="Y1238" s="279"/>
      <c r="Z1238" s="279"/>
      <c r="AA1238" s="279"/>
      <c r="AB1238" s="279"/>
      <c r="AC1238" s="279"/>
      <c r="AD1238" s="279"/>
      <c r="AE1238" s="18"/>
    </row>
    <row r="1239" spans="1:54" customFormat="1" ht="15" customHeight="1" thickBot="1">
      <c r="A1239" s="38">
        <v>1452</v>
      </c>
      <c r="B1239" s="628" t="s">
        <v>2928</v>
      </c>
      <c r="C1239" s="480"/>
      <c r="D1239" s="254" t="s">
        <v>651</v>
      </c>
      <c r="E1239" s="116"/>
      <c r="F1239" s="105" t="s">
        <v>253</v>
      </c>
      <c r="G1239" s="75">
        <v>0</v>
      </c>
      <c r="H1239" s="75">
        <v>0</v>
      </c>
      <c r="I1239" s="547" t="s">
        <v>3717</v>
      </c>
      <c r="J1239" s="75">
        <v>6</v>
      </c>
      <c r="K1239" s="301" t="s">
        <v>493</v>
      </c>
      <c r="L1239" s="611" t="s">
        <v>5018</v>
      </c>
      <c r="M1239" s="35">
        <v>0</v>
      </c>
      <c r="N1239" s="25">
        <v>0</v>
      </c>
      <c r="O1239" s="21">
        <v>0</v>
      </c>
      <c r="P1239" s="25">
        <v>0</v>
      </c>
      <c r="Q1239" s="25">
        <v>0</v>
      </c>
      <c r="R1239" s="279">
        <f t="shared" si="69"/>
        <v>0</v>
      </c>
      <c r="S1239" s="69"/>
      <c r="T1239" s="69"/>
      <c r="U1239" s="69"/>
      <c r="V1239" s="69"/>
      <c r="W1239" s="69"/>
      <c r="X1239" s="69"/>
      <c r="Y1239" s="279"/>
      <c r="Z1239" s="279"/>
      <c r="AA1239" s="279"/>
      <c r="AB1239" s="279"/>
      <c r="AC1239" s="279"/>
      <c r="AD1239" s="279"/>
      <c r="AE1239" s="18"/>
    </row>
    <row r="1240" spans="1:54" customFormat="1" ht="15" customHeight="1" thickBot="1">
      <c r="A1240" s="38">
        <v>1458</v>
      </c>
      <c r="B1240" s="94" t="s">
        <v>652</v>
      </c>
      <c r="C1240" s="39"/>
      <c r="D1240" s="254" t="s">
        <v>653</v>
      </c>
      <c r="E1240" s="46"/>
      <c r="F1240" s="40" t="s">
        <v>253</v>
      </c>
      <c r="G1240" s="66">
        <v>0</v>
      </c>
      <c r="H1240" s="66">
        <v>0</v>
      </c>
      <c r="I1240" s="547" t="s">
        <v>3717</v>
      </c>
      <c r="J1240" s="66">
        <v>8</v>
      </c>
      <c r="K1240" s="73" t="s">
        <v>493</v>
      </c>
      <c r="L1240" s="69" t="s">
        <v>5017</v>
      </c>
      <c r="M1240" s="21">
        <v>1</v>
      </c>
      <c r="N1240" s="25">
        <v>0</v>
      </c>
      <c r="O1240" s="25">
        <v>0</v>
      </c>
      <c r="P1240" s="21">
        <v>0</v>
      </c>
      <c r="Q1240" s="25">
        <v>0</v>
      </c>
      <c r="R1240" s="279">
        <f t="shared" si="69"/>
        <v>1</v>
      </c>
      <c r="S1240" s="69"/>
      <c r="T1240" s="69"/>
      <c r="U1240" s="69"/>
      <c r="V1240" s="69"/>
      <c r="W1240" s="69"/>
      <c r="X1240" s="69"/>
      <c r="Y1240" s="279"/>
      <c r="Z1240" s="279"/>
      <c r="AA1240" s="279"/>
      <c r="AB1240" s="279"/>
      <c r="AC1240" s="279"/>
      <c r="AD1240" s="279"/>
      <c r="AE1240" s="18"/>
    </row>
    <row r="1241" spans="1:54" customFormat="1" ht="15" hidden="1" customHeight="1" thickBot="1">
      <c r="A1241" s="35"/>
      <c r="B1241" s="109" t="s">
        <v>4023</v>
      </c>
      <c r="C1241" s="613"/>
      <c r="D1241" s="614" t="s">
        <v>3709</v>
      </c>
      <c r="E1241" s="131"/>
      <c r="F1241" s="110" t="s">
        <v>253</v>
      </c>
      <c r="G1241" s="123"/>
      <c r="H1241" s="123"/>
      <c r="I1241" s="547" t="s">
        <v>3716</v>
      </c>
      <c r="J1241" s="123">
        <v>1</v>
      </c>
      <c r="K1241" s="612" t="s">
        <v>457</v>
      </c>
      <c r="L1241" s="615" t="s">
        <v>5017</v>
      </c>
      <c r="M1241" s="35">
        <v>0</v>
      </c>
      <c r="N1241" s="616">
        <v>1</v>
      </c>
      <c r="O1241" s="616">
        <v>1</v>
      </c>
      <c r="P1241" s="616">
        <v>0</v>
      </c>
      <c r="Q1241" s="616">
        <v>0</v>
      </c>
      <c r="R1241" s="605">
        <v>10</v>
      </c>
      <c r="S1241" s="615"/>
      <c r="T1241" s="615"/>
      <c r="U1241" s="615"/>
      <c r="V1241" s="615"/>
      <c r="W1241" s="615"/>
      <c r="X1241" s="615"/>
      <c r="Y1241" s="605"/>
      <c r="Z1241" s="605"/>
      <c r="AA1241" s="605"/>
      <c r="AB1241" s="605"/>
      <c r="AC1241" s="605"/>
      <c r="AD1241" s="605"/>
      <c r="AE1241" s="407"/>
      <c r="AF1241" s="415"/>
      <c r="AG1241" s="415"/>
      <c r="AH1241" s="415"/>
      <c r="AI1241" s="415"/>
      <c r="AJ1241" s="415"/>
      <c r="AK1241" s="415"/>
      <c r="AL1241" s="415"/>
      <c r="AM1241" s="415"/>
      <c r="AN1241" s="415"/>
      <c r="AO1241" s="415"/>
      <c r="AP1241" s="415"/>
      <c r="AQ1241" s="415"/>
      <c r="AR1241" s="415"/>
      <c r="AS1241" s="415"/>
      <c r="AT1241" s="415"/>
      <c r="AU1241" s="415"/>
      <c r="AV1241" s="415"/>
      <c r="AW1241" s="415"/>
      <c r="AX1241" s="415"/>
      <c r="AY1241" s="415"/>
      <c r="AZ1241" s="415"/>
      <c r="BA1241" s="415"/>
      <c r="BB1241" s="415"/>
    </row>
    <row r="1242" spans="1:54" s="475" customFormat="1" ht="15" customHeight="1" thickBot="1">
      <c r="A1242" s="35">
        <v>1839</v>
      </c>
      <c r="B1242" s="94" t="s">
        <v>673</v>
      </c>
      <c r="C1242" s="39"/>
      <c r="D1242" s="254" t="s">
        <v>674</v>
      </c>
      <c r="E1242" s="46"/>
      <c r="F1242" s="40" t="s">
        <v>272</v>
      </c>
      <c r="G1242" s="66">
        <v>5</v>
      </c>
      <c r="H1242" s="66">
        <v>6</v>
      </c>
      <c r="I1242" s="547" t="s">
        <v>3716</v>
      </c>
      <c r="J1242" s="66">
        <v>4</v>
      </c>
      <c r="K1242" s="73" t="s">
        <v>493</v>
      </c>
      <c r="L1242" s="69" t="s">
        <v>5017</v>
      </c>
      <c r="M1242" s="35">
        <v>0</v>
      </c>
      <c r="N1242" s="35">
        <v>0</v>
      </c>
      <c r="O1242" s="30">
        <v>1</v>
      </c>
      <c r="P1242" s="35">
        <v>0</v>
      </c>
      <c r="Q1242" s="35">
        <v>0</v>
      </c>
      <c r="R1242" s="279">
        <f t="shared" ref="R1242:R1293" si="70">SUM(M1242:Q1242)</f>
        <v>1</v>
      </c>
      <c r="S1242" s="69"/>
      <c r="T1242" s="69"/>
      <c r="U1242" s="69"/>
      <c r="V1242" s="69"/>
      <c r="W1242" s="69"/>
      <c r="X1242" s="69"/>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customHeight="1" thickBot="1">
      <c r="A1243" s="35">
        <v>1844</v>
      </c>
      <c r="B1243" s="94" t="s">
        <v>676</v>
      </c>
      <c r="C1243" s="39"/>
      <c r="D1243" s="254" t="s">
        <v>677</v>
      </c>
      <c r="E1243" s="46"/>
      <c r="F1243" s="40" t="s">
        <v>253</v>
      </c>
      <c r="G1243" s="66">
        <v>0</v>
      </c>
      <c r="H1243" s="66">
        <v>0</v>
      </c>
      <c r="I1243" s="547" t="s">
        <v>3716</v>
      </c>
      <c r="J1243" s="66">
        <v>5</v>
      </c>
      <c r="K1243" s="73" t="s">
        <v>493</v>
      </c>
      <c r="L1243" s="69" t="s">
        <v>5017</v>
      </c>
      <c r="M1243" s="35">
        <v>0</v>
      </c>
      <c r="N1243" s="35">
        <v>0</v>
      </c>
      <c r="O1243" s="35">
        <v>0</v>
      </c>
      <c r="P1243" s="35">
        <v>0</v>
      </c>
      <c r="Q1243" s="30">
        <v>2</v>
      </c>
      <c r="R1243" s="279">
        <f t="shared" si="70"/>
        <v>2</v>
      </c>
      <c r="S1243" s="69"/>
      <c r="T1243" s="69"/>
      <c r="U1243" s="69"/>
      <c r="V1243" s="69"/>
      <c r="W1243" s="69"/>
      <c r="X1243" s="69"/>
      <c r="Y1243" s="279"/>
      <c r="Z1243" s="279"/>
      <c r="AA1243" s="279"/>
      <c r="AB1243" s="279"/>
      <c r="AC1243" s="279"/>
      <c r="AD1243" s="279"/>
      <c r="AE1243" s="18"/>
    </row>
    <row r="1244" spans="1:54" customFormat="1" ht="15" hidden="1" customHeight="1" thickBot="1">
      <c r="A1244" s="35">
        <v>1851</v>
      </c>
      <c r="B1244" s="94" t="s">
        <v>30</v>
      </c>
      <c r="C1244" s="39"/>
      <c r="D1244" s="254" t="s">
        <v>678</v>
      </c>
      <c r="E1244" s="49"/>
      <c r="F1244" s="40" t="s">
        <v>253</v>
      </c>
      <c r="G1244" s="66">
        <v>0</v>
      </c>
      <c r="H1244" s="66">
        <v>0</v>
      </c>
      <c r="I1244" s="547" t="s">
        <v>3716</v>
      </c>
      <c r="J1244" s="66">
        <v>6</v>
      </c>
      <c r="K1244" s="72" t="s">
        <v>476</v>
      </c>
      <c r="L1244" s="69" t="s">
        <v>5017</v>
      </c>
      <c r="M1244" s="35">
        <v>0</v>
      </c>
      <c r="N1244" s="35">
        <v>0</v>
      </c>
      <c r="O1244" s="30">
        <v>1</v>
      </c>
      <c r="P1244" s="35">
        <v>0</v>
      </c>
      <c r="Q1244" s="35">
        <v>0</v>
      </c>
      <c r="R1244" s="279">
        <f t="shared" si="70"/>
        <v>1</v>
      </c>
      <c r="S1244" s="69"/>
      <c r="T1244" s="69"/>
      <c r="U1244" s="69"/>
      <c r="V1244" s="69"/>
      <c r="W1244" s="69"/>
      <c r="X1244" s="69"/>
      <c r="Y1244" s="279"/>
      <c r="Z1244" s="279"/>
      <c r="AA1244" s="279"/>
      <c r="AB1244" s="279"/>
      <c r="AC1244" s="279"/>
      <c r="AD1244" s="279"/>
      <c r="AE1244" s="18"/>
    </row>
    <row r="1245" spans="1:54" customFormat="1" ht="15" hidden="1" customHeight="1" thickBot="1">
      <c r="A1245" s="35"/>
      <c r="B1245" s="94" t="s">
        <v>4575</v>
      </c>
      <c r="C1245" s="39"/>
      <c r="D1245" s="254"/>
      <c r="E1245" s="49"/>
      <c r="F1245" s="40"/>
      <c r="G1245" s="66">
        <v>5</v>
      </c>
      <c r="H1245" s="66">
        <v>8</v>
      </c>
      <c r="I1245" s="547" t="s">
        <v>3356</v>
      </c>
      <c r="J1245" s="66">
        <v>7</v>
      </c>
      <c r="K1245" s="72" t="s">
        <v>476</v>
      </c>
      <c r="L1245" s="69" t="s">
        <v>5053</v>
      </c>
      <c r="M1245" s="35">
        <v>0</v>
      </c>
      <c r="N1245" s="25">
        <v>0</v>
      </c>
      <c r="O1245" s="30">
        <v>0</v>
      </c>
      <c r="P1245" s="30">
        <v>0</v>
      </c>
      <c r="Q1245" s="30">
        <v>0</v>
      </c>
      <c r="R1245" s="279"/>
      <c r="S1245" s="69"/>
      <c r="T1245" s="69"/>
      <c r="U1245" s="69"/>
      <c r="V1245" s="69"/>
      <c r="W1245" s="69"/>
      <c r="X1245" s="69"/>
      <c r="Y1245" s="279"/>
      <c r="Z1245" s="279"/>
      <c r="AA1245" s="279"/>
      <c r="AB1245" s="279"/>
      <c r="AC1245" s="279"/>
      <c r="AD1245" s="279"/>
      <c r="AE1245" s="18"/>
    </row>
    <row r="1246" spans="1:54" customFormat="1" ht="15" customHeight="1" thickBot="1">
      <c r="A1246" s="35">
        <v>1856</v>
      </c>
      <c r="B1246" s="94" t="s">
        <v>24</v>
      </c>
      <c r="C1246" s="39"/>
      <c r="D1246" s="254" t="s">
        <v>679</v>
      </c>
      <c r="E1246" s="49"/>
      <c r="F1246" s="295" t="s">
        <v>253</v>
      </c>
      <c r="G1246" s="66">
        <v>0</v>
      </c>
      <c r="H1246" s="66">
        <v>0</v>
      </c>
      <c r="I1246" s="547" t="s">
        <v>3716</v>
      </c>
      <c r="J1246" s="66">
        <v>8</v>
      </c>
      <c r="K1246" s="73" t="s">
        <v>493</v>
      </c>
      <c r="L1246" s="69" t="s">
        <v>5571</v>
      </c>
      <c r="M1246" s="35">
        <v>0</v>
      </c>
      <c r="N1246" s="35">
        <v>0</v>
      </c>
      <c r="O1246" s="35">
        <v>0</v>
      </c>
      <c r="P1246" s="35">
        <v>0</v>
      </c>
      <c r="Q1246" s="35">
        <v>0</v>
      </c>
      <c r="R1246" s="279">
        <f t="shared" si="70"/>
        <v>0</v>
      </c>
      <c r="S1246" s="69"/>
      <c r="T1246" s="69"/>
      <c r="U1246" s="69"/>
      <c r="V1246" s="69"/>
      <c r="W1246" s="69"/>
      <c r="X1246" s="69"/>
      <c r="Y1246" s="279"/>
      <c r="Z1246" s="279"/>
      <c r="AA1246" s="279"/>
      <c r="AB1246" s="279"/>
      <c r="AC1246" s="279"/>
      <c r="AD1246" s="279"/>
      <c r="AE1246" s="18"/>
    </row>
    <row r="1247" spans="1:54" customFormat="1" ht="15" customHeight="1" thickBot="1">
      <c r="A1247" s="35">
        <v>1857</v>
      </c>
      <c r="B1247" s="291" t="s">
        <v>680</v>
      </c>
      <c r="C1247" s="308"/>
      <c r="D1247" s="254" t="s">
        <v>681</v>
      </c>
      <c r="E1247" s="49"/>
      <c r="F1247" s="40" t="s">
        <v>272</v>
      </c>
      <c r="G1247" s="66">
        <v>3</v>
      </c>
      <c r="H1247" s="66">
        <v>15</v>
      </c>
      <c r="I1247" s="547" t="s">
        <v>3716</v>
      </c>
      <c r="J1247" s="66">
        <v>9</v>
      </c>
      <c r="K1247" s="61" t="s">
        <v>499</v>
      </c>
      <c r="L1247" s="91" t="s">
        <v>5017</v>
      </c>
      <c r="M1247" s="35">
        <v>0</v>
      </c>
      <c r="N1247" s="35">
        <v>0</v>
      </c>
      <c r="O1247" s="35">
        <v>0</v>
      </c>
      <c r="P1247" s="30">
        <v>1</v>
      </c>
      <c r="Q1247" s="30">
        <v>1</v>
      </c>
      <c r="R1247" s="279">
        <f t="shared" si="70"/>
        <v>2</v>
      </c>
      <c r="S1247" s="91"/>
      <c r="T1247" s="91"/>
      <c r="U1247" s="91"/>
      <c r="V1247" s="91"/>
      <c r="W1247" s="91"/>
      <c r="X1247" s="91"/>
      <c r="Y1247" s="279"/>
      <c r="Z1247" s="279"/>
      <c r="AA1247" s="279"/>
      <c r="AB1247" s="279"/>
      <c r="AC1247" s="279"/>
      <c r="AD1247" s="279"/>
      <c r="AE1247" s="18"/>
    </row>
    <row r="1248" spans="1:54" customFormat="1" ht="15" hidden="1" customHeight="1" thickBot="1">
      <c r="A1248" s="21">
        <v>1923</v>
      </c>
      <c r="B1248" s="94" t="s">
        <v>132</v>
      </c>
      <c r="C1248" s="39"/>
      <c r="D1248" s="254" t="s">
        <v>694</v>
      </c>
      <c r="E1248" s="46"/>
      <c r="F1248" s="40" t="s">
        <v>272</v>
      </c>
      <c r="G1248" s="66">
        <v>1</v>
      </c>
      <c r="H1248" s="66">
        <v>4</v>
      </c>
      <c r="I1248" s="547" t="s">
        <v>3718</v>
      </c>
      <c r="J1248" s="66">
        <v>2</v>
      </c>
      <c r="K1248" s="72" t="s">
        <v>476</v>
      </c>
      <c r="L1248" s="611" t="s">
        <v>5018</v>
      </c>
      <c r="M1248" s="25">
        <v>0</v>
      </c>
      <c r="N1248" s="25">
        <v>0</v>
      </c>
      <c r="O1248" s="25">
        <v>0</v>
      </c>
      <c r="P1248" s="25">
        <v>0</v>
      </c>
      <c r="Q1248" s="25">
        <v>0</v>
      </c>
      <c r="R1248" s="279">
        <f t="shared" si="70"/>
        <v>0</v>
      </c>
      <c r="S1248" s="611"/>
      <c r="T1248" s="611"/>
      <c r="U1248" s="611"/>
      <c r="V1248" s="611"/>
      <c r="W1248" s="611"/>
      <c r="X1248" s="611"/>
      <c r="Y1248" s="279"/>
      <c r="Z1248" s="279"/>
      <c r="AA1248" s="279"/>
      <c r="AB1248" s="279"/>
      <c r="AC1248" s="279"/>
      <c r="AD1248" s="279"/>
      <c r="AE1248" s="18"/>
    </row>
    <row r="1249" spans="1:31" customFormat="1" ht="15" customHeight="1" thickBot="1">
      <c r="A1249" s="21">
        <v>1957</v>
      </c>
      <c r="B1249" s="94" t="s">
        <v>234</v>
      </c>
      <c r="C1249" s="39"/>
      <c r="D1249" s="254" t="s">
        <v>700</v>
      </c>
      <c r="E1249" s="49"/>
      <c r="F1249" s="40" t="s">
        <v>335</v>
      </c>
      <c r="G1249" s="66">
        <v>7</v>
      </c>
      <c r="H1249" s="66">
        <v>1</v>
      </c>
      <c r="I1249" s="547" t="s">
        <v>3718</v>
      </c>
      <c r="J1249" s="66">
        <v>7</v>
      </c>
      <c r="K1249" s="73" t="s">
        <v>493</v>
      </c>
      <c r="L1249" s="69" t="s">
        <v>5017</v>
      </c>
      <c r="M1249" s="25">
        <v>0</v>
      </c>
      <c r="N1249" s="25">
        <v>0</v>
      </c>
      <c r="O1249" s="84">
        <v>0</v>
      </c>
      <c r="P1249" s="25">
        <v>0</v>
      </c>
      <c r="Q1249" s="25">
        <v>0</v>
      </c>
      <c r="R1249" s="279">
        <f t="shared" si="70"/>
        <v>0</v>
      </c>
      <c r="S1249" s="69"/>
      <c r="T1249" s="69"/>
      <c r="U1249" s="69"/>
      <c r="V1249" s="69"/>
      <c r="W1249" s="69"/>
      <c r="X1249" s="69"/>
      <c r="Y1249" s="279"/>
      <c r="Z1249" s="279"/>
      <c r="AA1249" s="279"/>
      <c r="AB1249" s="279"/>
      <c r="AC1249" s="279"/>
      <c r="AD1249" s="279"/>
      <c r="AE1249" s="18"/>
    </row>
    <row r="1250" spans="1:31" customFormat="1" ht="15" customHeight="1" thickBot="1">
      <c r="A1250" s="21">
        <v>1960</v>
      </c>
      <c r="B1250" s="260" t="s">
        <v>223</v>
      </c>
      <c r="C1250" s="260"/>
      <c r="D1250" s="254" t="s">
        <v>701</v>
      </c>
      <c r="E1250" s="149"/>
      <c r="F1250" s="40" t="s">
        <v>272</v>
      </c>
      <c r="G1250" s="66">
        <v>4</v>
      </c>
      <c r="H1250" s="93">
        <v>9</v>
      </c>
      <c r="I1250" s="547" t="s">
        <v>3718</v>
      </c>
      <c r="J1250" s="66">
        <v>8</v>
      </c>
      <c r="K1250" s="61" t="s">
        <v>499</v>
      </c>
      <c r="L1250" s="91" t="s">
        <v>5017</v>
      </c>
      <c r="M1250" s="25">
        <v>0</v>
      </c>
      <c r="N1250" s="25">
        <v>0</v>
      </c>
      <c r="O1250" s="86">
        <v>0</v>
      </c>
      <c r="P1250" s="25">
        <v>0</v>
      </c>
      <c r="Q1250" s="21">
        <v>1</v>
      </c>
      <c r="R1250" s="279">
        <f t="shared" si="70"/>
        <v>1</v>
      </c>
      <c r="S1250" s="91"/>
      <c r="T1250" s="91"/>
      <c r="U1250" s="91"/>
      <c r="V1250" s="91"/>
      <c r="W1250" s="91"/>
      <c r="X1250" s="91"/>
      <c r="Y1250" s="279"/>
      <c r="Z1250" s="279"/>
      <c r="AA1250" s="279"/>
      <c r="AB1250" s="279"/>
      <c r="AC1250" s="279"/>
      <c r="AD1250" s="279"/>
      <c r="AE1250" s="18"/>
    </row>
    <row r="1251" spans="1:31" customFormat="1" ht="15" hidden="1" customHeight="1" thickBot="1">
      <c r="A1251" s="21"/>
      <c r="B1251" s="39" t="s">
        <v>712</v>
      </c>
      <c r="C1251" s="39"/>
      <c r="D1251" s="254" t="s">
        <v>713</v>
      </c>
      <c r="E1251" s="46"/>
      <c r="F1251" s="40" t="s">
        <v>272</v>
      </c>
      <c r="G1251" s="66">
        <v>1</v>
      </c>
      <c r="H1251" s="66">
        <v>1</v>
      </c>
      <c r="I1251" s="547" t="s">
        <v>3719</v>
      </c>
      <c r="J1251" s="66">
        <v>1</v>
      </c>
      <c r="K1251" s="72" t="s">
        <v>476</v>
      </c>
      <c r="L1251" s="69" t="s">
        <v>5018</v>
      </c>
      <c r="M1251" s="86">
        <v>0</v>
      </c>
      <c r="N1251" s="86">
        <v>0</v>
      </c>
      <c r="O1251" s="86">
        <v>0</v>
      </c>
      <c r="P1251" s="86">
        <v>0</v>
      </c>
      <c r="Q1251" s="21">
        <v>0</v>
      </c>
      <c r="R1251" s="279">
        <f t="shared" si="70"/>
        <v>0</v>
      </c>
      <c r="S1251" s="69"/>
      <c r="T1251" s="69"/>
      <c r="U1251" s="69"/>
      <c r="V1251" s="69"/>
      <c r="W1251" s="69"/>
      <c r="X1251" s="69"/>
      <c r="Y1251" s="279"/>
      <c r="Z1251" s="279"/>
      <c r="AA1251" s="279"/>
      <c r="AB1251" s="279"/>
      <c r="AC1251" s="279"/>
      <c r="AD1251" s="279"/>
      <c r="AE1251" s="18"/>
    </row>
    <row r="1252" spans="1:31" customFormat="1" ht="15" customHeight="1" thickBot="1">
      <c r="A1252" s="21"/>
      <c r="B1252" s="43" t="s">
        <v>723</v>
      </c>
      <c r="C1252" s="22"/>
      <c r="D1252" s="254" t="s">
        <v>724</v>
      </c>
      <c r="E1252" s="46"/>
      <c r="F1252" s="36" t="s">
        <v>272</v>
      </c>
      <c r="G1252" s="66">
        <v>1</v>
      </c>
      <c r="H1252" s="66">
        <v>2</v>
      </c>
      <c r="I1252" s="547" t="s">
        <v>3719</v>
      </c>
      <c r="J1252" s="66">
        <v>2</v>
      </c>
      <c r="K1252" s="50" t="s">
        <v>493</v>
      </c>
      <c r="L1252" s="69" t="s">
        <v>5017</v>
      </c>
      <c r="M1252" s="86">
        <v>0</v>
      </c>
      <c r="N1252" s="86">
        <v>0</v>
      </c>
      <c r="O1252" s="86">
        <v>0</v>
      </c>
      <c r="P1252" s="86">
        <v>0</v>
      </c>
      <c r="Q1252" s="21">
        <v>2</v>
      </c>
      <c r="R1252" s="279">
        <f t="shared" si="70"/>
        <v>2</v>
      </c>
      <c r="S1252" s="69"/>
      <c r="T1252" s="69"/>
      <c r="U1252" s="69"/>
      <c r="V1252" s="69"/>
      <c r="W1252" s="69"/>
      <c r="X1252" s="69"/>
      <c r="Y1252" s="279"/>
      <c r="Z1252" s="279"/>
      <c r="AA1252" s="279"/>
      <c r="AB1252" s="279"/>
      <c r="AC1252" s="279"/>
      <c r="AD1252" s="279"/>
      <c r="AE1252" s="18"/>
    </row>
    <row r="1253" spans="1:31" customFormat="1" ht="15" customHeight="1" thickBot="1">
      <c r="A1253" s="21"/>
      <c r="B1253" s="628" t="s">
        <v>2978</v>
      </c>
      <c r="C1253" s="480"/>
      <c r="D1253" s="254" t="s">
        <v>737</v>
      </c>
      <c r="E1253" s="46"/>
      <c r="F1253" s="40" t="s">
        <v>272</v>
      </c>
      <c r="G1253" s="66">
        <v>0</v>
      </c>
      <c r="H1253" s="66">
        <v>4</v>
      </c>
      <c r="I1253" s="547" t="s">
        <v>3719</v>
      </c>
      <c r="J1253" s="66">
        <v>2</v>
      </c>
      <c r="K1253" s="61" t="s">
        <v>499</v>
      </c>
      <c r="L1253" s="69" t="s">
        <v>5017</v>
      </c>
      <c r="M1253" s="35">
        <v>0</v>
      </c>
      <c r="N1253" s="86">
        <v>0</v>
      </c>
      <c r="O1253" s="86">
        <v>0</v>
      </c>
      <c r="P1253" s="35">
        <v>0</v>
      </c>
      <c r="Q1253" s="21">
        <v>1</v>
      </c>
      <c r="R1253" s="279">
        <f t="shared" si="70"/>
        <v>1</v>
      </c>
      <c r="S1253" s="69"/>
      <c r="T1253" s="69"/>
      <c r="U1253" s="69"/>
      <c r="V1253" s="69"/>
      <c r="W1253" s="69"/>
      <c r="X1253" s="69"/>
      <c r="Y1253" s="279"/>
      <c r="Z1253" s="279"/>
      <c r="AA1253" s="279"/>
      <c r="AB1253" s="279"/>
      <c r="AC1253" s="279"/>
      <c r="AD1253" s="279"/>
      <c r="AE1253" s="18"/>
    </row>
    <row r="1254" spans="1:31" customFormat="1" ht="15" customHeight="1" thickBot="1">
      <c r="A1254" s="18"/>
      <c r="B1254" s="94" t="s">
        <v>4632</v>
      </c>
      <c r="C1254" s="39"/>
      <c r="D1254" s="254" t="s">
        <v>744</v>
      </c>
      <c r="E1254" s="46"/>
      <c r="F1254" s="40" t="s">
        <v>272</v>
      </c>
      <c r="G1254" s="66">
        <v>4</v>
      </c>
      <c r="H1254" s="66">
        <v>4</v>
      </c>
      <c r="I1254" s="547" t="s">
        <v>3719</v>
      </c>
      <c r="J1254" s="66">
        <v>2</v>
      </c>
      <c r="K1254" s="61" t="s">
        <v>499</v>
      </c>
      <c r="L1254" s="69" t="s">
        <v>5018</v>
      </c>
      <c r="M1254" s="86">
        <v>0</v>
      </c>
      <c r="N1254" s="86">
        <v>0</v>
      </c>
      <c r="O1254" s="86">
        <v>0</v>
      </c>
      <c r="P1254" s="35">
        <v>0</v>
      </c>
      <c r="Q1254" s="35">
        <v>0</v>
      </c>
      <c r="R1254" s="279">
        <f t="shared" si="70"/>
        <v>0</v>
      </c>
      <c r="S1254" s="69"/>
      <c r="T1254" s="69"/>
      <c r="U1254" s="69"/>
      <c r="V1254" s="69"/>
      <c r="W1254" s="69"/>
      <c r="X1254" s="69"/>
      <c r="Y1254" s="279"/>
      <c r="Z1254" s="279"/>
      <c r="AA1254" s="279"/>
      <c r="AB1254" s="279"/>
      <c r="AC1254" s="279"/>
      <c r="AD1254" s="279"/>
      <c r="AE1254" s="18"/>
    </row>
    <row r="1255" spans="1:31" customFormat="1" ht="15" customHeight="1" thickBot="1">
      <c r="A1255" s="18"/>
      <c r="B1255" s="94" t="s">
        <v>4631</v>
      </c>
      <c r="C1255" s="39"/>
      <c r="D1255" s="254" t="s">
        <v>746</v>
      </c>
      <c r="E1255" s="46"/>
      <c r="F1255" s="40" t="s">
        <v>272</v>
      </c>
      <c r="G1255" s="66">
        <v>0</v>
      </c>
      <c r="H1255" s="66">
        <v>4</v>
      </c>
      <c r="I1255" s="547" t="s">
        <v>3719</v>
      </c>
      <c r="J1255" s="66">
        <v>2</v>
      </c>
      <c r="K1255" s="61" t="s">
        <v>499</v>
      </c>
      <c r="L1255" s="69" t="s">
        <v>5044</v>
      </c>
      <c r="M1255" s="86">
        <v>0</v>
      </c>
      <c r="N1255" s="35">
        <v>0</v>
      </c>
      <c r="O1255" s="35">
        <v>0</v>
      </c>
      <c r="P1255" s="35">
        <v>0</v>
      </c>
      <c r="Q1255" s="35">
        <v>0</v>
      </c>
      <c r="R1255" s="279">
        <f t="shared" si="70"/>
        <v>0</v>
      </c>
      <c r="S1255" s="69"/>
      <c r="T1255" s="69"/>
      <c r="U1255" s="69"/>
      <c r="V1255" s="69"/>
      <c r="W1255" s="69"/>
      <c r="X1255" s="69"/>
      <c r="Y1255" s="279"/>
      <c r="Z1255" s="279"/>
      <c r="AA1255" s="279"/>
      <c r="AB1255" s="279"/>
      <c r="AC1255" s="279"/>
      <c r="AD1255" s="279"/>
      <c r="AE1255" s="18"/>
    </row>
    <row r="1256" spans="1:31" customFormat="1" ht="15" customHeight="1" thickBot="1">
      <c r="A1256" s="18"/>
      <c r="B1256" s="94" t="s">
        <v>4576</v>
      </c>
      <c r="C1256" s="39"/>
      <c r="D1256" s="254"/>
      <c r="E1256" s="46"/>
      <c r="F1256" s="40"/>
      <c r="G1256" s="66"/>
      <c r="H1256" s="66"/>
      <c r="I1256" s="547" t="s">
        <v>3387</v>
      </c>
      <c r="J1256" s="66">
        <v>3</v>
      </c>
      <c r="K1256" s="61" t="s">
        <v>499</v>
      </c>
      <c r="L1256" s="69" t="s">
        <v>6031</v>
      </c>
      <c r="M1256" s="86">
        <v>1</v>
      </c>
      <c r="N1256" s="35">
        <v>0</v>
      </c>
      <c r="O1256" s="21">
        <v>0</v>
      </c>
      <c r="P1256" s="35">
        <v>0</v>
      </c>
      <c r="Q1256" s="35">
        <v>0</v>
      </c>
      <c r="R1256" s="279"/>
      <c r="S1256" s="69"/>
      <c r="T1256" s="69"/>
      <c r="U1256" s="69"/>
      <c r="V1256" s="69"/>
      <c r="W1256" s="69"/>
      <c r="X1256" s="69"/>
      <c r="Y1256" s="279"/>
      <c r="Z1256" s="279"/>
      <c r="AA1256" s="279"/>
      <c r="AB1256" s="279"/>
      <c r="AC1256" s="279"/>
      <c r="AD1256" s="279"/>
      <c r="AE1256" s="18"/>
    </row>
    <row r="1257" spans="1:31" customFormat="1" ht="15" hidden="1" customHeight="1" thickBot="1">
      <c r="A1257" s="21"/>
      <c r="B1257" s="94" t="s">
        <v>764</v>
      </c>
      <c r="C1257" s="39"/>
      <c r="D1257" s="254" t="s">
        <v>3704</v>
      </c>
      <c r="E1257" s="46"/>
      <c r="F1257" s="40" t="s">
        <v>272</v>
      </c>
      <c r="G1257" s="66">
        <v>4</v>
      </c>
      <c r="H1257" s="66">
        <v>2</v>
      </c>
      <c r="I1257" s="547" t="s">
        <v>3719</v>
      </c>
      <c r="J1257" s="66">
        <v>3</v>
      </c>
      <c r="K1257" s="72" t="s">
        <v>476</v>
      </c>
      <c r="L1257" s="69" t="s">
        <v>5017</v>
      </c>
      <c r="M1257" s="35">
        <v>0</v>
      </c>
      <c r="N1257" s="86">
        <v>0</v>
      </c>
      <c r="O1257" s="86">
        <v>0</v>
      </c>
      <c r="P1257" s="21">
        <v>1</v>
      </c>
      <c r="Q1257" s="86">
        <v>0</v>
      </c>
      <c r="R1257" s="279">
        <f t="shared" si="70"/>
        <v>1</v>
      </c>
      <c r="S1257" s="69"/>
      <c r="T1257" s="69"/>
      <c r="U1257" s="69"/>
      <c r="V1257" s="69"/>
      <c r="W1257" s="69"/>
      <c r="X1257" s="69"/>
      <c r="Y1257" s="279"/>
      <c r="Z1257" s="279"/>
      <c r="AA1257" s="279"/>
      <c r="AB1257" s="279"/>
      <c r="AC1257" s="279"/>
      <c r="AD1257" s="279"/>
      <c r="AE1257" s="18"/>
    </row>
    <row r="1258" spans="1:31" customFormat="1" ht="15" customHeight="1" thickBot="1">
      <c r="A1258" s="18"/>
      <c r="B1258" s="628" t="s">
        <v>3214</v>
      </c>
      <c r="C1258" s="480"/>
      <c r="D1258" s="254" t="s">
        <v>769</v>
      </c>
      <c r="E1258" s="46"/>
      <c r="F1258" s="40" t="s">
        <v>272</v>
      </c>
      <c r="G1258" s="66">
        <v>2</v>
      </c>
      <c r="H1258" s="66">
        <v>2</v>
      </c>
      <c r="I1258" s="547" t="s">
        <v>3719</v>
      </c>
      <c r="J1258" s="66">
        <v>3</v>
      </c>
      <c r="K1258" s="61" t="s">
        <v>499</v>
      </c>
      <c r="L1258" s="69" t="s">
        <v>5044</v>
      </c>
      <c r="M1258" s="86">
        <v>0</v>
      </c>
      <c r="N1258" s="86">
        <v>0</v>
      </c>
      <c r="O1258" s="35">
        <v>0</v>
      </c>
      <c r="P1258" s="35">
        <v>0</v>
      </c>
      <c r="Q1258" s="35">
        <v>0</v>
      </c>
      <c r="R1258" s="279">
        <f>SUM(M1258:Q1258)</f>
        <v>0</v>
      </c>
      <c r="S1258" s="69"/>
      <c r="T1258" s="69"/>
      <c r="U1258" s="69"/>
      <c r="V1258" s="69"/>
      <c r="W1258" s="69"/>
      <c r="X1258" s="69"/>
      <c r="Y1258" s="279"/>
      <c r="Z1258" s="279"/>
      <c r="AA1258" s="279"/>
      <c r="AB1258" s="279"/>
      <c r="AC1258" s="279"/>
      <c r="AD1258" s="279"/>
      <c r="AE1258" s="18"/>
    </row>
    <row r="1259" spans="1:31" customFormat="1" ht="15" hidden="1" customHeight="1" thickBot="1">
      <c r="A1259" s="21"/>
      <c r="B1259" s="94" t="s">
        <v>770</v>
      </c>
      <c r="C1259" s="39"/>
      <c r="D1259" s="254" t="s">
        <v>771</v>
      </c>
      <c r="E1259" s="46"/>
      <c r="F1259" s="40" t="s">
        <v>272</v>
      </c>
      <c r="G1259" s="66">
        <v>2</v>
      </c>
      <c r="H1259" s="66">
        <v>3</v>
      </c>
      <c r="I1259" s="547" t="s">
        <v>3719</v>
      </c>
      <c r="J1259" s="66">
        <v>3</v>
      </c>
      <c r="K1259" s="72" t="s">
        <v>476</v>
      </c>
      <c r="L1259" s="69" t="s">
        <v>5017</v>
      </c>
      <c r="M1259" s="86">
        <v>0</v>
      </c>
      <c r="N1259" s="86">
        <v>0</v>
      </c>
      <c r="O1259" s="21">
        <v>2</v>
      </c>
      <c r="P1259" s="86">
        <v>0</v>
      </c>
      <c r="Q1259" s="86">
        <v>0</v>
      </c>
      <c r="R1259" s="279">
        <f t="shared" si="70"/>
        <v>2</v>
      </c>
      <c r="S1259" s="69"/>
      <c r="T1259" s="69"/>
      <c r="U1259" s="69"/>
      <c r="V1259" s="69"/>
      <c r="W1259" s="69"/>
      <c r="X1259" s="69"/>
      <c r="Y1259" s="279"/>
      <c r="Z1259" s="279"/>
      <c r="AA1259" s="279"/>
      <c r="AB1259" s="279"/>
      <c r="AC1259" s="279"/>
      <c r="AD1259" s="279"/>
      <c r="AE1259" s="18"/>
    </row>
    <row r="1260" spans="1:31" customFormat="1" ht="15" customHeight="1" thickBot="1">
      <c r="A1260" s="21"/>
      <c r="B1260" s="94" t="s">
        <v>780</v>
      </c>
      <c r="C1260" s="39"/>
      <c r="D1260" s="254" t="s">
        <v>781</v>
      </c>
      <c r="E1260" s="92"/>
      <c r="F1260" s="40" t="s">
        <v>272</v>
      </c>
      <c r="G1260" s="66">
        <v>4</v>
      </c>
      <c r="H1260" s="93">
        <v>2</v>
      </c>
      <c r="I1260" s="547" t="s">
        <v>3719</v>
      </c>
      <c r="J1260" s="66">
        <v>5</v>
      </c>
      <c r="K1260" s="73" t="s">
        <v>493</v>
      </c>
      <c r="L1260" s="69" t="s">
        <v>5038</v>
      </c>
      <c r="M1260" s="86">
        <v>0</v>
      </c>
      <c r="N1260" s="86">
        <v>0</v>
      </c>
      <c r="O1260" s="86">
        <v>0</v>
      </c>
      <c r="P1260" s="86">
        <v>0</v>
      </c>
      <c r="Q1260" s="21">
        <v>0</v>
      </c>
      <c r="R1260" s="279">
        <f t="shared" si="70"/>
        <v>0</v>
      </c>
      <c r="S1260" s="69"/>
      <c r="T1260" s="69"/>
      <c r="U1260" s="69"/>
      <c r="V1260" s="69"/>
      <c r="W1260" s="69"/>
      <c r="X1260" s="69"/>
      <c r="Y1260" s="279"/>
      <c r="Z1260" s="279"/>
      <c r="AA1260" s="279"/>
      <c r="AB1260" s="279"/>
      <c r="AC1260" s="279"/>
      <c r="AD1260" s="279"/>
      <c r="AE1260" s="18"/>
    </row>
    <row r="1261" spans="1:31" customFormat="1" ht="15" customHeight="1" thickBot="1">
      <c r="A1261" s="21"/>
      <c r="B1261" s="291" t="s">
        <v>782</v>
      </c>
      <c r="C1261" s="1"/>
      <c r="D1261" s="254" t="s">
        <v>783</v>
      </c>
      <c r="E1261" s="46"/>
      <c r="F1261" s="40" t="s">
        <v>272</v>
      </c>
      <c r="G1261" s="66">
        <v>5</v>
      </c>
      <c r="H1261" s="66">
        <v>5</v>
      </c>
      <c r="I1261" s="547" t="s">
        <v>3719</v>
      </c>
      <c r="J1261" s="66">
        <v>3</v>
      </c>
      <c r="K1261" s="61" t="s">
        <v>499</v>
      </c>
      <c r="L1261" s="69" t="s">
        <v>5017</v>
      </c>
      <c r="M1261" s="35">
        <v>0</v>
      </c>
      <c r="N1261" s="35">
        <v>0</v>
      </c>
      <c r="O1261" s="21">
        <v>1</v>
      </c>
      <c r="P1261" s="35">
        <v>0</v>
      </c>
      <c r="Q1261" s="35">
        <v>0</v>
      </c>
      <c r="R1261" s="279">
        <f t="shared" si="70"/>
        <v>1</v>
      </c>
      <c r="S1261" s="69"/>
      <c r="T1261" s="69"/>
      <c r="U1261" s="69"/>
      <c r="V1261" s="69"/>
      <c r="W1261" s="69"/>
      <c r="X1261" s="69"/>
      <c r="Y1261" s="279"/>
      <c r="Z1261" s="279"/>
      <c r="AA1261" s="279"/>
      <c r="AB1261" s="279"/>
      <c r="AC1261" s="279"/>
      <c r="AD1261" s="279"/>
      <c r="AE1261" s="18"/>
    </row>
    <row r="1262" spans="1:31" customFormat="1" ht="15" hidden="1" customHeight="1" thickBot="1">
      <c r="A1262" s="21"/>
      <c r="B1262" s="628" t="s">
        <v>4342</v>
      </c>
      <c r="C1262" s="1"/>
      <c r="D1262" s="254"/>
      <c r="E1262" s="46"/>
      <c r="F1262" s="40"/>
      <c r="G1262" s="66"/>
      <c r="H1262" s="66"/>
      <c r="I1262" s="547" t="s">
        <v>3387</v>
      </c>
      <c r="J1262" s="66">
        <v>4</v>
      </c>
      <c r="K1262" s="72" t="s">
        <v>476</v>
      </c>
      <c r="L1262" s="69" t="s">
        <v>5017</v>
      </c>
      <c r="M1262" s="21">
        <v>0</v>
      </c>
      <c r="N1262" s="85">
        <v>0</v>
      </c>
      <c r="O1262" s="21">
        <v>1</v>
      </c>
      <c r="P1262" s="21">
        <v>0</v>
      </c>
      <c r="Q1262" s="21">
        <v>0</v>
      </c>
      <c r="R1262" s="279">
        <f t="shared" si="70"/>
        <v>1</v>
      </c>
      <c r="S1262" s="69"/>
      <c r="T1262" s="69"/>
      <c r="U1262" s="69"/>
      <c r="V1262" s="69"/>
      <c r="W1262" s="69"/>
      <c r="X1262" s="69"/>
      <c r="Y1262" s="279"/>
      <c r="Z1262" s="279"/>
      <c r="AA1262" s="279"/>
      <c r="AB1262" s="279"/>
      <c r="AC1262" s="279"/>
      <c r="AD1262" s="279"/>
      <c r="AE1262" s="18"/>
    </row>
    <row r="1263" spans="1:31" customFormat="1" ht="15" customHeight="1" thickBot="1">
      <c r="A1263" s="18"/>
      <c r="B1263" s="306" t="s">
        <v>811</v>
      </c>
      <c r="C1263" s="250"/>
      <c r="D1263" s="254" t="s">
        <v>812</v>
      </c>
      <c r="E1263" s="46"/>
      <c r="F1263" s="40" t="s">
        <v>272</v>
      </c>
      <c r="G1263" s="66">
        <v>5</v>
      </c>
      <c r="H1263" s="66">
        <v>4</v>
      </c>
      <c r="I1263" s="547" t="s">
        <v>3719</v>
      </c>
      <c r="J1263" s="66">
        <v>5</v>
      </c>
      <c r="K1263" s="61" t="s">
        <v>499</v>
      </c>
      <c r="L1263" s="69" t="s">
        <v>5017</v>
      </c>
      <c r="M1263" s="86">
        <v>0</v>
      </c>
      <c r="N1263" s="86">
        <v>0</v>
      </c>
      <c r="O1263" s="35">
        <v>0</v>
      </c>
      <c r="P1263" s="21">
        <v>1</v>
      </c>
      <c r="Q1263" s="86">
        <v>0</v>
      </c>
      <c r="R1263" s="279">
        <f t="shared" si="70"/>
        <v>1</v>
      </c>
      <c r="S1263" s="69"/>
      <c r="T1263" s="69"/>
      <c r="U1263" s="69"/>
      <c r="V1263" s="69"/>
      <c r="W1263" s="69"/>
      <c r="X1263" s="69"/>
      <c r="Y1263" s="279"/>
      <c r="Z1263" s="279"/>
      <c r="AA1263" s="279"/>
      <c r="AB1263" s="279"/>
      <c r="AC1263" s="279"/>
      <c r="AD1263" s="279"/>
      <c r="AE1263" s="18"/>
    </row>
    <row r="1264" spans="1:31" customFormat="1" ht="15" customHeight="1" thickBot="1">
      <c r="A1264" s="21"/>
      <c r="B1264" s="628" t="s">
        <v>3221</v>
      </c>
      <c r="C1264" s="480"/>
      <c r="D1264" s="254" t="s">
        <v>824</v>
      </c>
      <c r="E1264" s="46"/>
      <c r="F1264" s="40" t="s">
        <v>272</v>
      </c>
      <c r="G1264" s="66">
        <v>5</v>
      </c>
      <c r="H1264" s="66">
        <v>5</v>
      </c>
      <c r="I1264" s="547" t="s">
        <v>3719</v>
      </c>
      <c r="J1264" s="66">
        <v>5</v>
      </c>
      <c r="K1264" s="61" t="s">
        <v>499</v>
      </c>
      <c r="L1264" s="69" t="s">
        <v>5017</v>
      </c>
      <c r="M1264" s="86">
        <v>0</v>
      </c>
      <c r="N1264" s="86">
        <v>0</v>
      </c>
      <c r="O1264" s="86">
        <v>0</v>
      </c>
      <c r="P1264" s="86">
        <v>0</v>
      </c>
      <c r="Q1264" s="86">
        <v>0</v>
      </c>
      <c r="R1264" s="279">
        <f t="shared" si="70"/>
        <v>0</v>
      </c>
      <c r="S1264" s="69"/>
      <c r="T1264" s="69"/>
      <c r="U1264" s="69"/>
      <c r="V1264" s="69"/>
      <c r="W1264" s="69"/>
      <c r="X1264" s="69"/>
      <c r="Y1264" s="279"/>
      <c r="Z1264" s="279"/>
      <c r="AA1264" s="279"/>
      <c r="AB1264" s="279"/>
      <c r="AC1264" s="279"/>
      <c r="AD1264" s="279"/>
      <c r="AE1264" s="18"/>
    </row>
    <row r="1265" spans="1:31" customFormat="1" ht="15" customHeight="1" thickBot="1">
      <c r="A1265" s="18"/>
      <c r="B1265" s="94" t="s">
        <v>4334</v>
      </c>
      <c r="C1265" s="39"/>
      <c r="D1265" s="254" t="s">
        <v>828</v>
      </c>
      <c r="E1265" s="46"/>
      <c r="F1265" s="40" t="s">
        <v>272</v>
      </c>
      <c r="G1265" s="66">
        <v>7</v>
      </c>
      <c r="H1265" s="66">
        <v>5</v>
      </c>
      <c r="I1265" s="547" t="s">
        <v>3719</v>
      </c>
      <c r="J1265" s="66">
        <v>6</v>
      </c>
      <c r="K1265" s="61" t="s">
        <v>499</v>
      </c>
      <c r="L1265" s="69" t="s">
        <v>5017</v>
      </c>
      <c r="M1265" s="86">
        <v>0</v>
      </c>
      <c r="N1265" s="86">
        <v>0</v>
      </c>
      <c r="O1265" s="86">
        <v>0</v>
      </c>
      <c r="P1265" s="30">
        <v>1</v>
      </c>
      <c r="Q1265" s="30">
        <v>1</v>
      </c>
      <c r="R1265" s="279">
        <f t="shared" si="70"/>
        <v>2</v>
      </c>
      <c r="S1265" s="69"/>
      <c r="T1265" s="69"/>
      <c r="U1265" s="69"/>
      <c r="V1265" s="69"/>
      <c r="W1265" s="69"/>
      <c r="X1265" s="69"/>
      <c r="Y1265" s="279"/>
      <c r="Z1265" s="279"/>
      <c r="AA1265" s="279"/>
      <c r="AB1265" s="279"/>
      <c r="AC1265" s="279"/>
      <c r="AD1265" s="279"/>
      <c r="AE1265" s="18"/>
    </row>
    <row r="1266" spans="1:31" customFormat="1" ht="15" customHeight="1" thickBot="1">
      <c r="A1266" s="18"/>
      <c r="B1266" s="306" t="s">
        <v>125</v>
      </c>
      <c r="C1266" s="250"/>
      <c r="D1266" s="254" t="s">
        <v>831</v>
      </c>
      <c r="E1266" s="46"/>
      <c r="F1266" s="40" t="s">
        <v>272</v>
      </c>
      <c r="G1266" s="66">
        <v>4</v>
      </c>
      <c r="H1266" s="66">
        <v>5</v>
      </c>
      <c r="I1266" s="547" t="s">
        <v>3719</v>
      </c>
      <c r="J1266" s="66">
        <v>6</v>
      </c>
      <c r="K1266" s="61" t="s">
        <v>499</v>
      </c>
      <c r="L1266" s="69" t="s">
        <v>5018</v>
      </c>
      <c r="M1266" s="311">
        <v>0</v>
      </c>
      <c r="N1266" s="86">
        <v>0</v>
      </c>
      <c r="O1266" s="311">
        <v>0</v>
      </c>
      <c r="P1266" s="86">
        <v>0</v>
      </c>
      <c r="Q1266" s="311">
        <v>0</v>
      </c>
      <c r="R1266" s="279">
        <f t="shared" si="70"/>
        <v>0</v>
      </c>
      <c r="S1266" s="69"/>
      <c r="T1266" s="69"/>
      <c r="U1266" s="69"/>
      <c r="V1266" s="69"/>
      <c r="W1266" s="69"/>
      <c r="X1266" s="69"/>
      <c r="Y1266" s="279"/>
      <c r="Z1266" s="279"/>
      <c r="AA1266" s="279"/>
      <c r="AB1266" s="279"/>
      <c r="AC1266" s="279"/>
      <c r="AD1266" s="279"/>
      <c r="AE1266" s="18"/>
    </row>
    <row r="1267" spans="1:31" customFormat="1" ht="15" customHeight="1" thickBot="1">
      <c r="A1267" s="21"/>
      <c r="B1267" s="294" t="s">
        <v>836</v>
      </c>
      <c r="D1267" s="254" t="s">
        <v>837</v>
      </c>
      <c r="E1267" s="46"/>
      <c r="F1267" s="40" t="s">
        <v>272</v>
      </c>
      <c r="G1267" s="66">
        <v>1</v>
      </c>
      <c r="H1267" s="66">
        <v>6</v>
      </c>
      <c r="I1267" s="547" t="s">
        <v>3719</v>
      </c>
      <c r="J1267" s="66">
        <v>6</v>
      </c>
      <c r="K1267" s="61" t="s">
        <v>499</v>
      </c>
      <c r="L1267" s="69" t="s">
        <v>5017</v>
      </c>
      <c r="M1267" s="86">
        <v>0</v>
      </c>
      <c r="N1267" s="86">
        <v>0</v>
      </c>
      <c r="O1267" s="86">
        <v>0</v>
      </c>
      <c r="P1267" s="86">
        <v>0</v>
      </c>
      <c r="Q1267" s="86">
        <v>0</v>
      </c>
      <c r="R1267" s="279">
        <f t="shared" si="70"/>
        <v>0</v>
      </c>
      <c r="S1267" s="69"/>
      <c r="T1267" s="69"/>
      <c r="U1267" s="69"/>
      <c r="V1267" s="69"/>
      <c r="W1267" s="69"/>
      <c r="X1267" s="69"/>
      <c r="Y1267" s="279"/>
      <c r="Z1267" s="279"/>
      <c r="AA1267" s="279"/>
      <c r="AB1267" s="279"/>
      <c r="AC1267" s="279"/>
      <c r="AD1267" s="279"/>
      <c r="AE1267" s="18"/>
    </row>
    <row r="1268" spans="1:31" customFormat="1" ht="15" customHeight="1" thickBot="1">
      <c r="A1268" s="21"/>
      <c r="B1268" s="291" t="s">
        <v>844</v>
      </c>
      <c r="C1268" s="1"/>
      <c r="D1268" s="254" t="s">
        <v>845</v>
      </c>
      <c r="E1268" s="46"/>
      <c r="F1268" s="40" t="s">
        <v>272</v>
      </c>
      <c r="G1268" s="66">
        <v>4</v>
      </c>
      <c r="H1268" s="66">
        <v>4</v>
      </c>
      <c r="I1268" s="547" t="s">
        <v>3719</v>
      </c>
      <c r="J1268" s="66">
        <v>6</v>
      </c>
      <c r="K1268" s="61" t="s">
        <v>499</v>
      </c>
      <c r="L1268" s="69" t="s">
        <v>5017</v>
      </c>
      <c r="M1268" s="30">
        <v>1</v>
      </c>
      <c r="N1268" s="86">
        <v>0</v>
      </c>
      <c r="O1268" s="86">
        <v>0</v>
      </c>
      <c r="P1268" s="86">
        <v>0</v>
      </c>
      <c r="Q1268" s="86">
        <v>0</v>
      </c>
      <c r="R1268" s="279">
        <f t="shared" si="70"/>
        <v>1</v>
      </c>
      <c r="S1268" s="69"/>
      <c r="T1268" s="69"/>
      <c r="U1268" s="69"/>
      <c r="V1268" s="69"/>
      <c r="W1268" s="69"/>
      <c r="X1268" s="69"/>
      <c r="Y1268" s="279"/>
      <c r="Z1268" s="279"/>
      <c r="AA1268" s="279"/>
      <c r="AB1268" s="279"/>
      <c r="AC1268" s="279"/>
      <c r="AD1268" s="279"/>
      <c r="AE1268" s="18"/>
    </row>
    <row r="1269" spans="1:31" customFormat="1" ht="15" customHeight="1" thickBot="1">
      <c r="A1269" s="21"/>
      <c r="B1269" s="291" t="s">
        <v>847</v>
      </c>
      <c r="C1269" s="1"/>
      <c r="D1269" s="254" t="s">
        <v>848</v>
      </c>
      <c r="E1269" s="49"/>
      <c r="F1269" s="40" t="s">
        <v>272</v>
      </c>
      <c r="G1269" s="66">
        <v>4</v>
      </c>
      <c r="H1269" s="66">
        <v>5</v>
      </c>
      <c r="I1269" s="547" t="s">
        <v>3719</v>
      </c>
      <c r="J1269" s="66">
        <v>6</v>
      </c>
      <c r="K1269" s="61" t="s">
        <v>499</v>
      </c>
      <c r="L1269" s="69" t="s">
        <v>5017</v>
      </c>
      <c r="M1269" s="86">
        <v>0</v>
      </c>
      <c r="N1269" s="86">
        <v>0</v>
      </c>
      <c r="O1269" s="86">
        <v>0</v>
      </c>
      <c r="P1269" s="30">
        <v>1</v>
      </c>
      <c r="Q1269" s="86">
        <v>0</v>
      </c>
      <c r="R1269" s="279">
        <f t="shared" si="70"/>
        <v>1</v>
      </c>
      <c r="S1269" s="69"/>
      <c r="T1269" s="69"/>
      <c r="U1269" s="69"/>
      <c r="V1269" s="69"/>
      <c r="W1269" s="69"/>
      <c r="X1269" s="69"/>
      <c r="Y1269" s="279"/>
      <c r="Z1269" s="279"/>
      <c r="AA1269" s="279"/>
      <c r="AB1269" s="279"/>
      <c r="AC1269" s="279"/>
      <c r="AD1269" s="279"/>
      <c r="AE1269" s="18"/>
    </row>
    <row r="1270" spans="1:31" customFormat="1" ht="15" customHeight="1" thickBot="1">
      <c r="A1270" s="21"/>
      <c r="B1270" s="717" t="s">
        <v>5587</v>
      </c>
      <c r="C1270" s="237"/>
      <c r="D1270" s="254"/>
      <c r="E1270" s="49"/>
      <c r="F1270" s="40"/>
      <c r="G1270" s="66">
        <v>7</v>
      </c>
      <c r="H1270" s="66">
        <v>5</v>
      </c>
      <c r="I1270" s="547" t="s">
        <v>3387</v>
      </c>
      <c r="J1270" s="66">
        <v>6</v>
      </c>
      <c r="K1270" s="61"/>
      <c r="L1270" s="69" t="s">
        <v>5017</v>
      </c>
      <c r="M1270" s="30">
        <v>1</v>
      </c>
      <c r="N1270" s="30">
        <v>1</v>
      </c>
      <c r="O1270" s="30">
        <v>1</v>
      </c>
      <c r="P1270" s="30">
        <v>1</v>
      </c>
      <c r="Q1270" s="86">
        <v>0</v>
      </c>
      <c r="R1270" s="279"/>
      <c r="S1270" s="69"/>
      <c r="T1270" s="69"/>
      <c r="U1270" s="69"/>
      <c r="V1270" s="69"/>
      <c r="W1270" s="69"/>
      <c r="X1270" s="69"/>
      <c r="Y1270" s="279"/>
      <c r="Z1270" s="279"/>
      <c r="AA1270" s="279"/>
      <c r="AB1270" s="279"/>
      <c r="AC1270" s="279"/>
      <c r="AD1270" s="279"/>
      <c r="AE1270" s="18"/>
    </row>
    <row r="1271" spans="1:31" customFormat="1" ht="15" customHeight="1" thickBot="1">
      <c r="A1271" s="21"/>
      <c r="B1271" s="628" t="s">
        <v>4797</v>
      </c>
      <c r="C1271" s="1"/>
      <c r="D1271" s="254"/>
      <c r="E1271" s="49"/>
      <c r="F1271" s="40"/>
      <c r="G1271" s="66"/>
      <c r="H1271" s="66"/>
      <c r="I1271" s="547" t="s">
        <v>3387</v>
      </c>
      <c r="J1271" s="66">
        <v>7</v>
      </c>
      <c r="K1271" s="61" t="s">
        <v>499</v>
      </c>
      <c r="L1271" s="69" t="s">
        <v>5017</v>
      </c>
      <c r="M1271" s="311">
        <v>0</v>
      </c>
      <c r="N1271" s="311">
        <v>0</v>
      </c>
      <c r="O1271" s="30">
        <v>1</v>
      </c>
      <c r="P1271" s="30">
        <v>1</v>
      </c>
      <c r="Q1271" s="30">
        <v>1</v>
      </c>
      <c r="R1271" s="279"/>
      <c r="S1271" s="69"/>
      <c r="T1271" s="69"/>
      <c r="U1271" s="69"/>
      <c r="V1271" s="69"/>
      <c r="W1271" s="69"/>
      <c r="X1271" s="69"/>
      <c r="Y1271" s="279"/>
      <c r="Z1271" s="279"/>
      <c r="AA1271" s="279"/>
      <c r="AB1271" s="279"/>
      <c r="AC1271" s="279"/>
      <c r="AD1271" s="279"/>
      <c r="AE1271" s="18"/>
    </row>
    <row r="1272" spans="1:31" customFormat="1" ht="15" customHeight="1" thickBot="1">
      <c r="A1272" s="21"/>
      <c r="B1272" s="628" t="s">
        <v>4577</v>
      </c>
      <c r="C1272" s="1"/>
      <c r="D1272" s="254"/>
      <c r="E1272" s="49"/>
      <c r="F1272" s="40"/>
      <c r="G1272" s="66"/>
      <c r="H1272" s="66"/>
      <c r="I1272" s="547" t="s">
        <v>3387</v>
      </c>
      <c r="J1272" s="66">
        <v>7</v>
      </c>
      <c r="K1272" s="73" t="s">
        <v>493</v>
      </c>
      <c r="L1272" s="69" t="s">
        <v>5017</v>
      </c>
      <c r="M1272" s="85">
        <v>1</v>
      </c>
      <c r="N1272" s="85">
        <v>0</v>
      </c>
      <c r="O1272" s="85">
        <v>0</v>
      </c>
      <c r="P1272" s="85">
        <v>0</v>
      </c>
      <c r="Q1272" s="85">
        <v>0</v>
      </c>
      <c r="R1272" s="279"/>
      <c r="S1272" s="69"/>
      <c r="T1272" s="69"/>
      <c r="U1272" s="69"/>
      <c r="V1272" s="69"/>
      <c r="W1272" s="69"/>
      <c r="X1272" s="69"/>
      <c r="Y1272" s="279"/>
      <c r="Z1272" s="279"/>
      <c r="AA1272" s="279"/>
      <c r="AB1272" s="279"/>
      <c r="AC1272" s="279"/>
      <c r="AD1272" s="279"/>
      <c r="AE1272" s="18"/>
    </row>
    <row r="1273" spans="1:31" customFormat="1" ht="15" customHeight="1" thickBot="1">
      <c r="A1273" s="21"/>
      <c r="B1273" s="99" t="s">
        <v>233</v>
      </c>
      <c r="C1273" s="237"/>
      <c r="D1273" s="254" t="s">
        <v>850</v>
      </c>
      <c r="E1273" s="49"/>
      <c r="F1273" s="40" t="s">
        <v>272</v>
      </c>
      <c r="G1273" s="66">
        <v>7</v>
      </c>
      <c r="H1273" s="66">
        <v>5</v>
      </c>
      <c r="I1273" s="547" t="s">
        <v>3719</v>
      </c>
      <c r="J1273" s="66">
        <v>7</v>
      </c>
      <c r="K1273" s="61" t="s">
        <v>499</v>
      </c>
      <c r="L1273" s="69" t="s">
        <v>7211</v>
      </c>
      <c r="M1273" s="30">
        <v>1</v>
      </c>
      <c r="N1273" s="86">
        <v>0</v>
      </c>
      <c r="O1273" s="86">
        <v>0</v>
      </c>
      <c r="P1273" s="86">
        <v>0</v>
      </c>
      <c r="Q1273" s="86">
        <v>0</v>
      </c>
      <c r="R1273" s="279">
        <f t="shared" si="70"/>
        <v>1</v>
      </c>
      <c r="S1273" s="69"/>
      <c r="T1273" s="69"/>
      <c r="U1273" s="69"/>
      <c r="V1273" s="69"/>
      <c r="W1273" s="69"/>
      <c r="X1273" s="69"/>
      <c r="Y1273" s="279"/>
      <c r="Z1273" s="279"/>
      <c r="AA1273" s="279"/>
      <c r="AB1273" s="279"/>
      <c r="AC1273" s="279"/>
      <c r="AD1273" s="279"/>
      <c r="AE1273" s="18"/>
    </row>
    <row r="1274" spans="1:31" customFormat="1" ht="15" customHeight="1" thickBot="1">
      <c r="A1274" s="21"/>
      <c r="B1274" s="628" t="s">
        <v>4028</v>
      </c>
      <c r="C1274" s="39"/>
      <c r="D1274" s="254" t="s">
        <v>851</v>
      </c>
      <c r="E1274" s="49"/>
      <c r="F1274" s="40" t="s">
        <v>272</v>
      </c>
      <c r="G1274" s="66">
        <v>7</v>
      </c>
      <c r="H1274" s="66">
        <v>7</v>
      </c>
      <c r="I1274" s="547" t="s">
        <v>3719</v>
      </c>
      <c r="J1274" s="66">
        <v>8</v>
      </c>
      <c r="K1274" s="61" t="s">
        <v>499</v>
      </c>
      <c r="L1274" s="69" t="s">
        <v>5017</v>
      </c>
      <c r="M1274" s="311">
        <v>0</v>
      </c>
      <c r="N1274" s="86">
        <v>0</v>
      </c>
      <c r="O1274" s="30">
        <v>1</v>
      </c>
      <c r="P1274" s="30">
        <v>1</v>
      </c>
      <c r="Q1274" s="30">
        <v>0</v>
      </c>
      <c r="R1274" s="279">
        <f t="shared" si="70"/>
        <v>2</v>
      </c>
      <c r="S1274" s="69"/>
      <c r="T1274" s="69"/>
      <c r="U1274" s="69"/>
      <c r="V1274" s="69"/>
      <c r="W1274" s="69"/>
      <c r="X1274" s="69"/>
      <c r="Y1274" s="279"/>
      <c r="Z1274" s="279"/>
      <c r="AA1274" s="279"/>
      <c r="AB1274" s="279"/>
      <c r="AC1274" s="279"/>
      <c r="AD1274" s="279"/>
      <c r="AE1274" s="18"/>
    </row>
    <row r="1275" spans="1:31" customFormat="1" ht="15" hidden="1" customHeight="1" thickBot="1">
      <c r="A1275" s="21"/>
      <c r="B1275" s="628" t="s">
        <v>4778</v>
      </c>
      <c r="C1275" s="1"/>
      <c r="D1275" s="254"/>
      <c r="E1275" s="49"/>
      <c r="F1275" s="40"/>
      <c r="G1275" s="66"/>
      <c r="H1275" s="66"/>
      <c r="I1275" s="547" t="s">
        <v>3387</v>
      </c>
      <c r="J1275" s="66">
        <v>8</v>
      </c>
      <c r="K1275" s="72" t="s">
        <v>476</v>
      </c>
      <c r="L1275" s="69" t="s">
        <v>5028</v>
      </c>
      <c r="M1275" s="85">
        <v>0</v>
      </c>
      <c r="N1275" s="85">
        <v>0</v>
      </c>
      <c r="O1275" s="85">
        <v>0</v>
      </c>
      <c r="P1275" s="85">
        <v>0</v>
      </c>
      <c r="Q1275" s="85">
        <v>0</v>
      </c>
      <c r="R1275" s="279">
        <f t="shared" si="70"/>
        <v>0</v>
      </c>
      <c r="S1275" s="69"/>
      <c r="T1275" s="69"/>
      <c r="U1275" s="69"/>
      <c r="V1275" s="69"/>
      <c r="W1275" s="69"/>
      <c r="X1275" s="69"/>
      <c r="Y1275" s="279"/>
      <c r="Z1275" s="279"/>
      <c r="AA1275" s="279"/>
      <c r="AB1275" s="279"/>
      <c r="AC1275" s="279"/>
      <c r="AD1275" s="279"/>
      <c r="AE1275" s="18"/>
    </row>
    <row r="1276" spans="1:31" customFormat="1" ht="15" customHeight="1" thickBot="1">
      <c r="A1276" s="21"/>
      <c r="B1276" s="307" t="s">
        <v>7213</v>
      </c>
      <c r="C1276" s="240"/>
      <c r="D1276" s="254" t="s">
        <v>854</v>
      </c>
      <c r="E1276" s="49"/>
      <c r="F1276" s="40" t="s">
        <v>272</v>
      </c>
      <c r="G1276" s="66">
        <v>4</v>
      </c>
      <c r="H1276" s="66">
        <v>12</v>
      </c>
      <c r="I1276" s="547" t="s">
        <v>3719</v>
      </c>
      <c r="J1276" s="66">
        <v>9</v>
      </c>
      <c r="K1276" s="61" t="s">
        <v>499</v>
      </c>
      <c r="L1276" s="69" t="s">
        <v>7211</v>
      </c>
      <c r="M1276" s="311">
        <v>0</v>
      </c>
      <c r="N1276" s="86">
        <v>0</v>
      </c>
      <c r="O1276" s="86">
        <v>0</v>
      </c>
      <c r="P1276" s="30">
        <v>1</v>
      </c>
      <c r="Q1276" s="30">
        <v>1</v>
      </c>
      <c r="R1276" s="279">
        <f t="shared" si="70"/>
        <v>2</v>
      </c>
      <c r="S1276" s="69"/>
      <c r="T1276" s="69"/>
      <c r="U1276" s="69"/>
      <c r="V1276" s="69"/>
      <c r="W1276" s="69"/>
      <c r="X1276" s="69"/>
      <c r="Y1276" s="279"/>
      <c r="Z1276" s="279"/>
      <c r="AA1276" s="279"/>
      <c r="AB1276" s="279"/>
      <c r="AC1276" s="279"/>
      <c r="AD1276" s="279"/>
      <c r="AE1276" s="18"/>
    </row>
    <row r="1277" spans="1:31" customFormat="1" ht="15" customHeight="1" thickBot="1">
      <c r="A1277" s="21"/>
      <c r="B1277" s="717" t="s">
        <v>7215</v>
      </c>
      <c r="C1277" s="250"/>
      <c r="D1277" s="254" t="s">
        <v>855</v>
      </c>
      <c r="E1277" s="49"/>
      <c r="F1277" s="40" t="s">
        <v>272</v>
      </c>
      <c r="G1277" s="66">
        <v>8</v>
      </c>
      <c r="H1277" s="66">
        <v>8</v>
      </c>
      <c r="I1277" s="547" t="s">
        <v>3719</v>
      </c>
      <c r="J1277" s="66">
        <v>9</v>
      </c>
      <c r="K1277" s="61" t="s">
        <v>499</v>
      </c>
      <c r="L1277" s="69" t="s">
        <v>5017</v>
      </c>
      <c r="M1277" s="311">
        <v>0</v>
      </c>
      <c r="N1277" s="311">
        <v>0</v>
      </c>
      <c r="O1277" s="311">
        <v>0</v>
      </c>
      <c r="P1277" s="311">
        <v>0</v>
      </c>
      <c r="Q1277" s="30">
        <v>1</v>
      </c>
      <c r="R1277" s="279">
        <f t="shared" si="70"/>
        <v>1</v>
      </c>
      <c r="S1277" s="69"/>
      <c r="T1277" s="69"/>
      <c r="U1277" s="69"/>
      <c r="V1277" s="69"/>
      <c r="W1277" s="69"/>
      <c r="X1277" s="69"/>
      <c r="Y1277" s="279"/>
      <c r="Z1277" s="279"/>
      <c r="AA1277" s="279"/>
      <c r="AB1277" s="279"/>
      <c r="AC1277" s="279"/>
      <c r="AD1277" s="279"/>
      <c r="AE1277" s="18"/>
    </row>
    <row r="1278" spans="1:31" customFormat="1" ht="15" customHeight="1" thickBot="1">
      <c r="A1278" s="21"/>
      <c r="B1278" s="543" t="s">
        <v>7212</v>
      </c>
      <c r="C1278" s="543"/>
      <c r="D1278" s="254" t="s">
        <v>856</v>
      </c>
      <c r="E1278" s="49"/>
      <c r="F1278" s="40" t="s">
        <v>272</v>
      </c>
      <c r="G1278" s="66">
        <v>4</v>
      </c>
      <c r="H1278" s="66">
        <v>12</v>
      </c>
      <c r="I1278" s="547" t="s">
        <v>3719</v>
      </c>
      <c r="J1278" s="66">
        <v>9</v>
      </c>
      <c r="K1278" s="61" t="s">
        <v>499</v>
      </c>
      <c r="L1278" s="69" t="s">
        <v>7211</v>
      </c>
      <c r="M1278" s="311">
        <v>0</v>
      </c>
      <c r="N1278" s="86">
        <v>0</v>
      </c>
      <c r="O1278" s="311">
        <v>0</v>
      </c>
      <c r="P1278" s="86">
        <v>0</v>
      </c>
      <c r="Q1278" s="86">
        <v>0</v>
      </c>
      <c r="R1278" s="279">
        <f t="shared" si="70"/>
        <v>0</v>
      </c>
      <c r="S1278" s="69"/>
      <c r="T1278" s="69"/>
      <c r="U1278" s="69"/>
      <c r="V1278" s="69"/>
      <c r="W1278" s="69"/>
      <c r="X1278" s="69"/>
      <c r="Y1278" s="279"/>
      <c r="Z1278" s="279"/>
      <c r="AA1278" s="279"/>
      <c r="AB1278" s="279"/>
      <c r="AC1278" s="279"/>
      <c r="AD1278" s="279"/>
      <c r="AE1278" s="18"/>
    </row>
    <row r="1279" spans="1:31" customFormat="1" ht="15" customHeight="1" thickBot="1">
      <c r="A1279" s="21"/>
      <c r="B1279" s="628" t="s">
        <v>7210</v>
      </c>
      <c r="C1279" s="1"/>
      <c r="D1279" s="254" t="s">
        <v>857</v>
      </c>
      <c r="E1279" s="49"/>
      <c r="F1279" s="40" t="s">
        <v>272</v>
      </c>
      <c r="G1279" s="66">
        <v>8</v>
      </c>
      <c r="H1279" s="66">
        <v>8</v>
      </c>
      <c r="I1279" s="547" t="s">
        <v>3719</v>
      </c>
      <c r="J1279" s="66">
        <v>9</v>
      </c>
      <c r="K1279" s="61" t="s">
        <v>499</v>
      </c>
      <c r="L1279" s="69" t="s">
        <v>7211</v>
      </c>
      <c r="M1279" s="86">
        <v>0</v>
      </c>
      <c r="N1279" s="86">
        <v>0</v>
      </c>
      <c r="O1279" s="311">
        <v>0</v>
      </c>
      <c r="P1279" s="86">
        <v>0</v>
      </c>
      <c r="Q1279" s="311">
        <v>0</v>
      </c>
      <c r="R1279" s="279">
        <f t="shared" si="70"/>
        <v>0</v>
      </c>
      <c r="S1279" s="69"/>
      <c r="T1279" s="69"/>
      <c r="U1279" s="69"/>
      <c r="V1279" s="69"/>
      <c r="W1279" s="69"/>
      <c r="X1279" s="69"/>
      <c r="Y1279" s="279"/>
      <c r="Z1279" s="279"/>
      <c r="AA1279" s="279"/>
      <c r="AB1279" s="279"/>
      <c r="AC1279" s="279"/>
      <c r="AD1279" s="279"/>
      <c r="AE1279" s="18"/>
    </row>
    <row r="1280" spans="1:31" customFormat="1" ht="15" customHeight="1" thickBot="1">
      <c r="A1280" s="21"/>
      <c r="B1280" s="485" t="s">
        <v>7214</v>
      </c>
      <c r="C1280" s="39"/>
      <c r="D1280" s="254" t="s">
        <v>858</v>
      </c>
      <c r="E1280" s="149"/>
      <c r="F1280" s="40" t="s">
        <v>272</v>
      </c>
      <c r="G1280" s="66">
        <v>8</v>
      </c>
      <c r="H1280" s="93">
        <v>8</v>
      </c>
      <c r="I1280" s="547" t="s">
        <v>3719</v>
      </c>
      <c r="J1280" s="66">
        <v>9</v>
      </c>
      <c r="K1280" s="61" t="s">
        <v>499</v>
      </c>
      <c r="L1280" s="69" t="s">
        <v>5018</v>
      </c>
      <c r="M1280" s="86">
        <v>0</v>
      </c>
      <c r="N1280" s="86">
        <v>0</v>
      </c>
      <c r="O1280" s="311">
        <v>0</v>
      </c>
      <c r="P1280" s="311">
        <v>0</v>
      </c>
      <c r="Q1280" s="35">
        <v>0</v>
      </c>
      <c r="R1280" s="279">
        <f t="shared" si="70"/>
        <v>0</v>
      </c>
      <c r="S1280" s="69"/>
      <c r="T1280" s="69"/>
      <c r="U1280" s="69"/>
      <c r="V1280" s="69"/>
      <c r="W1280" s="69"/>
      <c r="X1280" s="69"/>
      <c r="Y1280" s="279"/>
      <c r="Z1280" s="279"/>
      <c r="AA1280" s="279"/>
      <c r="AB1280" s="279"/>
      <c r="AC1280" s="279"/>
      <c r="AD1280" s="279"/>
      <c r="AE1280" s="18"/>
    </row>
    <row r="1281" spans="1:31" customFormat="1" ht="15" customHeight="1" thickBot="1">
      <c r="A1281" s="21"/>
      <c r="B1281" s="94" t="s">
        <v>862</v>
      </c>
      <c r="C1281" s="39"/>
      <c r="D1281" s="254" t="s">
        <v>5482</v>
      </c>
      <c r="E1281" s="46"/>
      <c r="F1281" s="139" t="s">
        <v>272</v>
      </c>
      <c r="G1281" s="66">
        <v>8</v>
      </c>
      <c r="H1281" s="66">
        <v>8</v>
      </c>
      <c r="I1281" s="547" t="s">
        <v>3719</v>
      </c>
      <c r="J1281" s="66">
        <v>25</v>
      </c>
      <c r="K1281" s="73" t="s">
        <v>493</v>
      </c>
      <c r="L1281" s="69" t="s">
        <v>5483</v>
      </c>
      <c r="M1281" s="30">
        <v>1</v>
      </c>
      <c r="N1281" s="86">
        <v>0</v>
      </c>
      <c r="O1281" s="30">
        <v>1</v>
      </c>
      <c r="P1281" s="30">
        <v>1</v>
      </c>
      <c r="Q1281" s="86">
        <v>0</v>
      </c>
      <c r="R1281" s="279">
        <f t="shared" si="70"/>
        <v>3</v>
      </c>
      <c r="S1281" s="69"/>
      <c r="T1281" s="69"/>
      <c r="U1281" s="69"/>
      <c r="V1281" s="69"/>
      <c r="W1281" s="69"/>
      <c r="X1281" s="69"/>
      <c r="Y1281" s="279"/>
      <c r="Z1281" s="279"/>
      <c r="AA1281" s="279"/>
      <c r="AB1281" s="279"/>
      <c r="AC1281" s="279"/>
      <c r="AD1281" s="279"/>
      <c r="AE1281" s="18"/>
    </row>
    <row r="1282" spans="1:31" customFormat="1" ht="15" hidden="1" customHeight="1" thickBot="1">
      <c r="A1282" s="25">
        <v>1212</v>
      </c>
      <c r="B1282" s="44" t="s">
        <v>525</v>
      </c>
      <c r="C1282" s="41"/>
      <c r="D1282" s="254" t="s">
        <v>526</v>
      </c>
      <c r="E1282" s="178"/>
      <c r="F1282" s="97" t="s">
        <v>253</v>
      </c>
      <c r="G1282" s="112"/>
      <c r="H1282" s="112"/>
      <c r="I1282" s="547" t="s">
        <v>3711</v>
      </c>
      <c r="J1282" s="112">
        <v>2</v>
      </c>
      <c r="K1282" s="113" t="s">
        <v>457</v>
      </c>
      <c r="L1282" s="529" t="s">
        <v>5018</v>
      </c>
      <c r="M1282" s="25">
        <v>0</v>
      </c>
      <c r="N1282" s="25">
        <v>0</v>
      </c>
      <c r="O1282" s="25">
        <v>0</v>
      </c>
      <c r="P1282" s="25">
        <v>0</v>
      </c>
      <c r="Q1282" s="25">
        <v>0</v>
      </c>
      <c r="R1282" s="279">
        <f t="shared" si="70"/>
        <v>0</v>
      </c>
      <c r="S1282" s="529"/>
      <c r="T1282" s="529"/>
      <c r="U1282" s="529"/>
      <c r="V1282" s="529"/>
      <c r="W1282" s="529"/>
      <c r="X1282" s="529"/>
      <c r="Y1282" s="279"/>
      <c r="Z1282" s="279"/>
      <c r="AA1282" s="279"/>
      <c r="AB1282" s="279"/>
      <c r="AC1282" s="279"/>
      <c r="AD1282" s="279"/>
      <c r="AE1282" s="18"/>
    </row>
    <row r="1283" spans="1:31" customFormat="1" ht="15" customHeight="1" thickBot="1">
      <c r="A1283" s="25">
        <v>1218</v>
      </c>
      <c r="B1283" s="43" t="s">
        <v>527</v>
      </c>
      <c r="C1283" s="22"/>
      <c r="D1283" s="254" t="s">
        <v>528</v>
      </c>
      <c r="E1283" s="53"/>
      <c r="F1283" s="28" t="s">
        <v>253</v>
      </c>
      <c r="G1283" s="64"/>
      <c r="H1283" s="64"/>
      <c r="I1283" s="547" t="s">
        <v>3711</v>
      </c>
      <c r="J1283" s="64">
        <v>2</v>
      </c>
      <c r="K1283" s="50" t="s">
        <v>493</v>
      </c>
      <c r="L1283" s="529" t="s">
        <v>5018</v>
      </c>
      <c r="M1283" s="25">
        <v>0</v>
      </c>
      <c r="N1283" s="25">
        <v>0</v>
      </c>
      <c r="O1283" s="25">
        <v>0</v>
      </c>
      <c r="P1283" s="25">
        <v>0</v>
      </c>
      <c r="Q1283" s="25">
        <v>0</v>
      </c>
      <c r="R1283" s="279">
        <f t="shared" si="70"/>
        <v>0</v>
      </c>
      <c r="S1283" s="529"/>
      <c r="T1283" s="529"/>
      <c r="U1283" s="529"/>
      <c r="V1283" s="529"/>
      <c r="W1283" s="529"/>
      <c r="X1283" s="529"/>
      <c r="Y1283" s="279"/>
      <c r="Z1283" s="279"/>
      <c r="AA1283" s="279"/>
      <c r="AB1283" s="279"/>
      <c r="AC1283" s="279"/>
      <c r="AD1283" s="279"/>
      <c r="AE1283" s="18"/>
    </row>
    <row r="1284" spans="1:31" customFormat="1" ht="15" hidden="1" customHeight="1" thickBot="1">
      <c r="A1284" s="25">
        <v>1220</v>
      </c>
      <c r="B1284" s="43" t="s">
        <v>529</v>
      </c>
      <c r="C1284" s="22"/>
      <c r="D1284" s="254" t="s">
        <v>530</v>
      </c>
      <c r="E1284" s="53"/>
      <c r="F1284" s="28" t="s">
        <v>253</v>
      </c>
      <c r="G1284" s="64"/>
      <c r="H1284" s="64"/>
      <c r="I1284" s="547" t="s">
        <v>3711</v>
      </c>
      <c r="J1284" s="64">
        <v>2</v>
      </c>
      <c r="K1284" s="48" t="s">
        <v>476</v>
      </c>
      <c r="L1284" s="529" t="s">
        <v>5018</v>
      </c>
      <c r="M1284" s="25">
        <v>0</v>
      </c>
      <c r="N1284" s="25">
        <v>0</v>
      </c>
      <c r="O1284" s="51">
        <v>0</v>
      </c>
      <c r="P1284" s="25">
        <v>0</v>
      </c>
      <c r="Q1284" s="25">
        <v>0</v>
      </c>
      <c r="R1284" s="279">
        <f t="shared" si="70"/>
        <v>0</v>
      </c>
      <c r="S1284" s="529"/>
      <c r="T1284" s="529"/>
      <c r="U1284" s="529"/>
      <c r="V1284" s="529"/>
      <c r="W1284" s="529"/>
      <c r="X1284" s="529"/>
      <c r="Y1284" s="279"/>
      <c r="Z1284" s="279"/>
      <c r="AA1284" s="279"/>
      <c r="AB1284" s="279"/>
      <c r="AC1284" s="279"/>
      <c r="AD1284" s="279"/>
      <c r="AE1284" s="18"/>
    </row>
    <row r="1285" spans="1:31" customFormat="1" ht="15" hidden="1" customHeight="1" thickBot="1">
      <c r="A1285" s="25">
        <v>1221</v>
      </c>
      <c r="B1285" s="44" t="s">
        <v>531</v>
      </c>
      <c r="C1285" s="41"/>
      <c r="D1285" s="254" t="s">
        <v>532</v>
      </c>
      <c r="E1285" s="127"/>
      <c r="F1285" s="97" t="s">
        <v>253</v>
      </c>
      <c r="G1285" s="112"/>
      <c r="H1285" s="112"/>
      <c r="I1285" s="547" t="s">
        <v>3711</v>
      </c>
      <c r="J1285" s="112">
        <v>2</v>
      </c>
      <c r="K1285" s="113" t="s">
        <v>457</v>
      </c>
      <c r="L1285" s="529" t="s">
        <v>5018</v>
      </c>
      <c r="M1285" s="25">
        <v>0</v>
      </c>
      <c r="N1285" s="25">
        <v>0</v>
      </c>
      <c r="O1285" s="25">
        <v>0</v>
      </c>
      <c r="P1285" s="25">
        <v>0</v>
      </c>
      <c r="Q1285" s="25">
        <v>0</v>
      </c>
      <c r="R1285" s="279">
        <f t="shared" si="70"/>
        <v>0</v>
      </c>
      <c r="S1285" s="529"/>
      <c r="T1285" s="529"/>
      <c r="U1285" s="529"/>
      <c r="V1285" s="529"/>
      <c r="W1285" s="529"/>
      <c r="X1285" s="529"/>
      <c r="Y1285" s="279"/>
      <c r="Z1285" s="279"/>
      <c r="AA1285" s="279"/>
      <c r="AB1285" s="279"/>
      <c r="AC1285" s="279"/>
      <c r="AD1285" s="279"/>
      <c r="AE1285" s="18"/>
    </row>
    <row r="1286" spans="1:31" customFormat="1" ht="15" hidden="1" customHeight="1" thickBot="1">
      <c r="A1286" s="25">
        <v>1222</v>
      </c>
      <c r="B1286" s="44" t="s">
        <v>533</v>
      </c>
      <c r="C1286" s="41"/>
      <c r="D1286" s="254" t="s">
        <v>534</v>
      </c>
      <c r="E1286" s="127"/>
      <c r="F1286" s="97" t="s">
        <v>253</v>
      </c>
      <c r="G1286" s="112"/>
      <c r="H1286" s="112"/>
      <c r="I1286" s="547" t="s">
        <v>3711</v>
      </c>
      <c r="J1286" s="112">
        <v>2</v>
      </c>
      <c r="K1286" s="113" t="s">
        <v>457</v>
      </c>
      <c r="L1286" s="529" t="s">
        <v>5018</v>
      </c>
      <c r="M1286" s="25">
        <v>0</v>
      </c>
      <c r="N1286" s="25">
        <v>0</v>
      </c>
      <c r="O1286" s="25">
        <v>0</v>
      </c>
      <c r="P1286" s="25">
        <v>0</v>
      </c>
      <c r="Q1286" s="51">
        <v>0</v>
      </c>
      <c r="R1286" s="279">
        <f t="shared" si="70"/>
        <v>0</v>
      </c>
      <c r="S1286" s="529"/>
      <c r="T1286" s="529"/>
      <c r="U1286" s="529"/>
      <c r="V1286" s="529"/>
      <c r="W1286" s="529"/>
      <c r="X1286" s="529"/>
      <c r="Y1286" s="279"/>
      <c r="Z1286" s="279"/>
      <c r="AA1286" s="279"/>
      <c r="AB1286" s="279"/>
      <c r="AC1286" s="279"/>
      <c r="AD1286" s="279"/>
      <c r="AE1286" s="18"/>
    </row>
    <row r="1287" spans="1:31" customFormat="1" ht="15" hidden="1" customHeight="1" thickBot="1">
      <c r="A1287" s="25">
        <v>1223</v>
      </c>
      <c r="B1287" s="44" t="s">
        <v>535</v>
      </c>
      <c r="C1287" s="41"/>
      <c r="D1287" s="254" t="s">
        <v>536</v>
      </c>
      <c r="E1287" s="127"/>
      <c r="F1287" s="97" t="s">
        <v>253</v>
      </c>
      <c r="G1287" s="112"/>
      <c r="H1287" s="112"/>
      <c r="I1287" s="547" t="s">
        <v>3711</v>
      </c>
      <c r="J1287" s="112">
        <v>2</v>
      </c>
      <c r="K1287" s="117" t="s">
        <v>476</v>
      </c>
      <c r="L1287" s="529" t="s">
        <v>5018</v>
      </c>
      <c r="M1287" s="25">
        <v>0</v>
      </c>
      <c r="N1287" s="25">
        <v>0</v>
      </c>
      <c r="O1287" s="25">
        <v>0</v>
      </c>
      <c r="P1287" s="25">
        <v>0</v>
      </c>
      <c r="Q1287" s="25">
        <v>0</v>
      </c>
      <c r="R1287" s="279">
        <f t="shared" si="70"/>
        <v>0</v>
      </c>
      <c r="S1287" s="529"/>
      <c r="T1287" s="529"/>
      <c r="U1287" s="529"/>
      <c r="V1287" s="529"/>
      <c r="W1287" s="529"/>
      <c r="X1287" s="529"/>
      <c r="Y1287" s="279"/>
      <c r="Z1287" s="279"/>
      <c r="AA1287" s="279"/>
      <c r="AB1287" s="279"/>
      <c r="AC1287" s="279"/>
      <c r="AD1287" s="279"/>
      <c r="AE1287" s="18"/>
    </row>
    <row r="1288" spans="1:31" customFormat="1" ht="15" hidden="1" customHeight="1" thickBot="1">
      <c r="A1288" s="25">
        <v>1226</v>
      </c>
      <c r="B1288" s="44" t="s">
        <v>189</v>
      </c>
      <c r="C1288" s="41"/>
      <c r="D1288" s="254" t="s">
        <v>537</v>
      </c>
      <c r="E1288" s="127"/>
      <c r="F1288" s="97" t="s">
        <v>272</v>
      </c>
      <c r="G1288" s="112">
        <v>2</v>
      </c>
      <c r="H1288" s="112">
        <v>2</v>
      </c>
      <c r="I1288" s="547" t="s">
        <v>3711</v>
      </c>
      <c r="J1288" s="112">
        <v>2</v>
      </c>
      <c r="K1288" s="113" t="s">
        <v>457</v>
      </c>
      <c r="L1288" s="529" t="s">
        <v>5018</v>
      </c>
      <c r="M1288" s="25">
        <v>0</v>
      </c>
      <c r="N1288" s="25">
        <v>0</v>
      </c>
      <c r="O1288" s="25">
        <v>0</v>
      </c>
      <c r="P1288" s="25">
        <v>0</v>
      </c>
      <c r="Q1288" s="25">
        <v>0</v>
      </c>
      <c r="R1288" s="279">
        <f t="shared" si="70"/>
        <v>0</v>
      </c>
      <c r="S1288" s="529"/>
      <c r="T1288" s="529"/>
      <c r="U1288" s="529"/>
      <c r="V1288" s="529"/>
      <c r="W1288" s="529"/>
      <c r="X1288" s="529"/>
      <c r="Y1288" s="279"/>
      <c r="Z1288" s="279"/>
      <c r="AA1288" s="279"/>
      <c r="AB1288" s="279"/>
      <c r="AC1288" s="279"/>
      <c r="AD1288" s="279"/>
      <c r="AE1288" s="18"/>
    </row>
    <row r="1289" spans="1:31" customFormat="1" ht="15" hidden="1" customHeight="1" thickBot="1">
      <c r="A1289" s="25">
        <v>1229</v>
      </c>
      <c r="B1289" s="44" t="s">
        <v>196</v>
      </c>
      <c r="C1289" s="41"/>
      <c r="D1289" s="254" t="s">
        <v>538</v>
      </c>
      <c r="E1289" s="127"/>
      <c r="F1289" s="97" t="s">
        <v>539</v>
      </c>
      <c r="G1289" s="112">
        <v>3</v>
      </c>
      <c r="H1289" s="112"/>
      <c r="I1289" s="547" t="s">
        <v>3711</v>
      </c>
      <c r="J1289" s="112">
        <v>3</v>
      </c>
      <c r="K1289" s="117" t="s">
        <v>476</v>
      </c>
      <c r="L1289" s="529" t="s">
        <v>5018</v>
      </c>
      <c r="M1289" s="25">
        <v>0</v>
      </c>
      <c r="N1289" s="25">
        <v>0</v>
      </c>
      <c r="O1289" s="25">
        <v>0</v>
      </c>
      <c r="P1289" s="25">
        <v>0</v>
      </c>
      <c r="Q1289" s="25">
        <v>0</v>
      </c>
      <c r="R1289" s="279">
        <f t="shared" si="70"/>
        <v>0</v>
      </c>
      <c r="S1289" s="529"/>
      <c r="T1289" s="529"/>
      <c r="U1289" s="529"/>
      <c r="V1289" s="529"/>
      <c r="W1289" s="529"/>
      <c r="X1289" s="529"/>
      <c r="Y1289" s="279"/>
      <c r="Z1289" s="279"/>
      <c r="AA1289" s="279"/>
      <c r="AB1289" s="279"/>
      <c r="AC1289" s="279"/>
      <c r="AD1289" s="279"/>
      <c r="AE1289" s="18"/>
    </row>
    <row r="1290" spans="1:31" customFormat="1" ht="15" hidden="1" customHeight="1" thickBot="1">
      <c r="A1290" s="25">
        <v>1230</v>
      </c>
      <c r="B1290" s="44" t="s">
        <v>190</v>
      </c>
      <c r="C1290" s="41"/>
      <c r="D1290" s="254" t="s">
        <v>540</v>
      </c>
      <c r="E1290" s="127"/>
      <c r="F1290" s="97" t="s">
        <v>253</v>
      </c>
      <c r="G1290" s="112"/>
      <c r="H1290" s="112"/>
      <c r="I1290" s="547" t="s">
        <v>3711</v>
      </c>
      <c r="J1290" s="112">
        <v>3</v>
      </c>
      <c r="K1290" s="113" t="s">
        <v>457</v>
      </c>
      <c r="L1290" s="529" t="s">
        <v>5018</v>
      </c>
      <c r="M1290" s="25">
        <v>0</v>
      </c>
      <c r="N1290" s="25">
        <v>0</v>
      </c>
      <c r="O1290" s="51">
        <v>0</v>
      </c>
      <c r="P1290" s="25">
        <v>0</v>
      </c>
      <c r="Q1290" s="25">
        <v>0</v>
      </c>
      <c r="R1290" s="279">
        <f t="shared" si="70"/>
        <v>0</v>
      </c>
      <c r="S1290" s="529"/>
      <c r="T1290" s="529"/>
      <c r="U1290" s="529"/>
      <c r="V1290" s="529"/>
      <c r="W1290" s="529"/>
      <c r="X1290" s="529"/>
      <c r="Y1290" s="279"/>
      <c r="Z1290" s="279"/>
      <c r="AA1290" s="279"/>
      <c r="AB1290" s="279"/>
      <c r="AC1290" s="279"/>
      <c r="AD1290" s="279"/>
      <c r="AE1290" s="18"/>
    </row>
    <row r="1291" spans="1:31" customFormat="1" ht="15" hidden="1" customHeight="1" thickBot="1">
      <c r="A1291" s="25">
        <v>1234</v>
      </c>
      <c r="B1291" s="44" t="s">
        <v>194</v>
      </c>
      <c r="C1291" s="41"/>
      <c r="D1291" s="254" t="s">
        <v>541</v>
      </c>
      <c r="E1291" s="127"/>
      <c r="F1291" s="97" t="s">
        <v>253</v>
      </c>
      <c r="G1291" s="112"/>
      <c r="H1291" s="112"/>
      <c r="I1291" s="547" t="s">
        <v>3711</v>
      </c>
      <c r="J1291" s="112">
        <v>3</v>
      </c>
      <c r="K1291" s="113" t="s">
        <v>457</v>
      </c>
      <c r="L1291" s="529" t="s">
        <v>5018</v>
      </c>
      <c r="M1291" s="25">
        <v>0</v>
      </c>
      <c r="N1291" s="25">
        <v>0</v>
      </c>
      <c r="O1291" s="51">
        <v>0</v>
      </c>
      <c r="P1291" s="25">
        <v>0</v>
      </c>
      <c r="Q1291" s="25">
        <v>0</v>
      </c>
      <c r="R1291" s="279">
        <f t="shared" si="70"/>
        <v>0</v>
      </c>
      <c r="S1291" s="529"/>
      <c r="T1291" s="529"/>
      <c r="U1291" s="529"/>
      <c r="V1291" s="529"/>
      <c r="W1291" s="529"/>
      <c r="X1291" s="529"/>
      <c r="Y1291" s="279"/>
      <c r="Z1291" s="279"/>
      <c r="AA1291" s="279"/>
      <c r="AB1291" s="279"/>
      <c r="AC1291" s="279"/>
      <c r="AD1291" s="279"/>
      <c r="AE1291" s="18"/>
    </row>
    <row r="1292" spans="1:31" customFormat="1" ht="15" hidden="1" customHeight="1" thickBot="1">
      <c r="A1292" s="25">
        <v>1247</v>
      </c>
      <c r="B1292" s="43" t="s">
        <v>542</v>
      </c>
      <c r="C1292" s="22"/>
      <c r="D1292" s="254" t="s">
        <v>543</v>
      </c>
      <c r="E1292" s="53"/>
      <c r="F1292" s="28" t="s">
        <v>253</v>
      </c>
      <c r="G1292" s="64"/>
      <c r="H1292" s="64"/>
      <c r="I1292" s="547" t="s">
        <v>3711</v>
      </c>
      <c r="J1292" s="64">
        <v>5</v>
      </c>
      <c r="K1292" s="48" t="s">
        <v>476</v>
      </c>
      <c r="L1292" s="529" t="s">
        <v>5018</v>
      </c>
      <c r="M1292" s="25">
        <v>0</v>
      </c>
      <c r="N1292" s="25">
        <v>0</v>
      </c>
      <c r="O1292" s="25">
        <v>0</v>
      </c>
      <c r="P1292" s="25">
        <v>0</v>
      </c>
      <c r="Q1292" s="25">
        <v>0</v>
      </c>
      <c r="R1292" s="279">
        <f t="shared" si="70"/>
        <v>0</v>
      </c>
      <c r="S1292" s="529"/>
      <c r="T1292" s="529"/>
      <c r="U1292" s="529"/>
      <c r="V1292" s="529"/>
      <c r="W1292" s="529"/>
      <c r="X1292" s="529"/>
      <c r="Y1292" s="279"/>
      <c r="Z1292" s="279"/>
      <c r="AA1292" s="279"/>
      <c r="AB1292" s="279"/>
      <c r="AC1292" s="279"/>
      <c r="AD1292" s="279"/>
      <c r="AE1292" s="18"/>
    </row>
    <row r="1293" spans="1:31" customFormat="1" ht="15" hidden="1" customHeight="1" thickBot="1">
      <c r="A1293" s="25">
        <v>1255</v>
      </c>
      <c r="B1293" s="44" t="s">
        <v>201</v>
      </c>
      <c r="C1293" s="41"/>
      <c r="D1293" s="254" t="s">
        <v>544</v>
      </c>
      <c r="E1293" s="127"/>
      <c r="F1293" s="97" t="s">
        <v>272</v>
      </c>
      <c r="G1293" s="112">
        <v>6</v>
      </c>
      <c r="H1293" s="112">
        <v>5</v>
      </c>
      <c r="I1293" s="547" t="s">
        <v>3711</v>
      </c>
      <c r="J1293" s="112">
        <v>6</v>
      </c>
      <c r="K1293" s="117" t="s">
        <v>476</v>
      </c>
      <c r="L1293" s="529" t="s">
        <v>5018</v>
      </c>
      <c r="M1293" s="25">
        <v>0</v>
      </c>
      <c r="N1293" s="25">
        <v>0</v>
      </c>
      <c r="O1293" s="25">
        <v>0</v>
      </c>
      <c r="P1293" s="25">
        <v>0</v>
      </c>
      <c r="Q1293" s="25">
        <v>0</v>
      </c>
      <c r="R1293" s="279">
        <f t="shared" si="70"/>
        <v>0</v>
      </c>
      <c r="S1293" s="529"/>
      <c r="T1293" s="529"/>
      <c r="U1293" s="529"/>
      <c r="V1293" s="529"/>
      <c r="W1293" s="529"/>
      <c r="X1293" s="529"/>
      <c r="Y1293" s="279"/>
      <c r="Z1293" s="279"/>
      <c r="AA1293" s="279"/>
      <c r="AB1293" s="279"/>
      <c r="AC1293" s="279"/>
      <c r="AD1293" s="279"/>
      <c r="AE1293" s="18"/>
    </row>
    <row r="1294" spans="1:31" customFormat="1" ht="15" customHeight="1" thickBot="1">
      <c r="A1294" s="21">
        <v>1601</v>
      </c>
      <c r="B1294" s="286" t="s">
        <v>576</v>
      </c>
      <c r="C1294" s="541"/>
      <c r="D1294" s="254" t="s">
        <v>577</v>
      </c>
      <c r="E1294" s="46"/>
      <c r="F1294" s="40" t="s">
        <v>253</v>
      </c>
      <c r="G1294" s="66">
        <v>0</v>
      </c>
      <c r="H1294" s="66">
        <v>0</v>
      </c>
      <c r="I1294" s="547" t="s">
        <v>3714</v>
      </c>
      <c r="J1294" s="66">
        <v>0</v>
      </c>
      <c r="K1294" s="73" t="s">
        <v>493</v>
      </c>
      <c r="L1294" s="529" t="s">
        <v>5018</v>
      </c>
      <c r="M1294" s="25">
        <v>0</v>
      </c>
      <c r="N1294" s="25">
        <v>0</v>
      </c>
      <c r="O1294" s="25">
        <v>0</v>
      </c>
      <c r="P1294" s="25">
        <v>0</v>
      </c>
      <c r="Q1294" s="25">
        <v>0</v>
      </c>
      <c r="R1294" s="279">
        <f t="shared" ref="R1294:R1346" si="71">SUM(M1294:Q1294)</f>
        <v>0</v>
      </c>
      <c r="S1294" s="529"/>
      <c r="T1294" s="529"/>
      <c r="U1294" s="529"/>
      <c r="V1294" s="529"/>
      <c r="W1294" s="529"/>
      <c r="X1294" s="529"/>
      <c r="Y1294" s="279"/>
      <c r="Z1294" s="279"/>
      <c r="AA1294" s="279"/>
      <c r="AB1294" s="279"/>
      <c r="AC1294" s="279"/>
      <c r="AD1294" s="279"/>
      <c r="AE1294" s="18"/>
    </row>
    <row r="1295" spans="1:31" customFormat="1" ht="15" hidden="1" customHeight="1" thickBot="1">
      <c r="A1295" s="21">
        <v>1602</v>
      </c>
      <c r="B1295" s="294" t="s">
        <v>108</v>
      </c>
      <c r="D1295" s="254" t="s">
        <v>578</v>
      </c>
      <c r="E1295" s="46"/>
      <c r="F1295" s="40" t="s">
        <v>253</v>
      </c>
      <c r="G1295" s="66">
        <v>0</v>
      </c>
      <c r="H1295" s="66">
        <v>0</v>
      </c>
      <c r="I1295" s="547" t="s">
        <v>3714</v>
      </c>
      <c r="J1295" s="66">
        <v>0</v>
      </c>
      <c r="K1295" s="68" t="s">
        <v>457</v>
      </c>
      <c r="L1295" s="529" t="s">
        <v>5018</v>
      </c>
      <c r="M1295" s="25">
        <v>0</v>
      </c>
      <c r="N1295" s="25">
        <v>0</v>
      </c>
      <c r="O1295" s="25">
        <v>0</v>
      </c>
      <c r="P1295" s="25">
        <v>0</v>
      </c>
      <c r="Q1295" s="25">
        <v>0</v>
      </c>
      <c r="R1295" s="279">
        <f t="shared" si="71"/>
        <v>0</v>
      </c>
      <c r="S1295" s="529"/>
      <c r="T1295" s="529"/>
      <c r="U1295" s="529"/>
      <c r="V1295" s="529"/>
      <c r="W1295" s="529"/>
      <c r="X1295" s="529"/>
      <c r="Y1295" s="279"/>
      <c r="Z1295" s="279"/>
      <c r="AA1295" s="279"/>
      <c r="AB1295" s="279"/>
      <c r="AC1295" s="279"/>
      <c r="AD1295" s="279"/>
      <c r="AE1295" s="18"/>
    </row>
    <row r="1296" spans="1:31" customFormat="1" ht="15" hidden="1" customHeight="1" thickBot="1">
      <c r="A1296" s="21">
        <v>1604</v>
      </c>
      <c r="B1296" s="294" t="s">
        <v>94</v>
      </c>
      <c r="D1296" s="254" t="s">
        <v>579</v>
      </c>
      <c r="E1296" s="46"/>
      <c r="F1296" s="40" t="s">
        <v>253</v>
      </c>
      <c r="G1296" s="66">
        <v>0</v>
      </c>
      <c r="H1296" s="66">
        <v>0</v>
      </c>
      <c r="I1296" s="547" t="s">
        <v>3714</v>
      </c>
      <c r="J1296" s="66">
        <v>1</v>
      </c>
      <c r="K1296" s="68" t="s">
        <v>457</v>
      </c>
      <c r="L1296" s="529" t="s">
        <v>5018</v>
      </c>
      <c r="M1296" s="25">
        <v>0</v>
      </c>
      <c r="N1296" s="25">
        <v>0</v>
      </c>
      <c r="O1296" s="25">
        <v>0</v>
      </c>
      <c r="P1296" s="25">
        <v>0</v>
      </c>
      <c r="Q1296" s="25">
        <v>0</v>
      </c>
      <c r="R1296" s="279">
        <f t="shared" si="71"/>
        <v>0</v>
      </c>
      <c r="S1296" s="529"/>
      <c r="T1296" s="529"/>
      <c r="U1296" s="529"/>
      <c r="V1296" s="529"/>
      <c r="W1296" s="529"/>
      <c r="X1296" s="529"/>
      <c r="Y1296" s="279"/>
      <c r="Z1296" s="279"/>
      <c r="AA1296" s="279"/>
      <c r="AB1296" s="279"/>
      <c r="AC1296" s="279"/>
      <c r="AD1296" s="279"/>
      <c r="AE1296" s="18"/>
    </row>
    <row r="1297" spans="1:31" customFormat="1" ht="15" hidden="1" customHeight="1" thickBot="1">
      <c r="A1297" s="21">
        <v>1609</v>
      </c>
      <c r="B1297" s="39" t="s">
        <v>580</v>
      </c>
      <c r="C1297" s="39"/>
      <c r="D1297" s="254" t="s">
        <v>581</v>
      </c>
      <c r="E1297" s="46"/>
      <c r="F1297" s="40" t="s">
        <v>253</v>
      </c>
      <c r="G1297" s="66">
        <v>0</v>
      </c>
      <c r="H1297" s="66">
        <v>0</v>
      </c>
      <c r="I1297" s="547" t="s">
        <v>3714</v>
      </c>
      <c r="J1297" s="66">
        <v>1</v>
      </c>
      <c r="K1297" s="68" t="s">
        <v>457</v>
      </c>
      <c r="L1297" s="529" t="s">
        <v>5018</v>
      </c>
      <c r="M1297" s="297">
        <v>0</v>
      </c>
      <c r="N1297" s="25">
        <v>0</v>
      </c>
      <c r="O1297" s="25">
        <v>0</v>
      </c>
      <c r="P1297" s="25">
        <v>0</v>
      </c>
      <c r="Q1297" s="25">
        <v>0</v>
      </c>
      <c r="R1297" s="279">
        <f t="shared" si="71"/>
        <v>0</v>
      </c>
      <c r="S1297" s="529"/>
      <c r="T1297" s="529"/>
      <c r="U1297" s="529"/>
      <c r="V1297" s="529"/>
      <c r="W1297" s="529"/>
      <c r="X1297" s="529"/>
      <c r="Y1297" s="279"/>
      <c r="Z1297" s="279"/>
      <c r="AA1297" s="279"/>
      <c r="AB1297" s="279"/>
      <c r="AC1297" s="279"/>
      <c r="AD1297" s="279"/>
      <c r="AE1297" s="18"/>
    </row>
    <row r="1298" spans="1:31" customFormat="1" ht="15" hidden="1" customHeight="1" thickBot="1">
      <c r="A1298" s="21">
        <v>1612</v>
      </c>
      <c r="B1298" s="94" t="s">
        <v>582</v>
      </c>
      <c r="C1298" s="39"/>
      <c r="D1298" s="254" t="s">
        <v>583</v>
      </c>
      <c r="E1298" s="46"/>
      <c r="F1298" s="40" t="s">
        <v>253</v>
      </c>
      <c r="G1298" s="66">
        <v>0</v>
      </c>
      <c r="H1298" s="66">
        <v>0</v>
      </c>
      <c r="I1298" s="547" t="s">
        <v>3714</v>
      </c>
      <c r="J1298" s="66">
        <v>2</v>
      </c>
      <c r="K1298" s="68" t="s">
        <v>457</v>
      </c>
      <c r="L1298" s="529" t="s">
        <v>5018</v>
      </c>
      <c r="M1298" s="25">
        <v>0</v>
      </c>
      <c r="N1298" s="25">
        <v>0</v>
      </c>
      <c r="O1298" s="25">
        <v>0</v>
      </c>
      <c r="P1298" s="25">
        <v>0</v>
      </c>
      <c r="Q1298" s="25">
        <v>0</v>
      </c>
      <c r="R1298" s="279">
        <f t="shared" si="71"/>
        <v>0</v>
      </c>
      <c r="S1298" s="529"/>
      <c r="T1298" s="529"/>
      <c r="U1298" s="529"/>
      <c r="V1298" s="529"/>
      <c r="W1298" s="529"/>
      <c r="X1298" s="529"/>
      <c r="Y1298" s="279"/>
      <c r="Z1298" s="279"/>
      <c r="AA1298" s="279"/>
      <c r="AB1298" s="279"/>
      <c r="AC1298" s="279"/>
      <c r="AD1298" s="279"/>
      <c r="AE1298" s="18"/>
    </row>
    <row r="1299" spans="1:31" customFormat="1" ht="15" hidden="1" customHeight="1" thickBot="1">
      <c r="A1299" s="21">
        <v>1617</v>
      </c>
      <c r="B1299" s="39" t="s">
        <v>586</v>
      </c>
      <c r="C1299" s="39"/>
      <c r="D1299" s="254" t="s">
        <v>587</v>
      </c>
      <c r="E1299" s="46"/>
      <c r="F1299" s="40" t="s">
        <v>253</v>
      </c>
      <c r="G1299" s="66">
        <v>0</v>
      </c>
      <c r="H1299" s="66">
        <v>0</v>
      </c>
      <c r="I1299" s="547" t="s">
        <v>3714</v>
      </c>
      <c r="J1299" s="66">
        <v>2</v>
      </c>
      <c r="K1299" s="68" t="s">
        <v>457</v>
      </c>
      <c r="L1299" s="529" t="s">
        <v>5018</v>
      </c>
      <c r="M1299" s="25">
        <v>0</v>
      </c>
      <c r="N1299" s="25">
        <v>0</v>
      </c>
      <c r="O1299" s="25">
        <v>0</v>
      </c>
      <c r="P1299" s="25">
        <v>0</v>
      </c>
      <c r="Q1299" s="25">
        <v>0</v>
      </c>
      <c r="R1299" s="279">
        <f t="shared" si="71"/>
        <v>0</v>
      </c>
      <c r="S1299" s="529"/>
      <c r="T1299" s="529"/>
      <c r="U1299" s="529"/>
      <c r="V1299" s="529"/>
      <c r="W1299" s="529"/>
      <c r="X1299" s="529"/>
      <c r="Y1299" s="279"/>
      <c r="Z1299" s="279"/>
      <c r="AA1299" s="279"/>
      <c r="AB1299" s="279"/>
      <c r="AC1299" s="279"/>
      <c r="AD1299" s="279"/>
      <c r="AE1299" s="18"/>
    </row>
    <row r="1300" spans="1:31" customFormat="1" ht="15" hidden="1" customHeight="1" thickBot="1">
      <c r="A1300" s="21">
        <v>1621</v>
      </c>
      <c r="B1300" s="39" t="s">
        <v>590</v>
      </c>
      <c r="C1300" s="39"/>
      <c r="D1300" s="254" t="s">
        <v>591</v>
      </c>
      <c r="E1300" s="46"/>
      <c r="F1300" s="40" t="s">
        <v>253</v>
      </c>
      <c r="G1300" s="66">
        <v>0</v>
      </c>
      <c r="H1300" s="66">
        <v>0</v>
      </c>
      <c r="I1300" s="547" t="s">
        <v>3714</v>
      </c>
      <c r="J1300" s="66">
        <v>2</v>
      </c>
      <c r="K1300" s="68" t="s">
        <v>457</v>
      </c>
      <c r="L1300" s="529" t="s">
        <v>5018</v>
      </c>
      <c r="M1300" s="25">
        <v>0</v>
      </c>
      <c r="N1300" s="25">
        <v>0</v>
      </c>
      <c r="O1300" s="25">
        <v>0</v>
      </c>
      <c r="P1300" s="25">
        <v>0</v>
      </c>
      <c r="Q1300" s="298">
        <v>0</v>
      </c>
      <c r="R1300" s="279">
        <f t="shared" si="71"/>
        <v>0</v>
      </c>
      <c r="S1300" s="529"/>
      <c r="T1300" s="529"/>
      <c r="U1300" s="529"/>
      <c r="V1300" s="529"/>
      <c r="W1300" s="529"/>
      <c r="X1300" s="529"/>
      <c r="Y1300" s="279"/>
      <c r="Z1300" s="279"/>
      <c r="AA1300" s="279"/>
      <c r="AB1300" s="279"/>
      <c r="AC1300" s="279"/>
      <c r="AD1300" s="279"/>
      <c r="AE1300" s="18"/>
    </row>
    <row r="1301" spans="1:31" customFormat="1" ht="15" hidden="1" customHeight="1" thickBot="1">
      <c r="A1301" s="21">
        <v>1622</v>
      </c>
      <c r="B1301" s="94" t="s">
        <v>592</v>
      </c>
      <c r="C1301" s="39"/>
      <c r="D1301" s="254" t="s">
        <v>593</v>
      </c>
      <c r="E1301" s="46"/>
      <c r="F1301" s="40" t="s">
        <v>272</v>
      </c>
      <c r="G1301" s="66">
        <v>2</v>
      </c>
      <c r="H1301" s="66">
        <v>3</v>
      </c>
      <c r="I1301" s="547" t="s">
        <v>3714</v>
      </c>
      <c r="J1301" s="66">
        <v>2</v>
      </c>
      <c r="K1301" s="68" t="s">
        <v>457</v>
      </c>
      <c r="L1301" s="529" t="s">
        <v>5018</v>
      </c>
      <c r="M1301" s="25">
        <v>0</v>
      </c>
      <c r="N1301" s="25">
        <v>0</v>
      </c>
      <c r="O1301" s="25">
        <v>0</v>
      </c>
      <c r="P1301" s="25">
        <v>0</v>
      </c>
      <c r="Q1301" s="25">
        <v>0</v>
      </c>
      <c r="R1301" s="279">
        <f t="shared" si="71"/>
        <v>0</v>
      </c>
      <c r="S1301" s="529"/>
      <c r="T1301" s="529"/>
      <c r="U1301" s="529"/>
      <c r="V1301" s="529"/>
      <c r="W1301" s="529"/>
      <c r="X1301" s="529"/>
      <c r="Y1301" s="279"/>
      <c r="Z1301" s="279"/>
      <c r="AA1301" s="279"/>
      <c r="AB1301" s="279"/>
      <c r="AC1301" s="279"/>
      <c r="AD1301" s="279"/>
      <c r="AE1301" s="18"/>
    </row>
    <row r="1302" spans="1:31" customFormat="1" ht="15" hidden="1" customHeight="1" thickBot="1">
      <c r="A1302" s="287">
        <v>1625</v>
      </c>
      <c r="B1302" s="260" t="s">
        <v>98</v>
      </c>
      <c r="D1302" s="254" t="s">
        <v>594</v>
      </c>
      <c r="E1302" s="288"/>
      <c r="F1302" s="289" t="s">
        <v>272</v>
      </c>
      <c r="G1302" s="290">
        <v>3</v>
      </c>
      <c r="H1302" s="290">
        <v>3</v>
      </c>
      <c r="I1302" s="547" t="s">
        <v>3714</v>
      </c>
      <c r="J1302" s="290">
        <v>3</v>
      </c>
      <c r="K1302" s="299" t="s">
        <v>476</v>
      </c>
      <c r="L1302" s="529" t="s">
        <v>5018</v>
      </c>
      <c r="M1302" s="300">
        <v>0</v>
      </c>
      <c r="N1302" s="300">
        <v>0</v>
      </c>
      <c r="O1302" s="300">
        <v>0</v>
      </c>
      <c r="P1302" s="300">
        <v>0</v>
      </c>
      <c r="Q1302" s="300">
        <v>0</v>
      </c>
      <c r="R1302" s="279">
        <f t="shared" si="71"/>
        <v>0</v>
      </c>
      <c r="S1302" s="529"/>
      <c r="T1302" s="529"/>
      <c r="U1302" s="529"/>
      <c r="V1302" s="529"/>
      <c r="W1302" s="529"/>
      <c r="X1302" s="529"/>
      <c r="Y1302" s="279"/>
      <c r="Z1302" s="279"/>
      <c r="AA1302" s="279"/>
      <c r="AB1302" s="279"/>
      <c r="AC1302" s="279"/>
      <c r="AD1302" s="279"/>
      <c r="AE1302" s="18"/>
    </row>
    <row r="1303" spans="1:31" customFormat="1" ht="15" hidden="1" customHeight="1" thickBot="1">
      <c r="A1303" s="21">
        <v>1629</v>
      </c>
      <c r="B1303" s="94" t="s">
        <v>595</v>
      </c>
      <c r="C1303" s="39"/>
      <c r="D1303" s="254" t="s">
        <v>596</v>
      </c>
      <c r="E1303" s="46"/>
      <c r="F1303" s="40" t="s">
        <v>335</v>
      </c>
      <c r="G1303" s="66">
        <v>2</v>
      </c>
      <c r="H1303" s="66">
        <v>2</v>
      </c>
      <c r="I1303" s="547" t="s">
        <v>3714</v>
      </c>
      <c r="J1303" s="66">
        <v>3</v>
      </c>
      <c r="K1303" s="72" t="s">
        <v>476</v>
      </c>
      <c r="L1303" s="529" t="s">
        <v>5018</v>
      </c>
      <c r="M1303" s="25">
        <v>0</v>
      </c>
      <c r="N1303" s="25">
        <v>0</v>
      </c>
      <c r="O1303" s="25">
        <v>0</v>
      </c>
      <c r="P1303" s="25">
        <v>0</v>
      </c>
      <c r="Q1303" s="25">
        <v>0</v>
      </c>
      <c r="R1303" s="279">
        <f t="shared" si="71"/>
        <v>0</v>
      </c>
      <c r="S1303" s="529"/>
      <c r="T1303" s="529"/>
      <c r="U1303" s="529"/>
      <c r="V1303" s="529"/>
      <c r="W1303" s="529"/>
      <c r="X1303" s="529"/>
      <c r="Y1303" s="279"/>
      <c r="Z1303" s="279"/>
      <c r="AA1303" s="279"/>
      <c r="AB1303" s="279"/>
      <c r="AC1303" s="279"/>
      <c r="AD1303" s="279"/>
      <c r="AE1303" s="18"/>
    </row>
    <row r="1304" spans="1:31" customFormat="1" ht="15" customHeight="1" thickBot="1">
      <c r="A1304" s="21">
        <v>1631</v>
      </c>
      <c r="B1304" s="291" t="s">
        <v>100</v>
      </c>
      <c r="C1304" s="308"/>
      <c r="D1304" s="254" t="s">
        <v>597</v>
      </c>
      <c r="E1304" s="46"/>
      <c r="F1304" s="40" t="s">
        <v>272</v>
      </c>
      <c r="G1304" s="66">
        <v>2</v>
      </c>
      <c r="H1304" s="66">
        <v>2</v>
      </c>
      <c r="I1304" s="547" t="s">
        <v>3714</v>
      </c>
      <c r="J1304" s="66">
        <v>3</v>
      </c>
      <c r="K1304" s="61" t="s">
        <v>499</v>
      </c>
      <c r="L1304" s="611" t="s">
        <v>5018</v>
      </c>
      <c r="M1304" s="25">
        <v>0</v>
      </c>
      <c r="N1304" s="25">
        <v>0</v>
      </c>
      <c r="O1304" s="25">
        <v>0</v>
      </c>
      <c r="P1304" s="25">
        <v>0</v>
      </c>
      <c r="Q1304" s="25">
        <v>0</v>
      </c>
      <c r="R1304" s="279">
        <f t="shared" si="71"/>
        <v>0</v>
      </c>
      <c r="S1304" s="611"/>
      <c r="T1304" s="611"/>
      <c r="U1304" s="611"/>
      <c r="V1304" s="611"/>
      <c r="W1304" s="611"/>
      <c r="X1304" s="611"/>
      <c r="Y1304" s="279"/>
      <c r="Z1304" s="279"/>
      <c r="AA1304" s="279"/>
      <c r="AB1304" s="279"/>
      <c r="AC1304" s="279"/>
      <c r="AD1304" s="279"/>
      <c r="AE1304" s="18"/>
    </row>
    <row r="1305" spans="1:31" customFormat="1" ht="15" hidden="1" customHeight="1" thickBot="1">
      <c r="A1305" s="21">
        <v>1632</v>
      </c>
      <c r="B1305" s="94" t="s">
        <v>598</v>
      </c>
      <c r="C1305" s="39"/>
      <c r="D1305" s="254" t="s">
        <v>599</v>
      </c>
      <c r="E1305" s="46"/>
      <c r="F1305" s="40" t="s">
        <v>253</v>
      </c>
      <c r="G1305" s="66">
        <v>0</v>
      </c>
      <c r="H1305" s="66">
        <v>0</v>
      </c>
      <c r="I1305" s="547" t="s">
        <v>3714</v>
      </c>
      <c r="J1305" s="66">
        <v>3</v>
      </c>
      <c r="K1305" s="72" t="s">
        <v>476</v>
      </c>
      <c r="L1305" s="529" t="s">
        <v>5018</v>
      </c>
      <c r="M1305" s="25">
        <v>0</v>
      </c>
      <c r="N1305" s="25">
        <v>0</v>
      </c>
      <c r="O1305" s="25">
        <v>0</v>
      </c>
      <c r="P1305" s="25">
        <v>0</v>
      </c>
      <c r="Q1305" s="25">
        <v>0</v>
      </c>
      <c r="R1305" s="279">
        <f t="shared" si="71"/>
        <v>0</v>
      </c>
      <c r="S1305" s="529"/>
      <c r="T1305" s="529"/>
      <c r="U1305" s="529"/>
      <c r="V1305" s="529"/>
      <c r="W1305" s="529"/>
      <c r="X1305" s="529"/>
      <c r="Y1305" s="279"/>
      <c r="Z1305" s="279"/>
      <c r="AA1305" s="279"/>
      <c r="AB1305" s="279"/>
      <c r="AC1305" s="279"/>
      <c r="AD1305" s="279"/>
      <c r="AE1305" s="18"/>
    </row>
    <row r="1306" spans="1:31" customFormat="1" ht="15" hidden="1" customHeight="1" thickBot="1">
      <c r="A1306" s="21">
        <v>1636</v>
      </c>
      <c r="B1306" s="94" t="s">
        <v>600</v>
      </c>
      <c r="C1306" s="39"/>
      <c r="D1306" s="254" t="s">
        <v>601</v>
      </c>
      <c r="E1306" s="46"/>
      <c r="F1306" s="40" t="s">
        <v>272</v>
      </c>
      <c r="G1306" s="66">
        <v>4</v>
      </c>
      <c r="H1306" s="66">
        <v>3</v>
      </c>
      <c r="I1306" s="547" t="s">
        <v>3714</v>
      </c>
      <c r="J1306" s="66">
        <v>3</v>
      </c>
      <c r="K1306" s="72" t="s">
        <v>476</v>
      </c>
      <c r="L1306" s="611" t="s">
        <v>5018</v>
      </c>
      <c r="M1306" s="25">
        <v>0</v>
      </c>
      <c r="N1306" s="25">
        <v>0</v>
      </c>
      <c r="O1306" s="25">
        <v>0</v>
      </c>
      <c r="P1306" s="25">
        <v>0</v>
      </c>
      <c r="Q1306" s="25">
        <v>0</v>
      </c>
      <c r="R1306" s="279">
        <f t="shared" si="71"/>
        <v>0</v>
      </c>
      <c r="S1306" s="611"/>
      <c r="T1306" s="611"/>
      <c r="U1306" s="611"/>
      <c r="V1306" s="611"/>
      <c r="W1306" s="611"/>
      <c r="X1306" s="611"/>
      <c r="Y1306" s="279"/>
      <c r="Z1306" s="279"/>
      <c r="AA1306" s="279"/>
      <c r="AB1306" s="279"/>
      <c r="AC1306" s="279"/>
      <c r="AD1306" s="279"/>
      <c r="AE1306" s="18"/>
    </row>
    <row r="1307" spans="1:31" customFormat="1" ht="15" customHeight="1" thickBot="1">
      <c r="A1307" s="21">
        <v>1654</v>
      </c>
      <c r="B1307" s="81" t="s">
        <v>602</v>
      </c>
      <c r="C1307" s="81"/>
      <c r="D1307" s="254" t="s">
        <v>603</v>
      </c>
      <c r="E1307" s="77"/>
      <c r="F1307" s="105" t="s">
        <v>272</v>
      </c>
      <c r="G1307" s="75">
        <v>5</v>
      </c>
      <c r="H1307" s="75">
        <v>3</v>
      </c>
      <c r="I1307" s="547" t="s">
        <v>3714</v>
      </c>
      <c r="J1307" s="75">
        <v>6</v>
      </c>
      <c r="K1307" s="301" t="s">
        <v>493</v>
      </c>
      <c r="L1307" s="529" t="s">
        <v>5018</v>
      </c>
      <c r="M1307" s="25">
        <v>0</v>
      </c>
      <c r="N1307" s="25">
        <v>0</v>
      </c>
      <c r="O1307" s="25">
        <v>0</v>
      </c>
      <c r="P1307" s="25">
        <v>0</v>
      </c>
      <c r="Q1307" s="25">
        <v>0</v>
      </c>
      <c r="R1307" s="279">
        <f t="shared" si="71"/>
        <v>0</v>
      </c>
      <c r="S1307" s="529"/>
      <c r="T1307" s="529"/>
      <c r="U1307" s="529"/>
      <c r="V1307" s="529"/>
      <c r="W1307" s="529"/>
      <c r="X1307" s="529"/>
      <c r="Y1307" s="279"/>
      <c r="Z1307" s="279"/>
      <c r="AA1307" s="279"/>
      <c r="AB1307" s="279"/>
      <c r="AC1307" s="279"/>
      <c r="AD1307" s="279"/>
      <c r="AE1307" s="18"/>
    </row>
    <row r="1308" spans="1:31" customFormat="1" ht="15" hidden="1" customHeight="1" thickBot="1">
      <c r="A1308" s="35">
        <v>1704</v>
      </c>
      <c r="B1308" s="81" t="s">
        <v>604</v>
      </c>
      <c r="C1308" s="81"/>
      <c r="D1308" s="254" t="s">
        <v>605</v>
      </c>
      <c r="E1308" s="77"/>
      <c r="F1308" s="105" t="s">
        <v>253</v>
      </c>
      <c r="G1308" s="75">
        <v>0</v>
      </c>
      <c r="H1308" s="75">
        <v>0</v>
      </c>
      <c r="I1308" s="547" t="s">
        <v>4824</v>
      </c>
      <c r="J1308" s="75">
        <v>1</v>
      </c>
      <c r="K1308" s="68" t="s">
        <v>457</v>
      </c>
      <c r="L1308" s="529" t="s">
        <v>5018</v>
      </c>
      <c r="M1308" s="35">
        <v>0</v>
      </c>
      <c r="N1308" s="35">
        <v>0</v>
      </c>
      <c r="O1308" s="35">
        <v>0</v>
      </c>
      <c r="P1308" s="35">
        <v>0</v>
      </c>
      <c r="Q1308" s="35">
        <v>0</v>
      </c>
      <c r="R1308" s="279">
        <f t="shared" si="71"/>
        <v>0</v>
      </c>
      <c r="S1308" s="529"/>
      <c r="T1308" s="529"/>
      <c r="U1308" s="529"/>
      <c r="V1308" s="529"/>
      <c r="W1308" s="529"/>
      <c r="X1308" s="529"/>
      <c r="Y1308" s="279"/>
      <c r="Z1308" s="279"/>
      <c r="AA1308" s="279"/>
      <c r="AB1308" s="279"/>
      <c r="AC1308" s="279"/>
      <c r="AD1308" s="279"/>
      <c r="AE1308" s="18"/>
    </row>
    <row r="1309" spans="1:31" customFormat="1" ht="15" hidden="1" customHeight="1" thickBot="1">
      <c r="A1309" s="35">
        <v>1706</v>
      </c>
      <c r="B1309" s="108" t="s">
        <v>606</v>
      </c>
      <c r="C1309" s="81"/>
      <c r="D1309" s="254" t="s">
        <v>607</v>
      </c>
      <c r="E1309" s="77"/>
      <c r="F1309" s="105" t="s">
        <v>253</v>
      </c>
      <c r="G1309" s="75">
        <v>0</v>
      </c>
      <c r="H1309" s="75">
        <v>0</v>
      </c>
      <c r="I1309" s="547" t="s">
        <v>4824</v>
      </c>
      <c r="J1309" s="75">
        <v>1</v>
      </c>
      <c r="K1309" s="68" t="s">
        <v>457</v>
      </c>
      <c r="L1309" s="529" t="s">
        <v>5018</v>
      </c>
      <c r="M1309" s="35">
        <v>0</v>
      </c>
      <c r="N1309" s="35">
        <v>0</v>
      </c>
      <c r="O1309" s="35">
        <v>0</v>
      </c>
      <c r="P1309" s="35">
        <v>0</v>
      </c>
      <c r="Q1309" s="35">
        <v>0</v>
      </c>
      <c r="R1309" s="279">
        <f t="shared" si="71"/>
        <v>0</v>
      </c>
      <c r="S1309" s="529"/>
      <c r="T1309" s="529"/>
      <c r="U1309" s="529"/>
      <c r="V1309" s="529"/>
      <c r="W1309" s="529"/>
      <c r="X1309" s="529"/>
      <c r="Y1309" s="279"/>
      <c r="Z1309" s="279"/>
      <c r="AA1309" s="279"/>
      <c r="AB1309" s="279"/>
      <c r="AC1309" s="279"/>
      <c r="AD1309" s="279"/>
      <c r="AE1309" s="18"/>
    </row>
    <row r="1310" spans="1:31" customFormat="1" ht="15" hidden="1" customHeight="1" thickBot="1">
      <c r="A1310" s="35">
        <v>1707</v>
      </c>
      <c r="B1310" s="81" t="s">
        <v>608</v>
      </c>
      <c r="C1310" s="81"/>
      <c r="D1310" s="254" t="s">
        <v>609</v>
      </c>
      <c r="E1310" s="292"/>
      <c r="F1310" s="105" t="s">
        <v>272</v>
      </c>
      <c r="G1310" s="75">
        <v>3</v>
      </c>
      <c r="H1310" s="293">
        <v>4</v>
      </c>
      <c r="I1310" s="547" t="s">
        <v>4824</v>
      </c>
      <c r="J1310" s="75">
        <v>1</v>
      </c>
      <c r="K1310" s="68" t="s">
        <v>457</v>
      </c>
      <c r="L1310" s="529" t="s">
        <v>5018</v>
      </c>
      <c r="M1310" s="35">
        <v>0</v>
      </c>
      <c r="N1310" s="35">
        <v>0</v>
      </c>
      <c r="O1310" s="35">
        <v>0</v>
      </c>
      <c r="P1310" s="35">
        <v>0</v>
      </c>
      <c r="Q1310" s="35">
        <v>0</v>
      </c>
      <c r="R1310" s="279">
        <f t="shared" si="71"/>
        <v>0</v>
      </c>
      <c r="S1310" s="529"/>
      <c r="T1310" s="529"/>
      <c r="U1310" s="529"/>
      <c r="V1310" s="529"/>
      <c r="W1310" s="529"/>
      <c r="X1310" s="529"/>
      <c r="Y1310" s="279"/>
      <c r="Z1310" s="279"/>
      <c r="AA1310" s="279"/>
      <c r="AB1310" s="279"/>
      <c r="AC1310" s="279"/>
      <c r="AD1310" s="279"/>
      <c r="AE1310" s="18"/>
    </row>
    <row r="1311" spans="1:31" customFormat="1" ht="15" hidden="1" customHeight="1" thickBot="1">
      <c r="A1311" s="35">
        <v>1709</v>
      </c>
      <c r="B1311" s="81" t="s">
        <v>610</v>
      </c>
      <c r="C1311" s="81"/>
      <c r="D1311" s="254" t="s">
        <v>611</v>
      </c>
      <c r="E1311" s="77"/>
      <c r="F1311" s="105" t="s">
        <v>253</v>
      </c>
      <c r="G1311" s="75">
        <v>0</v>
      </c>
      <c r="H1311" s="75">
        <v>0</v>
      </c>
      <c r="I1311" s="547" t="s">
        <v>3715</v>
      </c>
      <c r="J1311" s="75">
        <v>1</v>
      </c>
      <c r="K1311" s="68" t="s">
        <v>457</v>
      </c>
      <c r="L1311" s="529" t="s">
        <v>5018</v>
      </c>
      <c r="M1311" s="35">
        <v>0</v>
      </c>
      <c r="N1311" s="35">
        <v>0</v>
      </c>
      <c r="O1311" s="35">
        <v>0</v>
      </c>
      <c r="P1311" s="35">
        <v>0</v>
      </c>
      <c r="Q1311" s="35">
        <v>0</v>
      </c>
      <c r="R1311" s="279">
        <f t="shared" si="71"/>
        <v>0</v>
      </c>
      <c r="S1311" s="529"/>
      <c r="T1311" s="529"/>
      <c r="U1311" s="529"/>
      <c r="V1311" s="529"/>
      <c r="W1311" s="529"/>
      <c r="X1311" s="529"/>
      <c r="Y1311" s="279"/>
      <c r="Z1311" s="279"/>
      <c r="AA1311" s="279"/>
      <c r="AB1311" s="279"/>
      <c r="AC1311" s="279"/>
      <c r="AD1311" s="279"/>
      <c r="AE1311" s="18"/>
    </row>
    <row r="1312" spans="1:31" customFormat="1" ht="15" hidden="1" customHeight="1" thickBot="1">
      <c r="A1312" s="35">
        <v>1713</v>
      </c>
      <c r="B1312" s="108" t="s">
        <v>612</v>
      </c>
      <c r="C1312" s="81"/>
      <c r="D1312" s="254" t="s">
        <v>613</v>
      </c>
      <c r="E1312" s="77"/>
      <c r="F1312" s="105" t="s">
        <v>253</v>
      </c>
      <c r="G1312" s="75">
        <v>0</v>
      </c>
      <c r="H1312" s="75">
        <v>0</v>
      </c>
      <c r="I1312" s="547" t="s">
        <v>4824</v>
      </c>
      <c r="J1312" s="75">
        <v>2</v>
      </c>
      <c r="K1312" s="72" t="s">
        <v>476</v>
      </c>
      <c r="L1312" s="529" t="s">
        <v>5018</v>
      </c>
      <c r="M1312" s="35">
        <v>0</v>
      </c>
      <c r="N1312" s="35">
        <v>0</v>
      </c>
      <c r="O1312" s="35">
        <v>0</v>
      </c>
      <c r="P1312" s="35">
        <v>0</v>
      </c>
      <c r="Q1312" s="35">
        <v>0</v>
      </c>
      <c r="R1312" s="279">
        <f t="shared" si="71"/>
        <v>0</v>
      </c>
      <c r="S1312" s="529"/>
      <c r="T1312" s="529"/>
      <c r="U1312" s="529"/>
      <c r="V1312" s="529"/>
      <c r="W1312" s="529"/>
      <c r="X1312" s="529"/>
      <c r="Y1312" s="279"/>
      <c r="Z1312" s="279"/>
      <c r="AA1312" s="279"/>
      <c r="AB1312" s="279"/>
      <c r="AC1312" s="279"/>
      <c r="AD1312" s="279"/>
      <c r="AE1312" s="18"/>
    </row>
    <row r="1313" spans="1:31" customFormat="1" ht="15" hidden="1" customHeight="1" thickBot="1">
      <c r="A1313" s="35">
        <v>1722</v>
      </c>
      <c r="B1313" s="647" t="s">
        <v>614</v>
      </c>
      <c r="C1313" s="542"/>
      <c r="D1313" s="254" t="s">
        <v>615</v>
      </c>
      <c r="E1313" s="664"/>
      <c r="F1313" s="670" t="s">
        <v>335</v>
      </c>
      <c r="G1313" s="664">
        <v>2</v>
      </c>
      <c r="H1313" s="664">
        <v>3</v>
      </c>
      <c r="I1313" s="547" t="s">
        <v>4824</v>
      </c>
      <c r="J1313" s="664">
        <v>2</v>
      </c>
      <c r="K1313" s="676" t="s">
        <v>457</v>
      </c>
      <c r="L1313" s="529" t="s">
        <v>5018</v>
      </c>
      <c r="M1313" s="77">
        <v>0</v>
      </c>
      <c r="N1313" s="77">
        <v>0</v>
      </c>
      <c r="O1313" s="77">
        <v>0</v>
      </c>
      <c r="P1313" s="35">
        <v>0</v>
      </c>
      <c r="Q1313" s="35">
        <v>0</v>
      </c>
      <c r="R1313" s="279">
        <f t="shared" si="71"/>
        <v>0</v>
      </c>
      <c r="S1313" s="529"/>
      <c r="T1313" s="529"/>
      <c r="U1313" s="529"/>
      <c r="V1313" s="529"/>
      <c r="W1313" s="529"/>
      <c r="X1313" s="529"/>
      <c r="Y1313" s="279"/>
      <c r="Z1313" s="279"/>
      <c r="AA1313" s="279"/>
      <c r="AB1313" s="279"/>
      <c r="AC1313" s="279"/>
      <c r="AD1313" s="279"/>
      <c r="AE1313" s="18"/>
    </row>
    <row r="1314" spans="1:31" customFormat="1" ht="15" hidden="1" customHeight="1" thickBot="1">
      <c r="A1314" s="35">
        <v>1730</v>
      </c>
      <c r="B1314" s="647" t="s">
        <v>616</v>
      </c>
      <c r="C1314" s="542"/>
      <c r="D1314" s="254" t="s">
        <v>617</v>
      </c>
      <c r="E1314" s="664"/>
      <c r="F1314" s="670" t="s">
        <v>272</v>
      </c>
      <c r="G1314" s="664">
        <v>2</v>
      </c>
      <c r="H1314" s="664">
        <v>4</v>
      </c>
      <c r="I1314" s="547" t="s">
        <v>4824</v>
      </c>
      <c r="J1314" s="664">
        <v>3</v>
      </c>
      <c r="K1314" s="676" t="s">
        <v>457</v>
      </c>
      <c r="L1314" s="529" t="s">
        <v>5018</v>
      </c>
      <c r="M1314" s="116">
        <v>0</v>
      </c>
      <c r="N1314" s="77">
        <v>0</v>
      </c>
      <c r="O1314" s="77">
        <v>0</v>
      </c>
      <c r="P1314" s="77">
        <v>0</v>
      </c>
      <c r="Q1314" s="116">
        <v>0</v>
      </c>
      <c r="R1314" s="279">
        <f t="shared" si="71"/>
        <v>0</v>
      </c>
      <c r="S1314" s="529"/>
      <c r="T1314" s="529"/>
      <c r="U1314" s="529"/>
      <c r="V1314" s="529"/>
      <c r="W1314" s="529"/>
      <c r="X1314" s="529"/>
      <c r="Y1314" s="279"/>
      <c r="Z1314" s="279"/>
      <c r="AA1314" s="279"/>
      <c r="AB1314" s="279"/>
      <c r="AC1314" s="279"/>
      <c r="AD1314" s="279"/>
      <c r="AE1314" s="18"/>
    </row>
    <row r="1315" spans="1:31" customFormat="1" ht="15" hidden="1" customHeight="1" thickBot="1">
      <c r="A1315" s="35">
        <v>1732</v>
      </c>
      <c r="B1315" s="659" t="s">
        <v>172</v>
      </c>
      <c r="C1315" s="173"/>
      <c r="D1315" s="254" t="s">
        <v>618</v>
      </c>
      <c r="E1315" s="664"/>
      <c r="F1315" s="670" t="s">
        <v>272</v>
      </c>
      <c r="G1315" s="664">
        <v>0</v>
      </c>
      <c r="H1315" s="664">
        <v>3</v>
      </c>
      <c r="I1315" s="547" t="s">
        <v>4824</v>
      </c>
      <c r="J1315" s="664">
        <v>3</v>
      </c>
      <c r="K1315" s="678" t="s">
        <v>476</v>
      </c>
      <c r="L1315" s="529" t="s">
        <v>5018</v>
      </c>
      <c r="M1315" s="77">
        <v>0</v>
      </c>
      <c r="N1315" s="77">
        <v>0</v>
      </c>
      <c r="O1315" s="77">
        <v>0</v>
      </c>
      <c r="P1315" s="77">
        <v>0</v>
      </c>
      <c r="Q1315" s="77">
        <v>0</v>
      </c>
      <c r="R1315" s="279">
        <f t="shared" si="71"/>
        <v>0</v>
      </c>
      <c r="S1315" s="529"/>
      <c r="T1315" s="529"/>
      <c r="U1315" s="529"/>
      <c r="V1315" s="529"/>
      <c r="W1315" s="529"/>
      <c r="X1315" s="529"/>
      <c r="Y1315" s="279"/>
      <c r="Z1315" s="279"/>
      <c r="AA1315" s="279"/>
      <c r="AB1315" s="279"/>
      <c r="AC1315" s="279"/>
      <c r="AD1315" s="279"/>
      <c r="AE1315" s="18"/>
    </row>
    <row r="1316" spans="1:31" customFormat="1" ht="15" hidden="1" customHeight="1" thickBot="1">
      <c r="A1316" s="35">
        <v>1734</v>
      </c>
      <c r="B1316" s="642" t="s">
        <v>619</v>
      </c>
      <c r="C1316" s="39"/>
      <c r="D1316" s="254" t="s">
        <v>620</v>
      </c>
      <c r="E1316" s="663"/>
      <c r="F1316" s="668" t="s">
        <v>253</v>
      </c>
      <c r="G1316" s="663">
        <v>0</v>
      </c>
      <c r="H1316" s="663">
        <v>0</v>
      </c>
      <c r="I1316" s="547" t="s">
        <v>4824</v>
      </c>
      <c r="J1316" s="663">
        <v>3</v>
      </c>
      <c r="K1316" s="678" t="s">
        <v>476</v>
      </c>
      <c r="L1316" s="529" t="s">
        <v>5018</v>
      </c>
      <c r="M1316" s="35">
        <v>0</v>
      </c>
      <c r="N1316" s="35">
        <v>0</v>
      </c>
      <c r="O1316" s="35">
        <v>0</v>
      </c>
      <c r="P1316" s="35">
        <v>0</v>
      </c>
      <c r="Q1316" s="35">
        <v>0</v>
      </c>
      <c r="R1316" s="279">
        <f t="shared" si="71"/>
        <v>0</v>
      </c>
      <c r="S1316" s="529"/>
      <c r="T1316" s="529"/>
      <c r="U1316" s="529"/>
      <c r="V1316" s="529"/>
      <c r="W1316" s="529"/>
      <c r="X1316" s="529"/>
      <c r="Y1316" s="279"/>
      <c r="Z1316" s="279"/>
      <c r="AA1316" s="279"/>
      <c r="AB1316" s="279"/>
      <c r="AC1316" s="279"/>
      <c r="AD1316" s="279"/>
      <c r="AE1316" s="18"/>
    </row>
    <row r="1317" spans="1:31" customFormat="1" ht="15" customHeight="1" thickBot="1">
      <c r="A1317" s="35">
        <v>1735</v>
      </c>
      <c r="B1317" s="642" t="s">
        <v>621</v>
      </c>
      <c r="C1317" s="642"/>
      <c r="D1317" s="635" t="s">
        <v>622</v>
      </c>
      <c r="E1317" s="663"/>
      <c r="F1317" s="668" t="s">
        <v>253</v>
      </c>
      <c r="G1317" s="663">
        <v>0</v>
      </c>
      <c r="H1317" s="663">
        <v>0</v>
      </c>
      <c r="I1317" s="547" t="s">
        <v>4824</v>
      </c>
      <c r="J1317" s="663">
        <v>3</v>
      </c>
      <c r="K1317" s="681" t="s">
        <v>493</v>
      </c>
      <c r="L1317" s="529" t="s">
        <v>5018</v>
      </c>
      <c r="M1317" s="35">
        <v>0</v>
      </c>
      <c r="N1317" s="35">
        <v>0</v>
      </c>
      <c r="O1317" s="35">
        <v>0</v>
      </c>
      <c r="P1317" s="35">
        <v>0</v>
      </c>
      <c r="Q1317" s="35">
        <v>0</v>
      </c>
      <c r="R1317" s="279">
        <f t="shared" si="71"/>
        <v>0</v>
      </c>
      <c r="S1317" s="529"/>
      <c r="T1317" s="529"/>
      <c r="U1317" s="529"/>
      <c r="V1317" s="529"/>
      <c r="W1317" s="529"/>
      <c r="X1317" s="529"/>
      <c r="Y1317" s="279"/>
      <c r="Z1317" s="279"/>
      <c r="AA1317" s="279"/>
      <c r="AB1317" s="279"/>
      <c r="AC1317" s="279"/>
      <c r="AD1317" s="279"/>
      <c r="AE1317" s="18"/>
    </row>
    <row r="1318" spans="1:31" customFormat="1" ht="15" hidden="1" customHeight="1" thickBot="1">
      <c r="A1318" s="35">
        <v>1736</v>
      </c>
      <c r="B1318" s="644" t="s">
        <v>623</v>
      </c>
      <c r="C1318" s="644"/>
      <c r="D1318" s="635" t="s">
        <v>624</v>
      </c>
      <c r="E1318" s="664"/>
      <c r="F1318" s="670" t="s">
        <v>253</v>
      </c>
      <c r="G1318" s="664">
        <v>0</v>
      </c>
      <c r="H1318" s="664">
        <v>0</v>
      </c>
      <c r="I1318" s="547" t="s">
        <v>4824</v>
      </c>
      <c r="J1318" s="664">
        <v>3</v>
      </c>
      <c r="K1318" s="677" t="s">
        <v>476</v>
      </c>
      <c r="L1318" s="529" t="s">
        <v>5018</v>
      </c>
      <c r="M1318" s="35">
        <v>0</v>
      </c>
      <c r="N1318" s="35">
        <v>0</v>
      </c>
      <c r="O1318" s="35">
        <v>0</v>
      </c>
      <c r="P1318" s="35">
        <v>0</v>
      </c>
      <c r="Q1318" s="35">
        <v>0</v>
      </c>
      <c r="R1318" s="279">
        <f t="shared" si="71"/>
        <v>0</v>
      </c>
      <c r="S1318" s="529"/>
      <c r="T1318" s="529"/>
      <c r="U1318" s="529"/>
      <c r="V1318" s="529"/>
      <c r="W1318" s="529"/>
      <c r="X1318" s="529"/>
      <c r="Y1318" s="279"/>
      <c r="Z1318" s="279"/>
      <c r="AA1318" s="279"/>
      <c r="AB1318" s="279"/>
      <c r="AC1318" s="279"/>
      <c r="AD1318" s="279"/>
      <c r="AE1318" s="18"/>
    </row>
    <row r="1319" spans="1:31" customFormat="1" ht="15" hidden="1" customHeight="1" thickBot="1">
      <c r="A1319" s="35">
        <v>1737</v>
      </c>
      <c r="B1319" s="647" t="s">
        <v>625</v>
      </c>
      <c r="C1319" s="647"/>
      <c r="D1319" s="635" t="s">
        <v>626</v>
      </c>
      <c r="E1319" s="664"/>
      <c r="F1319" s="670" t="s">
        <v>253</v>
      </c>
      <c r="G1319" s="664">
        <v>0</v>
      </c>
      <c r="H1319" s="664">
        <v>0</v>
      </c>
      <c r="I1319" s="547" t="s">
        <v>4824</v>
      </c>
      <c r="J1319" s="664">
        <v>3</v>
      </c>
      <c r="K1319" s="678" t="s">
        <v>476</v>
      </c>
      <c r="L1319" s="529" t="s">
        <v>5018</v>
      </c>
      <c r="M1319" s="77">
        <v>0</v>
      </c>
      <c r="N1319" s="116">
        <v>0</v>
      </c>
      <c r="O1319" s="77">
        <v>0</v>
      </c>
      <c r="P1319" s="77">
        <v>0</v>
      </c>
      <c r="Q1319" s="77">
        <v>0</v>
      </c>
      <c r="R1319" s="279">
        <f t="shared" si="71"/>
        <v>0</v>
      </c>
      <c r="S1319" s="529"/>
      <c r="T1319" s="529"/>
      <c r="U1319" s="529"/>
      <c r="V1319" s="529"/>
      <c r="W1319" s="529"/>
      <c r="X1319" s="529"/>
      <c r="Y1319" s="279"/>
      <c r="Z1319" s="279"/>
      <c r="AA1319" s="279"/>
      <c r="AB1319" s="279"/>
      <c r="AC1319" s="279"/>
      <c r="AD1319" s="279"/>
      <c r="AE1319" s="18"/>
    </row>
    <row r="1320" spans="1:31" customFormat="1" ht="15" customHeight="1" thickBot="1">
      <c r="A1320" s="35">
        <v>1751</v>
      </c>
      <c r="B1320" s="642" t="s">
        <v>629</v>
      </c>
      <c r="C1320" s="642"/>
      <c r="D1320" s="635" t="s">
        <v>609</v>
      </c>
      <c r="E1320" s="663"/>
      <c r="F1320" s="668" t="s">
        <v>335</v>
      </c>
      <c r="G1320" s="663">
        <v>2</v>
      </c>
      <c r="H1320" s="663">
        <v>8</v>
      </c>
      <c r="I1320" s="547" t="s">
        <v>4824</v>
      </c>
      <c r="J1320" s="663">
        <v>5</v>
      </c>
      <c r="K1320" s="681" t="s">
        <v>493</v>
      </c>
      <c r="L1320" s="529" t="s">
        <v>5018</v>
      </c>
      <c r="M1320" s="35">
        <v>0</v>
      </c>
      <c r="N1320" s="35">
        <v>0</v>
      </c>
      <c r="O1320" s="35">
        <v>0</v>
      </c>
      <c r="P1320" s="35">
        <v>0</v>
      </c>
      <c r="Q1320" s="35">
        <v>0</v>
      </c>
      <c r="R1320" s="279">
        <f t="shared" si="71"/>
        <v>0</v>
      </c>
      <c r="S1320" s="529"/>
      <c r="T1320" s="529"/>
      <c r="U1320" s="529"/>
      <c r="V1320" s="529"/>
      <c r="W1320" s="529"/>
      <c r="X1320" s="529"/>
      <c r="Y1320" s="279"/>
      <c r="Z1320" s="279"/>
      <c r="AA1320" s="279"/>
      <c r="AB1320" s="279"/>
      <c r="AC1320" s="279"/>
      <c r="AD1320" s="279"/>
      <c r="AE1320" s="18"/>
    </row>
    <row r="1321" spans="1:31" customFormat="1" ht="15" customHeight="1" thickBot="1">
      <c r="A1321" s="35">
        <v>1760</v>
      </c>
      <c r="B1321" s="646" t="s">
        <v>630</v>
      </c>
      <c r="C1321" s="646"/>
      <c r="D1321" s="635" t="s">
        <v>631</v>
      </c>
      <c r="E1321" s="667"/>
      <c r="F1321" s="668" t="s">
        <v>272</v>
      </c>
      <c r="G1321" s="663">
        <v>3</v>
      </c>
      <c r="H1321" s="667">
        <v>5</v>
      </c>
      <c r="I1321" s="547" t="s">
        <v>4824</v>
      </c>
      <c r="J1321" s="663">
        <v>8</v>
      </c>
      <c r="K1321" s="680" t="s">
        <v>499</v>
      </c>
      <c r="L1321" s="611" t="s">
        <v>5018</v>
      </c>
      <c r="M1321" s="35">
        <v>0</v>
      </c>
      <c r="N1321" s="35">
        <v>0</v>
      </c>
      <c r="O1321" s="35">
        <v>0</v>
      </c>
      <c r="P1321" s="35">
        <v>0</v>
      </c>
      <c r="Q1321" s="35">
        <v>0</v>
      </c>
      <c r="R1321" s="279">
        <f t="shared" si="71"/>
        <v>0</v>
      </c>
      <c r="S1321" s="611"/>
      <c r="T1321" s="611"/>
      <c r="U1321" s="611"/>
      <c r="V1321" s="611"/>
      <c r="W1321" s="611"/>
      <c r="X1321" s="611"/>
      <c r="Y1321" s="279"/>
      <c r="Z1321" s="279"/>
      <c r="AA1321" s="279"/>
      <c r="AB1321" s="279"/>
      <c r="AC1321" s="279"/>
      <c r="AD1321" s="279"/>
      <c r="AE1321" s="18"/>
    </row>
    <row r="1322" spans="1:31" customFormat="1" ht="15" hidden="1" customHeight="1" thickBot="1">
      <c r="A1322" s="38">
        <v>1403</v>
      </c>
      <c r="B1322" s="642" t="s">
        <v>632</v>
      </c>
      <c r="C1322" s="642"/>
      <c r="D1322" s="635" t="s">
        <v>633</v>
      </c>
      <c r="E1322" s="663"/>
      <c r="F1322" s="668" t="s">
        <v>253</v>
      </c>
      <c r="G1322" s="663">
        <v>0</v>
      </c>
      <c r="H1322" s="663">
        <v>0</v>
      </c>
      <c r="I1322" s="547" t="s">
        <v>3717</v>
      </c>
      <c r="J1322" s="663">
        <v>1</v>
      </c>
      <c r="K1322" s="676" t="s">
        <v>457</v>
      </c>
      <c r="L1322" s="529" t="s">
        <v>5018</v>
      </c>
      <c r="M1322" s="35">
        <v>0</v>
      </c>
      <c r="N1322" s="25">
        <v>0</v>
      </c>
      <c r="O1322" s="25">
        <v>0</v>
      </c>
      <c r="P1322" s="25">
        <v>0</v>
      </c>
      <c r="Q1322" s="25">
        <v>0</v>
      </c>
      <c r="R1322" s="279">
        <f t="shared" si="71"/>
        <v>0</v>
      </c>
      <c r="S1322" s="529"/>
      <c r="T1322" s="529"/>
      <c r="U1322" s="529"/>
      <c r="V1322" s="529"/>
      <c r="W1322" s="529"/>
      <c r="X1322" s="529"/>
      <c r="Y1322" s="279"/>
      <c r="Z1322" s="279"/>
      <c r="AA1322" s="279"/>
      <c r="AB1322" s="279"/>
      <c r="AC1322" s="279"/>
      <c r="AD1322" s="279"/>
      <c r="AE1322" s="18"/>
    </row>
    <row r="1323" spans="1:31" customFormat="1" ht="15" hidden="1" customHeight="1" thickBot="1">
      <c r="A1323" s="38">
        <v>1409</v>
      </c>
      <c r="B1323" s="642" t="s">
        <v>84</v>
      </c>
      <c r="C1323" s="642"/>
      <c r="D1323" s="635" t="s">
        <v>634</v>
      </c>
      <c r="E1323" s="663"/>
      <c r="F1323" s="668" t="s">
        <v>253</v>
      </c>
      <c r="G1323" s="663">
        <v>0</v>
      </c>
      <c r="H1323" s="663">
        <v>0</v>
      </c>
      <c r="I1323" s="547" t="s">
        <v>4823</v>
      </c>
      <c r="J1323" s="663">
        <v>1</v>
      </c>
      <c r="K1323" s="676" t="s">
        <v>457</v>
      </c>
      <c r="L1323" s="529" t="s">
        <v>5018</v>
      </c>
      <c r="M1323" s="25">
        <v>0</v>
      </c>
      <c r="N1323" s="25">
        <v>0</v>
      </c>
      <c r="O1323" s="25">
        <v>0</v>
      </c>
      <c r="P1323" s="25">
        <v>0</v>
      </c>
      <c r="Q1323" s="25">
        <v>0</v>
      </c>
      <c r="R1323" s="279">
        <f t="shared" si="71"/>
        <v>0</v>
      </c>
      <c r="S1323" s="529"/>
      <c r="T1323" s="529"/>
      <c r="U1323" s="529"/>
      <c r="V1323" s="529"/>
      <c r="W1323" s="529"/>
      <c r="X1323" s="529"/>
      <c r="Y1323" s="279"/>
      <c r="Z1323" s="279"/>
      <c r="AA1323" s="279"/>
      <c r="AB1323" s="279"/>
      <c r="AC1323" s="279"/>
      <c r="AD1323" s="279"/>
      <c r="AE1323" s="18"/>
    </row>
    <row r="1324" spans="1:31" customFormat="1" ht="15" hidden="1" customHeight="1" thickBot="1">
      <c r="A1324" s="38">
        <v>1410</v>
      </c>
      <c r="B1324" s="642" t="s">
        <v>635</v>
      </c>
      <c r="C1324" s="642"/>
      <c r="D1324" s="635" t="s">
        <v>636</v>
      </c>
      <c r="E1324" s="663"/>
      <c r="F1324" s="668" t="s">
        <v>253</v>
      </c>
      <c r="G1324" s="663">
        <v>0</v>
      </c>
      <c r="H1324" s="663">
        <v>0</v>
      </c>
      <c r="I1324" s="547" t="s">
        <v>4823</v>
      </c>
      <c r="J1324" s="663">
        <v>1</v>
      </c>
      <c r="K1324" s="676" t="s">
        <v>457</v>
      </c>
      <c r="L1324" s="529" t="s">
        <v>5018</v>
      </c>
      <c r="M1324" s="25">
        <v>0</v>
      </c>
      <c r="N1324" s="25">
        <v>0</v>
      </c>
      <c r="O1324" s="25">
        <v>0</v>
      </c>
      <c r="P1324" s="25">
        <v>0</v>
      </c>
      <c r="Q1324" s="25">
        <v>0</v>
      </c>
      <c r="R1324" s="279">
        <f t="shared" si="71"/>
        <v>0</v>
      </c>
      <c r="S1324" s="529"/>
      <c r="T1324" s="529"/>
      <c r="U1324" s="529"/>
      <c r="V1324" s="529"/>
      <c r="W1324" s="529"/>
      <c r="X1324" s="529"/>
      <c r="Y1324" s="279"/>
      <c r="Z1324" s="279"/>
      <c r="AA1324" s="279"/>
      <c r="AB1324" s="279"/>
      <c r="AC1324" s="279"/>
      <c r="AD1324" s="279"/>
      <c r="AE1324" s="18"/>
    </row>
    <row r="1325" spans="1:31" customFormat="1" ht="15" hidden="1" customHeight="1" thickBot="1">
      <c r="A1325" s="38">
        <v>1411</v>
      </c>
      <c r="B1325" s="642" t="s">
        <v>85</v>
      </c>
      <c r="C1325" s="642"/>
      <c r="D1325" s="635" t="s">
        <v>637</v>
      </c>
      <c r="E1325" s="663"/>
      <c r="F1325" s="668" t="s">
        <v>253</v>
      </c>
      <c r="G1325" s="663">
        <v>0</v>
      </c>
      <c r="H1325" s="663">
        <v>0</v>
      </c>
      <c r="I1325" s="547" t="s">
        <v>4823</v>
      </c>
      <c r="J1325" s="663">
        <v>1</v>
      </c>
      <c r="K1325" s="676"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31" customFormat="1" ht="15" hidden="1" customHeight="1" thickBot="1">
      <c r="A1326" s="38">
        <v>1412</v>
      </c>
      <c r="B1326" s="642" t="s">
        <v>638</v>
      </c>
      <c r="C1326" s="642"/>
      <c r="D1326" s="635" t="s">
        <v>639</v>
      </c>
      <c r="E1326" s="667"/>
      <c r="F1326" s="668" t="s">
        <v>253</v>
      </c>
      <c r="G1326" s="663">
        <v>0</v>
      </c>
      <c r="H1326" s="667">
        <v>0</v>
      </c>
      <c r="I1326" s="547" t="s">
        <v>4823</v>
      </c>
      <c r="J1326" s="663">
        <v>1</v>
      </c>
      <c r="K1326" s="676" t="s">
        <v>457</v>
      </c>
      <c r="L1326" s="529" t="s">
        <v>5018</v>
      </c>
      <c r="M1326" s="25">
        <v>0</v>
      </c>
      <c r="N1326" s="25">
        <v>0</v>
      </c>
      <c r="O1326" s="25">
        <v>0</v>
      </c>
      <c r="P1326" s="25">
        <v>0</v>
      </c>
      <c r="Q1326" s="25">
        <v>0</v>
      </c>
      <c r="R1326" s="279">
        <f t="shared" si="71"/>
        <v>0</v>
      </c>
      <c r="S1326" s="529"/>
      <c r="T1326" s="529"/>
      <c r="U1326" s="529"/>
      <c r="V1326" s="529"/>
      <c r="W1326" s="529"/>
      <c r="X1326" s="529"/>
      <c r="Y1326" s="279"/>
      <c r="Z1326" s="279"/>
      <c r="AA1326" s="279"/>
      <c r="AB1326" s="279"/>
      <c r="AC1326" s="279"/>
      <c r="AD1326" s="279"/>
      <c r="AE1326" s="18"/>
    </row>
    <row r="1327" spans="1:31" customFormat="1" ht="15" hidden="1" customHeight="1" thickBot="1">
      <c r="A1327" s="38">
        <v>1421</v>
      </c>
      <c r="B1327" s="642" t="s">
        <v>67</v>
      </c>
      <c r="C1327" s="642"/>
      <c r="D1327" s="635" t="s">
        <v>640</v>
      </c>
      <c r="E1327" s="663"/>
      <c r="F1327" s="668" t="s">
        <v>253</v>
      </c>
      <c r="G1327" s="663">
        <v>0</v>
      </c>
      <c r="H1327" s="663">
        <v>0</v>
      </c>
      <c r="I1327" s="547" t="s">
        <v>4823</v>
      </c>
      <c r="J1327" s="663">
        <v>2</v>
      </c>
      <c r="K1327" s="678" t="s">
        <v>476</v>
      </c>
      <c r="L1327" s="529" t="s">
        <v>5018</v>
      </c>
      <c r="M1327" s="25">
        <v>0</v>
      </c>
      <c r="N1327" s="25">
        <v>0</v>
      </c>
      <c r="O1327" s="25">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31" customFormat="1" ht="15" hidden="1" customHeight="1" thickBot="1">
      <c r="A1328" s="38">
        <v>1423</v>
      </c>
      <c r="B1328" s="642" t="s">
        <v>641</v>
      </c>
      <c r="C1328" s="642"/>
      <c r="D1328" s="635" t="s">
        <v>642</v>
      </c>
      <c r="E1328" s="663"/>
      <c r="F1328" s="668" t="s">
        <v>272</v>
      </c>
      <c r="G1328" s="663">
        <v>2</v>
      </c>
      <c r="H1328" s="663">
        <v>2</v>
      </c>
      <c r="I1328" s="547" t="s">
        <v>4823</v>
      </c>
      <c r="J1328" s="663">
        <v>2</v>
      </c>
      <c r="K1328" s="676" t="s">
        <v>457</v>
      </c>
      <c r="L1328" s="529" t="s">
        <v>5018</v>
      </c>
      <c r="M1328" s="25">
        <v>0</v>
      </c>
      <c r="N1328" s="25">
        <v>0</v>
      </c>
      <c r="O1328" s="25">
        <v>0</v>
      </c>
      <c r="P1328" s="25">
        <v>0</v>
      </c>
      <c r="Q1328" s="25">
        <v>0</v>
      </c>
      <c r="R1328" s="279">
        <f t="shared" si="71"/>
        <v>0</v>
      </c>
      <c r="S1328" s="529"/>
      <c r="T1328" s="529"/>
      <c r="U1328" s="529"/>
      <c r="V1328" s="529"/>
      <c r="W1328" s="529"/>
      <c r="X1328" s="529"/>
      <c r="Y1328" s="279"/>
      <c r="Z1328" s="279"/>
      <c r="AA1328" s="279"/>
      <c r="AB1328" s="279"/>
      <c r="AC1328" s="279"/>
      <c r="AD1328" s="279"/>
      <c r="AE1328" s="18"/>
    </row>
    <row r="1329" spans="1:31" customFormat="1" ht="15" hidden="1" customHeight="1" thickBot="1">
      <c r="A1329" s="38">
        <v>1427</v>
      </c>
      <c r="B1329" s="646" t="s">
        <v>645</v>
      </c>
      <c r="C1329" s="646"/>
      <c r="D1329" s="635" t="s">
        <v>3703</v>
      </c>
      <c r="E1329" s="663"/>
      <c r="F1329" s="668" t="s">
        <v>272</v>
      </c>
      <c r="G1329" s="663">
        <v>3</v>
      </c>
      <c r="H1329" s="663">
        <v>3</v>
      </c>
      <c r="I1329" s="547" t="s">
        <v>4823</v>
      </c>
      <c r="J1329" s="663">
        <v>3</v>
      </c>
      <c r="K1329" s="678" t="s">
        <v>476</v>
      </c>
      <c r="L1329" s="611" t="s">
        <v>5018</v>
      </c>
      <c r="M1329" s="35">
        <v>0</v>
      </c>
      <c r="N1329" s="35">
        <v>0</v>
      </c>
      <c r="O1329" s="35">
        <v>0</v>
      </c>
      <c r="P1329" s="35">
        <v>0</v>
      </c>
      <c r="Q1329" s="35">
        <v>0</v>
      </c>
      <c r="R1329" s="279">
        <f t="shared" si="71"/>
        <v>0</v>
      </c>
      <c r="S1329" s="611"/>
      <c r="T1329" s="611"/>
      <c r="U1329" s="611"/>
      <c r="V1329" s="611"/>
      <c r="W1329" s="611"/>
      <c r="X1329" s="611"/>
      <c r="Y1329" s="279"/>
      <c r="Z1329" s="279"/>
      <c r="AA1329" s="279"/>
      <c r="AB1329" s="279"/>
      <c r="AC1329" s="279"/>
      <c r="AD1329" s="279"/>
      <c r="AE1329" s="18"/>
    </row>
    <row r="1330" spans="1:31" customFormat="1" ht="15" hidden="1" customHeight="1" thickBot="1">
      <c r="A1330" s="38">
        <v>1429</v>
      </c>
      <c r="B1330" s="642" t="s">
        <v>90</v>
      </c>
      <c r="C1330" s="642"/>
      <c r="D1330" s="635" t="s">
        <v>646</v>
      </c>
      <c r="E1330" s="663"/>
      <c r="F1330" s="668" t="s">
        <v>253</v>
      </c>
      <c r="G1330" s="663">
        <v>0</v>
      </c>
      <c r="H1330" s="663">
        <v>0</v>
      </c>
      <c r="I1330" s="547" t="s">
        <v>4823</v>
      </c>
      <c r="J1330" s="663">
        <v>3</v>
      </c>
      <c r="K1330" s="678" t="s">
        <v>476</v>
      </c>
      <c r="L1330" s="529" t="s">
        <v>5018</v>
      </c>
      <c r="M1330" s="25">
        <v>0</v>
      </c>
      <c r="N1330" s="35">
        <v>0</v>
      </c>
      <c r="O1330" s="35">
        <v>0</v>
      </c>
      <c r="P1330" s="25">
        <v>0</v>
      </c>
      <c r="Q1330" s="25">
        <v>0</v>
      </c>
      <c r="R1330" s="279">
        <f t="shared" si="71"/>
        <v>0</v>
      </c>
      <c r="S1330" s="529"/>
      <c r="T1330" s="529"/>
      <c r="U1330" s="529"/>
      <c r="V1330" s="529"/>
      <c r="W1330" s="529"/>
      <c r="X1330" s="529"/>
      <c r="Y1330" s="279"/>
      <c r="Z1330" s="279"/>
      <c r="AA1330" s="279"/>
      <c r="AB1330" s="279"/>
      <c r="AC1330" s="279"/>
      <c r="AD1330" s="279"/>
      <c r="AE1330" s="18"/>
    </row>
    <row r="1331" spans="1:31" customFormat="1" ht="15" hidden="1" customHeight="1" thickBot="1">
      <c r="A1331" s="38">
        <v>1446</v>
      </c>
      <c r="B1331" s="642" t="s">
        <v>647</v>
      </c>
      <c r="C1331" s="642"/>
      <c r="D1331" s="635" t="s">
        <v>648</v>
      </c>
      <c r="E1331" s="667"/>
      <c r="F1331" s="668" t="s">
        <v>253</v>
      </c>
      <c r="G1331" s="663">
        <v>0</v>
      </c>
      <c r="H1331" s="667">
        <v>0</v>
      </c>
      <c r="I1331" s="547" t="s">
        <v>4823</v>
      </c>
      <c r="J1331" s="663">
        <v>5</v>
      </c>
      <c r="K1331" s="678" t="s">
        <v>476</v>
      </c>
      <c r="L1331" s="529" t="s">
        <v>5018</v>
      </c>
      <c r="M1331" s="25">
        <v>0</v>
      </c>
      <c r="N1331" s="25">
        <v>0</v>
      </c>
      <c r="O1331" s="25">
        <v>0</v>
      </c>
      <c r="P1331" s="25">
        <v>0</v>
      </c>
      <c r="Q1331" s="25">
        <v>0</v>
      </c>
      <c r="R1331" s="279">
        <f t="shared" si="71"/>
        <v>0</v>
      </c>
      <c r="S1331" s="529"/>
      <c r="T1331" s="529"/>
      <c r="U1331" s="529"/>
      <c r="V1331" s="529"/>
      <c r="W1331" s="529"/>
      <c r="X1331" s="529"/>
      <c r="Y1331" s="279"/>
      <c r="Z1331" s="279"/>
      <c r="AA1331" s="279"/>
      <c r="AB1331" s="279"/>
      <c r="AC1331" s="279"/>
      <c r="AD1331" s="279"/>
      <c r="AE1331" s="18"/>
    </row>
    <row r="1332" spans="1:31" customFormat="1" ht="15" customHeight="1" thickBot="1">
      <c r="A1332" s="38">
        <v>1459</v>
      </c>
      <c r="B1332" s="653" t="s">
        <v>83</v>
      </c>
      <c r="C1332" s="653"/>
      <c r="D1332" s="635" t="s">
        <v>654</v>
      </c>
      <c r="E1332" s="663"/>
      <c r="F1332" s="668" t="s">
        <v>272</v>
      </c>
      <c r="G1332" s="663">
        <v>6</v>
      </c>
      <c r="H1332" s="663">
        <v>6</v>
      </c>
      <c r="I1332" s="547" t="s">
        <v>4823</v>
      </c>
      <c r="J1332" s="663">
        <v>8</v>
      </c>
      <c r="K1332" s="680" t="s">
        <v>499</v>
      </c>
      <c r="L1332" s="611" t="s">
        <v>5018</v>
      </c>
      <c r="M1332" s="25">
        <v>0</v>
      </c>
      <c r="N1332" s="25">
        <v>0</v>
      </c>
      <c r="O1332" s="25">
        <v>0</v>
      </c>
      <c r="P1332" s="25">
        <v>0</v>
      </c>
      <c r="Q1332" s="25">
        <v>0</v>
      </c>
      <c r="R1332" s="279">
        <f t="shared" si="71"/>
        <v>0</v>
      </c>
      <c r="S1332" s="611"/>
      <c r="T1332" s="611"/>
      <c r="U1332" s="611"/>
      <c r="V1332" s="611"/>
      <c r="W1332" s="611"/>
      <c r="X1332" s="611"/>
      <c r="Y1332" s="279"/>
      <c r="Z1332" s="279"/>
      <c r="AA1332" s="279"/>
      <c r="AB1332" s="279"/>
      <c r="AC1332" s="279"/>
      <c r="AD1332" s="279"/>
      <c r="AE1332" s="18"/>
    </row>
    <row r="1333" spans="1:31" customFormat="1" ht="15" hidden="1" customHeight="1" thickBot="1">
      <c r="A1333" s="35">
        <v>1804</v>
      </c>
      <c r="B1333" s="644" t="s">
        <v>655</v>
      </c>
      <c r="C1333" s="644"/>
      <c r="D1333" s="635" t="s">
        <v>656</v>
      </c>
      <c r="E1333" s="664"/>
      <c r="F1333" s="670" t="s">
        <v>253</v>
      </c>
      <c r="G1333" s="664">
        <v>0</v>
      </c>
      <c r="H1333" s="664">
        <v>0</v>
      </c>
      <c r="I1333" s="636" t="s">
        <v>3716</v>
      </c>
      <c r="J1333" s="664">
        <v>1</v>
      </c>
      <c r="K1333" s="676" t="s">
        <v>457</v>
      </c>
      <c r="L1333" s="529" t="s">
        <v>5018</v>
      </c>
      <c r="M1333" s="35">
        <v>0</v>
      </c>
      <c r="N1333" s="35">
        <v>0</v>
      </c>
      <c r="O1333" s="35">
        <v>0</v>
      </c>
      <c r="P1333" s="35">
        <v>0</v>
      </c>
      <c r="Q1333" s="35">
        <v>0</v>
      </c>
      <c r="R1333" s="279">
        <f t="shared" si="71"/>
        <v>0</v>
      </c>
      <c r="S1333" s="529"/>
      <c r="T1333" s="529"/>
      <c r="U1333" s="529"/>
      <c r="V1333" s="529"/>
      <c r="W1333" s="529"/>
      <c r="X1333" s="529"/>
      <c r="Y1333" s="279"/>
      <c r="Z1333" s="279"/>
      <c r="AA1333" s="279"/>
      <c r="AB1333" s="279"/>
      <c r="AC1333" s="279"/>
      <c r="AD1333" s="279"/>
      <c r="AE1333" s="18"/>
    </row>
    <row r="1334" spans="1:31" customFormat="1" ht="15" hidden="1" customHeight="1" thickBot="1">
      <c r="A1334" s="35">
        <v>1806</v>
      </c>
      <c r="B1334" s="644" t="s">
        <v>657</v>
      </c>
      <c r="C1334" s="644"/>
      <c r="D1334" s="635" t="s">
        <v>658</v>
      </c>
      <c r="E1334" s="664"/>
      <c r="F1334" s="670" t="s">
        <v>272</v>
      </c>
      <c r="G1334" s="664">
        <v>3</v>
      </c>
      <c r="H1334" s="664">
        <v>2</v>
      </c>
      <c r="I1334" s="636" t="s">
        <v>3716</v>
      </c>
      <c r="J1334" s="664">
        <v>1</v>
      </c>
      <c r="K1334" s="676" t="s">
        <v>457</v>
      </c>
      <c r="L1334" s="529" t="s">
        <v>5018</v>
      </c>
      <c r="M1334" s="35">
        <v>0</v>
      </c>
      <c r="N1334" s="35">
        <v>0</v>
      </c>
      <c r="O1334" s="35">
        <v>0</v>
      </c>
      <c r="P1334" s="35">
        <v>0</v>
      </c>
      <c r="Q1334" s="35">
        <v>0</v>
      </c>
      <c r="R1334" s="279">
        <f t="shared" si="71"/>
        <v>0</v>
      </c>
      <c r="S1334" s="529"/>
      <c r="T1334" s="529"/>
      <c r="U1334" s="529"/>
      <c r="V1334" s="529"/>
      <c r="W1334" s="529"/>
      <c r="X1334" s="529"/>
      <c r="Y1334" s="279"/>
      <c r="Z1334" s="279"/>
      <c r="AA1334" s="279"/>
      <c r="AB1334" s="279"/>
      <c r="AC1334" s="279"/>
      <c r="AD1334" s="279"/>
      <c r="AE1334" s="18"/>
    </row>
    <row r="1335" spans="1:31" customFormat="1" ht="15" hidden="1" customHeight="1" thickBot="1">
      <c r="A1335" s="35">
        <v>1810</v>
      </c>
      <c r="B1335" s="642" t="s">
        <v>659</v>
      </c>
      <c r="C1335" s="642"/>
      <c r="D1335" s="635" t="s">
        <v>660</v>
      </c>
      <c r="E1335" s="663"/>
      <c r="F1335" s="668" t="s">
        <v>272</v>
      </c>
      <c r="G1335" s="663">
        <v>0</v>
      </c>
      <c r="H1335" s="663">
        <v>1</v>
      </c>
      <c r="I1335" s="636" t="s">
        <v>3716</v>
      </c>
      <c r="J1335" s="663">
        <v>1</v>
      </c>
      <c r="K1335" s="676" t="s">
        <v>457</v>
      </c>
      <c r="L1335" s="529" t="s">
        <v>5018</v>
      </c>
      <c r="M1335" s="35">
        <v>0</v>
      </c>
      <c r="N1335" s="35">
        <v>0</v>
      </c>
      <c r="O1335" s="35">
        <v>0</v>
      </c>
      <c r="P1335" s="35">
        <v>0</v>
      </c>
      <c r="Q1335" s="35">
        <v>0</v>
      </c>
      <c r="R1335" s="279">
        <f t="shared" si="71"/>
        <v>0</v>
      </c>
      <c r="S1335" s="529"/>
      <c r="T1335" s="529"/>
      <c r="U1335" s="529"/>
      <c r="V1335" s="529"/>
      <c r="W1335" s="529"/>
      <c r="X1335" s="529"/>
      <c r="Y1335" s="279"/>
      <c r="Z1335" s="279"/>
      <c r="AA1335" s="279"/>
      <c r="AB1335" s="279"/>
      <c r="AC1335" s="279"/>
      <c r="AD1335" s="279"/>
      <c r="AE1335" s="18"/>
    </row>
    <row r="1336" spans="1:31" customFormat="1" ht="15" hidden="1" customHeight="1" thickBot="1">
      <c r="A1336" s="35">
        <v>1813</v>
      </c>
      <c r="B1336" s="644" t="s">
        <v>661</v>
      </c>
      <c r="C1336" s="644"/>
      <c r="D1336" s="635" t="s">
        <v>662</v>
      </c>
      <c r="E1336" s="664"/>
      <c r="F1336" s="670" t="s">
        <v>253</v>
      </c>
      <c r="G1336" s="664">
        <v>0</v>
      </c>
      <c r="H1336" s="664">
        <v>0</v>
      </c>
      <c r="I1336" s="636" t="s">
        <v>3716</v>
      </c>
      <c r="J1336" s="664">
        <v>2</v>
      </c>
      <c r="K1336" s="676" t="s">
        <v>457</v>
      </c>
      <c r="L1336" s="529" t="s">
        <v>5018</v>
      </c>
      <c r="M1336" s="35">
        <v>0</v>
      </c>
      <c r="N1336" s="35">
        <v>0</v>
      </c>
      <c r="O1336" s="35">
        <v>0</v>
      </c>
      <c r="P1336" s="35">
        <v>0</v>
      </c>
      <c r="Q1336" s="35">
        <v>0</v>
      </c>
      <c r="R1336" s="279">
        <f t="shared" si="71"/>
        <v>0</v>
      </c>
      <c r="S1336" s="529"/>
      <c r="T1336" s="529"/>
      <c r="U1336" s="529"/>
      <c r="V1336" s="529"/>
      <c r="W1336" s="529"/>
      <c r="X1336" s="529"/>
      <c r="Y1336" s="279"/>
      <c r="Z1336" s="279"/>
      <c r="AA1336" s="279"/>
      <c r="AB1336" s="279"/>
      <c r="AC1336" s="279"/>
      <c r="AD1336" s="279"/>
      <c r="AE1336" s="18"/>
    </row>
    <row r="1337" spans="1:31" customFormat="1" ht="15" hidden="1" customHeight="1" thickBot="1">
      <c r="A1337" s="35">
        <v>1826</v>
      </c>
      <c r="B1337" s="642" t="s">
        <v>663</v>
      </c>
      <c r="C1337" s="642"/>
      <c r="D1337" s="635" t="s">
        <v>664</v>
      </c>
      <c r="E1337" s="663"/>
      <c r="F1337" s="668" t="s">
        <v>272</v>
      </c>
      <c r="G1337" s="663">
        <v>3</v>
      </c>
      <c r="H1337" s="663">
        <v>5</v>
      </c>
      <c r="I1337" s="636" t="s">
        <v>3716</v>
      </c>
      <c r="J1337" s="667">
        <v>3</v>
      </c>
      <c r="K1337" s="678" t="s">
        <v>476</v>
      </c>
      <c r="L1337" s="529" t="s">
        <v>5018</v>
      </c>
      <c r="M1337" s="35">
        <v>0</v>
      </c>
      <c r="N1337" s="35">
        <v>0</v>
      </c>
      <c r="O1337" s="35">
        <v>0</v>
      </c>
      <c r="P1337" s="35">
        <v>0</v>
      </c>
      <c r="Q1337" s="35">
        <v>0</v>
      </c>
      <c r="R1337" s="279">
        <f t="shared" si="71"/>
        <v>0</v>
      </c>
      <c r="S1337" s="529"/>
      <c r="T1337" s="529"/>
      <c r="U1337" s="529"/>
      <c r="V1337" s="529"/>
      <c r="W1337" s="529"/>
      <c r="X1337" s="529"/>
      <c r="Y1337" s="279"/>
      <c r="Z1337" s="279"/>
      <c r="AA1337" s="279"/>
      <c r="AB1337" s="279"/>
      <c r="AC1337" s="279"/>
      <c r="AD1337" s="279"/>
      <c r="AE1337" s="18"/>
    </row>
    <row r="1338" spans="1:31" customFormat="1" ht="15" hidden="1" customHeight="1" thickBot="1">
      <c r="A1338" s="35">
        <v>1827</v>
      </c>
      <c r="B1338" s="642" t="s">
        <v>665</v>
      </c>
      <c r="C1338" s="642"/>
      <c r="D1338" s="635" t="s">
        <v>666</v>
      </c>
      <c r="E1338" s="663"/>
      <c r="F1338" s="668" t="s">
        <v>253</v>
      </c>
      <c r="G1338" s="663">
        <v>0</v>
      </c>
      <c r="H1338" s="663">
        <v>0</v>
      </c>
      <c r="I1338" s="636" t="s">
        <v>3716</v>
      </c>
      <c r="J1338" s="663">
        <v>3</v>
      </c>
      <c r="K1338" s="676" t="s">
        <v>457</v>
      </c>
      <c r="L1338" s="529" t="s">
        <v>5018</v>
      </c>
      <c r="M1338" s="35">
        <v>0</v>
      </c>
      <c r="N1338" s="35">
        <v>0</v>
      </c>
      <c r="O1338" s="35">
        <v>0</v>
      </c>
      <c r="P1338" s="35">
        <v>0</v>
      </c>
      <c r="Q1338" s="35">
        <v>0</v>
      </c>
      <c r="R1338" s="279">
        <f t="shared" si="71"/>
        <v>0</v>
      </c>
      <c r="S1338" s="529"/>
      <c r="T1338" s="529"/>
      <c r="U1338" s="529"/>
      <c r="V1338" s="529"/>
      <c r="W1338" s="529"/>
      <c r="X1338" s="529"/>
      <c r="Y1338" s="279"/>
      <c r="Z1338" s="279"/>
      <c r="AA1338" s="279"/>
      <c r="AB1338" s="279"/>
      <c r="AC1338" s="279"/>
      <c r="AD1338" s="279"/>
      <c r="AE1338" s="18"/>
    </row>
    <row r="1339" spans="1:31" customFormat="1" ht="15" hidden="1" customHeight="1" thickBot="1">
      <c r="A1339" s="35">
        <v>1829</v>
      </c>
      <c r="B1339" s="642" t="s">
        <v>667</v>
      </c>
      <c r="C1339" s="642"/>
      <c r="D1339" s="635" t="s">
        <v>668</v>
      </c>
      <c r="E1339" s="663"/>
      <c r="F1339" s="668" t="s">
        <v>272</v>
      </c>
      <c r="G1339" s="663">
        <v>3</v>
      </c>
      <c r="H1339" s="663">
        <v>3</v>
      </c>
      <c r="I1339" s="636" t="s">
        <v>3716</v>
      </c>
      <c r="J1339" s="663">
        <v>3</v>
      </c>
      <c r="K1339" s="678" t="s">
        <v>476</v>
      </c>
      <c r="L1339" s="529" t="s">
        <v>5018</v>
      </c>
      <c r="M1339" s="35">
        <v>0</v>
      </c>
      <c r="N1339" s="35">
        <v>0</v>
      </c>
      <c r="O1339" s="35">
        <v>0</v>
      </c>
      <c r="P1339" s="35">
        <v>0</v>
      </c>
      <c r="Q1339" s="35">
        <v>0</v>
      </c>
      <c r="R1339" s="279">
        <f t="shared" si="71"/>
        <v>0</v>
      </c>
      <c r="S1339" s="529"/>
      <c r="T1339" s="529"/>
      <c r="U1339" s="529"/>
      <c r="V1339" s="529"/>
      <c r="W1339" s="529"/>
      <c r="X1339" s="529"/>
      <c r="Y1339" s="279"/>
      <c r="Z1339" s="279"/>
      <c r="AA1339" s="279"/>
      <c r="AB1339" s="279"/>
      <c r="AC1339" s="279"/>
      <c r="AD1339" s="279"/>
      <c r="AE1339" s="18"/>
    </row>
    <row r="1340" spans="1:31" customFormat="1" ht="15" hidden="1" customHeight="1" thickBot="1">
      <c r="A1340" s="35">
        <v>1834</v>
      </c>
      <c r="B1340" s="644" t="s">
        <v>669</v>
      </c>
      <c r="C1340" s="644"/>
      <c r="D1340" s="635" t="s">
        <v>670</v>
      </c>
      <c r="E1340" s="664"/>
      <c r="F1340" s="670" t="s">
        <v>272</v>
      </c>
      <c r="G1340" s="664">
        <v>0</v>
      </c>
      <c r="H1340" s="664">
        <v>4</v>
      </c>
      <c r="I1340" s="636" t="s">
        <v>3716</v>
      </c>
      <c r="J1340" s="664">
        <v>4</v>
      </c>
      <c r="K1340" s="676" t="s">
        <v>457</v>
      </c>
      <c r="L1340" s="529" t="s">
        <v>5018</v>
      </c>
      <c r="M1340" s="35">
        <v>0</v>
      </c>
      <c r="N1340" s="35">
        <v>0</v>
      </c>
      <c r="O1340" s="35">
        <v>0</v>
      </c>
      <c r="P1340" s="35">
        <v>0</v>
      </c>
      <c r="Q1340" s="35">
        <v>0</v>
      </c>
      <c r="R1340" s="279">
        <f t="shared" si="71"/>
        <v>0</v>
      </c>
      <c r="S1340" s="529"/>
      <c r="T1340" s="529"/>
      <c r="U1340" s="529"/>
      <c r="V1340" s="529"/>
      <c r="W1340" s="529"/>
      <c r="X1340" s="529"/>
      <c r="Y1340" s="279"/>
      <c r="Z1340" s="279"/>
      <c r="AA1340" s="279"/>
      <c r="AB1340" s="279"/>
      <c r="AC1340" s="279"/>
      <c r="AD1340" s="279"/>
      <c r="AE1340" s="18"/>
    </row>
    <row r="1341" spans="1:31" customFormat="1" ht="15" hidden="1" customHeight="1" thickBot="1">
      <c r="A1341" s="35">
        <v>1838</v>
      </c>
      <c r="B1341" s="644" t="s">
        <v>671</v>
      </c>
      <c r="C1341" s="644"/>
      <c r="D1341" s="635" t="s">
        <v>672</v>
      </c>
      <c r="E1341" s="664"/>
      <c r="F1341" s="670" t="s">
        <v>253</v>
      </c>
      <c r="G1341" s="664">
        <v>0</v>
      </c>
      <c r="H1341" s="664">
        <v>0</v>
      </c>
      <c r="I1341" s="636" t="s">
        <v>3716</v>
      </c>
      <c r="J1341" s="664">
        <v>4</v>
      </c>
      <c r="K1341" s="678" t="s">
        <v>476</v>
      </c>
      <c r="L1341" s="529" t="s">
        <v>5018</v>
      </c>
      <c r="M1341" s="35">
        <v>0</v>
      </c>
      <c r="N1341" s="35">
        <v>0</v>
      </c>
      <c r="O1341" s="35">
        <v>0</v>
      </c>
      <c r="P1341" s="35">
        <v>0</v>
      </c>
      <c r="Q1341" s="35">
        <v>0</v>
      </c>
      <c r="R1341" s="279">
        <f t="shared" si="71"/>
        <v>0</v>
      </c>
      <c r="S1341" s="529"/>
      <c r="T1341" s="529"/>
      <c r="U1341" s="529"/>
      <c r="V1341" s="529"/>
      <c r="W1341" s="529"/>
      <c r="X1341" s="529"/>
      <c r="Y1341" s="279"/>
      <c r="Z1341" s="279"/>
      <c r="AA1341" s="279"/>
      <c r="AB1341" s="279"/>
      <c r="AC1341" s="279"/>
      <c r="AD1341" s="279"/>
      <c r="AE1341" s="18"/>
    </row>
    <row r="1342" spans="1:31" customFormat="1" ht="15" hidden="1" customHeight="1" thickBot="1">
      <c r="A1342" s="35">
        <v>1843</v>
      </c>
      <c r="B1342" s="642" t="s">
        <v>14</v>
      </c>
      <c r="C1342" s="642"/>
      <c r="D1342" s="635" t="s">
        <v>675</v>
      </c>
      <c r="E1342" s="663"/>
      <c r="F1342" s="668" t="s">
        <v>272</v>
      </c>
      <c r="G1342" s="663">
        <v>5</v>
      </c>
      <c r="H1342" s="663">
        <v>7</v>
      </c>
      <c r="I1342" s="636" t="s">
        <v>3716</v>
      </c>
      <c r="J1342" s="663">
        <v>5</v>
      </c>
      <c r="K1342" s="678" t="s">
        <v>476</v>
      </c>
      <c r="L1342" s="529" t="s">
        <v>5018</v>
      </c>
      <c r="M1342" s="35">
        <v>0</v>
      </c>
      <c r="N1342" s="35">
        <v>0</v>
      </c>
      <c r="O1342" s="35">
        <v>0</v>
      </c>
      <c r="P1342" s="35">
        <v>0</v>
      </c>
      <c r="Q1342" s="35">
        <v>0</v>
      </c>
      <c r="R1342" s="279">
        <f t="shared" si="71"/>
        <v>0</v>
      </c>
      <c r="S1342" s="529"/>
      <c r="T1342" s="529"/>
      <c r="U1342" s="529"/>
      <c r="V1342" s="529"/>
      <c r="W1342" s="529"/>
      <c r="X1342" s="529"/>
      <c r="Y1342" s="279"/>
      <c r="Z1342" s="279"/>
      <c r="AA1342" s="279"/>
      <c r="AB1342" s="279"/>
      <c r="AC1342" s="279"/>
      <c r="AD1342" s="279"/>
      <c r="AE1342" s="18"/>
    </row>
    <row r="1343" spans="1:31" customFormat="1" ht="15" hidden="1" customHeight="1" thickBot="1">
      <c r="A1343" s="21">
        <v>1901</v>
      </c>
      <c r="B1343" s="642" t="s">
        <v>682</v>
      </c>
      <c r="C1343" s="642"/>
      <c r="D1343" s="635" t="s">
        <v>683</v>
      </c>
      <c r="E1343" s="663"/>
      <c r="F1343" s="668" t="s">
        <v>253</v>
      </c>
      <c r="G1343" s="663">
        <v>0</v>
      </c>
      <c r="H1343" s="663">
        <v>0</v>
      </c>
      <c r="I1343" s="636" t="s">
        <v>3718</v>
      </c>
      <c r="J1343" s="663">
        <v>0</v>
      </c>
      <c r="K1343" s="676" t="s">
        <v>457</v>
      </c>
      <c r="L1343" s="529" t="s">
        <v>5018</v>
      </c>
      <c r="M1343" s="25">
        <v>0</v>
      </c>
      <c r="N1343" s="25">
        <v>0</v>
      </c>
      <c r="O1343" s="25">
        <v>0</v>
      </c>
      <c r="P1343" s="25">
        <v>0</v>
      </c>
      <c r="Q1343" s="35">
        <v>0</v>
      </c>
      <c r="R1343" s="279">
        <f t="shared" si="71"/>
        <v>0</v>
      </c>
      <c r="S1343" s="529"/>
      <c r="T1343" s="529"/>
      <c r="U1343" s="529"/>
      <c r="V1343" s="529"/>
      <c r="W1343" s="529"/>
      <c r="X1343" s="529"/>
      <c r="Y1343" s="279"/>
      <c r="Z1343" s="279"/>
      <c r="AA1343" s="279"/>
      <c r="AB1343" s="279"/>
      <c r="AC1343" s="279"/>
      <c r="AD1343" s="279"/>
      <c r="AE1343" s="18"/>
    </row>
    <row r="1344" spans="1:31" customFormat="1" ht="15" hidden="1" customHeight="1" thickBot="1">
      <c r="A1344" s="21">
        <v>1903</v>
      </c>
      <c r="B1344" s="646" t="s">
        <v>202</v>
      </c>
      <c r="C1344" s="646"/>
      <c r="D1344" s="635" t="s">
        <v>684</v>
      </c>
      <c r="E1344" s="663"/>
      <c r="F1344" s="668" t="s">
        <v>253</v>
      </c>
      <c r="G1344" s="663">
        <v>0</v>
      </c>
      <c r="H1344" s="663">
        <v>0</v>
      </c>
      <c r="I1344" s="636" t="s">
        <v>3718</v>
      </c>
      <c r="J1344" s="663">
        <v>1</v>
      </c>
      <c r="K1344" s="678" t="s">
        <v>476</v>
      </c>
      <c r="L1344" s="529" t="s">
        <v>5018</v>
      </c>
      <c r="M1344" s="25">
        <v>0</v>
      </c>
      <c r="N1344" s="25">
        <v>0</v>
      </c>
      <c r="O1344" s="25">
        <v>0</v>
      </c>
      <c r="P1344" s="25">
        <v>0</v>
      </c>
      <c r="Q1344" s="25">
        <v>0</v>
      </c>
      <c r="R1344" s="279">
        <f t="shared" si="71"/>
        <v>0</v>
      </c>
      <c r="S1344" s="529"/>
      <c r="T1344" s="529"/>
      <c r="U1344" s="529"/>
      <c r="V1344" s="529"/>
      <c r="W1344" s="529"/>
      <c r="X1344" s="529"/>
      <c r="Y1344" s="279"/>
      <c r="Z1344" s="279"/>
      <c r="AA1344" s="279"/>
      <c r="AB1344" s="279"/>
      <c r="AC1344" s="279"/>
      <c r="AD1344" s="279"/>
      <c r="AE1344" s="18"/>
    </row>
    <row r="1345" spans="1:54" customFormat="1" ht="15" customHeight="1" thickBot="1">
      <c r="A1345" s="21">
        <v>1907</v>
      </c>
      <c r="B1345" s="642" t="s">
        <v>213</v>
      </c>
      <c r="C1345" s="642"/>
      <c r="D1345" s="635" t="s">
        <v>685</v>
      </c>
      <c r="E1345" s="663"/>
      <c r="F1345" s="668" t="s">
        <v>253</v>
      </c>
      <c r="G1345" s="663">
        <v>0</v>
      </c>
      <c r="H1345" s="663">
        <v>0</v>
      </c>
      <c r="I1345" s="636" t="s">
        <v>3718</v>
      </c>
      <c r="J1345" s="663">
        <v>1</v>
      </c>
      <c r="K1345" s="681" t="s">
        <v>493</v>
      </c>
      <c r="L1345" s="529" t="s">
        <v>5018</v>
      </c>
      <c r="M1345" s="25">
        <v>0</v>
      </c>
      <c r="N1345" s="25">
        <v>0</v>
      </c>
      <c r="O1345" s="25">
        <v>0</v>
      </c>
      <c r="P1345" s="25">
        <v>0</v>
      </c>
      <c r="Q1345" s="25">
        <v>0</v>
      </c>
      <c r="R1345" s="279">
        <f t="shared" si="71"/>
        <v>0</v>
      </c>
      <c r="S1345" s="529"/>
      <c r="T1345" s="529"/>
      <c r="U1345" s="529"/>
      <c r="V1345" s="529"/>
      <c r="W1345" s="529"/>
      <c r="X1345" s="529"/>
      <c r="Y1345" s="279"/>
      <c r="Z1345" s="279"/>
      <c r="AA1345" s="279"/>
      <c r="AB1345" s="279"/>
      <c r="AC1345" s="279"/>
      <c r="AD1345" s="279"/>
      <c r="AE1345" s="18"/>
    </row>
    <row r="1346" spans="1:54" customFormat="1" ht="15" hidden="1" customHeight="1" thickBot="1">
      <c r="A1346" s="21">
        <v>1915</v>
      </c>
      <c r="B1346" s="644" t="s">
        <v>131</v>
      </c>
      <c r="C1346" s="644"/>
      <c r="D1346" s="635" t="s">
        <v>686</v>
      </c>
      <c r="E1346" s="664"/>
      <c r="F1346" s="670" t="s">
        <v>253</v>
      </c>
      <c r="G1346" s="664">
        <v>0</v>
      </c>
      <c r="H1346" s="664">
        <v>0</v>
      </c>
      <c r="I1346" s="636" t="s">
        <v>3718</v>
      </c>
      <c r="J1346" s="664">
        <v>2</v>
      </c>
      <c r="K1346" s="676" t="s">
        <v>457</v>
      </c>
      <c r="L1346" s="529" t="s">
        <v>5018</v>
      </c>
      <c r="M1346" s="25">
        <v>0</v>
      </c>
      <c r="N1346" s="25">
        <v>0</v>
      </c>
      <c r="O1346" s="25">
        <v>0</v>
      </c>
      <c r="P1346" s="25">
        <v>0</v>
      </c>
      <c r="Q1346" s="35">
        <v>0</v>
      </c>
      <c r="R1346" s="279">
        <f t="shared" si="71"/>
        <v>0</v>
      </c>
      <c r="S1346" s="529"/>
      <c r="T1346" s="529"/>
      <c r="U1346" s="529"/>
      <c r="V1346" s="529"/>
      <c r="W1346" s="529"/>
      <c r="X1346" s="529"/>
      <c r="Y1346" s="279"/>
      <c r="Z1346" s="279"/>
      <c r="AA1346" s="279"/>
      <c r="AB1346" s="279"/>
      <c r="AC1346" s="279"/>
      <c r="AD1346" s="279"/>
      <c r="AE1346" s="18"/>
    </row>
    <row r="1347" spans="1:54" customFormat="1" ht="15" hidden="1" customHeight="1" thickBot="1">
      <c r="A1347" s="21">
        <v>1916</v>
      </c>
      <c r="B1347" s="644" t="s">
        <v>687</v>
      </c>
      <c r="C1347" s="644"/>
      <c r="D1347" s="635" t="s">
        <v>688</v>
      </c>
      <c r="E1347" s="664"/>
      <c r="F1347" s="670" t="s">
        <v>253</v>
      </c>
      <c r="G1347" s="664">
        <v>0</v>
      </c>
      <c r="H1347" s="664">
        <v>0</v>
      </c>
      <c r="I1347" s="636" t="s">
        <v>3718</v>
      </c>
      <c r="J1347" s="664">
        <v>2</v>
      </c>
      <c r="K1347" s="679" t="s">
        <v>457</v>
      </c>
      <c r="L1347" s="529" t="s">
        <v>5018</v>
      </c>
      <c r="M1347" s="25">
        <v>0</v>
      </c>
      <c r="N1347" s="25">
        <v>0</v>
      </c>
      <c r="O1347" s="25">
        <v>0</v>
      </c>
      <c r="P1347" s="25">
        <v>0</v>
      </c>
      <c r="Q1347" s="25">
        <v>0</v>
      </c>
      <c r="R1347" s="279">
        <f t="shared" ref="R1347:R1410" si="72">SUM(M1347:Q1347)</f>
        <v>0</v>
      </c>
      <c r="S1347" s="529"/>
      <c r="T1347" s="529"/>
      <c r="U1347" s="529"/>
      <c r="V1347" s="529"/>
      <c r="W1347" s="529"/>
      <c r="X1347" s="529"/>
      <c r="Y1347" s="279"/>
      <c r="Z1347" s="279"/>
      <c r="AA1347" s="279"/>
      <c r="AB1347" s="279"/>
      <c r="AC1347" s="279"/>
      <c r="AD1347" s="279"/>
      <c r="AE1347" s="18"/>
    </row>
    <row r="1348" spans="1:54" customFormat="1" ht="15" hidden="1" customHeight="1" thickBot="1">
      <c r="A1348" s="21">
        <v>1917</v>
      </c>
      <c r="B1348" s="650" t="s">
        <v>689</v>
      </c>
      <c r="C1348" s="650"/>
      <c r="D1348" s="635" t="s">
        <v>690</v>
      </c>
      <c r="E1348" s="665"/>
      <c r="F1348" s="672" t="s">
        <v>272</v>
      </c>
      <c r="G1348" s="665">
        <v>2</v>
      </c>
      <c r="H1348" s="665">
        <v>2</v>
      </c>
      <c r="I1348" s="636" t="s">
        <v>3718</v>
      </c>
      <c r="J1348" s="665">
        <v>2</v>
      </c>
      <c r="K1348" s="676" t="s">
        <v>457</v>
      </c>
      <c r="L1348" s="529" t="s">
        <v>5018</v>
      </c>
      <c r="M1348" s="303">
        <v>0</v>
      </c>
      <c r="N1348" s="303">
        <v>0</v>
      </c>
      <c r="O1348" s="303">
        <v>0</v>
      </c>
      <c r="P1348" s="303">
        <v>0</v>
      </c>
      <c r="Q1348" s="303">
        <v>0</v>
      </c>
      <c r="R1348" s="279">
        <f t="shared" si="72"/>
        <v>0</v>
      </c>
      <c r="S1348" s="529"/>
      <c r="T1348" s="529"/>
      <c r="U1348" s="529"/>
      <c r="V1348" s="529"/>
      <c r="W1348" s="529"/>
      <c r="X1348" s="529"/>
      <c r="Y1348" s="279"/>
      <c r="Z1348" s="279"/>
      <c r="AA1348" s="279"/>
      <c r="AB1348" s="279"/>
      <c r="AC1348" s="279"/>
      <c r="AD1348" s="279"/>
      <c r="AE1348" s="18"/>
    </row>
    <row r="1349" spans="1:54" customFormat="1" ht="15" hidden="1" customHeight="1" thickBot="1">
      <c r="A1349" s="21">
        <v>1918</v>
      </c>
      <c r="B1349" s="642" t="s">
        <v>130</v>
      </c>
      <c r="C1349" s="642"/>
      <c r="D1349" s="635" t="s">
        <v>691</v>
      </c>
      <c r="E1349" s="663"/>
      <c r="F1349" s="668" t="s">
        <v>253</v>
      </c>
      <c r="G1349" s="663">
        <v>0</v>
      </c>
      <c r="H1349" s="663">
        <v>0</v>
      </c>
      <c r="I1349" s="636" t="s">
        <v>3718</v>
      </c>
      <c r="J1349" s="663">
        <v>2</v>
      </c>
      <c r="K1349" s="676" t="s">
        <v>457</v>
      </c>
      <c r="L1349" s="529" t="s">
        <v>5018</v>
      </c>
      <c r="M1349" s="25">
        <v>0</v>
      </c>
      <c r="N1349" s="25">
        <v>0</v>
      </c>
      <c r="O1349" s="25">
        <v>0</v>
      </c>
      <c r="P1349" s="25">
        <v>0</v>
      </c>
      <c r="Q1349" s="35">
        <v>0</v>
      </c>
      <c r="R1349" s="279">
        <f t="shared" si="72"/>
        <v>0</v>
      </c>
      <c r="S1349" s="529"/>
      <c r="T1349" s="529"/>
      <c r="U1349" s="529"/>
      <c r="V1349" s="529"/>
      <c r="W1349" s="529"/>
      <c r="X1349" s="529"/>
      <c r="Y1349" s="279"/>
      <c r="Z1349" s="279"/>
      <c r="AA1349" s="279"/>
      <c r="AB1349" s="279"/>
      <c r="AC1349" s="279"/>
      <c r="AD1349" s="279"/>
      <c r="AE1349" s="18"/>
    </row>
    <row r="1350" spans="1:54" customFormat="1" ht="15" hidden="1" customHeight="1" thickBot="1">
      <c r="A1350" s="21">
        <v>1922</v>
      </c>
      <c r="B1350" s="644" t="s">
        <v>692</v>
      </c>
      <c r="C1350" s="644"/>
      <c r="D1350" s="635" t="s">
        <v>693</v>
      </c>
      <c r="E1350" s="664"/>
      <c r="F1350" s="670" t="s">
        <v>253</v>
      </c>
      <c r="G1350" s="664">
        <v>0</v>
      </c>
      <c r="H1350" s="664">
        <v>0</v>
      </c>
      <c r="I1350" s="636" t="s">
        <v>3718</v>
      </c>
      <c r="J1350" s="664">
        <v>2</v>
      </c>
      <c r="K1350" s="677" t="s">
        <v>476</v>
      </c>
      <c r="L1350" s="529" t="s">
        <v>5018</v>
      </c>
      <c r="M1350" s="25">
        <v>0</v>
      </c>
      <c r="N1350" s="25">
        <v>0</v>
      </c>
      <c r="O1350" s="25">
        <v>0</v>
      </c>
      <c r="P1350" s="25">
        <v>0</v>
      </c>
      <c r="Q1350" s="25">
        <v>0</v>
      </c>
      <c r="R1350" s="279">
        <f t="shared" si="72"/>
        <v>0</v>
      </c>
      <c r="S1350" s="529"/>
      <c r="T1350" s="529"/>
      <c r="U1350" s="529"/>
      <c r="V1350" s="529"/>
      <c r="W1350" s="529"/>
      <c r="X1350" s="529"/>
      <c r="Y1350" s="279"/>
      <c r="Z1350" s="279"/>
      <c r="AA1350" s="279"/>
      <c r="AB1350" s="279"/>
      <c r="AC1350" s="279"/>
      <c r="AD1350" s="279"/>
      <c r="AE1350" s="18"/>
    </row>
    <row r="1351" spans="1:54" customFormat="1" ht="15" hidden="1" customHeight="1" thickBot="1">
      <c r="A1351" s="21">
        <v>1932</v>
      </c>
      <c r="B1351" s="642" t="s">
        <v>206</v>
      </c>
      <c r="C1351" s="642"/>
      <c r="D1351" s="635" t="s">
        <v>695</v>
      </c>
      <c r="E1351" s="663"/>
      <c r="F1351" s="668" t="s">
        <v>272</v>
      </c>
      <c r="G1351" s="663">
        <v>2</v>
      </c>
      <c r="H1351" s="663">
        <v>4</v>
      </c>
      <c r="I1351" s="636" t="s">
        <v>3718</v>
      </c>
      <c r="J1351" s="663">
        <v>3</v>
      </c>
      <c r="K1351" s="678" t="s">
        <v>476</v>
      </c>
      <c r="L1351" s="529" t="s">
        <v>5018</v>
      </c>
      <c r="M1351" s="25">
        <v>0</v>
      </c>
      <c r="N1351" s="25">
        <v>0</v>
      </c>
      <c r="O1351" s="25">
        <v>0</v>
      </c>
      <c r="P1351" s="25">
        <v>0</v>
      </c>
      <c r="Q1351" s="25">
        <v>0</v>
      </c>
      <c r="R1351" s="279">
        <f t="shared" si="72"/>
        <v>0</v>
      </c>
      <c r="S1351" s="529"/>
      <c r="T1351" s="529"/>
      <c r="U1351" s="529"/>
      <c r="V1351" s="529"/>
      <c r="W1351" s="529"/>
      <c r="X1351" s="529"/>
      <c r="Y1351" s="279"/>
      <c r="Z1351" s="279"/>
      <c r="AA1351" s="279"/>
      <c r="AB1351" s="279"/>
      <c r="AC1351" s="279"/>
      <c r="AD1351" s="279"/>
      <c r="AE1351" s="18"/>
    </row>
    <row r="1352" spans="1:54" customFormat="1" ht="15" hidden="1" customHeight="1" thickBot="1">
      <c r="A1352" s="21">
        <v>1941</v>
      </c>
      <c r="B1352" s="642" t="s">
        <v>696</v>
      </c>
      <c r="C1352" s="642"/>
      <c r="D1352" s="635" t="s">
        <v>697</v>
      </c>
      <c r="E1352" s="663"/>
      <c r="F1352" s="668" t="s">
        <v>272</v>
      </c>
      <c r="G1352" s="663">
        <v>3</v>
      </c>
      <c r="H1352" s="663">
        <v>3</v>
      </c>
      <c r="I1352" s="636" t="s">
        <v>3718</v>
      </c>
      <c r="J1352" s="663">
        <v>4</v>
      </c>
      <c r="K1352" s="676" t="s">
        <v>457</v>
      </c>
      <c r="L1352" s="529" t="s">
        <v>5018</v>
      </c>
      <c r="M1352" s="25">
        <v>0</v>
      </c>
      <c r="N1352" s="25">
        <v>0</v>
      </c>
      <c r="O1352" s="25">
        <v>0</v>
      </c>
      <c r="P1352" s="25">
        <v>0</v>
      </c>
      <c r="Q1352" s="25">
        <v>0</v>
      </c>
      <c r="R1352" s="279">
        <f t="shared" si="72"/>
        <v>0</v>
      </c>
      <c r="S1352" s="529"/>
      <c r="T1352" s="529"/>
      <c r="U1352" s="529"/>
      <c r="V1352" s="529"/>
      <c r="W1352" s="529"/>
      <c r="X1352" s="529"/>
      <c r="Y1352" s="279"/>
      <c r="Z1352" s="279"/>
      <c r="AA1352" s="279"/>
      <c r="AB1352" s="279"/>
      <c r="AC1352" s="279"/>
      <c r="AD1352" s="279"/>
      <c r="AE1352" s="18"/>
    </row>
    <row r="1353" spans="1:54" customFormat="1" ht="15" hidden="1" customHeight="1" thickBot="1">
      <c r="A1353" s="21">
        <v>1943</v>
      </c>
      <c r="B1353" s="642" t="s">
        <v>209</v>
      </c>
      <c r="C1353" s="642"/>
      <c r="D1353" s="635" t="s">
        <v>698</v>
      </c>
      <c r="E1353" s="663"/>
      <c r="F1353" s="668" t="s">
        <v>253</v>
      </c>
      <c r="G1353" s="663">
        <v>0</v>
      </c>
      <c r="H1353" s="663">
        <v>0</v>
      </c>
      <c r="I1353" s="636" t="s">
        <v>3718</v>
      </c>
      <c r="J1353" s="663">
        <v>4</v>
      </c>
      <c r="K1353" s="678" t="s">
        <v>476</v>
      </c>
      <c r="L1353" s="529" t="s">
        <v>5018</v>
      </c>
      <c r="M1353" s="25">
        <v>0</v>
      </c>
      <c r="N1353" s="25">
        <v>0</v>
      </c>
      <c r="O1353" s="25">
        <v>0</v>
      </c>
      <c r="P1353" s="25">
        <v>0</v>
      </c>
      <c r="Q1353" s="35">
        <v>0</v>
      </c>
      <c r="R1353" s="279">
        <f t="shared" si="72"/>
        <v>0</v>
      </c>
      <c r="S1353" s="529"/>
      <c r="T1353" s="529"/>
      <c r="U1353" s="529"/>
      <c r="V1353" s="529"/>
      <c r="W1353" s="529"/>
      <c r="X1353" s="529"/>
      <c r="Y1353" s="279"/>
      <c r="Z1353" s="279"/>
      <c r="AA1353" s="279"/>
      <c r="AB1353" s="279"/>
      <c r="AC1353" s="279"/>
      <c r="AD1353" s="279"/>
      <c r="AE1353" s="18"/>
    </row>
    <row r="1354" spans="1:54" customFormat="1" ht="15" customHeight="1" thickBot="1">
      <c r="A1354" s="482">
        <v>1948</v>
      </c>
      <c r="B1354" s="654" t="s">
        <v>221</v>
      </c>
      <c r="C1354" s="654"/>
      <c r="D1354" s="634" t="s">
        <v>699</v>
      </c>
      <c r="E1354" s="666"/>
      <c r="F1354" s="674" t="s">
        <v>253</v>
      </c>
      <c r="G1354" s="666">
        <v>0</v>
      </c>
      <c r="H1354" s="666">
        <v>0</v>
      </c>
      <c r="I1354" s="636" t="s">
        <v>3718</v>
      </c>
      <c r="J1354" s="666">
        <v>5</v>
      </c>
      <c r="K1354" s="684" t="s">
        <v>493</v>
      </c>
      <c r="L1354" s="529" t="s">
        <v>5018</v>
      </c>
      <c r="M1354" s="483">
        <v>0</v>
      </c>
      <c r="N1354" s="483">
        <v>0</v>
      </c>
      <c r="O1354" s="483">
        <v>0</v>
      </c>
      <c r="P1354" s="483">
        <v>0</v>
      </c>
      <c r="Q1354" s="483">
        <v>0</v>
      </c>
      <c r="R1354" s="279">
        <f t="shared" si="72"/>
        <v>0</v>
      </c>
      <c r="S1354" s="529"/>
      <c r="T1354" s="529"/>
      <c r="U1354" s="529"/>
      <c r="V1354" s="529"/>
      <c r="W1354" s="529"/>
      <c r="X1354" s="529"/>
      <c r="Y1354" s="279"/>
      <c r="Z1354" s="279"/>
      <c r="AA1354" s="279"/>
      <c r="AB1354" s="279"/>
      <c r="AC1354" s="279"/>
      <c r="AD1354" s="279"/>
      <c r="AE1354" s="484"/>
      <c r="AF1354" s="475"/>
      <c r="AG1354" s="475"/>
      <c r="AH1354" s="475"/>
      <c r="AI1354" s="475"/>
      <c r="AJ1354" s="475"/>
      <c r="AK1354" s="475"/>
      <c r="AL1354" s="475"/>
      <c r="AM1354" s="475"/>
      <c r="AN1354" s="475"/>
      <c r="AO1354" s="475"/>
      <c r="AP1354" s="475"/>
      <c r="AQ1354" s="475"/>
      <c r="AR1354" s="475"/>
      <c r="AS1354" s="475"/>
      <c r="AT1354" s="475"/>
      <c r="AU1354" s="475"/>
      <c r="AV1354" s="475"/>
      <c r="AW1354" s="475"/>
      <c r="AX1354" s="475"/>
      <c r="AY1354" s="475"/>
      <c r="AZ1354" s="475"/>
      <c r="BA1354" s="475"/>
      <c r="BB1354" s="475"/>
    </row>
    <row r="1355" spans="1:54" customFormat="1" ht="15" hidden="1" customHeight="1" thickBot="1">
      <c r="A1355" s="302"/>
      <c r="B1355" s="644" t="s">
        <v>702</v>
      </c>
      <c r="C1355" s="644"/>
      <c r="D1355" s="635"/>
      <c r="E1355" s="664"/>
      <c r="F1355" s="670" t="s">
        <v>272</v>
      </c>
      <c r="G1355" s="664">
        <v>1</v>
      </c>
      <c r="H1355" s="664">
        <v>1</v>
      </c>
      <c r="I1355" s="636" t="s">
        <v>3719</v>
      </c>
      <c r="J1355" s="664">
        <v>0</v>
      </c>
      <c r="K1355" s="676" t="s">
        <v>457</v>
      </c>
      <c r="L1355" s="529" t="s">
        <v>5018</v>
      </c>
      <c r="M1355" s="35">
        <v>0</v>
      </c>
      <c r="N1355" s="35">
        <v>0</v>
      </c>
      <c r="O1355" s="35">
        <v>0</v>
      </c>
      <c r="P1355" s="35">
        <v>0</v>
      </c>
      <c r="Q1355" s="35">
        <v>0</v>
      </c>
      <c r="R1355" s="279">
        <f t="shared" si="72"/>
        <v>0</v>
      </c>
      <c r="S1355" s="529"/>
      <c r="T1355" s="529"/>
      <c r="U1355" s="529"/>
      <c r="V1355" s="529"/>
      <c r="W1355" s="529"/>
      <c r="X1355" s="529"/>
      <c r="Y1355" s="279"/>
      <c r="Z1355" s="279"/>
      <c r="AA1355" s="279"/>
      <c r="AB1355" s="279"/>
      <c r="AC1355" s="279"/>
      <c r="AD1355" s="279"/>
      <c r="AE1355" s="18"/>
    </row>
    <row r="1356" spans="1:54" customFormat="1" ht="15" hidden="1" customHeight="1" thickBot="1">
      <c r="A1356" s="35"/>
      <c r="B1356" s="644" t="s">
        <v>95</v>
      </c>
      <c r="C1356" s="644"/>
      <c r="D1356" s="635" t="s">
        <v>703</v>
      </c>
      <c r="E1356" s="664"/>
      <c r="F1356" s="670" t="s">
        <v>272</v>
      </c>
      <c r="G1356" s="664">
        <v>2</v>
      </c>
      <c r="H1356" s="664">
        <v>1</v>
      </c>
      <c r="I1356" s="636" t="s">
        <v>3719</v>
      </c>
      <c r="J1356" s="664">
        <v>1</v>
      </c>
      <c r="K1356" s="676" t="s">
        <v>457</v>
      </c>
      <c r="L1356" s="529" t="s">
        <v>5018</v>
      </c>
      <c r="M1356" s="35">
        <v>0</v>
      </c>
      <c r="N1356" s="35">
        <v>0</v>
      </c>
      <c r="O1356" s="35">
        <v>0</v>
      </c>
      <c r="P1356" s="35">
        <v>0</v>
      </c>
      <c r="Q1356" s="35">
        <v>0</v>
      </c>
      <c r="R1356" s="279">
        <f t="shared" si="72"/>
        <v>0</v>
      </c>
      <c r="S1356" s="529"/>
      <c r="T1356" s="529"/>
      <c r="U1356" s="529"/>
      <c r="V1356" s="529"/>
      <c r="W1356" s="529"/>
      <c r="X1356" s="529"/>
      <c r="Y1356" s="279"/>
      <c r="Z1356" s="279"/>
      <c r="AA1356" s="279"/>
      <c r="AB1356" s="279"/>
      <c r="AC1356" s="279"/>
      <c r="AD1356" s="279"/>
      <c r="AE1356" s="18"/>
    </row>
    <row r="1357" spans="1:54" customFormat="1" ht="15" hidden="1" customHeight="1" thickBot="1">
      <c r="A1357" s="35"/>
      <c r="B1357" s="644" t="s">
        <v>704</v>
      </c>
      <c r="C1357" s="644"/>
      <c r="D1357" s="635" t="s">
        <v>705</v>
      </c>
      <c r="E1357" s="664"/>
      <c r="F1357" s="670" t="s">
        <v>272</v>
      </c>
      <c r="G1357" s="664">
        <v>2</v>
      </c>
      <c r="H1357" s="664">
        <v>1</v>
      </c>
      <c r="I1357" s="636" t="s">
        <v>3719</v>
      </c>
      <c r="J1357" s="664">
        <v>1</v>
      </c>
      <c r="K1357" s="676" t="s">
        <v>457</v>
      </c>
      <c r="L1357" s="529" t="s">
        <v>5018</v>
      </c>
      <c r="M1357" s="35">
        <v>0</v>
      </c>
      <c r="N1357" s="35">
        <v>0</v>
      </c>
      <c r="O1357" s="35">
        <v>0</v>
      </c>
      <c r="P1357" s="35">
        <v>0</v>
      </c>
      <c r="Q1357" s="35">
        <v>0</v>
      </c>
      <c r="R1357" s="279">
        <f t="shared" si="72"/>
        <v>0</v>
      </c>
      <c r="S1357" s="529"/>
      <c r="T1357" s="529"/>
      <c r="U1357" s="529"/>
      <c r="V1357" s="529"/>
      <c r="W1357" s="529"/>
      <c r="X1357" s="529"/>
      <c r="Y1357" s="279"/>
      <c r="Z1357" s="279"/>
      <c r="AA1357" s="279"/>
      <c r="AB1357" s="279"/>
      <c r="AC1357" s="279"/>
      <c r="AD1357" s="279"/>
      <c r="AE1357" s="18"/>
    </row>
    <row r="1358" spans="1:54" customFormat="1" ht="15" hidden="1" customHeight="1" thickBot="1">
      <c r="A1358" s="21"/>
      <c r="B1358" s="649" t="s">
        <v>3222</v>
      </c>
      <c r="C1358" s="649"/>
      <c r="D1358" s="635" t="s">
        <v>706</v>
      </c>
      <c r="E1358" s="663"/>
      <c r="F1358" s="668" t="s">
        <v>272</v>
      </c>
      <c r="G1358" s="663">
        <v>1</v>
      </c>
      <c r="H1358" s="663">
        <v>2</v>
      </c>
      <c r="I1358" s="636" t="s">
        <v>3719</v>
      </c>
      <c r="J1358" s="663">
        <v>1</v>
      </c>
      <c r="K1358" s="678" t="s">
        <v>476</v>
      </c>
      <c r="L1358" s="529" t="s">
        <v>5018</v>
      </c>
      <c r="M1358" s="86">
        <v>0</v>
      </c>
      <c r="N1358" s="86">
        <v>0</v>
      </c>
      <c r="O1358" s="35">
        <v>0</v>
      </c>
      <c r="P1358" s="35">
        <v>0</v>
      </c>
      <c r="Q1358" s="305">
        <v>0</v>
      </c>
      <c r="R1358" s="279">
        <f t="shared" si="72"/>
        <v>0</v>
      </c>
      <c r="S1358" s="529"/>
      <c r="T1358" s="529"/>
      <c r="U1358" s="529"/>
      <c r="V1358" s="529"/>
      <c r="W1358" s="529"/>
      <c r="X1358" s="529"/>
      <c r="Y1358" s="279"/>
      <c r="Z1358" s="279"/>
      <c r="AA1358" s="279"/>
      <c r="AB1358" s="279"/>
      <c r="AC1358" s="279"/>
      <c r="AD1358" s="279"/>
      <c r="AE1358" s="18"/>
    </row>
    <row r="1359" spans="1:54" customFormat="1" ht="15" hidden="1" customHeight="1" thickBot="1">
      <c r="A1359" s="21"/>
      <c r="B1359" s="652" t="s">
        <v>707</v>
      </c>
      <c r="C1359" s="652"/>
      <c r="D1359" s="635" t="s">
        <v>708</v>
      </c>
      <c r="E1359" s="663"/>
      <c r="F1359" s="668" t="s">
        <v>272</v>
      </c>
      <c r="G1359" s="663">
        <v>1</v>
      </c>
      <c r="H1359" s="663">
        <v>2</v>
      </c>
      <c r="I1359" s="636" t="s">
        <v>3719</v>
      </c>
      <c r="J1359" s="663">
        <v>1</v>
      </c>
      <c r="K1359" s="678" t="s">
        <v>476</v>
      </c>
      <c r="L1359" s="529" t="s">
        <v>5018</v>
      </c>
      <c r="M1359" s="86">
        <v>0</v>
      </c>
      <c r="N1359" s="86">
        <v>0</v>
      </c>
      <c r="O1359" s="86">
        <v>0</v>
      </c>
      <c r="P1359" s="86">
        <v>0</v>
      </c>
      <c r="Q1359" s="86">
        <v>0</v>
      </c>
      <c r="R1359" s="279">
        <f t="shared" si="72"/>
        <v>0</v>
      </c>
      <c r="S1359" s="529"/>
      <c r="T1359" s="529"/>
      <c r="U1359" s="529"/>
      <c r="V1359" s="529"/>
      <c r="W1359" s="529"/>
      <c r="X1359" s="529"/>
      <c r="Y1359" s="279"/>
      <c r="Z1359" s="279"/>
      <c r="AA1359" s="279"/>
      <c r="AB1359" s="279"/>
      <c r="AC1359" s="279"/>
      <c r="AD1359" s="279"/>
      <c r="AE1359" s="18"/>
    </row>
    <row r="1360" spans="1:54" customFormat="1" ht="15" hidden="1" customHeight="1" thickBot="1">
      <c r="A1360" s="18"/>
      <c r="B1360" s="642" t="s">
        <v>709</v>
      </c>
      <c r="C1360" s="642"/>
      <c r="D1360" s="635" t="s">
        <v>710</v>
      </c>
      <c r="E1360" s="663"/>
      <c r="F1360" s="668" t="s">
        <v>272</v>
      </c>
      <c r="G1360" s="663">
        <v>2</v>
      </c>
      <c r="H1360" s="663">
        <v>1</v>
      </c>
      <c r="I1360" s="636" t="s">
        <v>3719</v>
      </c>
      <c r="J1360" s="663">
        <v>1</v>
      </c>
      <c r="K1360" s="678" t="s">
        <v>476</v>
      </c>
      <c r="L1360" s="529" t="s">
        <v>5018</v>
      </c>
      <c r="M1360" s="86">
        <v>0</v>
      </c>
      <c r="N1360" s="86">
        <v>0</v>
      </c>
      <c r="O1360" s="86">
        <v>0</v>
      </c>
      <c r="P1360" s="86">
        <v>0</v>
      </c>
      <c r="Q1360" s="86">
        <v>0</v>
      </c>
      <c r="R1360" s="279">
        <f t="shared" si="72"/>
        <v>0</v>
      </c>
      <c r="S1360" s="529"/>
      <c r="T1360" s="529"/>
      <c r="U1360" s="529"/>
      <c r="V1360" s="529"/>
      <c r="W1360" s="529"/>
      <c r="X1360" s="529"/>
      <c r="Y1360" s="279"/>
      <c r="Z1360" s="279"/>
      <c r="AA1360" s="279"/>
      <c r="AB1360" s="279"/>
      <c r="AC1360" s="279"/>
      <c r="AD1360" s="279"/>
      <c r="AE1360" s="18"/>
    </row>
    <row r="1361" spans="1:31" customFormat="1" ht="15" hidden="1" customHeight="1" thickBot="1">
      <c r="A1361" s="35"/>
      <c r="B1361" s="644" t="s">
        <v>711</v>
      </c>
      <c r="C1361" s="644"/>
      <c r="D1361" s="635" t="s">
        <v>352</v>
      </c>
      <c r="E1361" s="664"/>
      <c r="F1361" s="670" t="s">
        <v>272</v>
      </c>
      <c r="G1361" s="664">
        <v>1</v>
      </c>
      <c r="H1361" s="664">
        <v>1</v>
      </c>
      <c r="I1361" s="636" t="s">
        <v>3719</v>
      </c>
      <c r="J1361" s="664">
        <v>1</v>
      </c>
      <c r="K1361" s="676" t="s">
        <v>457</v>
      </c>
      <c r="L1361" s="529" t="s">
        <v>5018</v>
      </c>
      <c r="M1361" s="35">
        <v>0</v>
      </c>
      <c r="N1361" s="35">
        <v>0</v>
      </c>
      <c r="O1361" s="35">
        <v>0</v>
      </c>
      <c r="P1361" s="35">
        <v>0</v>
      </c>
      <c r="Q1361" s="35">
        <v>0</v>
      </c>
      <c r="R1361" s="279">
        <f t="shared" si="72"/>
        <v>0</v>
      </c>
      <c r="S1361" s="529"/>
      <c r="T1361" s="529"/>
      <c r="U1361" s="529"/>
      <c r="V1361" s="529"/>
      <c r="W1361" s="529"/>
      <c r="X1361" s="529"/>
      <c r="Y1361" s="279"/>
      <c r="Z1361" s="279"/>
      <c r="AA1361" s="279"/>
      <c r="AB1361" s="279"/>
      <c r="AC1361" s="279"/>
      <c r="AD1361" s="279"/>
      <c r="AE1361" s="18"/>
    </row>
    <row r="1362" spans="1:31" customFormat="1" ht="15" hidden="1" customHeight="1" thickBot="1">
      <c r="A1362" s="21"/>
      <c r="B1362" s="642" t="s">
        <v>714</v>
      </c>
      <c r="C1362" s="642"/>
      <c r="D1362" s="635" t="s">
        <v>271</v>
      </c>
      <c r="E1362" s="663"/>
      <c r="F1362" s="668" t="s">
        <v>272</v>
      </c>
      <c r="G1362" s="663">
        <v>0</v>
      </c>
      <c r="H1362" s="663">
        <v>4</v>
      </c>
      <c r="I1362" s="636" t="s">
        <v>3719</v>
      </c>
      <c r="J1362" s="663">
        <v>1</v>
      </c>
      <c r="K1362" s="676" t="s">
        <v>457</v>
      </c>
      <c r="L1362" s="529" t="s">
        <v>5018</v>
      </c>
      <c r="M1362" s="86">
        <v>0</v>
      </c>
      <c r="N1362" s="86">
        <v>0</v>
      </c>
      <c r="O1362" s="297">
        <v>0</v>
      </c>
      <c r="P1362" s="86">
        <v>0</v>
      </c>
      <c r="Q1362" s="86">
        <v>0</v>
      </c>
      <c r="R1362" s="279">
        <f t="shared" si="72"/>
        <v>0</v>
      </c>
      <c r="S1362" s="529"/>
      <c r="T1362" s="529"/>
      <c r="U1362" s="529"/>
      <c r="V1362" s="529"/>
      <c r="W1362" s="529"/>
      <c r="X1362" s="529"/>
      <c r="Y1362" s="279"/>
      <c r="Z1362" s="279"/>
      <c r="AA1362" s="279"/>
      <c r="AB1362" s="279"/>
      <c r="AC1362" s="279"/>
      <c r="AD1362" s="279"/>
      <c r="AE1362" s="18"/>
    </row>
    <row r="1363" spans="1:31" customFormat="1" ht="15" hidden="1" customHeight="1" thickBot="1">
      <c r="A1363" s="35"/>
      <c r="B1363" s="644" t="s">
        <v>715</v>
      </c>
      <c r="C1363" s="644"/>
      <c r="D1363" s="635" t="s">
        <v>716</v>
      </c>
      <c r="E1363" s="664"/>
      <c r="F1363" s="670" t="s">
        <v>272</v>
      </c>
      <c r="G1363" s="664">
        <v>2</v>
      </c>
      <c r="H1363" s="664">
        <v>1</v>
      </c>
      <c r="I1363" s="636" t="s">
        <v>3719</v>
      </c>
      <c r="J1363" s="664">
        <v>1</v>
      </c>
      <c r="K1363" s="676" t="s">
        <v>457</v>
      </c>
      <c r="L1363" s="529" t="s">
        <v>5018</v>
      </c>
      <c r="M1363" s="35">
        <v>0</v>
      </c>
      <c r="N1363" s="304">
        <v>0</v>
      </c>
      <c r="O1363" s="35">
        <v>0</v>
      </c>
      <c r="P1363" s="35">
        <v>0</v>
      </c>
      <c r="Q1363" s="35">
        <v>0</v>
      </c>
      <c r="R1363" s="279">
        <f t="shared" si="72"/>
        <v>0</v>
      </c>
      <c r="S1363" s="529"/>
      <c r="T1363" s="529"/>
      <c r="U1363" s="529"/>
      <c r="V1363" s="529"/>
      <c r="W1363" s="529"/>
      <c r="X1363" s="529"/>
      <c r="Y1363" s="279"/>
      <c r="Z1363" s="279"/>
      <c r="AA1363" s="279"/>
      <c r="AB1363" s="279"/>
      <c r="AC1363" s="279"/>
      <c r="AD1363" s="279"/>
      <c r="AE1363" s="18"/>
    </row>
    <row r="1364" spans="1:31" customFormat="1" ht="15" hidden="1" customHeight="1" thickBot="1">
      <c r="A1364" s="18"/>
      <c r="B1364" s="646" t="s">
        <v>166</v>
      </c>
      <c r="C1364" s="646"/>
      <c r="D1364" s="635" t="s">
        <v>717</v>
      </c>
      <c r="E1364" s="663"/>
      <c r="F1364" s="668" t="s">
        <v>272</v>
      </c>
      <c r="G1364" s="663">
        <v>1</v>
      </c>
      <c r="H1364" s="663">
        <v>2</v>
      </c>
      <c r="I1364" s="636" t="s">
        <v>3719</v>
      </c>
      <c r="J1364" s="663">
        <v>1</v>
      </c>
      <c r="K1364" s="678" t="s">
        <v>476</v>
      </c>
      <c r="L1364" s="529" t="s">
        <v>5018</v>
      </c>
      <c r="M1364" s="86">
        <v>0</v>
      </c>
      <c r="N1364" s="86">
        <v>0</v>
      </c>
      <c r="O1364" s="86">
        <v>0</v>
      </c>
      <c r="P1364" s="86">
        <v>0</v>
      </c>
      <c r="Q1364" s="305">
        <v>0</v>
      </c>
      <c r="R1364" s="279">
        <f t="shared" si="72"/>
        <v>0</v>
      </c>
      <c r="S1364" s="529"/>
      <c r="T1364" s="529"/>
      <c r="U1364" s="529"/>
      <c r="V1364" s="529"/>
      <c r="W1364" s="529"/>
      <c r="X1364" s="529"/>
      <c r="Y1364" s="279"/>
      <c r="Z1364" s="279"/>
      <c r="AA1364" s="279"/>
      <c r="AB1364" s="279"/>
      <c r="AC1364" s="279"/>
      <c r="AD1364" s="279"/>
      <c r="AE1364" s="18"/>
    </row>
    <row r="1365" spans="1:31" customFormat="1" ht="15" hidden="1" customHeight="1" thickBot="1">
      <c r="A1365" s="35"/>
      <c r="B1365" s="644" t="s">
        <v>96</v>
      </c>
      <c r="C1365" s="644"/>
      <c r="D1365" s="635" t="s">
        <v>718</v>
      </c>
      <c r="E1365" s="664"/>
      <c r="F1365" s="670" t="s">
        <v>272</v>
      </c>
      <c r="G1365" s="675">
        <v>1</v>
      </c>
      <c r="H1365" s="664">
        <v>1</v>
      </c>
      <c r="I1365" s="636" t="s">
        <v>3719</v>
      </c>
      <c r="J1365" s="664">
        <v>1</v>
      </c>
      <c r="K1365" s="676" t="s">
        <v>457</v>
      </c>
      <c r="L1365" s="529" t="s">
        <v>5018</v>
      </c>
      <c r="M1365" s="35">
        <v>0</v>
      </c>
      <c r="N1365" s="35">
        <v>0</v>
      </c>
      <c r="O1365" s="35">
        <v>0</v>
      </c>
      <c r="P1365" s="35">
        <v>0</v>
      </c>
      <c r="Q1365" s="35">
        <v>0</v>
      </c>
      <c r="R1365" s="279">
        <f t="shared" si="72"/>
        <v>0</v>
      </c>
      <c r="S1365" s="529"/>
      <c r="T1365" s="529"/>
      <c r="U1365" s="529"/>
      <c r="V1365" s="529"/>
      <c r="W1365" s="529"/>
      <c r="X1365" s="529"/>
      <c r="Y1365" s="279"/>
      <c r="Z1365" s="279"/>
      <c r="AA1365" s="279"/>
      <c r="AB1365" s="279"/>
      <c r="AC1365" s="279"/>
      <c r="AD1365" s="279"/>
      <c r="AE1365" s="263"/>
    </row>
    <row r="1366" spans="1:31" customFormat="1" ht="15" hidden="1" customHeight="1" thickBot="1">
      <c r="A1366" s="18"/>
      <c r="B1366" s="642" t="s">
        <v>87</v>
      </c>
      <c r="C1366" s="642"/>
      <c r="D1366" s="635" t="s">
        <v>719</v>
      </c>
      <c r="E1366" s="663"/>
      <c r="F1366" s="668" t="s">
        <v>272</v>
      </c>
      <c r="G1366" s="663">
        <v>1</v>
      </c>
      <c r="H1366" s="663">
        <v>2</v>
      </c>
      <c r="I1366" s="636" t="s">
        <v>3719</v>
      </c>
      <c r="J1366" s="663">
        <v>1</v>
      </c>
      <c r="K1366" s="678" t="s">
        <v>476</v>
      </c>
      <c r="L1366" s="529" t="s">
        <v>5018</v>
      </c>
      <c r="M1366" s="86">
        <v>0</v>
      </c>
      <c r="N1366" s="86">
        <v>0</v>
      </c>
      <c r="O1366" s="86">
        <v>0</v>
      </c>
      <c r="P1366" s="86">
        <v>0</v>
      </c>
      <c r="Q1366" s="86">
        <v>0</v>
      </c>
      <c r="R1366" s="279">
        <f t="shared" si="72"/>
        <v>0</v>
      </c>
      <c r="S1366" s="529"/>
      <c r="T1366" s="529"/>
      <c r="U1366" s="529"/>
      <c r="V1366" s="529"/>
      <c r="W1366" s="529"/>
      <c r="X1366" s="529"/>
      <c r="Y1366" s="279"/>
      <c r="Z1366" s="279"/>
      <c r="AA1366" s="279"/>
      <c r="AB1366" s="279"/>
      <c r="AC1366" s="279"/>
      <c r="AD1366" s="279"/>
      <c r="AE1366" s="18"/>
    </row>
    <row r="1367" spans="1:31" customFormat="1" ht="15" customHeight="1" thickBot="1">
      <c r="A1367" s="21"/>
      <c r="B1367" s="642" t="s">
        <v>186</v>
      </c>
      <c r="C1367" s="642"/>
      <c r="D1367" s="635" t="s">
        <v>720</v>
      </c>
      <c r="E1367" s="663"/>
      <c r="F1367" s="668" t="s">
        <v>272</v>
      </c>
      <c r="G1367" s="663">
        <v>1</v>
      </c>
      <c r="H1367" s="663">
        <v>2</v>
      </c>
      <c r="I1367" s="636" t="s">
        <v>3719</v>
      </c>
      <c r="J1367" s="663">
        <v>1</v>
      </c>
      <c r="K1367" s="681" t="s">
        <v>493</v>
      </c>
      <c r="L1367" s="529" t="s">
        <v>5018</v>
      </c>
      <c r="M1367" s="86">
        <v>0</v>
      </c>
      <c r="N1367" s="86">
        <v>0</v>
      </c>
      <c r="O1367" s="86">
        <v>0</v>
      </c>
      <c r="P1367" s="86">
        <v>0</v>
      </c>
      <c r="Q1367" s="482">
        <v>0</v>
      </c>
      <c r="R1367" s="279">
        <f t="shared" si="72"/>
        <v>0</v>
      </c>
      <c r="S1367" s="529"/>
      <c r="T1367" s="529"/>
      <c r="U1367" s="529"/>
      <c r="V1367" s="529"/>
      <c r="W1367" s="529"/>
      <c r="X1367" s="529"/>
      <c r="Y1367" s="279"/>
      <c r="Z1367" s="279"/>
      <c r="AA1367" s="279"/>
      <c r="AB1367" s="279"/>
      <c r="AC1367" s="279"/>
      <c r="AD1367" s="279"/>
      <c r="AE1367" s="18"/>
    </row>
    <row r="1368" spans="1:31" customFormat="1" ht="15" hidden="1" customHeight="1" thickBot="1">
      <c r="A1368" s="35"/>
      <c r="B1368" s="644" t="s">
        <v>721</v>
      </c>
      <c r="C1368" s="644"/>
      <c r="D1368" s="635" t="s">
        <v>722</v>
      </c>
      <c r="E1368" s="664"/>
      <c r="F1368" s="670" t="s">
        <v>272</v>
      </c>
      <c r="G1368" s="664">
        <v>2</v>
      </c>
      <c r="H1368" s="664">
        <v>1</v>
      </c>
      <c r="I1368" s="636" t="s">
        <v>3719</v>
      </c>
      <c r="J1368" s="664">
        <v>1</v>
      </c>
      <c r="K1368" s="676" t="s">
        <v>457</v>
      </c>
      <c r="L1368" s="529" t="s">
        <v>5018</v>
      </c>
      <c r="M1368" s="35">
        <v>0</v>
      </c>
      <c r="N1368" s="35">
        <v>0</v>
      </c>
      <c r="O1368" s="35">
        <v>0</v>
      </c>
      <c r="P1368" s="35">
        <v>0</v>
      </c>
      <c r="Q1368" s="35">
        <v>0</v>
      </c>
      <c r="R1368" s="279">
        <f t="shared" si="72"/>
        <v>0</v>
      </c>
      <c r="S1368" s="529"/>
      <c r="T1368" s="529"/>
      <c r="U1368" s="529"/>
      <c r="V1368" s="529"/>
      <c r="W1368" s="529"/>
      <c r="X1368" s="529"/>
      <c r="Y1368" s="279"/>
      <c r="Z1368" s="279"/>
      <c r="AA1368" s="279"/>
      <c r="AB1368" s="279"/>
      <c r="AC1368" s="279"/>
      <c r="AD1368" s="279"/>
      <c r="AE1368" s="18"/>
    </row>
    <row r="1369" spans="1:31" customFormat="1" ht="15" hidden="1" customHeight="1" thickBot="1">
      <c r="A1369" s="35"/>
      <c r="B1369" s="644" t="s">
        <v>725</v>
      </c>
      <c r="C1369" s="644"/>
      <c r="D1369" s="635" t="s">
        <v>726</v>
      </c>
      <c r="E1369" s="664"/>
      <c r="F1369" s="670" t="s">
        <v>272</v>
      </c>
      <c r="G1369" s="664">
        <v>4</v>
      </c>
      <c r="H1369" s="664">
        <v>5</v>
      </c>
      <c r="I1369" s="636" t="s">
        <v>3719</v>
      </c>
      <c r="J1369" s="664">
        <v>2</v>
      </c>
      <c r="K1369" s="677" t="s">
        <v>476</v>
      </c>
      <c r="L1369" s="529" t="s">
        <v>5018</v>
      </c>
      <c r="M1369" s="35">
        <v>0</v>
      </c>
      <c r="N1369" s="35">
        <v>0</v>
      </c>
      <c r="O1369" s="35">
        <v>0</v>
      </c>
      <c r="P1369" s="35">
        <v>0</v>
      </c>
      <c r="Q1369" s="35">
        <v>0</v>
      </c>
      <c r="R1369" s="279">
        <f t="shared" si="72"/>
        <v>0</v>
      </c>
      <c r="S1369" s="529"/>
      <c r="T1369" s="529"/>
      <c r="U1369" s="529"/>
      <c r="V1369" s="529"/>
      <c r="W1369" s="529"/>
      <c r="X1369" s="529"/>
      <c r="Y1369" s="279"/>
      <c r="Z1369" s="279"/>
      <c r="AA1369" s="279"/>
      <c r="AB1369" s="279"/>
      <c r="AC1369" s="279"/>
      <c r="AD1369" s="279"/>
      <c r="AE1369" s="18"/>
    </row>
    <row r="1370" spans="1:31" customFormat="1" ht="15" hidden="1" customHeight="1" thickBot="1">
      <c r="A1370" s="21"/>
      <c r="B1370" s="642" t="s">
        <v>727</v>
      </c>
      <c r="C1370" s="642"/>
      <c r="D1370" s="635" t="s">
        <v>728</v>
      </c>
      <c r="E1370" s="663"/>
      <c r="F1370" s="668" t="s">
        <v>272</v>
      </c>
      <c r="G1370" s="663">
        <v>2</v>
      </c>
      <c r="H1370" s="663">
        <v>2</v>
      </c>
      <c r="I1370" s="636" t="s">
        <v>3719</v>
      </c>
      <c r="J1370" s="663">
        <v>2</v>
      </c>
      <c r="K1370" s="678" t="s">
        <v>476</v>
      </c>
      <c r="L1370" s="529" t="s">
        <v>5018</v>
      </c>
      <c r="M1370" s="86">
        <v>0</v>
      </c>
      <c r="N1370" s="86">
        <v>0</v>
      </c>
      <c r="O1370" s="86">
        <v>0</v>
      </c>
      <c r="P1370" s="86">
        <v>0</v>
      </c>
      <c r="Q1370" s="86">
        <v>0</v>
      </c>
      <c r="R1370" s="279">
        <f t="shared" si="72"/>
        <v>0</v>
      </c>
      <c r="S1370" s="529"/>
      <c r="T1370" s="529"/>
      <c r="U1370" s="529"/>
      <c r="V1370" s="529"/>
      <c r="W1370" s="529"/>
      <c r="X1370" s="529"/>
      <c r="Y1370" s="279"/>
      <c r="Z1370" s="279"/>
      <c r="AA1370" s="279"/>
      <c r="AB1370" s="279"/>
      <c r="AC1370" s="279"/>
      <c r="AD1370" s="279"/>
      <c r="AE1370" s="18"/>
    </row>
    <row r="1371" spans="1:31" customFormat="1" ht="15" hidden="1" customHeight="1" thickBot="1">
      <c r="A1371" s="35"/>
      <c r="B1371" s="644" t="s">
        <v>225</v>
      </c>
      <c r="C1371" s="644"/>
      <c r="D1371" s="635" t="s">
        <v>729</v>
      </c>
      <c r="E1371" s="664"/>
      <c r="F1371" s="670" t="s">
        <v>272</v>
      </c>
      <c r="G1371" s="664">
        <v>3</v>
      </c>
      <c r="H1371" s="664">
        <v>2</v>
      </c>
      <c r="I1371" s="636" t="s">
        <v>3719</v>
      </c>
      <c r="J1371" s="664">
        <v>2</v>
      </c>
      <c r="K1371" s="676" t="s">
        <v>457</v>
      </c>
      <c r="L1371" s="529" t="s">
        <v>5018</v>
      </c>
      <c r="M1371" s="35">
        <v>0</v>
      </c>
      <c r="N1371" s="35">
        <v>0</v>
      </c>
      <c r="O1371" s="35">
        <v>0</v>
      </c>
      <c r="P1371" s="35">
        <v>0</v>
      </c>
      <c r="Q1371" s="35">
        <v>0</v>
      </c>
      <c r="R1371" s="279">
        <f t="shared" si="72"/>
        <v>0</v>
      </c>
      <c r="S1371" s="529"/>
      <c r="T1371" s="529"/>
      <c r="U1371" s="529"/>
      <c r="V1371" s="529"/>
      <c r="W1371" s="529"/>
      <c r="X1371" s="529"/>
      <c r="Y1371" s="279"/>
      <c r="Z1371" s="279"/>
      <c r="AA1371" s="279"/>
      <c r="AB1371" s="279"/>
      <c r="AC1371" s="279"/>
      <c r="AD1371" s="279"/>
      <c r="AE1371" s="18"/>
    </row>
    <row r="1372" spans="1:31" customFormat="1" ht="15" hidden="1" customHeight="1" thickBot="1">
      <c r="A1372" s="35"/>
      <c r="B1372" s="644" t="s">
        <v>64</v>
      </c>
      <c r="C1372" s="644"/>
      <c r="D1372" s="635" t="s">
        <v>730</v>
      </c>
      <c r="E1372" s="664"/>
      <c r="F1372" s="670" t="s">
        <v>272</v>
      </c>
      <c r="G1372" s="664">
        <v>2</v>
      </c>
      <c r="H1372" s="664">
        <v>2</v>
      </c>
      <c r="I1372" s="636" t="s">
        <v>3719</v>
      </c>
      <c r="J1372" s="664">
        <v>2</v>
      </c>
      <c r="K1372" s="676" t="s">
        <v>457</v>
      </c>
      <c r="L1372" s="529" t="s">
        <v>5018</v>
      </c>
      <c r="M1372" s="35">
        <v>0</v>
      </c>
      <c r="N1372" s="35">
        <v>0</v>
      </c>
      <c r="O1372" s="35">
        <v>0</v>
      </c>
      <c r="P1372" s="35">
        <v>0</v>
      </c>
      <c r="Q1372" s="35">
        <v>0</v>
      </c>
      <c r="R1372" s="279">
        <f t="shared" si="72"/>
        <v>0</v>
      </c>
      <c r="S1372" s="529"/>
      <c r="T1372" s="529"/>
      <c r="U1372" s="529"/>
      <c r="V1372" s="529"/>
      <c r="W1372" s="529"/>
      <c r="X1372" s="529"/>
      <c r="Y1372" s="279"/>
      <c r="Z1372" s="279"/>
      <c r="AA1372" s="279"/>
      <c r="AB1372" s="279"/>
      <c r="AC1372" s="279"/>
      <c r="AD1372" s="279"/>
      <c r="AE1372" s="18"/>
    </row>
    <row r="1373" spans="1:31" customFormat="1" ht="15" hidden="1" customHeight="1" thickBot="1">
      <c r="A1373" s="35"/>
      <c r="B1373" s="644" t="s">
        <v>65</v>
      </c>
      <c r="C1373" s="644"/>
      <c r="D1373" s="635" t="s">
        <v>731</v>
      </c>
      <c r="E1373" s="664"/>
      <c r="F1373" s="670" t="s">
        <v>272</v>
      </c>
      <c r="G1373" s="664">
        <v>2</v>
      </c>
      <c r="H1373" s="664">
        <v>1</v>
      </c>
      <c r="I1373" s="636" t="s">
        <v>3719</v>
      </c>
      <c r="J1373" s="664">
        <v>2</v>
      </c>
      <c r="K1373" s="679" t="s">
        <v>457</v>
      </c>
      <c r="L1373" s="529" t="s">
        <v>5018</v>
      </c>
      <c r="M1373" s="35">
        <v>0</v>
      </c>
      <c r="N1373" s="35">
        <v>0</v>
      </c>
      <c r="O1373" s="35">
        <v>0</v>
      </c>
      <c r="P1373" s="35">
        <v>0</v>
      </c>
      <c r="Q1373" s="35">
        <v>0</v>
      </c>
      <c r="R1373" s="279">
        <f t="shared" si="72"/>
        <v>0</v>
      </c>
      <c r="S1373" s="529"/>
      <c r="T1373" s="529"/>
      <c r="U1373" s="529"/>
      <c r="V1373" s="529"/>
      <c r="W1373" s="529"/>
      <c r="X1373" s="529"/>
      <c r="Y1373" s="279"/>
      <c r="Z1373" s="279"/>
      <c r="AA1373" s="279"/>
      <c r="AB1373" s="279"/>
      <c r="AC1373" s="279"/>
      <c r="AD1373" s="279"/>
      <c r="AE1373" s="18"/>
    </row>
    <row r="1374" spans="1:31" customFormat="1" ht="15" hidden="1" customHeight="1" thickBot="1">
      <c r="A1374" s="19"/>
      <c r="B1374" s="644" t="s">
        <v>732</v>
      </c>
      <c r="C1374" s="644"/>
      <c r="D1374" s="635" t="s">
        <v>733</v>
      </c>
      <c r="E1374" s="664"/>
      <c r="F1374" s="670" t="s">
        <v>272</v>
      </c>
      <c r="G1374" s="664">
        <v>2</v>
      </c>
      <c r="H1374" s="664">
        <v>3</v>
      </c>
      <c r="I1374" s="636" t="s">
        <v>3719</v>
      </c>
      <c r="J1374" s="664">
        <v>2</v>
      </c>
      <c r="K1374" s="677" t="s">
        <v>476</v>
      </c>
      <c r="L1374" s="529" t="s">
        <v>5018</v>
      </c>
      <c r="M1374" s="35">
        <v>0</v>
      </c>
      <c r="N1374" s="35">
        <v>0</v>
      </c>
      <c r="O1374" s="35">
        <v>0</v>
      </c>
      <c r="P1374" s="35">
        <v>0</v>
      </c>
      <c r="Q1374" s="35">
        <v>0</v>
      </c>
      <c r="R1374" s="279">
        <f t="shared" si="72"/>
        <v>0</v>
      </c>
      <c r="S1374" s="529"/>
      <c r="T1374" s="529"/>
      <c r="U1374" s="529"/>
      <c r="V1374" s="529"/>
      <c r="W1374" s="529"/>
      <c r="X1374" s="529"/>
      <c r="Y1374" s="279"/>
      <c r="Z1374" s="279"/>
      <c r="AA1374" s="279"/>
      <c r="AB1374" s="279"/>
      <c r="AC1374" s="279"/>
      <c r="AD1374" s="279"/>
      <c r="AE1374" s="18"/>
    </row>
    <row r="1375" spans="1:31" customFormat="1" ht="15" customHeight="1" thickBot="1">
      <c r="A1375" s="18"/>
      <c r="B1375" s="648" t="s">
        <v>2958</v>
      </c>
      <c r="C1375" s="648"/>
      <c r="D1375" s="635" t="s">
        <v>734</v>
      </c>
      <c r="E1375" s="663"/>
      <c r="F1375" s="668" t="s">
        <v>272</v>
      </c>
      <c r="G1375" s="663">
        <v>0</v>
      </c>
      <c r="H1375" s="663">
        <v>7</v>
      </c>
      <c r="I1375" s="636" t="s">
        <v>3719</v>
      </c>
      <c r="J1375" s="663">
        <v>2</v>
      </c>
      <c r="K1375" s="681" t="s">
        <v>493</v>
      </c>
      <c r="L1375" s="529" t="s">
        <v>5018</v>
      </c>
      <c r="M1375" s="86">
        <v>0</v>
      </c>
      <c r="N1375" s="86">
        <v>0</v>
      </c>
      <c r="O1375" s="86">
        <v>0</v>
      </c>
      <c r="P1375" s="35">
        <v>0</v>
      </c>
      <c r="Q1375" s="86">
        <v>0</v>
      </c>
      <c r="R1375" s="279">
        <f t="shared" si="72"/>
        <v>0</v>
      </c>
      <c r="S1375" s="529"/>
      <c r="T1375" s="529"/>
      <c r="U1375" s="529"/>
      <c r="V1375" s="529"/>
      <c r="W1375" s="529"/>
      <c r="X1375" s="529"/>
      <c r="Y1375" s="279"/>
      <c r="Z1375" s="279"/>
      <c r="AA1375" s="279"/>
      <c r="AB1375" s="279"/>
      <c r="AC1375" s="279"/>
      <c r="AD1375" s="279"/>
      <c r="AE1375" s="18"/>
    </row>
    <row r="1376" spans="1:31" customFormat="1" ht="15" hidden="1" customHeight="1" thickBot="1">
      <c r="A1376" s="35"/>
      <c r="B1376" s="644" t="s">
        <v>735</v>
      </c>
      <c r="C1376" s="644"/>
      <c r="D1376" s="635" t="s">
        <v>736</v>
      </c>
      <c r="E1376" s="664"/>
      <c r="F1376" s="670" t="s">
        <v>272</v>
      </c>
      <c r="G1376" s="664">
        <v>2</v>
      </c>
      <c r="H1376" s="664">
        <v>2</v>
      </c>
      <c r="I1376" s="636" t="s">
        <v>3719</v>
      </c>
      <c r="J1376" s="664">
        <v>2</v>
      </c>
      <c r="K1376" s="677" t="s">
        <v>476</v>
      </c>
      <c r="L1376" s="529" t="s">
        <v>5018</v>
      </c>
      <c r="M1376" s="35">
        <v>0</v>
      </c>
      <c r="N1376" s="35">
        <v>0</v>
      </c>
      <c r="O1376" s="35">
        <v>0</v>
      </c>
      <c r="P1376" s="35">
        <v>0</v>
      </c>
      <c r="Q1376" s="35">
        <v>0</v>
      </c>
      <c r="R1376" s="279">
        <f t="shared" si="72"/>
        <v>0</v>
      </c>
      <c r="S1376" s="529"/>
      <c r="T1376" s="529"/>
      <c r="U1376" s="529"/>
      <c r="V1376" s="529"/>
      <c r="W1376" s="529"/>
      <c r="X1376" s="529"/>
      <c r="Y1376" s="279"/>
      <c r="Z1376" s="279"/>
      <c r="AA1376" s="279"/>
      <c r="AB1376" s="279"/>
      <c r="AC1376" s="279"/>
      <c r="AD1376" s="279"/>
      <c r="AE1376" s="18"/>
    </row>
    <row r="1377" spans="1:54" customFormat="1" ht="15" hidden="1" customHeight="1" thickBot="1">
      <c r="A1377" s="18"/>
      <c r="B1377" s="646" t="s">
        <v>738</v>
      </c>
      <c r="C1377" s="646"/>
      <c r="D1377" s="635" t="s">
        <v>739</v>
      </c>
      <c r="E1377" s="663"/>
      <c r="F1377" s="668" t="s">
        <v>272</v>
      </c>
      <c r="G1377" s="663">
        <v>3</v>
      </c>
      <c r="H1377" s="663">
        <v>2</v>
      </c>
      <c r="I1377" s="636" t="s">
        <v>3719</v>
      </c>
      <c r="J1377" s="663">
        <v>2</v>
      </c>
      <c r="K1377" s="678" t="s">
        <v>476</v>
      </c>
      <c r="L1377" s="529" t="s">
        <v>5018</v>
      </c>
      <c r="M1377" s="86">
        <v>0</v>
      </c>
      <c r="N1377" s="86">
        <v>0</v>
      </c>
      <c r="O1377" s="86">
        <v>0</v>
      </c>
      <c r="P1377" s="86">
        <v>0</v>
      </c>
      <c r="Q1377" s="35">
        <v>0</v>
      </c>
      <c r="R1377" s="279">
        <f t="shared" si="72"/>
        <v>0</v>
      </c>
      <c r="S1377" s="529"/>
      <c r="T1377" s="529"/>
      <c r="U1377" s="529"/>
      <c r="V1377" s="529"/>
      <c r="W1377" s="529"/>
      <c r="X1377" s="529"/>
      <c r="Y1377" s="279"/>
      <c r="Z1377" s="279"/>
      <c r="AA1377" s="279"/>
      <c r="AB1377" s="279"/>
      <c r="AC1377" s="279"/>
      <c r="AD1377" s="279"/>
      <c r="AE1377" s="18"/>
    </row>
    <row r="1378" spans="1:54" customFormat="1" ht="15" hidden="1" customHeight="1" thickBot="1">
      <c r="A1378" s="35"/>
      <c r="B1378" s="644" t="s">
        <v>740</v>
      </c>
      <c r="C1378" s="644"/>
      <c r="D1378" s="635" t="s">
        <v>741</v>
      </c>
      <c r="E1378" s="664"/>
      <c r="F1378" s="670" t="s">
        <v>272</v>
      </c>
      <c r="G1378" s="664">
        <v>3</v>
      </c>
      <c r="H1378" s="664">
        <v>2</v>
      </c>
      <c r="I1378" s="636" t="s">
        <v>3719</v>
      </c>
      <c r="J1378" s="664">
        <v>2</v>
      </c>
      <c r="K1378" s="679" t="s">
        <v>457</v>
      </c>
      <c r="L1378" s="529" t="s">
        <v>5018</v>
      </c>
      <c r="M1378" s="35">
        <v>0</v>
      </c>
      <c r="N1378" s="35">
        <v>0</v>
      </c>
      <c r="O1378" s="35">
        <v>0</v>
      </c>
      <c r="P1378" s="35">
        <v>0</v>
      </c>
      <c r="Q1378" s="35">
        <v>0</v>
      </c>
      <c r="R1378" s="279">
        <f t="shared" si="72"/>
        <v>0</v>
      </c>
      <c r="S1378" s="529"/>
      <c r="T1378" s="529"/>
      <c r="U1378" s="529"/>
      <c r="V1378" s="529"/>
      <c r="W1378" s="529"/>
      <c r="X1378" s="529"/>
      <c r="Y1378" s="279"/>
      <c r="Z1378" s="279"/>
      <c r="AA1378" s="279"/>
      <c r="AB1378" s="279"/>
      <c r="AC1378" s="279"/>
      <c r="AD1378" s="279"/>
      <c r="AE1378" s="18"/>
    </row>
    <row r="1379" spans="1:54" customFormat="1" ht="15" hidden="1" customHeight="1" thickBot="1">
      <c r="A1379" s="21"/>
      <c r="B1379" s="652" t="s">
        <v>742</v>
      </c>
      <c r="C1379" s="652"/>
      <c r="D1379" s="635" t="s">
        <v>743</v>
      </c>
      <c r="E1379" s="663"/>
      <c r="F1379" s="668" t="s">
        <v>272</v>
      </c>
      <c r="G1379" s="663">
        <v>2</v>
      </c>
      <c r="H1379" s="663">
        <v>2</v>
      </c>
      <c r="I1379" s="636" t="s">
        <v>3719</v>
      </c>
      <c r="J1379" s="663">
        <v>2</v>
      </c>
      <c r="K1379" s="678" t="s">
        <v>476</v>
      </c>
      <c r="L1379" s="529" t="s">
        <v>5018</v>
      </c>
      <c r="M1379" s="86">
        <v>0</v>
      </c>
      <c r="N1379" s="86">
        <v>0</v>
      </c>
      <c r="O1379" s="86">
        <v>0</v>
      </c>
      <c r="P1379" s="86">
        <v>0</v>
      </c>
      <c r="Q1379" s="86">
        <v>0</v>
      </c>
      <c r="R1379" s="279">
        <f t="shared" si="72"/>
        <v>0</v>
      </c>
      <c r="S1379" s="529"/>
      <c r="T1379" s="529"/>
      <c r="U1379" s="529"/>
      <c r="V1379" s="529"/>
      <c r="W1379" s="529"/>
      <c r="X1379" s="529"/>
      <c r="Y1379" s="279"/>
      <c r="Z1379" s="279"/>
      <c r="AA1379" s="279"/>
      <c r="AB1379" s="279"/>
      <c r="AC1379" s="279"/>
      <c r="AD1379" s="279"/>
      <c r="AE1379" s="18"/>
    </row>
    <row r="1380" spans="1:54" customFormat="1" ht="15" hidden="1" customHeight="1" thickBot="1">
      <c r="A1380" s="35"/>
      <c r="B1380" s="644" t="s">
        <v>156</v>
      </c>
      <c r="C1380" s="644"/>
      <c r="D1380" s="635" t="s">
        <v>745</v>
      </c>
      <c r="E1380" s="664"/>
      <c r="F1380" s="670" t="s">
        <v>272</v>
      </c>
      <c r="G1380" s="664">
        <v>3</v>
      </c>
      <c r="H1380" s="664">
        <v>2</v>
      </c>
      <c r="I1380" s="636" t="s">
        <v>3719</v>
      </c>
      <c r="J1380" s="664">
        <v>2</v>
      </c>
      <c r="K1380" s="679" t="s">
        <v>457</v>
      </c>
      <c r="L1380" s="529" t="s">
        <v>5018</v>
      </c>
      <c r="M1380" s="35">
        <v>0</v>
      </c>
      <c r="N1380" s="35">
        <v>0</v>
      </c>
      <c r="O1380" s="35">
        <v>0</v>
      </c>
      <c r="P1380" s="35">
        <v>0</v>
      </c>
      <c r="Q1380" s="35">
        <v>0</v>
      </c>
      <c r="R1380" s="279">
        <f t="shared" si="72"/>
        <v>0</v>
      </c>
      <c r="S1380" s="529"/>
      <c r="T1380" s="529"/>
      <c r="U1380" s="529"/>
      <c r="V1380" s="529"/>
      <c r="W1380" s="529"/>
      <c r="X1380" s="529"/>
      <c r="Y1380" s="279"/>
      <c r="Z1380" s="279"/>
      <c r="AA1380" s="279"/>
      <c r="AB1380" s="279"/>
      <c r="AC1380" s="279"/>
      <c r="AD1380" s="279"/>
      <c r="AE1380" s="18"/>
    </row>
    <row r="1381" spans="1:54" customFormat="1" ht="15" hidden="1" customHeight="1" thickBot="1">
      <c r="A1381" s="35"/>
      <c r="B1381" s="644" t="s">
        <v>205</v>
      </c>
      <c r="C1381" s="644"/>
      <c r="D1381" s="635" t="s">
        <v>747</v>
      </c>
      <c r="E1381" s="664"/>
      <c r="F1381" s="670" t="s">
        <v>272</v>
      </c>
      <c r="G1381" s="664">
        <v>2</v>
      </c>
      <c r="H1381" s="664">
        <v>3</v>
      </c>
      <c r="I1381" s="636" t="s">
        <v>3719</v>
      </c>
      <c r="J1381" s="664">
        <v>2</v>
      </c>
      <c r="K1381" s="679" t="s">
        <v>457</v>
      </c>
      <c r="L1381" s="529" t="s">
        <v>5018</v>
      </c>
      <c r="M1381" s="35">
        <v>0</v>
      </c>
      <c r="N1381" s="35">
        <v>0</v>
      </c>
      <c r="O1381" s="35">
        <v>0</v>
      </c>
      <c r="P1381" s="35">
        <v>0</v>
      </c>
      <c r="Q1381" s="35">
        <v>0</v>
      </c>
      <c r="R1381" s="279">
        <f t="shared" si="72"/>
        <v>0</v>
      </c>
      <c r="S1381" s="529"/>
      <c r="T1381" s="529"/>
      <c r="U1381" s="529"/>
      <c r="V1381" s="529"/>
      <c r="W1381" s="529"/>
      <c r="X1381" s="529"/>
      <c r="Y1381" s="279"/>
      <c r="Z1381" s="279"/>
      <c r="AA1381" s="279"/>
      <c r="AB1381" s="279"/>
      <c r="AC1381" s="279"/>
      <c r="AD1381" s="279"/>
      <c r="AE1381" s="18"/>
    </row>
    <row r="1382" spans="1:54" customFormat="1" ht="15" customHeight="1" thickBot="1">
      <c r="A1382" s="21"/>
      <c r="B1382" s="648" t="s">
        <v>2969</v>
      </c>
      <c r="C1382" s="648"/>
      <c r="D1382" s="635" t="s">
        <v>748</v>
      </c>
      <c r="E1382" s="663"/>
      <c r="F1382" s="668" t="s">
        <v>272</v>
      </c>
      <c r="G1382" s="663">
        <v>1</v>
      </c>
      <c r="H1382" s="663">
        <v>1</v>
      </c>
      <c r="I1382" s="636" t="s">
        <v>3719</v>
      </c>
      <c r="J1382" s="663">
        <v>2</v>
      </c>
      <c r="K1382" s="680" t="s">
        <v>499</v>
      </c>
      <c r="L1382" s="611" t="s">
        <v>5018</v>
      </c>
      <c r="M1382" s="86">
        <v>0</v>
      </c>
      <c r="N1382" s="86">
        <v>0</v>
      </c>
      <c r="O1382" s="86">
        <v>0</v>
      </c>
      <c r="P1382" s="86">
        <v>0</v>
      </c>
      <c r="Q1382" s="35">
        <v>0</v>
      </c>
      <c r="R1382" s="279">
        <f t="shared" si="72"/>
        <v>0</v>
      </c>
      <c r="S1382" s="611"/>
      <c r="T1382" s="611"/>
      <c r="U1382" s="611"/>
      <c r="V1382" s="611"/>
      <c r="W1382" s="611"/>
      <c r="X1382" s="611"/>
      <c r="Y1382" s="279"/>
      <c r="Z1382" s="279"/>
      <c r="AA1382" s="279"/>
      <c r="AB1382" s="279"/>
      <c r="AC1382" s="279"/>
      <c r="AD1382" s="279"/>
      <c r="AE1382" s="19"/>
    </row>
    <row r="1383" spans="1:54" customFormat="1" ht="15" hidden="1" customHeight="1" thickBot="1">
      <c r="A1383" s="18"/>
      <c r="B1383" s="656" t="s">
        <v>101</v>
      </c>
      <c r="C1383" s="656"/>
      <c r="D1383" s="635" t="s">
        <v>749</v>
      </c>
      <c r="E1383" s="663"/>
      <c r="F1383" s="668" t="s">
        <v>272</v>
      </c>
      <c r="G1383" s="663">
        <v>3</v>
      </c>
      <c r="H1383" s="663">
        <v>1</v>
      </c>
      <c r="I1383" s="636" t="s">
        <v>3719</v>
      </c>
      <c r="J1383" s="663">
        <v>2</v>
      </c>
      <c r="K1383" s="676" t="s">
        <v>457</v>
      </c>
      <c r="L1383" s="529" t="s">
        <v>5018</v>
      </c>
      <c r="M1383" s="86">
        <v>0</v>
      </c>
      <c r="N1383" s="86">
        <v>0</v>
      </c>
      <c r="O1383" s="86">
        <v>0</v>
      </c>
      <c r="P1383" s="86">
        <v>0</v>
      </c>
      <c r="Q1383" s="35">
        <v>0</v>
      </c>
      <c r="R1383" s="279">
        <f t="shared" si="72"/>
        <v>0</v>
      </c>
      <c r="S1383" s="529"/>
      <c r="T1383" s="529"/>
      <c r="U1383" s="529"/>
      <c r="V1383" s="529"/>
      <c r="W1383" s="529"/>
      <c r="X1383" s="529"/>
      <c r="Y1383" s="279"/>
      <c r="Z1383" s="279"/>
      <c r="AA1383" s="279"/>
      <c r="AB1383" s="279"/>
      <c r="AC1383" s="279"/>
      <c r="AD1383" s="279"/>
      <c r="AE1383" s="19"/>
    </row>
    <row r="1384" spans="1:54" customFormat="1" ht="15" hidden="1" customHeight="1" thickBot="1">
      <c r="A1384" s="18"/>
      <c r="B1384" s="642" t="s">
        <v>750</v>
      </c>
      <c r="C1384" s="642"/>
      <c r="D1384" s="635" t="s">
        <v>751</v>
      </c>
      <c r="E1384" s="663"/>
      <c r="F1384" s="668" t="s">
        <v>272</v>
      </c>
      <c r="G1384" s="663">
        <v>1</v>
      </c>
      <c r="H1384" s="663">
        <v>3</v>
      </c>
      <c r="I1384" s="636" t="s">
        <v>3719</v>
      </c>
      <c r="J1384" s="663">
        <v>2</v>
      </c>
      <c r="K1384" s="678" t="s">
        <v>476</v>
      </c>
      <c r="L1384" s="529" t="s">
        <v>5018</v>
      </c>
      <c r="M1384" s="86">
        <v>0</v>
      </c>
      <c r="N1384" s="86">
        <v>0</v>
      </c>
      <c r="O1384" s="86">
        <v>0</v>
      </c>
      <c r="P1384" s="86">
        <v>0</v>
      </c>
      <c r="Q1384" s="86">
        <v>0</v>
      </c>
      <c r="R1384" s="279">
        <f t="shared" si="72"/>
        <v>0</v>
      </c>
      <c r="S1384" s="529"/>
      <c r="T1384" s="529"/>
      <c r="U1384" s="529"/>
      <c r="V1384" s="529"/>
      <c r="W1384" s="529"/>
      <c r="X1384" s="529"/>
      <c r="Y1384" s="279"/>
      <c r="Z1384" s="279"/>
      <c r="AA1384" s="279"/>
      <c r="AB1384" s="279"/>
      <c r="AC1384" s="279"/>
      <c r="AD1384" s="279"/>
      <c r="AE1384" s="18"/>
    </row>
    <row r="1385" spans="1:54" customFormat="1" ht="15" hidden="1" customHeight="1" thickBot="1">
      <c r="A1385" s="35"/>
      <c r="B1385" s="644" t="s">
        <v>77</v>
      </c>
      <c r="C1385" s="644"/>
      <c r="D1385" s="635" t="s">
        <v>752</v>
      </c>
      <c r="E1385" s="664"/>
      <c r="F1385" s="670" t="s">
        <v>272</v>
      </c>
      <c r="G1385" s="664">
        <v>2</v>
      </c>
      <c r="H1385" s="664">
        <v>3</v>
      </c>
      <c r="I1385" s="636" t="s">
        <v>3719</v>
      </c>
      <c r="J1385" s="664">
        <v>2</v>
      </c>
      <c r="K1385" s="679" t="s">
        <v>457</v>
      </c>
      <c r="L1385" s="529" t="s">
        <v>5018</v>
      </c>
      <c r="M1385" s="35">
        <v>0</v>
      </c>
      <c r="N1385" s="35">
        <v>0</v>
      </c>
      <c r="O1385" s="35">
        <v>0</v>
      </c>
      <c r="P1385" s="35">
        <v>0</v>
      </c>
      <c r="Q1385" s="35">
        <v>0</v>
      </c>
      <c r="R1385" s="279">
        <f t="shared" si="72"/>
        <v>0</v>
      </c>
      <c r="S1385" s="529"/>
      <c r="T1385" s="529"/>
      <c r="U1385" s="529"/>
      <c r="V1385" s="529"/>
      <c r="W1385" s="529"/>
      <c r="X1385" s="529"/>
      <c r="Y1385" s="279"/>
      <c r="Z1385" s="279"/>
      <c r="AA1385" s="279"/>
      <c r="AB1385" s="279"/>
      <c r="AC1385" s="279"/>
      <c r="AD1385" s="279"/>
      <c r="AE1385" s="18"/>
    </row>
    <row r="1386" spans="1:54" s="479" customFormat="1" ht="15" hidden="1" customHeight="1" thickBot="1">
      <c r="A1386" s="18"/>
      <c r="B1386" s="642" t="s">
        <v>68</v>
      </c>
      <c r="C1386" s="642"/>
      <c r="D1386" s="635" t="s">
        <v>753</v>
      </c>
      <c r="E1386" s="663"/>
      <c r="F1386" s="668" t="s">
        <v>272</v>
      </c>
      <c r="G1386" s="663">
        <v>3</v>
      </c>
      <c r="H1386" s="663">
        <v>2</v>
      </c>
      <c r="I1386" s="636" t="s">
        <v>3719</v>
      </c>
      <c r="J1386" s="663">
        <v>2</v>
      </c>
      <c r="K1386" s="678" t="s">
        <v>476</v>
      </c>
      <c r="L1386" s="529" t="s">
        <v>5018</v>
      </c>
      <c r="M1386" s="86">
        <v>0</v>
      </c>
      <c r="N1386" s="86">
        <v>0</v>
      </c>
      <c r="O1386" s="86">
        <v>0</v>
      </c>
      <c r="P1386" s="86">
        <v>0</v>
      </c>
      <c r="Q1386" s="86">
        <v>0</v>
      </c>
      <c r="R1386" s="279">
        <f t="shared" si="72"/>
        <v>0</v>
      </c>
      <c r="S1386" s="529"/>
      <c r="T1386" s="529"/>
      <c r="U1386" s="529"/>
      <c r="V1386" s="529"/>
      <c r="W1386" s="529"/>
      <c r="X1386" s="529"/>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5" customFormat="1" ht="15" hidden="1" customHeight="1" thickBot="1">
      <c r="A1387" s="21"/>
      <c r="B1387" s="642" t="s">
        <v>754</v>
      </c>
      <c r="C1387" s="642"/>
      <c r="D1387" s="635" t="s">
        <v>755</v>
      </c>
      <c r="E1387" s="663"/>
      <c r="F1387" s="668" t="s">
        <v>272</v>
      </c>
      <c r="G1387" s="663">
        <v>1</v>
      </c>
      <c r="H1387" s="663">
        <v>3</v>
      </c>
      <c r="I1387" s="636" t="s">
        <v>3719</v>
      </c>
      <c r="J1387" s="663">
        <v>2</v>
      </c>
      <c r="K1387" s="678" t="s">
        <v>476</v>
      </c>
      <c r="L1387" s="529" t="s">
        <v>5018</v>
      </c>
      <c r="M1387" s="86">
        <v>0</v>
      </c>
      <c r="N1387" s="86">
        <v>0</v>
      </c>
      <c r="O1387" s="86">
        <v>0</v>
      </c>
      <c r="P1387" s="86">
        <v>0</v>
      </c>
      <c r="Q1387" s="86">
        <v>0</v>
      </c>
      <c r="R1387" s="279">
        <f t="shared" si="72"/>
        <v>0</v>
      </c>
      <c r="S1387" s="529"/>
      <c r="T1387" s="529"/>
      <c r="U1387" s="529"/>
      <c r="V1387" s="529"/>
      <c r="W1387" s="529"/>
      <c r="X1387" s="52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5" customFormat="1" ht="15" hidden="1" customHeight="1" thickBot="1">
      <c r="A1388" s="18"/>
      <c r="B1388" s="646" t="s">
        <v>756</v>
      </c>
      <c r="C1388" s="646"/>
      <c r="D1388" s="635" t="s">
        <v>757</v>
      </c>
      <c r="E1388" s="663"/>
      <c r="F1388" s="671" t="s">
        <v>272</v>
      </c>
      <c r="G1388" s="663">
        <v>2</v>
      </c>
      <c r="H1388" s="663">
        <v>2</v>
      </c>
      <c r="I1388" s="636" t="s">
        <v>3719</v>
      </c>
      <c r="J1388" s="663">
        <v>3</v>
      </c>
      <c r="K1388" s="683" t="s">
        <v>476</v>
      </c>
      <c r="L1388" s="529" t="s">
        <v>5018</v>
      </c>
      <c r="M1388" s="86">
        <v>0</v>
      </c>
      <c r="N1388" s="86">
        <v>0</v>
      </c>
      <c r="O1388" s="86">
        <v>0</v>
      </c>
      <c r="P1388" s="86">
        <v>0</v>
      </c>
      <c r="Q1388" s="86">
        <v>0</v>
      </c>
      <c r="R1388" s="279">
        <f t="shared" si="72"/>
        <v>0</v>
      </c>
      <c r="S1388" s="529"/>
      <c r="T1388" s="529"/>
      <c r="U1388" s="529"/>
      <c r="V1388" s="529"/>
      <c r="W1388" s="529"/>
      <c r="X1388" s="529"/>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5" customFormat="1" ht="15" hidden="1" customHeight="1" thickBot="1">
      <c r="A1389" s="18"/>
      <c r="B1389" s="642" t="s">
        <v>758</v>
      </c>
      <c r="C1389" s="642"/>
      <c r="D1389" s="635" t="s">
        <v>716</v>
      </c>
      <c r="E1389" s="663"/>
      <c r="F1389" s="668" t="s">
        <v>272</v>
      </c>
      <c r="G1389" s="663">
        <v>4</v>
      </c>
      <c r="H1389" s="663">
        <v>2</v>
      </c>
      <c r="I1389" s="636" t="s">
        <v>3719</v>
      </c>
      <c r="J1389" s="663">
        <v>3</v>
      </c>
      <c r="K1389" s="676" t="s">
        <v>457</v>
      </c>
      <c r="L1389" s="529" t="s">
        <v>5018</v>
      </c>
      <c r="M1389" s="86">
        <v>0</v>
      </c>
      <c r="N1389" s="86">
        <v>0</v>
      </c>
      <c r="O1389" s="86">
        <v>0</v>
      </c>
      <c r="P1389" s="86">
        <v>0</v>
      </c>
      <c r="Q1389" s="86">
        <v>0</v>
      </c>
      <c r="R1389" s="279">
        <f t="shared" si="72"/>
        <v>0</v>
      </c>
      <c r="S1389" s="529"/>
      <c r="T1389" s="529"/>
      <c r="U1389" s="529"/>
      <c r="V1389" s="529"/>
      <c r="W1389" s="529"/>
      <c r="X1389" s="529"/>
      <c r="Y1389" s="279"/>
      <c r="Z1389" s="279"/>
      <c r="AA1389" s="279"/>
      <c r="AB1389" s="279"/>
      <c r="AC1389" s="279"/>
      <c r="AD1389" s="279"/>
      <c r="AE1389" s="19"/>
      <c r="AF1389"/>
      <c r="AG1389"/>
      <c r="AH1389"/>
      <c r="AI1389"/>
      <c r="AJ1389"/>
      <c r="AK1389"/>
      <c r="AL1389"/>
      <c r="AM1389"/>
      <c r="AN1389"/>
      <c r="AO1389"/>
      <c r="AP1389"/>
      <c r="AQ1389"/>
      <c r="AR1389"/>
      <c r="AS1389"/>
      <c r="AT1389"/>
      <c r="AU1389"/>
      <c r="AV1389"/>
      <c r="AW1389"/>
      <c r="AX1389"/>
      <c r="AY1389"/>
      <c r="AZ1389"/>
      <c r="BA1389"/>
      <c r="BB1389"/>
    </row>
    <row r="1390" spans="1:54" customFormat="1" ht="15" hidden="1" customHeight="1" thickBot="1">
      <c r="A1390" s="21"/>
      <c r="B1390" s="642" t="s">
        <v>759</v>
      </c>
      <c r="C1390" s="642"/>
      <c r="D1390" s="635" t="s">
        <v>760</v>
      </c>
      <c r="E1390" s="663"/>
      <c r="F1390" s="668" t="s">
        <v>272</v>
      </c>
      <c r="G1390" s="663">
        <v>2</v>
      </c>
      <c r="H1390" s="663">
        <v>2</v>
      </c>
      <c r="I1390" s="636" t="s">
        <v>3719</v>
      </c>
      <c r="J1390" s="663">
        <v>3</v>
      </c>
      <c r="K1390" s="678" t="s">
        <v>476</v>
      </c>
      <c r="L1390" s="529" t="s">
        <v>5018</v>
      </c>
      <c r="M1390" s="86">
        <v>0</v>
      </c>
      <c r="N1390" s="86">
        <v>0</v>
      </c>
      <c r="O1390" s="86">
        <v>0</v>
      </c>
      <c r="P1390" s="86">
        <v>0</v>
      </c>
      <c r="Q1390" s="86">
        <v>0</v>
      </c>
      <c r="R1390" s="279">
        <f t="shared" si="72"/>
        <v>0</v>
      </c>
      <c r="S1390" s="529"/>
      <c r="T1390" s="529"/>
      <c r="U1390" s="529"/>
      <c r="V1390" s="529"/>
      <c r="W1390" s="529"/>
      <c r="X1390" s="529"/>
      <c r="Y1390" s="279"/>
      <c r="Z1390" s="279"/>
      <c r="AA1390" s="279"/>
      <c r="AB1390" s="279"/>
      <c r="AC1390" s="279"/>
      <c r="AD1390" s="279"/>
      <c r="AE1390" s="19"/>
    </row>
    <row r="1391" spans="1:54" s="475" customFormat="1" ht="15" customHeight="1" thickBot="1">
      <c r="A1391" s="18"/>
      <c r="B1391" s="646" t="s">
        <v>112</v>
      </c>
      <c r="C1391" s="646"/>
      <c r="D1391" s="635" t="s">
        <v>761</v>
      </c>
      <c r="E1391" s="663"/>
      <c r="F1391" s="668" t="s">
        <v>272</v>
      </c>
      <c r="G1391" s="663">
        <v>3</v>
      </c>
      <c r="H1391" s="663">
        <v>3</v>
      </c>
      <c r="I1391" s="636" t="s">
        <v>3719</v>
      </c>
      <c r="J1391" s="663">
        <v>3</v>
      </c>
      <c r="K1391" s="681" t="s">
        <v>493</v>
      </c>
      <c r="L1391" s="529" t="s">
        <v>5018</v>
      </c>
      <c r="M1391" s="35">
        <v>0</v>
      </c>
      <c r="N1391" s="86">
        <v>0</v>
      </c>
      <c r="O1391" s="86">
        <v>0</v>
      </c>
      <c r="P1391" s="86">
        <v>0</v>
      </c>
      <c r="Q1391" s="86">
        <v>0</v>
      </c>
      <c r="R1391" s="279">
        <f t="shared" si="72"/>
        <v>0</v>
      </c>
      <c r="S1391" s="529"/>
      <c r="T1391" s="529"/>
      <c r="U1391" s="529"/>
      <c r="V1391" s="529"/>
      <c r="W1391" s="529"/>
      <c r="X1391" s="529"/>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4" t="s">
        <v>762</v>
      </c>
      <c r="C1392" s="644"/>
      <c r="D1392" s="635" t="s">
        <v>763</v>
      </c>
      <c r="E1392" s="664"/>
      <c r="F1392" s="670" t="s">
        <v>272</v>
      </c>
      <c r="G1392" s="664">
        <v>3</v>
      </c>
      <c r="H1392" s="664">
        <v>3</v>
      </c>
      <c r="I1392" s="636" t="s">
        <v>3719</v>
      </c>
      <c r="J1392" s="664">
        <v>3</v>
      </c>
      <c r="K1392" s="679" t="s">
        <v>457</v>
      </c>
      <c r="L1392" s="529" t="s">
        <v>5018</v>
      </c>
      <c r="M1392" s="35">
        <v>0</v>
      </c>
      <c r="N1392" s="304">
        <v>0</v>
      </c>
      <c r="O1392" s="35">
        <v>0</v>
      </c>
      <c r="P1392" s="35">
        <v>0</v>
      </c>
      <c r="Q1392" s="35">
        <v>0</v>
      </c>
      <c r="R1392" s="279">
        <f t="shared" si="72"/>
        <v>0</v>
      </c>
      <c r="S1392" s="529"/>
      <c r="T1392" s="529"/>
      <c r="U1392" s="529"/>
      <c r="V1392" s="529"/>
      <c r="W1392" s="529"/>
      <c r="X1392" s="529"/>
      <c r="Y1392" s="279"/>
      <c r="Z1392" s="279"/>
      <c r="AA1392" s="279"/>
      <c r="AB1392" s="279"/>
      <c r="AC1392" s="279"/>
      <c r="AD1392" s="279"/>
      <c r="AE1392" s="18"/>
    </row>
    <row r="1393" spans="1:54" s="490" customFormat="1" ht="15" hidden="1" customHeight="1" thickBot="1">
      <c r="A1393" s="21"/>
      <c r="B1393" s="642" t="s">
        <v>765</v>
      </c>
      <c r="C1393" s="642"/>
      <c r="D1393" s="635" t="s">
        <v>766</v>
      </c>
      <c r="E1393" s="663"/>
      <c r="F1393" s="668" t="s">
        <v>272</v>
      </c>
      <c r="G1393" s="663">
        <v>2</v>
      </c>
      <c r="H1393" s="663">
        <v>3</v>
      </c>
      <c r="I1393" s="636" t="s">
        <v>3719</v>
      </c>
      <c r="J1393" s="663">
        <v>3</v>
      </c>
      <c r="K1393" s="678" t="s">
        <v>476</v>
      </c>
      <c r="L1393" s="529" t="s">
        <v>5018</v>
      </c>
      <c r="M1393" s="35">
        <v>0</v>
      </c>
      <c r="N1393" s="86">
        <v>0</v>
      </c>
      <c r="O1393" s="86">
        <v>0</v>
      </c>
      <c r="P1393" s="86">
        <v>0</v>
      </c>
      <c r="Q1393" s="86">
        <v>0</v>
      </c>
      <c r="R1393" s="279">
        <f t="shared" si="72"/>
        <v>0</v>
      </c>
      <c r="S1393" s="529"/>
      <c r="T1393" s="529"/>
      <c r="U1393" s="529"/>
      <c r="V1393" s="529"/>
      <c r="W1393" s="529"/>
      <c r="X1393" s="529"/>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customFormat="1" ht="15" hidden="1" customHeight="1" thickBot="1">
      <c r="A1394" s="18"/>
      <c r="B1394" s="642" t="s">
        <v>767</v>
      </c>
      <c r="C1394" s="642"/>
      <c r="D1394" s="635" t="s">
        <v>768</v>
      </c>
      <c r="E1394" s="663"/>
      <c r="F1394" s="668" t="s">
        <v>272</v>
      </c>
      <c r="G1394" s="663">
        <v>1</v>
      </c>
      <c r="H1394" s="663">
        <v>5</v>
      </c>
      <c r="I1394" s="636" t="s">
        <v>3719</v>
      </c>
      <c r="J1394" s="663">
        <v>3</v>
      </c>
      <c r="K1394" s="678" t="s">
        <v>476</v>
      </c>
      <c r="L1394" s="529" t="s">
        <v>5018</v>
      </c>
      <c r="M1394" s="35">
        <v>0</v>
      </c>
      <c r="N1394" s="86">
        <v>0</v>
      </c>
      <c r="O1394" s="86">
        <v>0</v>
      </c>
      <c r="P1394" s="86">
        <v>0</v>
      </c>
      <c r="Q1394" s="86">
        <v>0</v>
      </c>
      <c r="R1394" s="279">
        <f t="shared" si="72"/>
        <v>0</v>
      </c>
      <c r="S1394" s="529"/>
      <c r="T1394" s="529"/>
      <c r="U1394" s="529"/>
      <c r="V1394" s="529"/>
      <c r="W1394" s="529"/>
      <c r="X1394" s="529"/>
      <c r="Y1394" s="279"/>
      <c r="Z1394" s="279"/>
      <c r="AA1394" s="279"/>
      <c r="AB1394" s="279"/>
      <c r="AC1394" s="279"/>
      <c r="AD1394" s="279"/>
      <c r="AE1394" s="18"/>
    </row>
    <row r="1395" spans="1:54" customFormat="1" ht="15" hidden="1" customHeight="1" thickBot="1">
      <c r="A1395" s="21"/>
      <c r="B1395" s="642" t="s">
        <v>772</v>
      </c>
      <c r="C1395" s="642"/>
      <c r="D1395" s="635" t="s">
        <v>773</v>
      </c>
      <c r="E1395" s="663"/>
      <c r="F1395" s="668" t="s">
        <v>272</v>
      </c>
      <c r="G1395" s="663">
        <v>1</v>
      </c>
      <c r="H1395" s="663">
        <v>4</v>
      </c>
      <c r="I1395" s="636" t="s">
        <v>3719</v>
      </c>
      <c r="J1395" s="663">
        <v>3</v>
      </c>
      <c r="K1395" s="678" t="s">
        <v>476</v>
      </c>
      <c r="L1395" s="529" t="s">
        <v>5018</v>
      </c>
      <c r="M1395" s="86">
        <v>0</v>
      </c>
      <c r="N1395" s="86">
        <v>0</v>
      </c>
      <c r="O1395" s="86">
        <v>0</v>
      </c>
      <c r="P1395" s="86">
        <v>0</v>
      </c>
      <c r="Q1395" s="86">
        <v>0</v>
      </c>
      <c r="R1395" s="279">
        <f t="shared" si="72"/>
        <v>0</v>
      </c>
      <c r="S1395" s="529"/>
      <c r="T1395" s="529"/>
      <c r="U1395" s="529"/>
      <c r="V1395" s="529"/>
      <c r="W1395" s="529"/>
      <c r="X1395" s="529"/>
      <c r="Y1395" s="279"/>
      <c r="Z1395" s="279"/>
      <c r="AA1395" s="279"/>
      <c r="AB1395" s="279"/>
      <c r="AC1395" s="279"/>
      <c r="AD1395" s="279"/>
      <c r="AE1395" s="18"/>
    </row>
    <row r="1396" spans="1:54" customFormat="1" ht="15" hidden="1" customHeight="1" thickBot="1">
      <c r="A1396" s="21"/>
      <c r="B1396" s="642" t="s">
        <v>774</v>
      </c>
      <c r="C1396" s="642"/>
      <c r="D1396" s="635" t="s">
        <v>775</v>
      </c>
      <c r="E1396" s="663"/>
      <c r="F1396" s="668" t="s">
        <v>272</v>
      </c>
      <c r="G1396" s="663">
        <v>0</v>
      </c>
      <c r="H1396" s="663">
        <v>3</v>
      </c>
      <c r="I1396" s="636" t="s">
        <v>3719</v>
      </c>
      <c r="J1396" s="663">
        <v>3</v>
      </c>
      <c r="K1396" s="678" t="s">
        <v>476</v>
      </c>
      <c r="L1396" s="529" t="s">
        <v>5018</v>
      </c>
      <c r="M1396" s="86">
        <v>0</v>
      </c>
      <c r="N1396" s="86">
        <v>0</v>
      </c>
      <c r="O1396" s="86">
        <v>0</v>
      </c>
      <c r="P1396" s="86">
        <v>0</v>
      </c>
      <c r="Q1396" s="86">
        <v>0</v>
      </c>
      <c r="R1396" s="279">
        <f t="shared" si="72"/>
        <v>0</v>
      </c>
      <c r="S1396" s="529"/>
      <c r="T1396" s="529"/>
      <c r="U1396" s="529"/>
      <c r="V1396" s="529"/>
      <c r="W1396" s="529"/>
      <c r="X1396" s="529"/>
      <c r="Y1396" s="279"/>
      <c r="Z1396" s="279"/>
      <c r="AA1396" s="279"/>
      <c r="AB1396" s="279"/>
      <c r="AC1396" s="279"/>
      <c r="AD1396" s="279"/>
      <c r="AE1396" s="18"/>
    </row>
    <row r="1397" spans="1:54" s="475" customFormat="1" ht="15" hidden="1" customHeight="1" thickBot="1">
      <c r="A1397" s="35"/>
      <c r="B1397" s="644" t="s">
        <v>776</v>
      </c>
      <c r="C1397" s="644"/>
      <c r="D1397" s="635" t="s">
        <v>777</v>
      </c>
      <c r="E1397" s="664"/>
      <c r="F1397" s="670" t="s">
        <v>272</v>
      </c>
      <c r="G1397" s="664">
        <v>3</v>
      </c>
      <c r="H1397" s="664">
        <v>3</v>
      </c>
      <c r="I1397" s="636" t="s">
        <v>3719</v>
      </c>
      <c r="J1397" s="664">
        <v>3</v>
      </c>
      <c r="K1397" s="679" t="s">
        <v>457</v>
      </c>
      <c r="L1397" s="529" t="s">
        <v>5018</v>
      </c>
      <c r="M1397" s="35">
        <v>0</v>
      </c>
      <c r="N1397" s="35">
        <v>0</v>
      </c>
      <c r="O1397" s="35">
        <v>0</v>
      </c>
      <c r="P1397" s="35">
        <v>0</v>
      </c>
      <c r="Q1397" s="35">
        <v>0</v>
      </c>
      <c r="R1397" s="279">
        <f t="shared" si="72"/>
        <v>0</v>
      </c>
      <c r="S1397" s="529"/>
      <c r="T1397" s="529"/>
      <c r="U1397" s="529"/>
      <c r="V1397" s="529"/>
      <c r="W1397" s="529"/>
      <c r="X1397" s="529"/>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s="475" customFormat="1" ht="15" hidden="1" customHeight="1" thickBot="1">
      <c r="A1398" s="35"/>
      <c r="B1398" s="644" t="s">
        <v>778</v>
      </c>
      <c r="C1398" s="644"/>
      <c r="D1398" s="635" t="s">
        <v>779</v>
      </c>
      <c r="E1398" s="664"/>
      <c r="F1398" s="670" t="s">
        <v>272</v>
      </c>
      <c r="G1398" s="664">
        <v>2</v>
      </c>
      <c r="H1398" s="664">
        <v>3</v>
      </c>
      <c r="I1398" s="636" t="s">
        <v>3719</v>
      </c>
      <c r="J1398" s="664">
        <v>3</v>
      </c>
      <c r="K1398" s="679" t="s">
        <v>457</v>
      </c>
      <c r="L1398" s="529" t="s">
        <v>5018</v>
      </c>
      <c r="M1398" s="35">
        <v>0</v>
      </c>
      <c r="N1398" s="35">
        <v>0</v>
      </c>
      <c r="O1398" s="35">
        <v>0</v>
      </c>
      <c r="P1398" s="35">
        <v>0</v>
      </c>
      <c r="Q1398" s="35">
        <v>0</v>
      </c>
      <c r="R1398" s="279">
        <f t="shared" si="72"/>
        <v>0</v>
      </c>
      <c r="S1398" s="529"/>
      <c r="T1398" s="529"/>
      <c r="U1398" s="529"/>
      <c r="V1398" s="529"/>
      <c r="W1398" s="529"/>
      <c r="X1398" s="529"/>
      <c r="Y1398" s="279"/>
      <c r="Z1398" s="279"/>
      <c r="AA1398" s="279"/>
      <c r="AB1398" s="279"/>
      <c r="AC1398" s="279"/>
      <c r="AD1398" s="279"/>
      <c r="AE1398" s="18"/>
      <c r="AF1398"/>
      <c r="AG1398"/>
      <c r="AH1398"/>
      <c r="AI1398"/>
      <c r="AJ1398"/>
      <c r="AK1398"/>
      <c r="AL1398"/>
      <c r="AM1398"/>
      <c r="AN1398"/>
      <c r="AO1398"/>
      <c r="AP1398"/>
      <c r="AQ1398"/>
      <c r="AR1398"/>
      <c r="AS1398"/>
      <c r="AT1398"/>
      <c r="AU1398"/>
      <c r="AV1398"/>
      <c r="AW1398"/>
      <c r="AX1398"/>
      <c r="AY1398"/>
      <c r="AZ1398"/>
      <c r="BA1398"/>
      <c r="BB1398"/>
    </row>
    <row r="1399" spans="1:54" customFormat="1" ht="15" hidden="1" customHeight="1" thickBot="1">
      <c r="A1399" s="35"/>
      <c r="B1399" s="644" t="s">
        <v>39</v>
      </c>
      <c r="C1399" s="644"/>
      <c r="D1399" s="635" t="s">
        <v>784</v>
      </c>
      <c r="E1399" s="664"/>
      <c r="F1399" s="670" t="s">
        <v>272</v>
      </c>
      <c r="G1399" s="664">
        <v>3</v>
      </c>
      <c r="H1399" s="664">
        <v>3</v>
      </c>
      <c r="I1399" s="636" t="s">
        <v>3719</v>
      </c>
      <c r="J1399" s="664">
        <v>3</v>
      </c>
      <c r="K1399" s="677" t="s">
        <v>476</v>
      </c>
      <c r="L1399" s="529" t="s">
        <v>4826</v>
      </c>
      <c r="M1399" s="35">
        <v>0</v>
      </c>
      <c r="N1399" s="35">
        <v>0</v>
      </c>
      <c r="O1399" s="35">
        <v>0</v>
      </c>
      <c r="P1399" s="35">
        <v>0</v>
      </c>
      <c r="Q1399" s="35">
        <v>0</v>
      </c>
      <c r="R1399" s="279">
        <f t="shared" si="72"/>
        <v>0</v>
      </c>
      <c r="S1399" s="529"/>
      <c r="T1399" s="529"/>
      <c r="U1399" s="529"/>
      <c r="V1399" s="529"/>
      <c r="W1399" s="529"/>
      <c r="X1399" s="529"/>
      <c r="Y1399" s="279"/>
      <c r="Z1399" s="279"/>
      <c r="AA1399" s="279"/>
      <c r="AB1399" s="279"/>
      <c r="AC1399" s="279"/>
      <c r="AD1399" s="279"/>
      <c r="AE1399" s="18"/>
    </row>
    <row r="1400" spans="1:54" s="274" customFormat="1" ht="15" hidden="1" customHeight="1" thickBot="1">
      <c r="A1400" s="35"/>
      <c r="B1400" s="644" t="s">
        <v>785</v>
      </c>
      <c r="C1400" s="644"/>
      <c r="D1400" s="635" t="s">
        <v>786</v>
      </c>
      <c r="E1400" s="664"/>
      <c r="F1400" s="670" t="s">
        <v>272</v>
      </c>
      <c r="G1400" s="664">
        <v>2</v>
      </c>
      <c r="H1400" s="664">
        <v>3</v>
      </c>
      <c r="I1400" s="636" t="s">
        <v>3719</v>
      </c>
      <c r="J1400" s="664">
        <v>3</v>
      </c>
      <c r="K1400" s="679" t="s">
        <v>457</v>
      </c>
      <c r="L1400" s="529" t="s">
        <v>5018</v>
      </c>
      <c r="M1400" s="35">
        <v>0</v>
      </c>
      <c r="N1400" s="35">
        <v>0</v>
      </c>
      <c r="O1400" s="35">
        <v>0</v>
      </c>
      <c r="P1400" s="35">
        <v>0</v>
      </c>
      <c r="Q1400" s="35">
        <v>0</v>
      </c>
      <c r="R1400" s="279">
        <f t="shared" si="72"/>
        <v>0</v>
      </c>
      <c r="S1400" s="529"/>
      <c r="T1400" s="529"/>
      <c r="U1400" s="529"/>
      <c r="V1400" s="529"/>
      <c r="W1400" s="529"/>
      <c r="X1400" s="529"/>
      <c r="Y1400" s="279"/>
      <c r="Z1400" s="279"/>
      <c r="AA1400" s="279"/>
      <c r="AB1400" s="279"/>
      <c r="AC1400" s="279"/>
      <c r="AD1400" s="279"/>
      <c r="AE1400" s="19"/>
      <c r="AF1400"/>
      <c r="AG1400"/>
      <c r="AH1400"/>
      <c r="AI1400"/>
      <c r="AJ1400"/>
      <c r="AK1400"/>
      <c r="AL1400"/>
      <c r="AM1400"/>
      <c r="AN1400"/>
      <c r="AO1400"/>
      <c r="AP1400"/>
      <c r="AQ1400"/>
      <c r="AR1400"/>
      <c r="AS1400"/>
      <c r="AT1400"/>
      <c r="AU1400"/>
      <c r="AV1400"/>
      <c r="AW1400"/>
      <c r="AX1400"/>
      <c r="AY1400"/>
      <c r="AZ1400"/>
      <c r="BA1400"/>
      <c r="BB1400"/>
    </row>
    <row r="1401" spans="1:54" s="475" customFormat="1" ht="15" hidden="1" customHeight="1" thickBot="1">
      <c r="A1401" s="35"/>
      <c r="B1401" s="644" t="s">
        <v>217</v>
      </c>
      <c r="C1401" s="644"/>
      <c r="D1401" s="635" t="s">
        <v>787</v>
      </c>
      <c r="E1401" s="664"/>
      <c r="F1401" s="670" t="s">
        <v>272</v>
      </c>
      <c r="G1401" s="664">
        <v>1</v>
      </c>
      <c r="H1401" s="664">
        <v>3</v>
      </c>
      <c r="I1401" s="636" t="s">
        <v>3719</v>
      </c>
      <c r="J1401" s="664">
        <v>3</v>
      </c>
      <c r="K1401" s="679" t="s">
        <v>457</v>
      </c>
      <c r="L1401" s="529" t="s">
        <v>4826</v>
      </c>
      <c r="M1401" s="35">
        <v>0</v>
      </c>
      <c r="N1401" s="35">
        <v>0</v>
      </c>
      <c r="O1401" s="35">
        <v>0</v>
      </c>
      <c r="P1401" s="35">
        <v>0</v>
      </c>
      <c r="Q1401" s="35">
        <v>0</v>
      </c>
      <c r="R1401" s="279">
        <f t="shared" si="72"/>
        <v>0</v>
      </c>
      <c r="S1401" s="529"/>
      <c r="T1401" s="529"/>
      <c r="U1401" s="529"/>
      <c r="V1401" s="529"/>
      <c r="W1401" s="529"/>
      <c r="X1401" s="529"/>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5" customFormat="1" ht="15" hidden="1" customHeight="1" thickBot="1">
      <c r="A1402" s="35"/>
      <c r="B1402" s="644" t="s">
        <v>788</v>
      </c>
      <c r="C1402" s="644"/>
      <c r="D1402" s="635" t="s">
        <v>352</v>
      </c>
      <c r="E1402" s="664"/>
      <c r="F1402" s="670" t="s">
        <v>272</v>
      </c>
      <c r="G1402" s="664">
        <v>2</v>
      </c>
      <c r="H1402" s="664">
        <v>3</v>
      </c>
      <c r="I1402" s="636" t="s">
        <v>3719</v>
      </c>
      <c r="J1402" s="664">
        <v>3</v>
      </c>
      <c r="K1402" s="679" t="s">
        <v>457</v>
      </c>
      <c r="L1402" s="529" t="s">
        <v>5018</v>
      </c>
      <c r="M1402" s="35">
        <v>0</v>
      </c>
      <c r="N1402" s="35">
        <v>0</v>
      </c>
      <c r="O1402" s="35">
        <v>0</v>
      </c>
      <c r="P1402" s="35">
        <v>0</v>
      </c>
      <c r="Q1402" s="35">
        <v>0</v>
      </c>
      <c r="R1402" s="279">
        <f t="shared" si="72"/>
        <v>0</v>
      </c>
      <c r="S1402" s="529"/>
      <c r="T1402" s="529"/>
      <c r="U1402" s="529"/>
      <c r="V1402" s="529"/>
      <c r="W1402" s="529"/>
      <c r="X1402" s="529"/>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5" customFormat="1" ht="15" hidden="1" customHeight="1" thickBot="1">
      <c r="A1403" s="35"/>
      <c r="B1403" s="644" t="s">
        <v>789</v>
      </c>
      <c r="C1403" s="644"/>
      <c r="D1403" s="635" t="s">
        <v>718</v>
      </c>
      <c r="E1403" s="664"/>
      <c r="F1403" s="670" t="s">
        <v>272</v>
      </c>
      <c r="G1403" s="664">
        <v>3</v>
      </c>
      <c r="H1403" s="664">
        <v>1</v>
      </c>
      <c r="I1403" s="636" t="s">
        <v>3719</v>
      </c>
      <c r="J1403" s="664">
        <v>3</v>
      </c>
      <c r="K1403" s="679" t="s">
        <v>457</v>
      </c>
      <c r="L1403" s="529" t="s">
        <v>5018</v>
      </c>
      <c r="M1403" s="35">
        <v>0</v>
      </c>
      <c r="N1403" s="35">
        <v>0</v>
      </c>
      <c r="O1403" s="35">
        <v>0</v>
      </c>
      <c r="P1403" s="35">
        <v>0</v>
      </c>
      <c r="Q1403" s="35">
        <v>0</v>
      </c>
      <c r="R1403" s="279">
        <f t="shared" si="72"/>
        <v>0</v>
      </c>
      <c r="S1403" s="529"/>
      <c r="T1403" s="529"/>
      <c r="U1403" s="529"/>
      <c r="V1403" s="529"/>
      <c r="W1403" s="529"/>
      <c r="X1403" s="529"/>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customFormat="1" ht="15" customHeight="1" thickBot="1">
      <c r="A1404" s="21"/>
      <c r="B1404" s="649" t="s">
        <v>3690</v>
      </c>
      <c r="C1404" s="642"/>
      <c r="D1404" s="635" t="s">
        <v>790</v>
      </c>
      <c r="E1404" s="663"/>
      <c r="F1404" s="668" t="s">
        <v>272</v>
      </c>
      <c r="G1404" s="663">
        <v>3</v>
      </c>
      <c r="H1404" s="663">
        <v>3</v>
      </c>
      <c r="I1404" s="636" t="s">
        <v>3719</v>
      </c>
      <c r="J1404" s="663">
        <v>3</v>
      </c>
      <c r="K1404" s="681" t="s">
        <v>493</v>
      </c>
      <c r="L1404" s="529" t="s">
        <v>5018</v>
      </c>
      <c r="M1404" s="35">
        <v>0</v>
      </c>
      <c r="N1404" s="86">
        <v>0</v>
      </c>
      <c r="O1404" s="35">
        <v>0</v>
      </c>
      <c r="P1404" s="35">
        <v>0</v>
      </c>
      <c r="Q1404" s="35">
        <v>0</v>
      </c>
      <c r="R1404" s="279">
        <f t="shared" si="72"/>
        <v>0</v>
      </c>
      <c r="S1404" s="529"/>
      <c r="T1404" s="529"/>
      <c r="U1404" s="529"/>
      <c r="V1404" s="529"/>
      <c r="W1404" s="529"/>
      <c r="X1404" s="529"/>
      <c r="Y1404" s="279"/>
      <c r="Z1404" s="279"/>
      <c r="AA1404" s="279"/>
      <c r="AB1404" s="279"/>
      <c r="AC1404" s="279"/>
      <c r="AD1404" s="279"/>
      <c r="AE1404" s="18"/>
    </row>
    <row r="1405" spans="1:54" customFormat="1" ht="15" hidden="1" customHeight="1" thickBot="1">
      <c r="A1405" s="35"/>
      <c r="B1405" s="649" t="s">
        <v>3231</v>
      </c>
      <c r="C1405" s="649"/>
      <c r="D1405" s="635" t="s">
        <v>791</v>
      </c>
      <c r="E1405" s="664"/>
      <c r="F1405" s="670" t="s">
        <v>272</v>
      </c>
      <c r="G1405" s="664">
        <v>4</v>
      </c>
      <c r="H1405" s="664">
        <v>7</v>
      </c>
      <c r="I1405" s="636" t="s">
        <v>3719</v>
      </c>
      <c r="J1405" s="664">
        <v>3</v>
      </c>
      <c r="K1405" s="677" t="s">
        <v>476</v>
      </c>
      <c r="L1405" s="529" t="s">
        <v>5018</v>
      </c>
      <c r="M1405" s="35">
        <v>0</v>
      </c>
      <c r="N1405" s="35">
        <v>0</v>
      </c>
      <c r="O1405" s="35">
        <v>0</v>
      </c>
      <c r="P1405" s="35">
        <v>0</v>
      </c>
      <c r="Q1405" s="35">
        <v>0</v>
      </c>
      <c r="R1405" s="279">
        <f t="shared" si="72"/>
        <v>0</v>
      </c>
      <c r="S1405" s="529"/>
      <c r="T1405" s="529"/>
      <c r="U1405" s="529"/>
      <c r="V1405" s="529"/>
      <c r="W1405" s="529"/>
      <c r="X1405" s="529"/>
      <c r="Y1405" s="279"/>
      <c r="Z1405" s="279"/>
      <c r="AA1405" s="279"/>
      <c r="AB1405" s="279"/>
      <c r="AC1405" s="279"/>
      <c r="AD1405" s="279"/>
      <c r="AE1405" s="18"/>
    </row>
    <row r="1406" spans="1:54" s="475" customFormat="1" ht="15" customHeight="1" thickBot="1">
      <c r="A1406" s="18"/>
      <c r="B1406" s="657" t="s">
        <v>91</v>
      </c>
      <c r="C1406" s="657"/>
      <c r="D1406" s="635" t="s">
        <v>792</v>
      </c>
      <c r="E1406" s="663"/>
      <c r="F1406" s="668" t="s">
        <v>272</v>
      </c>
      <c r="G1406" s="663">
        <v>3</v>
      </c>
      <c r="H1406" s="663">
        <v>3</v>
      </c>
      <c r="I1406" s="636" t="s">
        <v>3719</v>
      </c>
      <c r="J1406" s="663">
        <v>3</v>
      </c>
      <c r="K1406" s="681" t="s">
        <v>493</v>
      </c>
      <c r="L1406" s="529" t="s">
        <v>5018</v>
      </c>
      <c r="M1406" s="35">
        <v>0</v>
      </c>
      <c r="N1406" s="35">
        <v>0</v>
      </c>
      <c r="O1406" s="35">
        <v>0</v>
      </c>
      <c r="P1406" s="35">
        <v>0</v>
      </c>
      <c r="Q1406" s="35">
        <v>0</v>
      </c>
      <c r="R1406" s="279">
        <f t="shared" si="72"/>
        <v>0</v>
      </c>
      <c r="S1406" s="529"/>
      <c r="T1406" s="529"/>
      <c r="U1406" s="529"/>
      <c r="V1406" s="529"/>
      <c r="W1406" s="529"/>
      <c r="X1406" s="529"/>
      <c r="Y1406" s="279"/>
      <c r="Z1406" s="279"/>
      <c r="AA1406" s="279"/>
      <c r="AB1406" s="279"/>
      <c r="AC1406" s="279"/>
      <c r="AD1406" s="279"/>
      <c r="AE1406" s="18"/>
      <c r="AF1406"/>
      <c r="AG1406"/>
      <c r="AH1406"/>
      <c r="AI1406"/>
      <c r="AJ1406"/>
      <c r="AK1406"/>
      <c r="AL1406"/>
      <c r="AM1406"/>
      <c r="AN1406"/>
      <c r="AO1406"/>
      <c r="AP1406"/>
      <c r="AQ1406"/>
      <c r="AR1406"/>
      <c r="AS1406"/>
      <c r="AT1406"/>
      <c r="AU1406"/>
      <c r="AV1406"/>
      <c r="AW1406"/>
      <c r="AX1406"/>
      <c r="AY1406"/>
      <c r="AZ1406"/>
      <c r="BA1406"/>
      <c r="BB1406"/>
    </row>
    <row r="1407" spans="1:54" s="475" customFormat="1" ht="15" hidden="1" customHeight="1" thickBot="1">
      <c r="A1407" s="35"/>
      <c r="B1407" s="644" t="s">
        <v>793</v>
      </c>
      <c r="C1407" s="644"/>
      <c r="D1407" s="635" t="s">
        <v>794</v>
      </c>
      <c r="E1407" s="664"/>
      <c r="F1407" s="670" t="s">
        <v>272</v>
      </c>
      <c r="G1407" s="664">
        <v>2</v>
      </c>
      <c r="H1407" s="664">
        <v>3</v>
      </c>
      <c r="I1407" s="636" t="s">
        <v>3719</v>
      </c>
      <c r="J1407" s="664">
        <v>3</v>
      </c>
      <c r="K1407" s="679" t="s">
        <v>457</v>
      </c>
      <c r="L1407" s="529" t="s">
        <v>5018</v>
      </c>
      <c r="M1407" s="35">
        <v>0</v>
      </c>
      <c r="N1407" s="35">
        <v>0</v>
      </c>
      <c r="O1407" s="35">
        <v>0</v>
      </c>
      <c r="P1407" s="35">
        <v>0</v>
      </c>
      <c r="Q1407" s="35">
        <v>0</v>
      </c>
      <c r="R1407" s="279">
        <f t="shared" si="72"/>
        <v>0</v>
      </c>
      <c r="S1407" s="529"/>
      <c r="T1407" s="529"/>
      <c r="U1407" s="529"/>
      <c r="V1407" s="529"/>
      <c r="W1407" s="529"/>
      <c r="X1407" s="529"/>
      <c r="Y1407" s="279"/>
      <c r="Z1407" s="279"/>
      <c r="AA1407" s="279"/>
      <c r="AB1407" s="279"/>
      <c r="AC1407" s="279"/>
      <c r="AD1407" s="279"/>
      <c r="AE1407" s="18"/>
      <c r="AF1407"/>
      <c r="AG1407"/>
      <c r="AH1407"/>
      <c r="AI1407"/>
      <c r="AJ1407"/>
      <c r="AK1407"/>
      <c r="AL1407"/>
      <c r="AM1407"/>
      <c r="AN1407"/>
      <c r="AO1407"/>
      <c r="AP1407"/>
      <c r="AQ1407"/>
      <c r="AR1407"/>
      <c r="AS1407"/>
      <c r="AT1407"/>
      <c r="AU1407"/>
      <c r="AV1407"/>
      <c r="AW1407"/>
      <c r="AX1407"/>
      <c r="AY1407"/>
      <c r="AZ1407"/>
      <c r="BA1407"/>
      <c r="BB1407"/>
    </row>
    <row r="1408" spans="1:54" customFormat="1" ht="15" customHeight="1" thickBot="1">
      <c r="A1408" s="18"/>
      <c r="B1408" s="655" t="s">
        <v>795</v>
      </c>
      <c r="C1408" s="655"/>
      <c r="D1408" s="635" t="s">
        <v>796</v>
      </c>
      <c r="E1408" s="663"/>
      <c r="F1408" s="671" t="s">
        <v>272</v>
      </c>
      <c r="G1408" s="663">
        <v>2</v>
      </c>
      <c r="H1408" s="663">
        <v>4</v>
      </c>
      <c r="I1408" s="636" t="s">
        <v>3719</v>
      </c>
      <c r="J1408" s="663">
        <v>4</v>
      </c>
      <c r="K1408" s="685" t="s">
        <v>499</v>
      </c>
      <c r="L1408" s="611" t="s">
        <v>5018</v>
      </c>
      <c r="M1408" s="86">
        <v>0</v>
      </c>
      <c r="N1408" s="86">
        <v>0</v>
      </c>
      <c r="O1408" s="86">
        <v>0</v>
      </c>
      <c r="P1408" s="86">
        <v>0</v>
      </c>
      <c r="Q1408" s="86">
        <v>0</v>
      </c>
      <c r="R1408" s="279">
        <f t="shared" si="72"/>
        <v>0</v>
      </c>
      <c r="S1408" s="611"/>
      <c r="T1408" s="611"/>
      <c r="U1408" s="611"/>
      <c r="V1408" s="611"/>
      <c r="W1408" s="611"/>
      <c r="X1408" s="611"/>
      <c r="Y1408" s="279"/>
      <c r="Z1408" s="279"/>
      <c r="AA1408" s="279"/>
      <c r="AB1408" s="279"/>
      <c r="AC1408" s="279"/>
      <c r="AD1408" s="279"/>
      <c r="AE1408" s="18"/>
    </row>
    <row r="1409" spans="1:54" customFormat="1" ht="15" hidden="1" customHeight="1" thickBot="1">
      <c r="A1409" s="35"/>
      <c r="B1409" s="644" t="s">
        <v>797</v>
      </c>
      <c r="C1409" s="644"/>
      <c r="D1409" s="635" t="s">
        <v>798</v>
      </c>
      <c r="E1409" s="664"/>
      <c r="F1409" s="670" t="s">
        <v>272</v>
      </c>
      <c r="G1409" s="664">
        <v>2</v>
      </c>
      <c r="H1409" s="664">
        <v>5</v>
      </c>
      <c r="I1409" s="636" t="s">
        <v>3719</v>
      </c>
      <c r="J1409" s="664">
        <v>4</v>
      </c>
      <c r="K1409" s="677" t="s">
        <v>476</v>
      </c>
      <c r="L1409" s="529" t="s">
        <v>5018</v>
      </c>
      <c r="M1409" s="35">
        <v>0</v>
      </c>
      <c r="N1409" s="35">
        <v>0</v>
      </c>
      <c r="O1409" s="35">
        <v>0</v>
      </c>
      <c r="P1409" s="35">
        <v>0</v>
      </c>
      <c r="Q1409" s="35">
        <v>0</v>
      </c>
      <c r="R1409" s="279">
        <f t="shared" si="72"/>
        <v>0</v>
      </c>
      <c r="S1409" s="529"/>
      <c r="T1409" s="529"/>
      <c r="U1409" s="529"/>
      <c r="V1409" s="529"/>
      <c r="W1409" s="529"/>
      <c r="X1409" s="529"/>
      <c r="Y1409" s="279"/>
      <c r="Z1409" s="279"/>
      <c r="AA1409" s="279"/>
      <c r="AB1409" s="279"/>
      <c r="AC1409" s="279"/>
      <c r="AD1409" s="279"/>
      <c r="AE1409" s="18"/>
    </row>
    <row r="1410" spans="1:54" s="475" customFormat="1" ht="15" hidden="1" customHeight="1" thickBot="1">
      <c r="A1410" s="35"/>
      <c r="B1410" s="644" t="s">
        <v>799</v>
      </c>
      <c r="C1410" s="644"/>
      <c r="D1410" s="635" t="s">
        <v>729</v>
      </c>
      <c r="E1410" s="664"/>
      <c r="F1410" s="670" t="s">
        <v>272</v>
      </c>
      <c r="G1410" s="664">
        <v>5</v>
      </c>
      <c r="H1410" s="664">
        <v>4</v>
      </c>
      <c r="I1410" s="636" t="s">
        <v>3719</v>
      </c>
      <c r="J1410" s="664">
        <v>4</v>
      </c>
      <c r="K1410" s="679" t="s">
        <v>457</v>
      </c>
      <c r="L1410" s="529" t="s">
        <v>5018</v>
      </c>
      <c r="M1410" s="35">
        <v>0</v>
      </c>
      <c r="N1410" s="35">
        <v>0</v>
      </c>
      <c r="O1410" s="35">
        <v>0</v>
      </c>
      <c r="P1410" s="35">
        <v>0</v>
      </c>
      <c r="Q1410" s="35">
        <v>0</v>
      </c>
      <c r="R1410" s="279">
        <f t="shared" si="72"/>
        <v>0</v>
      </c>
      <c r="S1410" s="529"/>
      <c r="T1410" s="529"/>
      <c r="U1410" s="529"/>
      <c r="V1410" s="529"/>
      <c r="W1410" s="529"/>
      <c r="X1410" s="529"/>
      <c r="Y1410" s="279"/>
      <c r="Z1410" s="279"/>
      <c r="AA1410" s="279"/>
      <c r="AB1410" s="279"/>
      <c r="AC1410" s="279"/>
      <c r="AD1410" s="279"/>
      <c r="AE1410" s="18"/>
      <c r="AF1410"/>
      <c r="AG1410"/>
      <c r="AH1410"/>
      <c r="AI1410"/>
      <c r="AJ1410"/>
      <c r="AK1410"/>
      <c r="AL1410"/>
      <c r="AM1410"/>
      <c r="AN1410"/>
      <c r="AO1410"/>
      <c r="AP1410"/>
      <c r="AQ1410"/>
      <c r="AR1410"/>
      <c r="AS1410"/>
      <c r="AT1410"/>
      <c r="AU1410"/>
      <c r="AV1410"/>
      <c r="AW1410"/>
      <c r="AX1410"/>
      <c r="AY1410"/>
      <c r="AZ1410"/>
      <c r="BA1410"/>
      <c r="BB1410"/>
    </row>
    <row r="1411" spans="1:54" s="274" customFormat="1" ht="15" hidden="1" customHeight="1" thickBot="1">
      <c r="A1411" s="35"/>
      <c r="B1411" s="644" t="s">
        <v>211</v>
      </c>
      <c r="C1411" s="644"/>
      <c r="D1411" s="635" t="s">
        <v>800</v>
      </c>
      <c r="E1411" s="664"/>
      <c r="F1411" s="670" t="s">
        <v>272</v>
      </c>
      <c r="G1411" s="664">
        <v>3</v>
      </c>
      <c r="H1411" s="664">
        <v>3</v>
      </c>
      <c r="I1411" s="636" t="s">
        <v>3719</v>
      </c>
      <c r="J1411" s="664">
        <v>4</v>
      </c>
      <c r="K1411" s="679" t="s">
        <v>457</v>
      </c>
      <c r="L1411" s="529" t="s">
        <v>5018</v>
      </c>
      <c r="M1411" s="35">
        <v>0</v>
      </c>
      <c r="N1411" s="35">
        <v>0</v>
      </c>
      <c r="O1411" s="35">
        <v>0</v>
      </c>
      <c r="P1411" s="35">
        <v>0</v>
      </c>
      <c r="Q1411" s="35">
        <v>0</v>
      </c>
      <c r="R1411" s="279">
        <f t="shared" ref="R1411:R1440" si="73">SUM(M1411:Q1411)</f>
        <v>0</v>
      </c>
      <c r="S1411" s="529"/>
      <c r="T1411" s="529"/>
      <c r="U1411" s="529"/>
      <c r="V1411" s="529"/>
      <c r="W1411" s="529"/>
      <c r="X1411" s="529"/>
      <c r="Y1411" s="279"/>
      <c r="Z1411" s="279"/>
      <c r="AA1411" s="279"/>
      <c r="AB1411" s="279"/>
      <c r="AC1411" s="279"/>
      <c r="AD1411" s="279"/>
      <c r="AE1411" s="18"/>
      <c r="AF1411"/>
      <c r="AG1411"/>
      <c r="AH1411"/>
      <c r="AI1411"/>
      <c r="AJ1411"/>
      <c r="AK1411"/>
      <c r="AL1411"/>
      <c r="AM1411"/>
      <c r="AN1411"/>
      <c r="AO1411"/>
      <c r="AP1411"/>
      <c r="AQ1411"/>
      <c r="AR1411"/>
      <c r="AS1411"/>
      <c r="AT1411"/>
      <c r="AU1411"/>
      <c r="AV1411"/>
      <c r="AW1411"/>
      <c r="AX1411"/>
      <c r="AY1411"/>
      <c r="AZ1411"/>
      <c r="BA1411"/>
      <c r="BB1411"/>
    </row>
    <row r="1412" spans="1:54" s="274" customFormat="1" ht="15" hidden="1" customHeight="1" thickBot="1">
      <c r="A1412" s="21"/>
      <c r="B1412" s="642" t="s">
        <v>50</v>
      </c>
      <c r="C1412" s="642"/>
      <c r="D1412" s="635" t="s">
        <v>801</v>
      </c>
      <c r="E1412" s="663"/>
      <c r="F1412" s="668" t="s">
        <v>272</v>
      </c>
      <c r="G1412" s="663">
        <v>1</v>
      </c>
      <c r="H1412" s="663">
        <v>4</v>
      </c>
      <c r="I1412" s="636" t="s">
        <v>3719</v>
      </c>
      <c r="J1412" s="663">
        <v>4</v>
      </c>
      <c r="K1412" s="678" t="s">
        <v>476</v>
      </c>
      <c r="L1412" s="529" t="s">
        <v>5018</v>
      </c>
      <c r="M1412" s="86">
        <v>0</v>
      </c>
      <c r="N1412" s="86">
        <v>0</v>
      </c>
      <c r="O1412" s="86">
        <v>0</v>
      </c>
      <c r="P1412" s="86">
        <v>0</v>
      </c>
      <c r="Q1412" s="86">
        <v>0</v>
      </c>
      <c r="R1412" s="279">
        <f t="shared" si="73"/>
        <v>0</v>
      </c>
      <c r="S1412" s="529"/>
      <c r="T1412" s="529"/>
      <c r="U1412" s="529"/>
      <c r="V1412" s="529"/>
      <c r="W1412" s="529"/>
      <c r="X1412" s="529"/>
      <c r="Y1412" s="279"/>
      <c r="Z1412" s="279"/>
      <c r="AA1412" s="279"/>
      <c r="AB1412" s="279"/>
      <c r="AC1412" s="279"/>
      <c r="AD1412" s="279"/>
      <c r="AE1412" s="18"/>
      <c r="AF1412"/>
      <c r="AG1412"/>
      <c r="AH1412"/>
      <c r="AI1412"/>
      <c r="AJ1412"/>
      <c r="AK1412"/>
      <c r="AL1412"/>
      <c r="AM1412"/>
      <c r="AN1412"/>
      <c r="AO1412"/>
      <c r="AP1412"/>
      <c r="AQ1412"/>
      <c r="AR1412"/>
      <c r="AS1412"/>
      <c r="AT1412"/>
      <c r="AU1412"/>
      <c r="AV1412"/>
      <c r="AW1412"/>
      <c r="AX1412"/>
      <c r="AY1412"/>
      <c r="AZ1412"/>
      <c r="BA1412"/>
      <c r="BB1412"/>
    </row>
    <row r="1413" spans="1:54" customFormat="1" ht="15" hidden="1" customHeight="1" thickBot="1">
      <c r="A1413" s="35"/>
      <c r="B1413" s="644" t="s">
        <v>22</v>
      </c>
      <c r="C1413" s="644"/>
      <c r="D1413" s="635" t="s">
        <v>749</v>
      </c>
      <c r="E1413" s="664"/>
      <c r="F1413" s="670" t="s">
        <v>272</v>
      </c>
      <c r="G1413" s="664">
        <v>4</v>
      </c>
      <c r="H1413" s="664">
        <v>3</v>
      </c>
      <c r="I1413" s="636" t="s">
        <v>3719</v>
      </c>
      <c r="J1413" s="664">
        <v>4</v>
      </c>
      <c r="K1413" s="682" t="s">
        <v>328</v>
      </c>
      <c r="L1413" s="529" t="s">
        <v>4826</v>
      </c>
      <c r="M1413" s="35">
        <v>0</v>
      </c>
      <c r="N1413" s="35">
        <v>0</v>
      </c>
      <c r="O1413" s="35">
        <v>0</v>
      </c>
      <c r="P1413" s="35">
        <v>0</v>
      </c>
      <c r="Q1413" s="35">
        <v>0</v>
      </c>
      <c r="R1413" s="279">
        <f t="shared" si="73"/>
        <v>0</v>
      </c>
      <c r="S1413" s="529"/>
      <c r="T1413" s="529"/>
      <c r="U1413" s="529"/>
      <c r="V1413" s="529"/>
      <c r="W1413" s="529"/>
      <c r="X1413" s="529"/>
      <c r="Y1413" s="279"/>
      <c r="Z1413" s="279"/>
      <c r="AA1413" s="279"/>
      <c r="AB1413" s="279"/>
      <c r="AC1413" s="279"/>
      <c r="AD1413" s="279"/>
      <c r="AE1413" s="18"/>
    </row>
    <row r="1414" spans="1:54" s="475" customFormat="1" ht="15" hidden="1" customHeight="1" thickBot="1">
      <c r="A1414" s="35"/>
      <c r="B1414" s="644" t="s">
        <v>802</v>
      </c>
      <c r="C1414" s="644"/>
      <c r="D1414" s="635" t="s">
        <v>803</v>
      </c>
      <c r="E1414" s="664"/>
      <c r="F1414" s="670" t="s">
        <v>272</v>
      </c>
      <c r="G1414" s="664">
        <v>3</v>
      </c>
      <c r="H1414" s="664">
        <v>5</v>
      </c>
      <c r="I1414" s="636" t="s">
        <v>3719</v>
      </c>
      <c r="J1414" s="664">
        <v>4</v>
      </c>
      <c r="K1414" s="677" t="s">
        <v>476</v>
      </c>
      <c r="L1414" s="529" t="s">
        <v>5018</v>
      </c>
      <c r="M1414" s="35">
        <v>0</v>
      </c>
      <c r="N1414" s="86">
        <v>0</v>
      </c>
      <c r="O1414" s="35">
        <v>0</v>
      </c>
      <c r="P1414" s="35">
        <v>0</v>
      </c>
      <c r="Q1414" s="35">
        <v>0</v>
      </c>
      <c r="R1414" s="279">
        <f t="shared" si="73"/>
        <v>0</v>
      </c>
      <c r="S1414" s="529"/>
      <c r="T1414" s="529"/>
      <c r="U1414" s="529"/>
      <c r="V1414" s="529"/>
      <c r="W1414" s="529"/>
      <c r="X1414" s="529"/>
      <c r="Y1414" s="279"/>
      <c r="Z1414" s="279"/>
      <c r="AA1414" s="279"/>
      <c r="AB1414" s="279"/>
      <c r="AC1414" s="279"/>
      <c r="AD1414" s="279"/>
      <c r="AE1414" s="18"/>
      <c r="AF1414"/>
      <c r="AG1414"/>
      <c r="AH1414"/>
      <c r="AI1414"/>
      <c r="AJ1414"/>
      <c r="AK1414"/>
      <c r="AL1414"/>
      <c r="AM1414"/>
      <c r="AN1414"/>
      <c r="AO1414"/>
      <c r="AP1414"/>
      <c r="AQ1414"/>
      <c r="AR1414"/>
      <c r="AS1414"/>
      <c r="AT1414"/>
      <c r="AU1414"/>
      <c r="AV1414"/>
      <c r="AW1414"/>
      <c r="AX1414"/>
      <c r="AY1414"/>
      <c r="AZ1414"/>
      <c r="BA1414"/>
      <c r="BB1414"/>
    </row>
    <row r="1415" spans="1:54" s="475" customFormat="1" ht="15" hidden="1" customHeight="1" thickBot="1">
      <c r="A1415" s="35"/>
      <c r="B1415" s="646" t="s">
        <v>804</v>
      </c>
      <c r="C1415" s="646"/>
      <c r="D1415" s="635" t="s">
        <v>805</v>
      </c>
      <c r="E1415" s="664"/>
      <c r="F1415" s="670" t="s">
        <v>272</v>
      </c>
      <c r="G1415" s="664">
        <v>4</v>
      </c>
      <c r="H1415" s="664">
        <v>2</v>
      </c>
      <c r="I1415" s="636" t="s">
        <v>3719</v>
      </c>
      <c r="J1415" s="664">
        <v>4</v>
      </c>
      <c r="K1415" s="679" t="s">
        <v>457</v>
      </c>
      <c r="L1415" s="529" t="s">
        <v>5018</v>
      </c>
      <c r="M1415" s="35">
        <v>0</v>
      </c>
      <c r="N1415" s="35">
        <v>0</v>
      </c>
      <c r="O1415" s="35">
        <v>0</v>
      </c>
      <c r="P1415" s="35">
        <v>0</v>
      </c>
      <c r="Q1415" s="35">
        <v>0</v>
      </c>
      <c r="R1415" s="279">
        <f t="shared" si="73"/>
        <v>0</v>
      </c>
      <c r="S1415" s="529"/>
      <c r="T1415" s="529"/>
      <c r="U1415" s="529"/>
      <c r="V1415" s="529"/>
      <c r="W1415" s="529"/>
      <c r="X1415" s="529"/>
      <c r="Y1415" s="279"/>
      <c r="Z1415" s="279"/>
      <c r="AA1415" s="279"/>
      <c r="AB1415" s="279"/>
      <c r="AC1415" s="279"/>
      <c r="AD1415" s="279"/>
      <c r="AE1415" s="18"/>
      <c r="AF1415"/>
      <c r="AG1415"/>
      <c r="AH1415"/>
      <c r="AI1415"/>
      <c r="AJ1415"/>
      <c r="AK1415"/>
      <c r="AL1415"/>
      <c r="AM1415"/>
      <c r="AN1415"/>
      <c r="AO1415"/>
      <c r="AP1415"/>
      <c r="AQ1415"/>
      <c r="AR1415"/>
      <c r="AS1415"/>
      <c r="AT1415"/>
      <c r="AU1415"/>
      <c r="AV1415"/>
      <c r="AW1415"/>
      <c r="AX1415"/>
      <c r="AY1415"/>
      <c r="AZ1415"/>
      <c r="BA1415"/>
      <c r="BB1415"/>
    </row>
    <row r="1416" spans="1:54" customFormat="1" ht="15" hidden="1" customHeight="1" thickBot="1">
      <c r="A1416" s="35"/>
      <c r="B1416" s="644" t="s">
        <v>806</v>
      </c>
      <c r="C1416" s="644"/>
      <c r="D1416" s="635" t="s">
        <v>718</v>
      </c>
      <c r="E1416" s="664"/>
      <c r="F1416" s="670" t="s">
        <v>272</v>
      </c>
      <c r="G1416" s="664">
        <v>3</v>
      </c>
      <c r="H1416" s="664">
        <v>3</v>
      </c>
      <c r="I1416" s="636" t="s">
        <v>3719</v>
      </c>
      <c r="J1416" s="664">
        <v>4</v>
      </c>
      <c r="K1416" s="679" t="s">
        <v>457</v>
      </c>
      <c r="L1416" s="529" t="s">
        <v>5018</v>
      </c>
      <c r="M1416" s="35">
        <v>0</v>
      </c>
      <c r="N1416" s="35">
        <v>0</v>
      </c>
      <c r="O1416" s="35">
        <v>0</v>
      </c>
      <c r="P1416" s="35">
        <v>0</v>
      </c>
      <c r="Q1416" s="35">
        <v>0</v>
      </c>
      <c r="R1416" s="279">
        <f t="shared" si="73"/>
        <v>0</v>
      </c>
      <c r="S1416" s="529"/>
      <c r="T1416" s="529"/>
      <c r="U1416" s="529"/>
      <c r="V1416" s="529"/>
      <c r="W1416" s="529"/>
      <c r="X1416" s="529"/>
      <c r="Y1416" s="279"/>
      <c r="Z1416" s="279"/>
      <c r="AA1416" s="279"/>
      <c r="AB1416" s="279"/>
      <c r="AC1416" s="279"/>
      <c r="AD1416" s="279"/>
      <c r="AE1416" s="18"/>
    </row>
    <row r="1417" spans="1:54" s="475" customFormat="1" ht="15" hidden="1" customHeight="1" thickBot="1">
      <c r="A1417" s="21"/>
      <c r="B1417" s="642" t="s">
        <v>807</v>
      </c>
      <c r="C1417" s="642"/>
      <c r="D1417" s="635" t="s">
        <v>808</v>
      </c>
      <c r="E1417" s="663"/>
      <c r="F1417" s="668" t="s">
        <v>272</v>
      </c>
      <c r="G1417" s="663">
        <v>2</v>
      </c>
      <c r="H1417" s="663">
        <v>3</v>
      </c>
      <c r="I1417" s="636" t="s">
        <v>3719</v>
      </c>
      <c r="J1417" s="663">
        <v>4</v>
      </c>
      <c r="K1417" s="678" t="s">
        <v>476</v>
      </c>
      <c r="L1417" s="529" t="s">
        <v>5018</v>
      </c>
      <c r="M1417" s="86">
        <v>0</v>
      </c>
      <c r="N1417" s="86">
        <v>0</v>
      </c>
      <c r="O1417" s="86">
        <v>0</v>
      </c>
      <c r="P1417" s="86">
        <v>0</v>
      </c>
      <c r="Q1417" s="35">
        <v>0</v>
      </c>
      <c r="R1417" s="279">
        <f t="shared" si="73"/>
        <v>0</v>
      </c>
      <c r="S1417" s="529"/>
      <c r="T1417" s="529"/>
      <c r="U1417" s="529"/>
      <c r="V1417" s="529"/>
      <c r="W1417" s="529"/>
      <c r="X1417" s="529"/>
      <c r="Y1417" s="279"/>
      <c r="Z1417" s="279"/>
      <c r="AA1417" s="279"/>
      <c r="AB1417" s="279"/>
      <c r="AC1417" s="279"/>
      <c r="AD1417" s="279"/>
      <c r="AE1417" s="18"/>
      <c r="AF1417"/>
      <c r="AG1417"/>
      <c r="AH1417"/>
      <c r="AI1417"/>
      <c r="AJ1417"/>
      <c r="AK1417"/>
      <c r="AL1417"/>
      <c r="AM1417"/>
      <c r="AN1417"/>
      <c r="AO1417"/>
      <c r="AP1417"/>
      <c r="AQ1417"/>
      <c r="AR1417"/>
      <c r="AS1417"/>
      <c r="AT1417"/>
      <c r="AU1417"/>
      <c r="AV1417"/>
      <c r="AW1417"/>
      <c r="AX1417"/>
      <c r="AY1417"/>
      <c r="AZ1417"/>
      <c r="BA1417"/>
      <c r="BB1417"/>
    </row>
    <row r="1418" spans="1:54" s="475" customFormat="1" ht="15" hidden="1" customHeight="1" thickBot="1">
      <c r="A1418" s="21"/>
      <c r="B1418" s="642" t="s">
        <v>809</v>
      </c>
      <c r="C1418" s="642"/>
      <c r="D1418" s="635" t="s">
        <v>271</v>
      </c>
      <c r="E1418" s="663"/>
      <c r="F1418" s="668" t="s">
        <v>272</v>
      </c>
      <c r="G1418" s="663">
        <v>1</v>
      </c>
      <c r="H1418" s="663">
        <v>7</v>
      </c>
      <c r="I1418" s="636" t="s">
        <v>3719</v>
      </c>
      <c r="J1418" s="663">
        <v>4</v>
      </c>
      <c r="K1418" s="676" t="s">
        <v>457</v>
      </c>
      <c r="L1418" s="529" t="s">
        <v>5018</v>
      </c>
      <c r="M1418" s="86">
        <v>0</v>
      </c>
      <c r="N1418" s="86">
        <v>0</v>
      </c>
      <c r="O1418" s="86">
        <v>0</v>
      </c>
      <c r="P1418" s="86">
        <v>0</v>
      </c>
      <c r="Q1418" s="86">
        <v>0</v>
      </c>
      <c r="R1418" s="279">
        <f t="shared" si="73"/>
        <v>0</v>
      </c>
      <c r="S1418" s="529"/>
      <c r="T1418" s="529"/>
      <c r="U1418" s="529"/>
      <c r="V1418" s="529"/>
      <c r="W1418" s="529"/>
      <c r="X1418" s="529"/>
      <c r="Y1418" s="279"/>
      <c r="Z1418" s="279"/>
      <c r="AA1418" s="279"/>
      <c r="AB1418" s="279"/>
      <c r="AC1418" s="279"/>
      <c r="AD1418" s="279"/>
      <c r="AE1418" s="18"/>
      <c r="AF1418"/>
      <c r="AG1418"/>
      <c r="AH1418"/>
      <c r="AI1418"/>
      <c r="AJ1418"/>
      <c r="AK1418"/>
      <c r="AL1418"/>
      <c r="AM1418"/>
      <c r="AN1418"/>
      <c r="AO1418"/>
      <c r="AP1418"/>
      <c r="AQ1418"/>
      <c r="AR1418"/>
      <c r="AS1418"/>
      <c r="AT1418"/>
      <c r="AU1418"/>
      <c r="AV1418"/>
      <c r="AW1418"/>
      <c r="AX1418"/>
      <c r="AY1418"/>
      <c r="AZ1418"/>
      <c r="BA1418"/>
      <c r="BB1418"/>
    </row>
    <row r="1419" spans="1:54" s="475" customFormat="1" ht="15" hidden="1" customHeight="1" thickBot="1">
      <c r="A1419" s="35"/>
      <c r="B1419" s="644" t="s">
        <v>810</v>
      </c>
      <c r="C1419" s="644"/>
      <c r="D1419" s="635" t="s">
        <v>705</v>
      </c>
      <c r="E1419" s="664"/>
      <c r="F1419" s="670" t="s">
        <v>272</v>
      </c>
      <c r="G1419" s="664">
        <v>4</v>
      </c>
      <c r="H1419" s="664">
        <v>4</v>
      </c>
      <c r="I1419" s="636" t="s">
        <v>3719</v>
      </c>
      <c r="J1419" s="664">
        <v>4</v>
      </c>
      <c r="K1419" s="679" t="s">
        <v>457</v>
      </c>
      <c r="L1419" s="529" t="s">
        <v>5018</v>
      </c>
      <c r="M1419" s="35">
        <v>0</v>
      </c>
      <c r="N1419" s="35">
        <v>0</v>
      </c>
      <c r="O1419" s="35">
        <v>0</v>
      </c>
      <c r="P1419" s="35">
        <v>0</v>
      </c>
      <c r="Q1419" s="35">
        <v>0</v>
      </c>
      <c r="R1419" s="279">
        <f t="shared" si="73"/>
        <v>0</v>
      </c>
      <c r="S1419" s="529"/>
      <c r="T1419" s="529"/>
      <c r="U1419" s="529"/>
      <c r="V1419" s="529"/>
      <c r="W1419" s="529"/>
      <c r="X1419" s="529"/>
      <c r="Y1419" s="279"/>
      <c r="Z1419" s="279"/>
      <c r="AA1419" s="279"/>
      <c r="AB1419" s="279"/>
      <c r="AC1419" s="279"/>
      <c r="AD1419" s="279"/>
      <c r="AE1419" s="18"/>
      <c r="AF1419"/>
      <c r="AG1419"/>
      <c r="AH1419"/>
      <c r="AI1419"/>
      <c r="AJ1419"/>
      <c r="AK1419"/>
      <c r="AL1419"/>
      <c r="AM1419"/>
      <c r="AN1419"/>
      <c r="AO1419"/>
      <c r="AP1419"/>
      <c r="AQ1419"/>
      <c r="AR1419"/>
      <c r="AS1419"/>
      <c r="AT1419"/>
      <c r="AU1419"/>
      <c r="AV1419"/>
      <c r="AW1419"/>
      <c r="AX1419"/>
      <c r="AY1419"/>
      <c r="AZ1419"/>
      <c r="BA1419"/>
      <c r="BB1419"/>
    </row>
    <row r="1420" spans="1:54" customFormat="1" ht="15" hidden="1" customHeight="1" thickBot="1">
      <c r="A1420" s="35"/>
      <c r="B1420" s="644" t="s">
        <v>813</v>
      </c>
      <c r="C1420" s="644"/>
      <c r="D1420" s="635" t="s">
        <v>814</v>
      </c>
      <c r="E1420" s="664"/>
      <c r="F1420" s="670" t="s">
        <v>272</v>
      </c>
      <c r="G1420" s="664">
        <v>4</v>
      </c>
      <c r="H1420" s="664">
        <v>6</v>
      </c>
      <c r="I1420" s="636" t="s">
        <v>3719</v>
      </c>
      <c r="J1420" s="664">
        <v>5</v>
      </c>
      <c r="K1420" s="679" t="s">
        <v>457</v>
      </c>
      <c r="L1420" s="529" t="s">
        <v>5018</v>
      </c>
      <c r="M1420" s="35">
        <v>0</v>
      </c>
      <c r="N1420" s="35">
        <v>0</v>
      </c>
      <c r="O1420" s="35">
        <v>0</v>
      </c>
      <c r="P1420" s="35">
        <v>0</v>
      </c>
      <c r="Q1420" s="35">
        <v>0</v>
      </c>
      <c r="R1420" s="279">
        <f t="shared" si="73"/>
        <v>0</v>
      </c>
      <c r="S1420" s="529"/>
      <c r="T1420" s="529"/>
      <c r="U1420" s="529"/>
      <c r="V1420" s="529"/>
      <c r="W1420" s="529"/>
      <c r="X1420" s="529"/>
      <c r="Y1420" s="279"/>
      <c r="Z1420" s="279"/>
      <c r="AA1420" s="279"/>
      <c r="AB1420" s="279"/>
      <c r="AC1420" s="279"/>
      <c r="AD1420" s="279"/>
      <c r="AE1420" s="18"/>
    </row>
    <row r="1421" spans="1:54" s="475" customFormat="1" ht="15" hidden="1" customHeight="1" thickBot="1">
      <c r="A1421" s="21"/>
      <c r="B1421" s="642" t="s">
        <v>815</v>
      </c>
      <c r="C1421" s="642"/>
      <c r="D1421" s="635" t="s">
        <v>816</v>
      </c>
      <c r="E1421" s="667"/>
      <c r="F1421" s="668" t="s">
        <v>272</v>
      </c>
      <c r="G1421" s="663">
        <v>4</v>
      </c>
      <c r="H1421" s="667">
        <v>4</v>
      </c>
      <c r="I1421" s="636" t="s">
        <v>3719</v>
      </c>
      <c r="J1421" s="663">
        <v>5</v>
      </c>
      <c r="K1421" s="678" t="s">
        <v>476</v>
      </c>
      <c r="L1421" s="529" t="s">
        <v>5018</v>
      </c>
      <c r="M1421" s="86">
        <v>0</v>
      </c>
      <c r="N1421" s="86">
        <v>0</v>
      </c>
      <c r="O1421" s="86">
        <v>0</v>
      </c>
      <c r="P1421" s="86">
        <v>0</v>
      </c>
      <c r="Q1421" s="86">
        <v>0</v>
      </c>
      <c r="R1421" s="279">
        <f t="shared" si="73"/>
        <v>0</v>
      </c>
      <c r="S1421" s="529"/>
      <c r="T1421" s="529"/>
      <c r="U1421" s="529"/>
      <c r="V1421" s="529"/>
      <c r="W1421" s="529"/>
      <c r="X1421" s="529"/>
      <c r="Y1421" s="279"/>
      <c r="Z1421" s="279"/>
      <c r="AA1421" s="279"/>
      <c r="AB1421" s="279"/>
      <c r="AC1421" s="279"/>
      <c r="AD1421" s="279"/>
      <c r="AE1421" s="18"/>
      <c r="AF1421"/>
      <c r="AG1421"/>
      <c r="AH1421"/>
      <c r="AI1421"/>
      <c r="AJ1421"/>
      <c r="AK1421"/>
      <c r="AL1421"/>
      <c r="AM1421"/>
      <c r="AN1421"/>
      <c r="AO1421"/>
      <c r="AP1421"/>
      <c r="AQ1421"/>
      <c r="AR1421"/>
      <c r="AS1421"/>
      <c r="AT1421"/>
      <c r="AU1421"/>
      <c r="AV1421"/>
      <c r="AW1421"/>
      <c r="AX1421"/>
      <c r="AY1421"/>
      <c r="AZ1421"/>
      <c r="BA1421"/>
      <c r="BB1421"/>
    </row>
    <row r="1422" spans="1:54" s="475" customFormat="1" ht="15" customHeight="1" thickBot="1">
      <c r="A1422" s="21"/>
      <c r="B1422" s="642" t="s">
        <v>13</v>
      </c>
      <c r="C1422" s="642"/>
      <c r="D1422" s="635" t="s">
        <v>817</v>
      </c>
      <c r="E1422" s="663"/>
      <c r="F1422" s="668" t="s">
        <v>272</v>
      </c>
      <c r="G1422" s="663">
        <v>3</v>
      </c>
      <c r="H1422" s="663">
        <v>3</v>
      </c>
      <c r="I1422" s="636" t="s">
        <v>3719</v>
      </c>
      <c r="J1422" s="663">
        <v>5</v>
      </c>
      <c r="K1422" s="681" t="s">
        <v>493</v>
      </c>
      <c r="L1422" s="69" t="s">
        <v>5018</v>
      </c>
      <c r="M1422" s="86">
        <v>0</v>
      </c>
      <c r="N1422" s="86">
        <v>0</v>
      </c>
      <c r="O1422" s="86">
        <v>0</v>
      </c>
      <c r="P1422" s="86">
        <v>0</v>
      </c>
      <c r="Q1422" s="86">
        <v>0</v>
      </c>
      <c r="R1422" s="279">
        <f t="shared" si="73"/>
        <v>0</v>
      </c>
      <c r="S1422" s="69"/>
      <c r="T1422" s="69"/>
      <c r="U1422" s="69"/>
      <c r="V1422" s="69"/>
      <c r="W1422" s="69"/>
      <c r="X1422" s="69"/>
      <c r="Y1422" s="279"/>
      <c r="Z1422" s="279"/>
      <c r="AA1422" s="279"/>
      <c r="AB1422" s="279"/>
      <c r="AC1422" s="279"/>
      <c r="AD1422" s="279"/>
      <c r="AE1422" s="18"/>
      <c r="AF1422"/>
      <c r="AG1422"/>
      <c r="AH1422"/>
      <c r="AI1422"/>
      <c r="AJ1422"/>
      <c r="AK1422"/>
      <c r="AL1422"/>
      <c r="AM1422"/>
      <c r="AN1422"/>
      <c r="AO1422"/>
      <c r="AP1422"/>
      <c r="AQ1422"/>
      <c r="AR1422"/>
      <c r="AS1422"/>
      <c r="AT1422"/>
      <c r="AU1422"/>
      <c r="AV1422"/>
      <c r="AW1422"/>
      <c r="AX1422"/>
      <c r="AY1422"/>
      <c r="AZ1422"/>
      <c r="BA1422"/>
      <c r="BB1422"/>
    </row>
    <row r="1423" spans="1:54" s="475" customFormat="1" ht="15" hidden="1" customHeight="1" thickBot="1">
      <c r="A1423" s="21"/>
      <c r="B1423" s="642" t="s">
        <v>818</v>
      </c>
      <c r="C1423" s="642"/>
      <c r="D1423" s="635" t="s">
        <v>271</v>
      </c>
      <c r="E1423" s="663"/>
      <c r="F1423" s="668" t="s">
        <v>272</v>
      </c>
      <c r="G1423" s="663">
        <v>3</v>
      </c>
      <c r="H1423" s="663">
        <v>6</v>
      </c>
      <c r="I1423" s="636" t="s">
        <v>3719</v>
      </c>
      <c r="J1423" s="663">
        <v>5</v>
      </c>
      <c r="K1423" s="676" t="s">
        <v>457</v>
      </c>
      <c r="L1423" s="529" t="s">
        <v>5018</v>
      </c>
      <c r="M1423" s="86">
        <v>0</v>
      </c>
      <c r="N1423" s="86">
        <v>0</v>
      </c>
      <c r="O1423" s="86">
        <v>0</v>
      </c>
      <c r="P1423" s="86">
        <v>0</v>
      </c>
      <c r="Q1423" s="86">
        <v>0</v>
      </c>
      <c r="R1423" s="279">
        <f t="shared" si="73"/>
        <v>0</v>
      </c>
      <c r="S1423" s="529"/>
      <c r="T1423" s="529"/>
      <c r="U1423" s="529"/>
      <c r="V1423" s="529"/>
      <c r="W1423" s="529"/>
      <c r="X1423" s="529"/>
      <c r="Y1423" s="279"/>
      <c r="Z1423" s="279"/>
      <c r="AA1423" s="279"/>
      <c r="AB1423" s="279"/>
      <c r="AC1423" s="279"/>
      <c r="AD1423" s="279"/>
      <c r="AE1423" s="18"/>
      <c r="AF1423"/>
      <c r="AG1423"/>
      <c r="AH1423"/>
      <c r="AI1423"/>
      <c r="AJ1423"/>
      <c r="AK1423"/>
      <c r="AL1423"/>
      <c r="AM1423"/>
      <c r="AN1423"/>
      <c r="AO1423"/>
      <c r="AP1423"/>
      <c r="AQ1423"/>
      <c r="AR1423"/>
      <c r="AS1423"/>
      <c r="AT1423"/>
      <c r="AU1423"/>
      <c r="AV1423"/>
      <c r="AW1423"/>
      <c r="AX1423"/>
      <c r="AY1423"/>
      <c r="AZ1423"/>
      <c r="BA1423"/>
      <c r="BB1423"/>
    </row>
    <row r="1424" spans="1:54" s="475" customFormat="1" ht="15" customHeight="1" thickBot="1">
      <c r="A1424" s="21"/>
      <c r="B1424" s="657" t="s">
        <v>44</v>
      </c>
      <c r="C1424" s="657"/>
      <c r="D1424" s="635" t="s">
        <v>819</v>
      </c>
      <c r="E1424" s="663"/>
      <c r="F1424" s="668" t="s">
        <v>272</v>
      </c>
      <c r="G1424" s="663">
        <v>6</v>
      </c>
      <c r="H1424" s="663">
        <v>2</v>
      </c>
      <c r="I1424" s="636" t="s">
        <v>3719</v>
      </c>
      <c r="J1424" s="663">
        <v>5</v>
      </c>
      <c r="K1424" s="680" t="s">
        <v>499</v>
      </c>
      <c r="L1424" s="529" t="s">
        <v>4826</v>
      </c>
      <c r="M1424" s="86">
        <v>0</v>
      </c>
      <c r="N1424" s="86">
        <v>0</v>
      </c>
      <c r="O1424" s="86">
        <v>0</v>
      </c>
      <c r="P1424" s="86">
        <v>0</v>
      </c>
      <c r="Q1424" s="35">
        <v>0</v>
      </c>
      <c r="R1424" s="279">
        <f t="shared" si="73"/>
        <v>0</v>
      </c>
      <c r="S1424" s="529"/>
      <c r="T1424" s="529"/>
      <c r="U1424" s="529"/>
      <c r="V1424" s="529"/>
      <c r="W1424" s="529"/>
      <c r="X1424" s="529"/>
      <c r="Y1424" s="279"/>
      <c r="Z1424" s="279"/>
      <c r="AA1424" s="279"/>
      <c r="AB1424" s="279"/>
      <c r="AC1424" s="279"/>
      <c r="AD1424" s="279"/>
      <c r="AE1424" s="18"/>
      <c r="AF1424"/>
      <c r="AG1424"/>
      <c r="AH1424"/>
      <c r="AI1424"/>
      <c r="AJ1424"/>
      <c r="AK1424"/>
      <c r="AL1424"/>
      <c r="AM1424"/>
      <c r="AN1424"/>
      <c r="AO1424"/>
      <c r="AP1424"/>
      <c r="AQ1424"/>
      <c r="AR1424"/>
      <c r="AS1424"/>
      <c r="AT1424"/>
      <c r="AU1424"/>
      <c r="AV1424"/>
      <c r="AW1424"/>
      <c r="AX1424"/>
      <c r="AY1424"/>
      <c r="AZ1424"/>
      <c r="BA1424"/>
      <c r="BB1424"/>
    </row>
    <row r="1425" spans="1:54" s="475" customFormat="1" ht="15" hidden="1" customHeight="1" thickBot="1">
      <c r="A1425" s="18"/>
      <c r="B1425" s="642" t="s">
        <v>820</v>
      </c>
      <c r="C1425" s="642"/>
      <c r="D1425" s="635" t="s">
        <v>821</v>
      </c>
      <c r="E1425" s="663"/>
      <c r="F1425" s="668" t="s">
        <v>272</v>
      </c>
      <c r="G1425" s="663">
        <v>3</v>
      </c>
      <c r="H1425" s="663">
        <v>5</v>
      </c>
      <c r="I1425" s="636" t="s">
        <v>3719</v>
      </c>
      <c r="J1425" s="663">
        <v>5</v>
      </c>
      <c r="K1425" s="678" t="s">
        <v>476</v>
      </c>
      <c r="L1425" s="529" t="s">
        <v>5018</v>
      </c>
      <c r="M1425" s="86">
        <v>0</v>
      </c>
      <c r="N1425" s="86">
        <v>0</v>
      </c>
      <c r="O1425" s="86">
        <v>0</v>
      </c>
      <c r="P1425" s="86">
        <v>0</v>
      </c>
      <c r="Q1425" s="86">
        <v>0</v>
      </c>
      <c r="R1425" s="279">
        <f t="shared" si="73"/>
        <v>0</v>
      </c>
      <c r="S1425" s="529"/>
      <c r="T1425" s="529"/>
      <c r="U1425" s="529"/>
      <c r="V1425" s="529"/>
      <c r="W1425" s="529"/>
      <c r="X1425" s="529"/>
      <c r="Y1425" s="279"/>
      <c r="Z1425" s="279"/>
      <c r="AA1425" s="279"/>
      <c r="AB1425" s="279"/>
      <c r="AC1425" s="279"/>
      <c r="AD1425" s="279"/>
      <c r="AE1425" s="18"/>
      <c r="AF1425"/>
      <c r="AG1425"/>
      <c r="AH1425"/>
      <c r="AI1425"/>
      <c r="AJ1425"/>
      <c r="AK1425"/>
      <c r="AL1425"/>
      <c r="AM1425"/>
      <c r="AN1425"/>
      <c r="AO1425"/>
      <c r="AP1425"/>
      <c r="AQ1425"/>
      <c r="AR1425"/>
      <c r="AS1425"/>
      <c r="AT1425"/>
      <c r="AU1425"/>
      <c r="AV1425"/>
      <c r="AW1425"/>
      <c r="AX1425"/>
      <c r="AY1425"/>
      <c r="AZ1425"/>
      <c r="BA1425"/>
      <c r="BB1425"/>
    </row>
    <row r="1426" spans="1:54" s="475" customFormat="1" ht="15" hidden="1" customHeight="1" thickBot="1">
      <c r="A1426" s="86"/>
      <c r="B1426" s="650" t="s">
        <v>822</v>
      </c>
      <c r="C1426" s="650"/>
      <c r="D1426" s="635" t="s">
        <v>823</v>
      </c>
      <c r="E1426" s="665"/>
      <c r="F1426" s="672" t="s">
        <v>272</v>
      </c>
      <c r="G1426" s="665">
        <v>4</v>
      </c>
      <c r="H1426" s="665">
        <v>4</v>
      </c>
      <c r="I1426" s="636" t="s">
        <v>3719</v>
      </c>
      <c r="J1426" s="665">
        <v>5</v>
      </c>
      <c r="K1426" s="678" t="s">
        <v>476</v>
      </c>
      <c r="L1426" s="529" t="s">
        <v>5018</v>
      </c>
      <c r="M1426" s="86">
        <v>0</v>
      </c>
      <c r="N1426" s="86">
        <v>0</v>
      </c>
      <c r="O1426" s="86">
        <v>0</v>
      </c>
      <c r="P1426" s="86">
        <v>0</v>
      </c>
      <c r="Q1426" s="86">
        <v>0</v>
      </c>
      <c r="R1426" s="279">
        <f t="shared" si="73"/>
        <v>0</v>
      </c>
      <c r="S1426" s="529"/>
      <c r="T1426" s="529"/>
      <c r="U1426" s="529"/>
      <c r="V1426" s="529"/>
      <c r="W1426" s="529"/>
      <c r="X1426" s="529"/>
      <c r="Y1426" s="279"/>
      <c r="Z1426" s="279"/>
      <c r="AA1426" s="279"/>
      <c r="AB1426" s="279"/>
      <c r="AC1426" s="279"/>
      <c r="AD1426" s="279"/>
      <c r="AE1426" s="18"/>
      <c r="AF1426"/>
      <c r="AG1426"/>
      <c r="AH1426"/>
      <c r="AI1426"/>
      <c r="AJ1426"/>
      <c r="AK1426"/>
      <c r="AL1426"/>
      <c r="AM1426"/>
      <c r="AN1426"/>
      <c r="AO1426"/>
      <c r="AP1426"/>
      <c r="AQ1426"/>
      <c r="AR1426"/>
      <c r="AS1426"/>
      <c r="AT1426"/>
      <c r="AU1426"/>
      <c r="AV1426"/>
      <c r="AW1426"/>
      <c r="AX1426"/>
      <c r="AY1426"/>
      <c r="AZ1426"/>
      <c r="BA1426"/>
      <c r="BB1426"/>
    </row>
    <row r="1427" spans="1:54" customFormat="1" ht="15" hidden="1" customHeight="1" thickBot="1">
      <c r="A1427" s="35"/>
      <c r="B1427" s="644" t="s">
        <v>825</v>
      </c>
      <c r="C1427" s="644"/>
      <c r="D1427" s="635" t="s">
        <v>716</v>
      </c>
      <c r="E1427" s="664"/>
      <c r="F1427" s="670" t="s">
        <v>272</v>
      </c>
      <c r="G1427" s="664">
        <v>5</v>
      </c>
      <c r="H1427" s="664">
        <v>5</v>
      </c>
      <c r="I1427" s="636" t="s">
        <v>3719</v>
      </c>
      <c r="J1427" s="664">
        <v>5</v>
      </c>
      <c r="K1427" s="679" t="s">
        <v>457</v>
      </c>
      <c r="L1427" s="529" t="s">
        <v>5018</v>
      </c>
      <c r="M1427" s="35">
        <v>0</v>
      </c>
      <c r="N1427" s="35">
        <v>0</v>
      </c>
      <c r="O1427" s="35">
        <v>0</v>
      </c>
      <c r="P1427" s="35">
        <v>0</v>
      </c>
      <c r="Q1427" s="35">
        <v>0</v>
      </c>
      <c r="R1427" s="279">
        <f t="shared" si="73"/>
        <v>0</v>
      </c>
      <c r="S1427" s="529"/>
      <c r="T1427" s="529"/>
      <c r="U1427" s="529"/>
      <c r="V1427" s="529"/>
      <c r="W1427" s="529"/>
      <c r="X1427" s="529"/>
      <c r="Y1427" s="279"/>
      <c r="Z1427" s="279"/>
      <c r="AA1427" s="279"/>
      <c r="AB1427" s="279"/>
      <c r="AC1427" s="279"/>
      <c r="AD1427" s="279"/>
      <c r="AE1427" s="18"/>
    </row>
    <row r="1428" spans="1:54" s="475" customFormat="1" ht="15" hidden="1" customHeight="1" thickBot="1">
      <c r="A1428" s="21"/>
      <c r="B1428" s="642" t="s">
        <v>826</v>
      </c>
      <c r="C1428" s="642"/>
      <c r="D1428" s="635" t="s">
        <v>827</v>
      </c>
      <c r="E1428" s="663"/>
      <c r="F1428" s="668" t="s">
        <v>272</v>
      </c>
      <c r="G1428" s="663">
        <v>7</v>
      </c>
      <c r="H1428" s="663">
        <v>6</v>
      </c>
      <c r="I1428" s="636" t="s">
        <v>3719</v>
      </c>
      <c r="J1428" s="663">
        <v>5</v>
      </c>
      <c r="K1428" s="676" t="s">
        <v>457</v>
      </c>
      <c r="L1428" s="529" t="s">
        <v>5018</v>
      </c>
      <c r="M1428" s="86">
        <v>0</v>
      </c>
      <c r="N1428" s="86">
        <v>0</v>
      </c>
      <c r="O1428" s="86">
        <v>0</v>
      </c>
      <c r="P1428" s="86">
        <v>0</v>
      </c>
      <c r="Q1428" s="86">
        <v>0</v>
      </c>
      <c r="R1428" s="279">
        <f t="shared" si="73"/>
        <v>0</v>
      </c>
      <c r="S1428" s="529"/>
      <c r="T1428" s="529"/>
      <c r="U1428" s="529"/>
      <c r="V1428" s="529"/>
      <c r="W1428" s="529"/>
      <c r="X1428" s="529"/>
      <c r="Y1428" s="279"/>
      <c r="Z1428" s="279"/>
      <c r="AA1428" s="279"/>
      <c r="AB1428" s="279"/>
      <c r="AC1428" s="279"/>
      <c r="AD1428" s="279"/>
      <c r="AE1428" s="18"/>
      <c r="AF1428"/>
      <c r="AG1428"/>
      <c r="AH1428"/>
      <c r="AI1428"/>
      <c r="AJ1428"/>
      <c r="AK1428"/>
      <c r="AL1428"/>
      <c r="AM1428"/>
      <c r="AN1428"/>
      <c r="AO1428"/>
      <c r="AP1428"/>
      <c r="AQ1428"/>
      <c r="AR1428"/>
      <c r="AS1428"/>
      <c r="AT1428"/>
      <c r="AU1428"/>
      <c r="AV1428"/>
      <c r="AW1428"/>
      <c r="AX1428"/>
      <c r="AY1428"/>
      <c r="AZ1428"/>
      <c r="BA1428"/>
      <c r="BB1428"/>
    </row>
    <row r="1429" spans="1:54" s="475" customFormat="1" ht="15" hidden="1" customHeight="1" thickBot="1">
      <c r="A1429" s="18"/>
      <c r="B1429" s="642" t="s">
        <v>829</v>
      </c>
      <c r="C1429" s="642"/>
      <c r="D1429" s="635" t="s">
        <v>830</v>
      </c>
      <c r="E1429" s="663"/>
      <c r="F1429" s="668" t="s">
        <v>272</v>
      </c>
      <c r="G1429" s="663">
        <v>5</v>
      </c>
      <c r="H1429" s="663">
        <v>5</v>
      </c>
      <c r="I1429" s="636" t="s">
        <v>3719</v>
      </c>
      <c r="J1429" s="663">
        <v>6</v>
      </c>
      <c r="K1429" s="676" t="s">
        <v>457</v>
      </c>
      <c r="L1429" s="529" t="s">
        <v>5018</v>
      </c>
      <c r="M1429" s="86">
        <v>0</v>
      </c>
      <c r="N1429" s="86">
        <v>0</v>
      </c>
      <c r="O1429" s="86">
        <v>0</v>
      </c>
      <c r="P1429" s="86">
        <v>0</v>
      </c>
      <c r="Q1429" s="86">
        <v>0</v>
      </c>
      <c r="R1429" s="279">
        <f t="shared" si="73"/>
        <v>0</v>
      </c>
      <c r="S1429" s="529"/>
      <c r="T1429" s="529"/>
      <c r="U1429" s="529"/>
      <c r="V1429" s="529"/>
      <c r="W1429" s="529"/>
      <c r="X1429" s="529"/>
      <c r="Y1429" s="279"/>
      <c r="Z1429" s="279"/>
      <c r="AA1429" s="279"/>
      <c r="AB1429" s="279"/>
      <c r="AC1429" s="279"/>
      <c r="AD1429" s="279"/>
      <c r="AE1429" s="18"/>
      <c r="AF1429"/>
      <c r="AG1429"/>
      <c r="AH1429"/>
      <c r="AI1429"/>
      <c r="AJ1429"/>
      <c r="AK1429"/>
      <c r="AL1429"/>
      <c r="AM1429"/>
      <c r="AN1429"/>
      <c r="AO1429"/>
      <c r="AP1429"/>
      <c r="AQ1429"/>
      <c r="AR1429"/>
      <c r="AS1429"/>
      <c r="AT1429"/>
      <c r="AU1429"/>
      <c r="AV1429"/>
      <c r="AW1429"/>
      <c r="AX1429"/>
      <c r="AY1429"/>
      <c r="AZ1429"/>
      <c r="BA1429"/>
      <c r="BB1429"/>
    </row>
    <row r="1430" spans="1:54" customFormat="1" ht="15" hidden="1" customHeight="1" thickBot="1">
      <c r="A1430" s="86"/>
      <c r="B1430" s="646" t="s">
        <v>832</v>
      </c>
      <c r="C1430" s="646"/>
      <c r="D1430" s="635" t="s">
        <v>833</v>
      </c>
      <c r="E1430" s="665"/>
      <c r="F1430" s="672" t="s">
        <v>272</v>
      </c>
      <c r="G1430" s="665">
        <v>4</v>
      </c>
      <c r="H1430" s="665">
        <v>4</v>
      </c>
      <c r="I1430" s="636" t="s">
        <v>3719</v>
      </c>
      <c r="J1430" s="665">
        <v>6</v>
      </c>
      <c r="K1430" s="678" t="s">
        <v>476</v>
      </c>
      <c r="L1430" s="529" t="s">
        <v>5018</v>
      </c>
      <c r="M1430" s="86">
        <v>0</v>
      </c>
      <c r="N1430" s="86">
        <v>0</v>
      </c>
      <c r="O1430" s="86">
        <v>0</v>
      </c>
      <c r="P1430" s="86">
        <v>0</v>
      </c>
      <c r="Q1430" s="86">
        <v>0</v>
      </c>
      <c r="R1430" s="279">
        <f t="shared" si="73"/>
        <v>0</v>
      </c>
      <c r="S1430" s="529"/>
      <c r="T1430" s="529"/>
      <c r="U1430" s="529"/>
      <c r="V1430" s="529"/>
      <c r="W1430" s="529"/>
      <c r="X1430" s="529"/>
      <c r="Y1430" s="279"/>
      <c r="Z1430" s="279"/>
      <c r="AA1430" s="279"/>
      <c r="AB1430" s="279"/>
      <c r="AC1430" s="279"/>
      <c r="AD1430" s="279"/>
      <c r="AE1430" s="18"/>
    </row>
    <row r="1431" spans="1:54" customFormat="1" ht="15" customHeight="1" thickBot="1">
      <c r="A1431" s="18"/>
      <c r="B1431" s="642" t="s">
        <v>834</v>
      </c>
      <c r="C1431" s="642"/>
      <c r="D1431" s="635" t="s">
        <v>835</v>
      </c>
      <c r="E1431" s="663"/>
      <c r="F1431" s="668" t="s">
        <v>272</v>
      </c>
      <c r="G1431" s="663">
        <v>5</v>
      </c>
      <c r="H1431" s="663">
        <v>5</v>
      </c>
      <c r="I1431" s="636" t="s">
        <v>3719</v>
      </c>
      <c r="J1431" s="663">
        <v>6</v>
      </c>
      <c r="K1431" s="680" t="s">
        <v>499</v>
      </c>
      <c r="L1431" s="611" t="s">
        <v>5018</v>
      </c>
      <c r="M1431" s="86">
        <v>0</v>
      </c>
      <c r="N1431" s="86">
        <v>0</v>
      </c>
      <c r="O1431" s="86">
        <v>0</v>
      </c>
      <c r="P1431" s="86">
        <v>0</v>
      </c>
      <c r="Q1431" s="86">
        <v>0</v>
      </c>
      <c r="R1431" s="279">
        <f t="shared" si="73"/>
        <v>0</v>
      </c>
      <c r="S1431" s="611"/>
      <c r="T1431" s="611"/>
      <c r="U1431" s="611"/>
      <c r="V1431" s="611"/>
      <c r="W1431" s="611"/>
      <c r="X1431" s="611"/>
      <c r="Y1431" s="279"/>
      <c r="Z1431" s="279"/>
      <c r="AA1431" s="279"/>
      <c r="AB1431" s="279"/>
      <c r="AC1431" s="279"/>
      <c r="AD1431" s="279"/>
      <c r="AE1431" s="18"/>
    </row>
    <row r="1432" spans="1:54" s="475" customFormat="1" ht="15" hidden="1" customHeight="1" thickBot="1">
      <c r="A1432" s="18"/>
      <c r="B1432" s="642" t="s">
        <v>838</v>
      </c>
      <c r="C1432" s="642"/>
      <c r="D1432" s="635" t="s">
        <v>839</v>
      </c>
      <c r="E1432" s="663"/>
      <c r="F1432" s="668" t="s">
        <v>272</v>
      </c>
      <c r="G1432" s="663">
        <v>4</v>
      </c>
      <c r="H1432" s="663">
        <v>5</v>
      </c>
      <c r="I1432" s="636" t="s">
        <v>3719</v>
      </c>
      <c r="J1432" s="663">
        <v>6</v>
      </c>
      <c r="K1432" s="678" t="s">
        <v>476</v>
      </c>
      <c r="L1432" s="529" t="s">
        <v>5018</v>
      </c>
      <c r="M1432" s="86">
        <v>0</v>
      </c>
      <c r="N1432" s="86">
        <v>0</v>
      </c>
      <c r="O1432" s="86">
        <v>0</v>
      </c>
      <c r="P1432" s="86">
        <v>0</v>
      </c>
      <c r="Q1432" s="86">
        <v>0</v>
      </c>
      <c r="R1432" s="279">
        <f t="shared" si="73"/>
        <v>0</v>
      </c>
      <c r="S1432" s="529"/>
      <c r="T1432" s="529"/>
      <c r="U1432" s="529"/>
      <c r="V1432" s="529"/>
      <c r="W1432" s="529"/>
      <c r="X1432" s="529"/>
      <c r="Y1432" s="279"/>
      <c r="Z1432" s="279"/>
      <c r="AA1432" s="279"/>
      <c r="AB1432" s="279"/>
      <c r="AC1432" s="279"/>
      <c r="AD1432" s="279"/>
      <c r="AE1432" s="18"/>
      <c r="AF1432"/>
      <c r="AG1432"/>
      <c r="AH1432"/>
      <c r="AI1432"/>
      <c r="AJ1432"/>
      <c r="AK1432"/>
      <c r="AL1432"/>
      <c r="AM1432"/>
      <c r="AN1432"/>
      <c r="AO1432"/>
      <c r="AP1432"/>
      <c r="AQ1432"/>
      <c r="AR1432"/>
      <c r="AS1432"/>
      <c r="AT1432"/>
      <c r="AU1432"/>
      <c r="AV1432"/>
      <c r="AW1432"/>
      <c r="AX1432"/>
      <c r="AY1432"/>
      <c r="AZ1432"/>
      <c r="BA1432"/>
      <c r="BB1432"/>
    </row>
    <row r="1433" spans="1:54" customFormat="1" ht="15" hidden="1" customHeight="1" thickBot="1">
      <c r="A1433" s="21"/>
      <c r="B1433" s="642" t="s">
        <v>840</v>
      </c>
      <c r="C1433" s="642"/>
      <c r="D1433" s="635" t="s">
        <v>841</v>
      </c>
      <c r="E1433" s="663"/>
      <c r="F1433" s="668" t="s">
        <v>272</v>
      </c>
      <c r="G1433" s="663">
        <v>5</v>
      </c>
      <c r="H1433" s="663">
        <v>4</v>
      </c>
      <c r="I1433" s="636" t="s">
        <v>3719</v>
      </c>
      <c r="J1433" s="663">
        <v>6</v>
      </c>
      <c r="K1433" s="676" t="s">
        <v>457</v>
      </c>
      <c r="L1433" s="529" t="s">
        <v>5018</v>
      </c>
      <c r="M1433" s="86">
        <v>0</v>
      </c>
      <c r="N1433" s="86">
        <v>0</v>
      </c>
      <c r="O1433" s="86">
        <v>0</v>
      </c>
      <c r="P1433" s="86">
        <v>0</v>
      </c>
      <c r="Q1433" s="86">
        <v>0</v>
      </c>
      <c r="R1433" s="279">
        <f t="shared" si="73"/>
        <v>0</v>
      </c>
      <c r="S1433" s="529"/>
      <c r="T1433" s="529"/>
      <c r="U1433" s="529"/>
      <c r="V1433" s="529"/>
      <c r="W1433" s="529"/>
      <c r="X1433" s="529"/>
      <c r="Y1433" s="279"/>
      <c r="Z1433" s="279"/>
      <c r="AA1433" s="279"/>
      <c r="AB1433" s="279"/>
      <c r="AC1433" s="279"/>
      <c r="AD1433" s="279"/>
      <c r="AE1433" s="18"/>
    </row>
    <row r="1434" spans="1:54" s="475" customFormat="1" ht="15" hidden="1" customHeight="1" thickBot="1">
      <c r="A1434" s="21"/>
      <c r="B1434" s="642" t="s">
        <v>842</v>
      </c>
      <c r="C1434" s="642"/>
      <c r="D1434" s="635" t="s">
        <v>843</v>
      </c>
      <c r="E1434" s="663"/>
      <c r="F1434" s="668" t="s">
        <v>272</v>
      </c>
      <c r="G1434" s="663">
        <v>4</v>
      </c>
      <c r="H1434" s="663">
        <v>2</v>
      </c>
      <c r="I1434" s="636" t="s">
        <v>3719</v>
      </c>
      <c r="J1434" s="663">
        <v>6</v>
      </c>
      <c r="K1434" s="678" t="s">
        <v>476</v>
      </c>
      <c r="L1434" s="529" t="s">
        <v>5018</v>
      </c>
      <c r="M1434" s="25">
        <v>0</v>
      </c>
      <c r="N1434" s="86">
        <v>0</v>
      </c>
      <c r="O1434" s="86">
        <v>0</v>
      </c>
      <c r="P1434" s="86">
        <v>0</v>
      </c>
      <c r="Q1434" s="86">
        <v>0</v>
      </c>
      <c r="R1434" s="279">
        <f t="shared" si="73"/>
        <v>0</v>
      </c>
      <c r="S1434" s="529"/>
      <c r="T1434" s="529"/>
      <c r="U1434" s="529"/>
      <c r="V1434" s="529"/>
      <c r="W1434" s="529"/>
      <c r="X1434" s="529"/>
      <c r="Y1434" s="279"/>
      <c r="Z1434" s="279"/>
      <c r="AA1434" s="279"/>
      <c r="AB1434" s="279"/>
      <c r="AC1434" s="279"/>
      <c r="AD1434" s="279"/>
      <c r="AE1434" s="18"/>
      <c r="AF1434"/>
      <c r="AG1434"/>
      <c r="AH1434"/>
      <c r="AI1434"/>
      <c r="AJ1434"/>
      <c r="AK1434"/>
      <c r="AL1434"/>
      <c r="AM1434"/>
      <c r="AN1434"/>
      <c r="AO1434"/>
      <c r="AP1434"/>
      <c r="AQ1434"/>
      <c r="AR1434"/>
      <c r="AS1434"/>
      <c r="AT1434"/>
      <c r="AU1434"/>
      <c r="AV1434"/>
      <c r="AW1434"/>
      <c r="AX1434"/>
      <c r="AY1434"/>
      <c r="AZ1434"/>
      <c r="BA1434"/>
      <c r="BB1434"/>
    </row>
    <row r="1435" spans="1:54" s="475" customFormat="1" ht="15" hidden="1" customHeight="1" thickBot="1">
      <c r="A1435" s="21"/>
      <c r="B1435" s="642" t="s">
        <v>846</v>
      </c>
      <c r="C1435" s="642"/>
      <c r="D1435" s="635" t="s">
        <v>352</v>
      </c>
      <c r="E1435" s="663"/>
      <c r="F1435" s="668" t="s">
        <v>272</v>
      </c>
      <c r="G1435" s="663">
        <v>4</v>
      </c>
      <c r="H1435" s="663">
        <v>5</v>
      </c>
      <c r="I1435" s="636" t="s">
        <v>3719</v>
      </c>
      <c r="J1435" s="663">
        <v>6</v>
      </c>
      <c r="K1435" s="676" t="s">
        <v>457</v>
      </c>
      <c r="L1435" s="529" t="s">
        <v>5018</v>
      </c>
      <c r="M1435" s="86">
        <v>0</v>
      </c>
      <c r="N1435" s="86">
        <v>0</v>
      </c>
      <c r="O1435" s="86">
        <v>0</v>
      </c>
      <c r="P1435" s="86">
        <v>0</v>
      </c>
      <c r="Q1435" s="86">
        <v>0</v>
      </c>
      <c r="R1435" s="279">
        <f t="shared" si="73"/>
        <v>0</v>
      </c>
      <c r="S1435" s="529"/>
      <c r="T1435" s="529"/>
      <c r="U1435" s="529"/>
      <c r="V1435" s="529"/>
      <c r="W1435" s="529"/>
      <c r="X1435" s="529"/>
      <c r="Y1435" s="279"/>
      <c r="Z1435" s="279"/>
      <c r="AA1435" s="279"/>
      <c r="AB1435" s="279"/>
      <c r="AC1435" s="279"/>
      <c r="AD1435" s="279"/>
      <c r="AE1435" s="18"/>
      <c r="AF1435"/>
      <c r="AG1435"/>
      <c r="AH1435"/>
      <c r="AI1435"/>
      <c r="AJ1435"/>
      <c r="AK1435"/>
      <c r="AL1435"/>
      <c r="AM1435"/>
      <c r="AN1435"/>
      <c r="AO1435"/>
      <c r="AP1435"/>
      <c r="AQ1435"/>
      <c r="AR1435"/>
      <c r="AS1435"/>
      <c r="AT1435"/>
      <c r="AU1435"/>
      <c r="AV1435"/>
      <c r="AW1435"/>
      <c r="AX1435"/>
      <c r="AY1435"/>
      <c r="AZ1435"/>
      <c r="BA1435"/>
      <c r="BB1435"/>
    </row>
    <row r="1436" spans="1:54" s="475" customFormat="1" ht="15" hidden="1" customHeight="1" thickBot="1">
      <c r="A1436" s="21"/>
      <c r="B1436" s="642" t="s">
        <v>849</v>
      </c>
      <c r="C1436" s="642"/>
      <c r="D1436" s="635" t="s">
        <v>716</v>
      </c>
      <c r="E1436" s="663"/>
      <c r="F1436" s="668" t="s">
        <v>272</v>
      </c>
      <c r="G1436" s="663">
        <v>7</v>
      </c>
      <c r="H1436" s="663">
        <v>5</v>
      </c>
      <c r="I1436" s="636" t="s">
        <v>3719</v>
      </c>
      <c r="J1436" s="663">
        <v>7</v>
      </c>
      <c r="K1436" s="678" t="s">
        <v>476</v>
      </c>
      <c r="L1436" s="529" t="s">
        <v>5018</v>
      </c>
      <c r="M1436" s="86">
        <v>0</v>
      </c>
      <c r="N1436" s="86">
        <v>0</v>
      </c>
      <c r="O1436" s="86">
        <v>0</v>
      </c>
      <c r="P1436" s="86">
        <v>0</v>
      </c>
      <c r="Q1436" s="86">
        <v>0</v>
      </c>
      <c r="R1436" s="279">
        <f t="shared" si="73"/>
        <v>0</v>
      </c>
      <c r="S1436" s="529"/>
      <c r="T1436" s="529"/>
      <c r="U1436" s="529"/>
      <c r="V1436" s="529"/>
      <c r="W1436" s="529"/>
      <c r="X1436" s="529"/>
      <c r="Y1436" s="279"/>
      <c r="Z1436" s="279"/>
      <c r="AA1436" s="279"/>
      <c r="AB1436" s="279"/>
      <c r="AC1436" s="279"/>
      <c r="AD1436" s="279"/>
      <c r="AE1436" s="18"/>
      <c r="AF1436"/>
      <c r="AG1436"/>
      <c r="AH1436"/>
      <c r="AI1436"/>
      <c r="AJ1436"/>
      <c r="AK1436"/>
      <c r="AL1436"/>
      <c r="AM1436"/>
      <c r="AN1436"/>
      <c r="AO1436"/>
      <c r="AP1436"/>
      <c r="AQ1436"/>
      <c r="AR1436"/>
      <c r="AS1436"/>
      <c r="AT1436"/>
      <c r="AU1436"/>
      <c r="AV1436"/>
      <c r="AW1436"/>
      <c r="AX1436"/>
      <c r="AY1436"/>
      <c r="AZ1436"/>
      <c r="BA1436"/>
      <c r="BB1436"/>
    </row>
    <row r="1437" spans="1:54" s="475" customFormat="1" ht="15" customHeight="1" thickBot="1">
      <c r="A1437" s="21"/>
      <c r="B1437" s="642" t="s">
        <v>852</v>
      </c>
      <c r="C1437" s="642"/>
      <c r="D1437" s="635" t="s">
        <v>853</v>
      </c>
      <c r="E1437" s="663"/>
      <c r="F1437" s="668" t="s">
        <v>272</v>
      </c>
      <c r="G1437" s="663">
        <v>8</v>
      </c>
      <c r="H1437" s="663">
        <v>8</v>
      </c>
      <c r="I1437" s="636" t="s">
        <v>3719</v>
      </c>
      <c r="J1437" s="663">
        <v>8</v>
      </c>
      <c r="K1437" s="680" t="s">
        <v>499</v>
      </c>
      <c r="L1437" s="611" t="s">
        <v>5018</v>
      </c>
      <c r="M1437" s="86">
        <v>0</v>
      </c>
      <c r="N1437" s="86">
        <v>0</v>
      </c>
      <c r="O1437" s="86">
        <v>0</v>
      </c>
      <c r="P1437" s="86">
        <v>0</v>
      </c>
      <c r="Q1437" s="86">
        <v>0</v>
      </c>
      <c r="R1437" s="279">
        <f t="shared" si="73"/>
        <v>0</v>
      </c>
      <c r="S1437" s="611"/>
      <c r="T1437" s="611"/>
      <c r="U1437" s="611"/>
      <c r="V1437" s="611"/>
      <c r="W1437" s="611"/>
      <c r="X1437" s="611"/>
      <c r="Y1437" s="279"/>
      <c r="Z1437" s="279"/>
      <c r="AA1437" s="279"/>
      <c r="AB1437" s="279"/>
      <c r="AC1437" s="279"/>
      <c r="AD1437" s="279"/>
      <c r="AE1437" s="18"/>
      <c r="AF1437"/>
      <c r="AG1437"/>
      <c r="AH1437"/>
      <c r="AI1437"/>
      <c r="AJ1437"/>
      <c r="AK1437"/>
      <c r="AL1437"/>
      <c r="AM1437"/>
      <c r="AN1437"/>
      <c r="AO1437"/>
      <c r="AP1437"/>
      <c r="AQ1437"/>
      <c r="AR1437"/>
      <c r="AS1437"/>
      <c r="AT1437"/>
      <c r="AU1437"/>
      <c r="AV1437"/>
      <c r="AW1437"/>
      <c r="AX1437"/>
      <c r="AY1437"/>
      <c r="AZ1437"/>
      <c r="BA1437"/>
      <c r="BB1437"/>
    </row>
    <row r="1438" spans="1:54" s="475" customFormat="1" ht="15" customHeight="1" thickBot="1">
      <c r="A1438" s="21"/>
      <c r="B1438" s="480" t="s">
        <v>7216</v>
      </c>
      <c r="C1438" s="645"/>
      <c r="D1438" s="635" t="s">
        <v>859</v>
      </c>
      <c r="E1438" s="663"/>
      <c r="F1438" s="668" t="s">
        <v>272</v>
      </c>
      <c r="G1438" s="663">
        <v>12</v>
      </c>
      <c r="H1438" s="663">
        <v>12</v>
      </c>
      <c r="I1438" s="636" t="s">
        <v>3719</v>
      </c>
      <c r="J1438" s="663">
        <v>10</v>
      </c>
      <c r="K1438" s="680" t="s">
        <v>499</v>
      </c>
      <c r="L1438" s="611" t="s">
        <v>7211</v>
      </c>
      <c r="M1438" s="311">
        <v>0</v>
      </c>
      <c r="N1438" s="86">
        <v>0</v>
      </c>
      <c r="O1438" s="86">
        <v>0</v>
      </c>
      <c r="P1438" s="86">
        <v>0</v>
      </c>
      <c r="Q1438" s="86">
        <v>0</v>
      </c>
      <c r="R1438" s="279">
        <f t="shared" si="73"/>
        <v>0</v>
      </c>
      <c r="S1438" s="611"/>
      <c r="T1438" s="611"/>
      <c r="U1438" s="611"/>
      <c r="V1438" s="611"/>
      <c r="W1438" s="611"/>
      <c r="X1438" s="611"/>
      <c r="Y1438" s="279"/>
      <c r="Z1438" s="279"/>
      <c r="AA1438" s="279"/>
      <c r="AB1438" s="279"/>
      <c r="AC1438" s="279"/>
      <c r="AD1438" s="279"/>
      <c r="AE1438" s="18"/>
      <c r="AF1438"/>
      <c r="AG1438"/>
      <c r="AH1438"/>
      <c r="AI1438"/>
      <c r="AJ1438"/>
      <c r="AK1438"/>
      <c r="AL1438"/>
      <c r="AM1438"/>
      <c r="AN1438"/>
      <c r="AO1438"/>
      <c r="AP1438"/>
      <c r="AQ1438"/>
      <c r="AR1438"/>
      <c r="AS1438"/>
      <c r="AT1438"/>
      <c r="AU1438"/>
      <c r="AV1438"/>
      <c r="AW1438"/>
      <c r="AX1438"/>
      <c r="AY1438"/>
      <c r="AZ1438"/>
      <c r="BA1438"/>
      <c r="BB1438"/>
    </row>
    <row r="1439" spans="1:54" s="475" customFormat="1" ht="15" customHeight="1" thickBot="1">
      <c r="A1439" s="21"/>
      <c r="B1439" s="642" t="s">
        <v>82</v>
      </c>
      <c r="C1439" s="642"/>
      <c r="D1439" s="635" t="s">
        <v>860</v>
      </c>
      <c r="E1439" s="663"/>
      <c r="F1439" s="668" t="s">
        <v>272</v>
      </c>
      <c r="G1439" s="663">
        <v>8</v>
      </c>
      <c r="H1439" s="663">
        <v>8</v>
      </c>
      <c r="I1439" s="636" t="s">
        <v>3719</v>
      </c>
      <c r="J1439" s="663">
        <v>10</v>
      </c>
      <c r="K1439" s="681" t="s">
        <v>493</v>
      </c>
      <c r="L1439" s="529" t="s">
        <v>5018</v>
      </c>
      <c r="M1439" s="86">
        <v>0</v>
      </c>
      <c r="N1439" s="86">
        <v>0</v>
      </c>
      <c r="O1439" s="86">
        <v>0</v>
      </c>
      <c r="P1439" s="86">
        <v>0</v>
      </c>
      <c r="Q1439" s="86">
        <v>0</v>
      </c>
      <c r="R1439" s="279">
        <f t="shared" si="73"/>
        <v>0</v>
      </c>
      <c r="S1439" s="529"/>
      <c r="T1439" s="529"/>
      <c r="U1439" s="529"/>
      <c r="V1439" s="529"/>
      <c r="W1439" s="529"/>
      <c r="X1439" s="529"/>
      <c r="Y1439" s="279"/>
      <c r="Z1439" s="279"/>
      <c r="AA1439" s="279"/>
      <c r="AB1439" s="279"/>
      <c r="AC1439" s="279"/>
      <c r="AD1439" s="279"/>
      <c r="AE1439" s="18"/>
      <c r="AF1439"/>
      <c r="AG1439"/>
      <c r="AH1439"/>
      <c r="AI1439"/>
      <c r="AJ1439"/>
      <c r="AK1439"/>
      <c r="AL1439"/>
      <c r="AM1439"/>
      <c r="AN1439"/>
      <c r="AO1439"/>
      <c r="AP1439"/>
      <c r="AQ1439"/>
      <c r="AR1439"/>
      <c r="AS1439"/>
      <c r="AT1439"/>
      <c r="AU1439"/>
      <c r="AV1439"/>
      <c r="AW1439"/>
      <c r="AX1439"/>
      <c r="AY1439"/>
      <c r="AZ1439"/>
      <c r="BA1439"/>
      <c r="BB1439"/>
    </row>
    <row r="1440" spans="1:54" s="475" customFormat="1" ht="15" customHeight="1" thickBot="1">
      <c r="A1440" s="21"/>
      <c r="B1440" s="649" t="s">
        <v>2959</v>
      </c>
      <c r="C1440" s="649"/>
      <c r="D1440" s="635" t="s">
        <v>861</v>
      </c>
      <c r="E1440" s="663"/>
      <c r="F1440" s="668" t="s">
        <v>272</v>
      </c>
      <c r="G1440" s="663">
        <v>8</v>
      </c>
      <c r="H1440" s="663">
        <v>8</v>
      </c>
      <c r="I1440" s="636" t="s">
        <v>3719</v>
      </c>
      <c r="J1440" s="663">
        <v>12</v>
      </c>
      <c r="K1440" s="681" t="s">
        <v>493</v>
      </c>
      <c r="L1440" s="529" t="s">
        <v>4826</v>
      </c>
      <c r="M1440" s="86">
        <v>0</v>
      </c>
      <c r="N1440" s="86">
        <v>0</v>
      </c>
      <c r="O1440" s="86">
        <v>0</v>
      </c>
      <c r="P1440" s="86">
        <v>0</v>
      </c>
      <c r="Q1440" s="311">
        <v>0</v>
      </c>
      <c r="R1440" s="279">
        <f t="shared" si="73"/>
        <v>0</v>
      </c>
      <c r="S1440" s="529"/>
      <c r="T1440" s="529"/>
      <c r="U1440" s="529"/>
      <c r="V1440" s="529"/>
      <c r="W1440" s="529"/>
      <c r="X1440" s="529"/>
      <c r="Y1440" s="279"/>
      <c r="Z1440" s="279"/>
      <c r="AA1440" s="279"/>
      <c r="AB1440" s="279"/>
      <c r="AC1440" s="279"/>
      <c r="AD1440" s="279"/>
      <c r="AE1440" s="18"/>
      <c r="AF1440"/>
      <c r="AG1440"/>
      <c r="AH1440"/>
      <c r="AI1440"/>
      <c r="AJ1440"/>
      <c r="AK1440"/>
      <c r="AL1440"/>
      <c r="AM1440"/>
      <c r="AN1440"/>
      <c r="AO1440"/>
      <c r="AP1440"/>
      <c r="AQ1440"/>
      <c r="AR1440"/>
      <c r="AS1440"/>
      <c r="AT1440"/>
      <c r="AU1440"/>
      <c r="AV1440"/>
      <c r="AW1440"/>
      <c r="AX1440"/>
      <c r="AY1440"/>
      <c r="AZ1440"/>
      <c r="BA1440"/>
      <c r="BB1440"/>
    </row>
    <row r="1441" spans="2:24" ht="15" hidden="1" customHeight="1"/>
    <row r="1442" spans="2:24" ht="14.15" hidden="1" customHeight="1">
      <c r="B1442" s="697" t="s">
        <v>4349</v>
      </c>
      <c r="D1442" s="696" t="s">
        <v>4350</v>
      </c>
      <c r="E1442" s="696"/>
      <c r="F1442" s="698" t="s">
        <v>253</v>
      </c>
      <c r="G1442" s="698"/>
      <c r="H1442" s="698"/>
      <c r="I1442" s="698" t="s">
        <v>254</v>
      </c>
      <c r="J1442" s="701">
        <v>1</v>
      </c>
      <c r="K1442" s="703" t="s">
        <v>457</v>
      </c>
      <c r="L1442" s="702" t="s">
        <v>4584</v>
      </c>
      <c r="M1442" s="589">
        <v>0</v>
      </c>
      <c r="N1442" s="589">
        <v>0</v>
      </c>
      <c r="O1442" s="414">
        <v>0</v>
      </c>
      <c r="P1442" s="414">
        <v>0</v>
      </c>
      <c r="Q1442" s="589">
        <v>0</v>
      </c>
      <c r="R1442" s="260">
        <f>SUBTOTAL(9,M1442:Q1442)</f>
        <v>0</v>
      </c>
      <c r="S1442" s="702"/>
      <c r="T1442" s="702"/>
      <c r="U1442" s="702"/>
      <c r="V1442" s="702"/>
      <c r="W1442" s="702"/>
      <c r="X1442" s="702"/>
    </row>
    <row r="1443" spans="2:24" ht="14.15" customHeight="1">
      <c r="B1443" s="697" t="s">
        <v>4570</v>
      </c>
      <c r="D1443" s="696" t="s">
        <v>4348</v>
      </c>
      <c r="E1443" s="696"/>
      <c r="F1443" s="698" t="s">
        <v>253</v>
      </c>
      <c r="G1443" s="698"/>
      <c r="H1443" s="698"/>
      <c r="I1443" s="698" t="s">
        <v>254</v>
      </c>
      <c r="J1443" s="698">
        <v>1</v>
      </c>
      <c r="K1443" s="703" t="s">
        <v>499</v>
      </c>
      <c r="L1443" s="702" t="s">
        <v>4568</v>
      </c>
      <c r="M1443" s="589">
        <v>0</v>
      </c>
      <c r="N1443" s="414">
        <v>1</v>
      </c>
      <c r="O1443" s="589">
        <v>0</v>
      </c>
      <c r="P1443" s="414">
        <v>1</v>
      </c>
      <c r="Q1443" s="414">
        <v>1</v>
      </c>
      <c r="R1443" s="260">
        <f t="shared" ref="R1443:R1506" si="74">SUBTOTAL(9,M1443:Q1443)</f>
        <v>3</v>
      </c>
      <c r="S1443" s="702"/>
      <c r="T1443" s="702"/>
      <c r="U1443" s="702"/>
      <c r="V1443" s="702"/>
      <c r="W1443" s="702"/>
      <c r="X1443" s="702"/>
    </row>
    <row r="1444" spans="2:24" ht="14.15" customHeight="1">
      <c r="B1444" s="697" t="s">
        <v>4351</v>
      </c>
      <c r="D1444" s="696" t="s">
        <v>4588</v>
      </c>
      <c r="E1444" s="696"/>
      <c r="F1444" s="698" t="s">
        <v>272</v>
      </c>
      <c r="G1444" s="698">
        <v>1</v>
      </c>
      <c r="H1444" s="698">
        <v>4</v>
      </c>
      <c r="I1444" s="698" t="s">
        <v>254</v>
      </c>
      <c r="J1444" s="701">
        <v>2</v>
      </c>
      <c r="K1444" s="703" t="s">
        <v>493</v>
      </c>
      <c r="L1444" s="702" t="s">
        <v>4567</v>
      </c>
      <c r="M1444" s="414">
        <v>2</v>
      </c>
      <c r="N1444" s="414">
        <v>2</v>
      </c>
      <c r="O1444" s="414">
        <v>2</v>
      </c>
      <c r="P1444" s="414">
        <v>2</v>
      </c>
      <c r="Q1444" s="414">
        <v>1</v>
      </c>
      <c r="R1444" s="260">
        <f t="shared" si="74"/>
        <v>9</v>
      </c>
      <c r="S1444" s="702"/>
      <c r="T1444" s="702"/>
      <c r="U1444" s="702"/>
      <c r="V1444" s="702"/>
      <c r="W1444" s="702"/>
      <c r="X1444" s="702"/>
    </row>
    <row r="1445" spans="2:24" ht="14.15" hidden="1" customHeight="1">
      <c r="B1445" s="697" t="s">
        <v>4609</v>
      </c>
      <c r="D1445" s="696" t="s">
        <v>4352</v>
      </c>
      <c r="E1445" s="696"/>
      <c r="F1445" s="698" t="s">
        <v>253</v>
      </c>
      <c r="G1445" s="698"/>
      <c r="H1445" s="698"/>
      <c r="I1445" s="698" t="s">
        <v>254</v>
      </c>
      <c r="J1445" s="701">
        <v>3</v>
      </c>
      <c r="K1445" s="703" t="s">
        <v>457</v>
      </c>
      <c r="L1445" s="702" t="s">
        <v>4839</v>
      </c>
      <c r="M1445" s="589">
        <v>0</v>
      </c>
      <c r="N1445" s="589">
        <v>0</v>
      </c>
      <c r="O1445" s="589">
        <v>0</v>
      </c>
      <c r="P1445" s="589">
        <v>0</v>
      </c>
      <c r="Q1445" s="589">
        <v>0</v>
      </c>
      <c r="R1445" s="260">
        <f t="shared" si="74"/>
        <v>0</v>
      </c>
      <c r="S1445" s="702"/>
      <c r="T1445" s="702"/>
      <c r="U1445" s="702"/>
      <c r="V1445" s="702"/>
      <c r="W1445" s="702"/>
      <c r="X1445" s="702"/>
    </row>
    <row r="1446" spans="2:24" ht="14.15" hidden="1" customHeight="1">
      <c r="B1446" s="697" t="s">
        <v>4353</v>
      </c>
      <c r="D1446" s="696" t="s">
        <v>4354</v>
      </c>
      <c r="E1446" s="696"/>
      <c r="F1446" s="698" t="s">
        <v>272</v>
      </c>
      <c r="G1446" s="698">
        <v>2</v>
      </c>
      <c r="H1446" s="698">
        <v>3</v>
      </c>
      <c r="I1446" s="698" t="s">
        <v>254</v>
      </c>
      <c r="J1446" s="701">
        <v>4</v>
      </c>
      <c r="K1446" s="312" t="s">
        <v>3249</v>
      </c>
      <c r="L1446" s="702" t="s">
        <v>5025</v>
      </c>
      <c r="M1446" s="414">
        <v>0</v>
      </c>
      <c r="N1446" s="589">
        <v>0</v>
      </c>
      <c r="O1446" s="414">
        <v>0</v>
      </c>
      <c r="P1446" s="414">
        <v>0</v>
      </c>
      <c r="Q1446" s="589">
        <v>0</v>
      </c>
      <c r="R1446" s="260">
        <f t="shared" si="74"/>
        <v>0</v>
      </c>
      <c r="S1446" s="702"/>
      <c r="T1446" s="702"/>
      <c r="U1446" s="702"/>
      <c r="V1446" s="702"/>
      <c r="W1446" s="702"/>
      <c r="X1446" s="702"/>
    </row>
    <row r="1447" spans="2:24" ht="14.15" customHeight="1">
      <c r="B1447" s="697" t="s">
        <v>4573</v>
      </c>
      <c r="D1447" s="696" t="s">
        <v>4358</v>
      </c>
      <c r="E1447" s="696"/>
      <c r="F1447" s="698" t="s">
        <v>272</v>
      </c>
      <c r="G1447" s="698">
        <v>5</v>
      </c>
      <c r="H1447" s="698">
        <v>5</v>
      </c>
      <c r="I1447" s="698" t="s">
        <v>254</v>
      </c>
      <c r="J1447" s="698">
        <v>5</v>
      </c>
      <c r="K1447" s="312" t="s">
        <v>3239</v>
      </c>
      <c r="L1447" s="702" t="s">
        <v>4567</v>
      </c>
      <c r="M1447" s="414">
        <v>1</v>
      </c>
      <c r="N1447" s="589">
        <v>0</v>
      </c>
      <c r="O1447" s="589">
        <v>0</v>
      </c>
      <c r="P1447" s="414">
        <v>1</v>
      </c>
      <c r="Q1447" s="589">
        <v>0</v>
      </c>
      <c r="R1447" s="260">
        <f t="shared" si="74"/>
        <v>2</v>
      </c>
      <c r="S1447" s="702"/>
      <c r="T1447" s="702"/>
      <c r="U1447" s="702"/>
      <c r="V1447" s="702"/>
      <c r="W1447" s="702"/>
      <c r="X1447" s="702"/>
    </row>
    <row r="1448" spans="2:24" ht="14.15" hidden="1" customHeight="1">
      <c r="B1448" s="697" t="s">
        <v>4817</v>
      </c>
      <c r="D1448" s="696" t="s">
        <v>4355</v>
      </c>
      <c r="E1448" s="696"/>
      <c r="F1448" s="698" t="s">
        <v>272</v>
      </c>
      <c r="G1448" s="698">
        <v>3</v>
      </c>
      <c r="H1448" s="698">
        <v>3</v>
      </c>
      <c r="I1448" s="698" t="s">
        <v>254</v>
      </c>
      <c r="J1448" s="701">
        <v>5</v>
      </c>
      <c r="K1448" s="703" t="s">
        <v>457</v>
      </c>
      <c r="L1448" s="702" t="s">
        <v>4816</v>
      </c>
      <c r="M1448" s="589">
        <v>0</v>
      </c>
      <c r="N1448" s="589">
        <v>0</v>
      </c>
      <c r="O1448" s="414">
        <v>0</v>
      </c>
      <c r="P1448" s="414">
        <v>0</v>
      </c>
      <c r="Q1448" s="414">
        <v>0</v>
      </c>
      <c r="R1448" s="260">
        <f t="shared" si="74"/>
        <v>0</v>
      </c>
      <c r="S1448" s="702"/>
      <c r="T1448" s="702"/>
      <c r="U1448" s="702"/>
      <c r="V1448" s="702"/>
      <c r="W1448" s="702"/>
      <c r="X1448" s="702"/>
    </row>
    <row r="1449" spans="2:24" ht="14.15" customHeight="1">
      <c r="B1449" s="697" t="s">
        <v>4356</v>
      </c>
      <c r="D1449" s="696" t="s">
        <v>4357</v>
      </c>
      <c r="E1449" s="696"/>
      <c r="F1449" s="698" t="s">
        <v>272</v>
      </c>
      <c r="G1449" s="698">
        <v>3</v>
      </c>
      <c r="H1449" s="698">
        <v>5</v>
      </c>
      <c r="I1449" s="698" t="s">
        <v>254</v>
      </c>
      <c r="J1449" s="698">
        <v>5</v>
      </c>
      <c r="K1449" s="312" t="s">
        <v>3256</v>
      </c>
      <c r="L1449" s="702" t="s">
        <v>4567</v>
      </c>
      <c r="M1449" s="414">
        <v>2</v>
      </c>
      <c r="N1449" s="414">
        <v>2</v>
      </c>
      <c r="O1449" s="414">
        <v>2</v>
      </c>
      <c r="P1449" s="414">
        <v>1</v>
      </c>
      <c r="Q1449" s="414">
        <v>2</v>
      </c>
      <c r="R1449" s="260">
        <f t="shared" si="74"/>
        <v>9</v>
      </c>
      <c r="S1449" s="702"/>
      <c r="T1449" s="702"/>
      <c r="U1449" s="702"/>
      <c r="V1449" s="702"/>
      <c r="W1449" s="702"/>
      <c r="X1449" s="702"/>
    </row>
    <row r="1450" spans="2:24" ht="14.15" hidden="1" customHeight="1">
      <c r="B1450" s="697" t="s">
        <v>4359</v>
      </c>
      <c r="D1450" s="696" t="s">
        <v>4360</v>
      </c>
      <c r="E1450" s="696"/>
      <c r="F1450" s="698" t="s">
        <v>253</v>
      </c>
      <c r="G1450" s="698"/>
      <c r="H1450" s="698"/>
      <c r="I1450" s="698" t="s">
        <v>254</v>
      </c>
      <c r="J1450" s="698">
        <v>6</v>
      </c>
      <c r="K1450" s="312" t="s">
        <v>3249</v>
      </c>
      <c r="L1450" s="702" t="s">
        <v>4623</v>
      </c>
      <c r="M1450" s="589">
        <v>0</v>
      </c>
      <c r="N1450" s="414">
        <v>0</v>
      </c>
      <c r="O1450" s="414">
        <v>0</v>
      </c>
      <c r="P1450" s="414">
        <v>0</v>
      </c>
      <c r="Q1450" s="414">
        <v>0</v>
      </c>
      <c r="R1450" s="260">
        <f t="shared" si="74"/>
        <v>0</v>
      </c>
      <c r="S1450" s="702"/>
      <c r="T1450" s="702"/>
      <c r="U1450" s="702"/>
      <c r="V1450" s="702"/>
      <c r="W1450" s="702"/>
      <c r="X1450" s="702"/>
    </row>
    <row r="1451" spans="2:24" ht="14.15" hidden="1" customHeight="1">
      <c r="B1451" s="697" t="s">
        <v>5039</v>
      </c>
      <c r="D1451" s="696" t="s">
        <v>4361</v>
      </c>
      <c r="E1451" s="696"/>
      <c r="F1451" s="698" t="s">
        <v>253</v>
      </c>
      <c r="G1451" s="698"/>
      <c r="H1451" s="698"/>
      <c r="I1451" s="698" t="s">
        <v>254</v>
      </c>
      <c r="J1451" s="698">
        <v>7</v>
      </c>
      <c r="K1451" s="312" t="s">
        <v>3249</v>
      </c>
      <c r="L1451" s="702" t="s">
        <v>4567</v>
      </c>
      <c r="M1451" s="589">
        <v>0</v>
      </c>
      <c r="N1451" s="414">
        <v>0</v>
      </c>
      <c r="O1451" s="589">
        <v>0</v>
      </c>
      <c r="P1451" s="414">
        <v>0</v>
      </c>
      <c r="Q1451" s="414">
        <v>0</v>
      </c>
      <c r="R1451" s="260">
        <f t="shared" si="74"/>
        <v>0</v>
      </c>
      <c r="S1451" s="702"/>
      <c r="T1451" s="702"/>
      <c r="U1451" s="702"/>
      <c r="V1451" s="702"/>
      <c r="W1451" s="702"/>
      <c r="X1451" s="702"/>
    </row>
    <row r="1452" spans="2:24" ht="14.15" customHeight="1">
      <c r="B1452" s="697" t="s">
        <v>4583</v>
      </c>
      <c r="D1452" s="696" t="s">
        <v>4379</v>
      </c>
      <c r="E1452" s="696"/>
      <c r="F1452" s="698" t="s">
        <v>253</v>
      </c>
      <c r="G1452" s="698"/>
      <c r="H1452" s="698"/>
      <c r="I1452" s="309" t="s">
        <v>3281</v>
      </c>
      <c r="J1452" s="698">
        <v>1</v>
      </c>
      <c r="K1452" s="312" t="s">
        <v>3239</v>
      </c>
      <c r="L1452" s="702" t="s">
        <v>4567</v>
      </c>
      <c r="M1452" s="589">
        <v>0</v>
      </c>
      <c r="N1452" s="414">
        <v>1</v>
      </c>
      <c r="O1452" s="414">
        <v>1</v>
      </c>
      <c r="P1452" s="414">
        <v>1</v>
      </c>
      <c r="Q1452" s="414">
        <v>1</v>
      </c>
      <c r="R1452" s="260">
        <f t="shared" si="74"/>
        <v>4</v>
      </c>
      <c r="S1452" s="702"/>
      <c r="T1452" s="702"/>
      <c r="U1452" s="702"/>
      <c r="V1452" s="702"/>
      <c r="W1452" s="702"/>
      <c r="X1452" s="702"/>
    </row>
    <row r="1453" spans="2:24" ht="14.15" hidden="1" customHeight="1">
      <c r="B1453" s="697" t="s">
        <v>4380</v>
      </c>
      <c r="D1453" s="696" t="s">
        <v>4381</v>
      </c>
      <c r="E1453" s="696"/>
      <c r="F1453" s="698" t="s">
        <v>253</v>
      </c>
      <c r="G1453" s="698"/>
      <c r="H1453" s="698"/>
      <c r="I1453" s="309" t="s">
        <v>3281</v>
      </c>
      <c r="J1453" s="698">
        <v>2</v>
      </c>
      <c r="K1453" s="703" t="s">
        <v>457</v>
      </c>
      <c r="L1453" s="702" t="s">
        <v>4598</v>
      </c>
      <c r="M1453" s="589">
        <v>0</v>
      </c>
      <c r="N1453" s="414">
        <v>0</v>
      </c>
      <c r="O1453" s="414">
        <v>0</v>
      </c>
      <c r="P1453" s="414">
        <v>0</v>
      </c>
      <c r="Q1453" s="414">
        <v>0</v>
      </c>
      <c r="R1453" s="260">
        <f t="shared" si="74"/>
        <v>0</v>
      </c>
      <c r="S1453" s="702"/>
      <c r="T1453" s="702"/>
      <c r="U1453" s="702"/>
      <c r="V1453" s="702"/>
      <c r="W1453" s="702"/>
      <c r="X1453" s="702"/>
    </row>
    <row r="1454" spans="2:24" ht="14.15" hidden="1" customHeight="1">
      <c r="B1454" s="697" t="s">
        <v>4384</v>
      </c>
      <c r="D1454" s="696" t="s">
        <v>4385</v>
      </c>
      <c r="E1454" s="696"/>
      <c r="F1454" s="698" t="s">
        <v>272</v>
      </c>
      <c r="G1454" s="698">
        <v>4</v>
      </c>
      <c r="H1454" s="698">
        <v>3</v>
      </c>
      <c r="I1454" s="309" t="s">
        <v>3281</v>
      </c>
      <c r="J1454" s="698">
        <v>3</v>
      </c>
      <c r="K1454" s="312" t="s">
        <v>3249</v>
      </c>
      <c r="L1454" s="702" t="s">
        <v>4567</v>
      </c>
      <c r="M1454" s="589">
        <v>0</v>
      </c>
      <c r="N1454" s="414">
        <v>0</v>
      </c>
      <c r="O1454" s="414">
        <v>1</v>
      </c>
      <c r="P1454" s="414">
        <v>0</v>
      </c>
      <c r="Q1454" s="414">
        <v>0</v>
      </c>
      <c r="R1454" s="260">
        <f t="shared" si="74"/>
        <v>0</v>
      </c>
      <c r="S1454" s="702"/>
      <c r="T1454" s="702"/>
      <c r="U1454" s="702"/>
      <c r="V1454" s="702"/>
      <c r="W1454" s="702"/>
      <c r="X1454" s="702"/>
    </row>
    <row r="1455" spans="2:24" ht="14.15" hidden="1" customHeight="1">
      <c r="B1455" s="697" t="s">
        <v>4382</v>
      </c>
      <c r="D1455" s="696" t="s">
        <v>4383</v>
      </c>
      <c r="E1455" s="696"/>
      <c r="F1455" s="698" t="s">
        <v>539</v>
      </c>
      <c r="G1455" s="698">
        <v>1</v>
      </c>
      <c r="H1455" s="698">
        <v>3</v>
      </c>
      <c r="I1455" s="309" t="s">
        <v>3281</v>
      </c>
      <c r="J1455" s="698">
        <v>3</v>
      </c>
      <c r="K1455" s="703" t="s">
        <v>457</v>
      </c>
      <c r="L1455" s="702" t="s">
        <v>4615</v>
      </c>
      <c r="M1455" s="589">
        <v>0</v>
      </c>
      <c r="N1455" s="414">
        <v>0</v>
      </c>
      <c r="O1455" s="414">
        <v>0</v>
      </c>
      <c r="P1455" s="414">
        <v>0</v>
      </c>
      <c r="Q1455" s="414">
        <v>0</v>
      </c>
      <c r="R1455" s="260">
        <f t="shared" si="74"/>
        <v>0</v>
      </c>
      <c r="S1455" s="702"/>
      <c r="T1455" s="702"/>
      <c r="U1455" s="702"/>
      <c r="V1455" s="702"/>
      <c r="W1455" s="702"/>
      <c r="X1455" s="702"/>
    </row>
    <row r="1456" spans="2:24" ht="14.15" hidden="1" customHeight="1">
      <c r="B1456" s="697" t="s">
        <v>4386</v>
      </c>
      <c r="D1456" s="696" t="s">
        <v>4387</v>
      </c>
      <c r="E1456" s="696"/>
      <c r="F1456" s="698" t="s">
        <v>253</v>
      </c>
      <c r="G1456" s="698"/>
      <c r="H1456" s="698"/>
      <c r="I1456" s="309" t="s">
        <v>3281</v>
      </c>
      <c r="J1456" s="698">
        <v>3</v>
      </c>
      <c r="K1456" s="703" t="s">
        <v>457</v>
      </c>
      <c r="L1456" s="702" t="s">
        <v>4641</v>
      </c>
      <c r="M1456" s="589">
        <v>0</v>
      </c>
      <c r="N1456" s="589">
        <v>0</v>
      </c>
      <c r="O1456" s="589">
        <v>0</v>
      </c>
      <c r="P1456" s="589">
        <v>0</v>
      </c>
      <c r="Q1456" s="589">
        <v>0</v>
      </c>
      <c r="R1456" s="260">
        <f t="shared" si="74"/>
        <v>0</v>
      </c>
      <c r="S1456" s="702"/>
      <c r="T1456" s="702"/>
      <c r="U1456" s="702"/>
      <c r="V1456" s="702"/>
      <c r="W1456" s="702"/>
      <c r="X1456" s="702"/>
    </row>
    <row r="1457" spans="2:24" ht="14.15" hidden="1" customHeight="1">
      <c r="B1457" s="697" t="s">
        <v>4604</v>
      </c>
      <c r="D1457" s="696" t="s">
        <v>4388</v>
      </c>
      <c r="E1457" s="696"/>
      <c r="F1457" s="698" t="s">
        <v>272</v>
      </c>
      <c r="G1457" s="698">
        <v>3</v>
      </c>
      <c r="H1457" s="698">
        <v>3</v>
      </c>
      <c r="I1457" s="309" t="s">
        <v>3281</v>
      </c>
      <c r="J1457" s="698">
        <v>4</v>
      </c>
      <c r="K1457" s="312" t="s">
        <v>3249</v>
      </c>
      <c r="L1457" s="702" t="s">
        <v>5065</v>
      </c>
      <c r="M1457" s="414">
        <v>0</v>
      </c>
      <c r="N1457" s="414">
        <v>0</v>
      </c>
      <c r="O1457" s="414">
        <v>0</v>
      </c>
      <c r="P1457" s="414">
        <v>0</v>
      </c>
      <c r="Q1457" s="414">
        <v>0</v>
      </c>
      <c r="R1457" s="260">
        <f t="shared" si="74"/>
        <v>0</v>
      </c>
      <c r="S1457" s="702"/>
      <c r="T1457" s="702"/>
      <c r="U1457" s="702"/>
      <c r="V1457" s="702"/>
      <c r="W1457" s="702"/>
      <c r="X1457" s="702"/>
    </row>
    <row r="1458" spans="2:24" ht="14.15" customHeight="1">
      <c r="B1458" s="697" t="s">
        <v>4391</v>
      </c>
      <c r="D1458" s="696" t="s">
        <v>4392</v>
      </c>
      <c r="E1458" s="696"/>
      <c r="F1458" s="698" t="s">
        <v>272</v>
      </c>
      <c r="G1458" s="698">
        <v>6</v>
      </c>
      <c r="H1458" s="698">
        <v>9</v>
      </c>
      <c r="I1458" s="309" t="s">
        <v>3281</v>
      </c>
      <c r="J1458" s="698">
        <v>6</v>
      </c>
      <c r="K1458" s="312" t="s">
        <v>3256</v>
      </c>
      <c r="L1458" s="702" t="s">
        <v>4567</v>
      </c>
      <c r="M1458" s="414">
        <v>2</v>
      </c>
      <c r="N1458" s="414">
        <v>2</v>
      </c>
      <c r="O1458" s="414">
        <v>2</v>
      </c>
      <c r="P1458" s="414">
        <v>2</v>
      </c>
      <c r="Q1458" s="414">
        <v>1</v>
      </c>
      <c r="R1458" s="260">
        <f t="shared" si="74"/>
        <v>9</v>
      </c>
      <c r="S1458" s="702"/>
      <c r="T1458" s="702"/>
      <c r="U1458" s="702"/>
      <c r="V1458" s="702"/>
      <c r="W1458" s="702"/>
      <c r="X1458" s="702"/>
    </row>
    <row r="1459" spans="2:24" ht="14.15" customHeight="1">
      <c r="B1459" s="697" t="s">
        <v>4389</v>
      </c>
      <c r="D1459" s="696" t="s">
        <v>4390</v>
      </c>
      <c r="E1459" s="696"/>
      <c r="F1459" s="698" t="s">
        <v>272</v>
      </c>
      <c r="G1459" s="698">
        <v>5</v>
      </c>
      <c r="H1459" s="698">
        <v>5</v>
      </c>
      <c r="I1459" s="309" t="s">
        <v>3281</v>
      </c>
      <c r="J1459" s="698">
        <v>6</v>
      </c>
      <c r="K1459" s="312" t="s">
        <v>3256</v>
      </c>
      <c r="L1459" s="702" t="s">
        <v>4567</v>
      </c>
      <c r="M1459" s="414">
        <v>1</v>
      </c>
      <c r="N1459" s="414">
        <v>0</v>
      </c>
      <c r="O1459" s="414">
        <v>2</v>
      </c>
      <c r="P1459" s="414">
        <v>1</v>
      </c>
      <c r="Q1459" s="414">
        <v>1</v>
      </c>
      <c r="R1459" s="260">
        <f t="shared" si="74"/>
        <v>5</v>
      </c>
      <c r="S1459" s="702"/>
      <c r="T1459" s="702"/>
      <c r="U1459" s="702"/>
      <c r="V1459" s="702"/>
      <c r="W1459" s="702"/>
      <c r="X1459" s="702"/>
    </row>
    <row r="1460" spans="2:24" ht="14.15" hidden="1" customHeight="1">
      <c r="B1460" s="697" t="s">
        <v>4393</v>
      </c>
      <c r="D1460" s="696" t="s">
        <v>4394</v>
      </c>
      <c r="E1460" s="696"/>
      <c r="F1460" s="698" t="s">
        <v>253</v>
      </c>
      <c r="G1460" s="698"/>
      <c r="H1460" s="698"/>
      <c r="I1460" s="309" t="s">
        <v>3281</v>
      </c>
      <c r="J1460" s="698">
        <v>6</v>
      </c>
      <c r="K1460" s="312" t="s">
        <v>3249</v>
      </c>
      <c r="L1460" s="702" t="s">
        <v>4780</v>
      </c>
      <c r="M1460" s="414">
        <v>0</v>
      </c>
      <c r="N1460" s="414">
        <v>0</v>
      </c>
      <c r="O1460" s="414">
        <v>0</v>
      </c>
      <c r="P1460" s="414">
        <v>0</v>
      </c>
      <c r="Q1460" s="414">
        <v>0</v>
      </c>
      <c r="R1460" s="260">
        <f t="shared" si="74"/>
        <v>0</v>
      </c>
      <c r="S1460" s="702"/>
      <c r="T1460" s="702"/>
      <c r="U1460" s="702"/>
      <c r="V1460" s="702"/>
      <c r="W1460" s="702"/>
      <c r="X1460" s="702"/>
    </row>
    <row r="1461" spans="2:24" ht="14.15" customHeight="1">
      <c r="B1461" s="704" t="s">
        <v>4622</v>
      </c>
      <c r="D1461" s="696" t="s">
        <v>4395</v>
      </c>
      <c r="E1461" s="696"/>
      <c r="F1461" s="698" t="s">
        <v>272</v>
      </c>
      <c r="G1461" s="698">
        <v>2</v>
      </c>
      <c r="H1461" s="698">
        <v>4</v>
      </c>
      <c r="I1461" s="309" t="s">
        <v>3281</v>
      </c>
      <c r="J1461" s="698">
        <v>7</v>
      </c>
      <c r="K1461" s="312" t="s">
        <v>3239</v>
      </c>
      <c r="L1461" s="702" t="s">
        <v>4567</v>
      </c>
      <c r="M1461" s="414">
        <v>1</v>
      </c>
      <c r="N1461" s="589">
        <v>0</v>
      </c>
      <c r="O1461" s="589">
        <v>0</v>
      </c>
      <c r="P1461" s="589">
        <v>0</v>
      </c>
      <c r="Q1461" s="589">
        <v>0</v>
      </c>
      <c r="R1461" s="260">
        <f t="shared" si="74"/>
        <v>1</v>
      </c>
      <c r="S1461" s="702"/>
      <c r="T1461" s="702"/>
      <c r="U1461" s="702"/>
      <c r="V1461" s="702"/>
      <c r="W1461" s="702"/>
      <c r="X1461" s="702"/>
    </row>
    <row r="1462" spans="2:24" ht="14.15" customHeight="1">
      <c r="B1462" s="697" t="s">
        <v>4579</v>
      </c>
      <c r="D1462" s="696" t="s">
        <v>4362</v>
      </c>
      <c r="E1462" s="696"/>
      <c r="F1462" s="698" t="s">
        <v>253</v>
      </c>
      <c r="G1462" s="698"/>
      <c r="H1462" s="698"/>
      <c r="I1462" s="309" t="s">
        <v>3267</v>
      </c>
      <c r="J1462" s="698">
        <v>1</v>
      </c>
      <c r="K1462" s="312" t="s">
        <v>3239</v>
      </c>
      <c r="L1462" s="702" t="s">
        <v>4567</v>
      </c>
      <c r="M1462" s="414">
        <v>1</v>
      </c>
      <c r="N1462" s="589">
        <v>0</v>
      </c>
      <c r="O1462" s="589">
        <v>0</v>
      </c>
      <c r="P1462" s="414">
        <v>1</v>
      </c>
      <c r="Q1462" s="589">
        <v>0</v>
      </c>
      <c r="R1462" s="260">
        <f t="shared" si="74"/>
        <v>2</v>
      </c>
      <c r="S1462" s="702"/>
      <c r="T1462" s="702"/>
      <c r="U1462" s="702"/>
      <c r="V1462" s="702"/>
      <c r="W1462" s="702"/>
      <c r="X1462" s="702"/>
    </row>
    <row r="1463" spans="2:24" ht="14.15" hidden="1" customHeight="1">
      <c r="B1463" s="697" t="s">
        <v>4608</v>
      </c>
      <c r="D1463" s="696" t="s">
        <v>4363</v>
      </c>
      <c r="E1463" s="696"/>
      <c r="F1463" s="698" t="s">
        <v>272</v>
      </c>
      <c r="G1463" s="698">
        <v>3</v>
      </c>
      <c r="H1463" s="698">
        <v>2</v>
      </c>
      <c r="I1463" s="309" t="s">
        <v>3267</v>
      </c>
      <c r="J1463" s="698">
        <v>2</v>
      </c>
      <c r="K1463" s="312" t="s">
        <v>3249</v>
      </c>
      <c r="L1463" s="702" t="s">
        <v>5062</v>
      </c>
      <c r="M1463" s="414">
        <v>0</v>
      </c>
      <c r="N1463" s="414">
        <v>0</v>
      </c>
      <c r="O1463" s="414">
        <v>0</v>
      </c>
      <c r="P1463" s="589">
        <v>0</v>
      </c>
      <c r="Q1463" s="414">
        <v>0</v>
      </c>
      <c r="R1463" s="260">
        <f t="shared" si="74"/>
        <v>0</v>
      </c>
      <c r="S1463" s="702"/>
      <c r="T1463" s="702"/>
      <c r="U1463" s="702"/>
      <c r="V1463" s="702"/>
      <c r="W1463" s="702"/>
      <c r="X1463" s="702"/>
    </row>
    <row r="1464" spans="2:24" ht="14.15" hidden="1" customHeight="1">
      <c r="B1464" s="697" t="s">
        <v>4364</v>
      </c>
      <c r="D1464" s="696" t="s">
        <v>4365</v>
      </c>
      <c r="E1464" s="696"/>
      <c r="F1464" s="698" t="s">
        <v>253</v>
      </c>
      <c r="G1464" s="698"/>
      <c r="H1464" s="698"/>
      <c r="I1464" s="309" t="s">
        <v>3267</v>
      </c>
      <c r="J1464" s="698">
        <v>2</v>
      </c>
      <c r="K1464" s="703" t="s">
        <v>457</v>
      </c>
      <c r="L1464" s="702" t="s">
        <v>4584</v>
      </c>
      <c r="M1464" s="589">
        <v>0</v>
      </c>
      <c r="N1464" s="589">
        <v>0</v>
      </c>
      <c r="O1464" s="589">
        <v>0</v>
      </c>
      <c r="P1464" s="589">
        <v>0</v>
      </c>
      <c r="Q1464" s="589">
        <v>0</v>
      </c>
      <c r="R1464" s="260">
        <f t="shared" si="74"/>
        <v>0</v>
      </c>
      <c r="S1464" s="702"/>
      <c r="T1464" s="702"/>
      <c r="U1464" s="702"/>
      <c r="V1464" s="702"/>
      <c r="W1464" s="702"/>
      <c r="X1464" s="702"/>
    </row>
    <row r="1465" spans="2:24" ht="14.15" hidden="1" customHeight="1">
      <c r="B1465" s="697" t="s">
        <v>4366</v>
      </c>
      <c r="D1465" s="696" t="s">
        <v>4367</v>
      </c>
      <c r="E1465" s="696"/>
      <c r="F1465" s="698" t="s">
        <v>272</v>
      </c>
      <c r="G1465" s="698">
        <v>3</v>
      </c>
      <c r="H1465" s="698">
        <v>3</v>
      </c>
      <c r="I1465" s="309" t="s">
        <v>3267</v>
      </c>
      <c r="J1465" s="698">
        <v>3</v>
      </c>
      <c r="K1465" s="312" t="s">
        <v>3249</v>
      </c>
      <c r="L1465" s="702" t="s">
        <v>4637</v>
      </c>
      <c r="M1465" s="589">
        <v>0</v>
      </c>
      <c r="N1465" s="414">
        <v>0</v>
      </c>
      <c r="O1465" s="414">
        <v>0</v>
      </c>
      <c r="P1465" s="414">
        <v>0</v>
      </c>
      <c r="Q1465" s="414">
        <v>0</v>
      </c>
      <c r="R1465" s="260">
        <f t="shared" si="74"/>
        <v>0</v>
      </c>
      <c r="S1465" s="702"/>
      <c r="T1465" s="702"/>
      <c r="U1465" s="702"/>
      <c r="V1465" s="702"/>
      <c r="W1465" s="702"/>
      <c r="X1465" s="702"/>
    </row>
    <row r="1466" spans="2:24" ht="14.15" hidden="1" customHeight="1">
      <c r="B1466" s="697" t="s">
        <v>4368</v>
      </c>
      <c r="D1466" s="696" t="s">
        <v>4369</v>
      </c>
      <c r="E1466" s="696"/>
      <c r="F1466" s="698" t="s">
        <v>253</v>
      </c>
      <c r="G1466" s="698"/>
      <c r="H1466" s="698"/>
      <c r="I1466" s="309" t="s">
        <v>3267</v>
      </c>
      <c r="J1466" s="698">
        <v>3</v>
      </c>
      <c r="K1466" s="703" t="s">
        <v>457</v>
      </c>
      <c r="L1466" s="702" t="s">
        <v>4584</v>
      </c>
      <c r="M1466" s="589">
        <v>0</v>
      </c>
      <c r="N1466" s="589">
        <v>0</v>
      </c>
      <c r="O1466" s="589">
        <v>0</v>
      </c>
      <c r="P1466" s="589">
        <v>0</v>
      </c>
      <c r="Q1466" s="414">
        <v>0</v>
      </c>
      <c r="R1466" s="260">
        <f t="shared" si="74"/>
        <v>0</v>
      </c>
      <c r="S1466" s="702"/>
      <c r="T1466" s="702"/>
      <c r="U1466" s="702"/>
      <c r="V1466" s="702"/>
      <c r="W1466" s="702"/>
      <c r="X1466" s="702"/>
    </row>
    <row r="1467" spans="2:24" ht="14.15" hidden="1" customHeight="1">
      <c r="B1467" s="697" t="s">
        <v>4370</v>
      </c>
      <c r="D1467" s="696" t="s">
        <v>4371</v>
      </c>
      <c r="E1467" s="696"/>
      <c r="F1467" s="698" t="s">
        <v>272</v>
      </c>
      <c r="G1467" s="698">
        <v>4</v>
      </c>
      <c r="H1467" s="698">
        <v>4</v>
      </c>
      <c r="I1467" s="309" t="s">
        <v>3267</v>
      </c>
      <c r="J1467" s="698">
        <v>5</v>
      </c>
      <c r="K1467" s="703" t="s">
        <v>457</v>
      </c>
      <c r="L1467" s="702" t="s">
        <v>4587</v>
      </c>
      <c r="M1467" s="589">
        <v>0</v>
      </c>
      <c r="N1467" s="589">
        <v>0</v>
      </c>
      <c r="O1467" s="589">
        <v>0</v>
      </c>
      <c r="P1467" s="589">
        <v>0</v>
      </c>
      <c r="Q1467" s="589">
        <v>0</v>
      </c>
      <c r="R1467" s="260">
        <f t="shared" si="74"/>
        <v>0</v>
      </c>
      <c r="S1467" s="702"/>
      <c r="T1467" s="702"/>
      <c r="U1467" s="702"/>
      <c r="V1467" s="702"/>
      <c r="W1467" s="702"/>
      <c r="X1467" s="702"/>
    </row>
    <row r="1468" spans="2:24" ht="14.15" hidden="1" customHeight="1">
      <c r="B1468" s="697" t="s">
        <v>4372</v>
      </c>
      <c r="D1468" s="696" t="s">
        <v>4373</v>
      </c>
      <c r="E1468" s="696"/>
      <c r="F1468" s="698" t="s">
        <v>272</v>
      </c>
      <c r="G1468" s="698">
        <v>5</v>
      </c>
      <c r="H1468" s="698">
        <v>5</v>
      </c>
      <c r="I1468" s="309" t="s">
        <v>3267</v>
      </c>
      <c r="J1468" s="698">
        <v>5</v>
      </c>
      <c r="K1468" s="312" t="s">
        <v>3249</v>
      </c>
      <c r="L1468" s="702" t="s">
        <v>4584</v>
      </c>
      <c r="M1468" s="414">
        <v>0</v>
      </c>
      <c r="N1468" s="414">
        <v>0</v>
      </c>
      <c r="O1468" s="414">
        <v>0</v>
      </c>
      <c r="P1468" s="414">
        <v>0</v>
      </c>
      <c r="Q1468" s="414">
        <v>0</v>
      </c>
      <c r="R1468" s="260">
        <f t="shared" si="74"/>
        <v>0</v>
      </c>
      <c r="S1468" s="702"/>
      <c r="T1468" s="702"/>
      <c r="U1468" s="702"/>
      <c r="V1468" s="702"/>
      <c r="W1468" s="702"/>
      <c r="X1468" s="702"/>
    </row>
    <row r="1469" spans="2:24" ht="14.15" customHeight="1">
      <c r="B1469" s="697" t="s">
        <v>4574</v>
      </c>
      <c r="D1469" s="696" t="s">
        <v>4374</v>
      </c>
      <c r="E1469" s="696"/>
      <c r="F1469" s="698" t="s">
        <v>272</v>
      </c>
      <c r="G1469" s="698">
        <v>4</v>
      </c>
      <c r="H1469" s="698">
        <v>6</v>
      </c>
      <c r="I1469" s="309" t="s">
        <v>3267</v>
      </c>
      <c r="J1469" s="698">
        <v>6</v>
      </c>
      <c r="K1469" s="312" t="s">
        <v>3239</v>
      </c>
      <c r="L1469" s="702" t="s">
        <v>4567</v>
      </c>
      <c r="M1469" s="414">
        <v>1</v>
      </c>
      <c r="N1469" s="414">
        <v>1</v>
      </c>
      <c r="O1469" s="589">
        <v>0</v>
      </c>
      <c r="P1469" s="414">
        <v>1</v>
      </c>
      <c r="Q1469" s="589">
        <v>0</v>
      </c>
      <c r="R1469" s="260">
        <f t="shared" si="74"/>
        <v>3</v>
      </c>
      <c r="S1469" s="702"/>
      <c r="T1469" s="702"/>
      <c r="U1469" s="702"/>
      <c r="V1469" s="702"/>
      <c r="W1469" s="702"/>
      <c r="X1469" s="702"/>
    </row>
    <row r="1470" spans="2:24" ht="14.15" customHeight="1">
      <c r="B1470" s="697" t="s">
        <v>4375</v>
      </c>
      <c r="D1470" s="696" t="s">
        <v>4376</v>
      </c>
      <c r="E1470" s="696"/>
      <c r="F1470" s="698" t="s">
        <v>272</v>
      </c>
      <c r="G1470" s="698">
        <v>5</v>
      </c>
      <c r="H1470" s="698">
        <v>5</v>
      </c>
      <c r="I1470" s="309" t="s">
        <v>3267</v>
      </c>
      <c r="J1470" s="698">
        <v>8</v>
      </c>
      <c r="K1470" s="312" t="s">
        <v>3256</v>
      </c>
      <c r="L1470" s="702" t="s">
        <v>4567</v>
      </c>
      <c r="M1470" s="414">
        <v>2</v>
      </c>
      <c r="N1470" s="414">
        <v>2</v>
      </c>
      <c r="O1470" s="414">
        <v>0</v>
      </c>
      <c r="P1470" s="414">
        <v>2</v>
      </c>
      <c r="Q1470" s="414">
        <v>0</v>
      </c>
      <c r="R1470" s="260">
        <f t="shared" si="74"/>
        <v>6</v>
      </c>
      <c r="S1470" s="702"/>
      <c r="T1470" s="702"/>
      <c r="U1470" s="702"/>
      <c r="V1470" s="702"/>
      <c r="W1470" s="702"/>
      <c r="X1470" s="702"/>
    </row>
    <row r="1471" spans="2:24" ht="14.15" customHeight="1">
      <c r="B1471" s="697" t="s">
        <v>4377</v>
      </c>
      <c r="D1471" s="696" t="s">
        <v>4378</v>
      </c>
      <c r="E1471" s="696"/>
      <c r="F1471" s="698" t="s">
        <v>253</v>
      </c>
      <c r="G1471" s="698"/>
      <c r="H1471" s="698"/>
      <c r="I1471" s="309" t="s">
        <v>3267</v>
      </c>
      <c r="J1471" s="698">
        <v>10</v>
      </c>
      <c r="K1471" s="312" t="s">
        <v>3256</v>
      </c>
      <c r="L1471" s="702" t="s">
        <v>4567</v>
      </c>
      <c r="M1471" s="414">
        <v>2</v>
      </c>
      <c r="N1471" s="414">
        <v>1</v>
      </c>
      <c r="O1471" s="414">
        <v>2</v>
      </c>
      <c r="P1471" s="414">
        <v>1</v>
      </c>
      <c r="Q1471" s="414">
        <v>1</v>
      </c>
      <c r="R1471" s="260">
        <f t="shared" si="74"/>
        <v>7</v>
      </c>
      <c r="S1471" s="702"/>
      <c r="T1471" s="702"/>
      <c r="U1471" s="702"/>
      <c r="V1471" s="702"/>
      <c r="W1471" s="702"/>
      <c r="X1471" s="702"/>
    </row>
    <row r="1472" spans="2:24" ht="14.15" customHeight="1">
      <c r="B1472" s="697" t="s">
        <v>4617</v>
      </c>
      <c r="D1472" s="696" t="s">
        <v>4445</v>
      </c>
      <c r="E1472" s="696"/>
      <c r="F1472" s="698" t="s">
        <v>253</v>
      </c>
      <c r="G1472" s="698"/>
      <c r="H1472" s="698"/>
      <c r="I1472" s="547" t="s">
        <v>3339</v>
      </c>
      <c r="J1472" s="698">
        <v>1</v>
      </c>
      <c r="K1472" s="312" t="s">
        <v>3239</v>
      </c>
      <c r="L1472" s="702" t="s">
        <v>4567</v>
      </c>
      <c r="M1472" s="589">
        <v>0</v>
      </c>
      <c r="N1472" s="414">
        <v>1</v>
      </c>
      <c r="O1472" s="414">
        <v>0</v>
      </c>
      <c r="P1472" s="589">
        <v>0</v>
      </c>
      <c r="Q1472" s="414">
        <v>1</v>
      </c>
      <c r="R1472" s="260">
        <f t="shared" si="74"/>
        <v>2</v>
      </c>
      <c r="S1472" s="702"/>
      <c r="T1472" s="702"/>
      <c r="U1472" s="702"/>
      <c r="V1472" s="702"/>
      <c r="W1472" s="702"/>
      <c r="X1472" s="702"/>
    </row>
    <row r="1473" spans="2:24" ht="14.15" hidden="1" customHeight="1">
      <c r="B1473" s="697" t="s">
        <v>4443</v>
      </c>
      <c r="D1473" s="696" t="s">
        <v>4444</v>
      </c>
      <c r="E1473" s="696"/>
      <c r="F1473" s="698" t="s">
        <v>272</v>
      </c>
      <c r="G1473" s="698">
        <v>2</v>
      </c>
      <c r="H1473" s="698">
        <v>1</v>
      </c>
      <c r="I1473" s="547" t="s">
        <v>3339</v>
      </c>
      <c r="J1473" s="698">
        <v>1</v>
      </c>
      <c r="K1473" s="312" t="s">
        <v>3249</v>
      </c>
      <c r="L1473" s="702" t="s">
        <v>4839</v>
      </c>
      <c r="M1473" s="414">
        <v>0</v>
      </c>
      <c r="N1473" s="414">
        <v>0</v>
      </c>
      <c r="O1473" s="414">
        <v>0</v>
      </c>
      <c r="P1473" s="414">
        <v>0</v>
      </c>
      <c r="Q1473" s="414">
        <v>0</v>
      </c>
      <c r="R1473" s="260">
        <f t="shared" si="74"/>
        <v>0</v>
      </c>
      <c r="S1473" s="702"/>
      <c r="T1473" s="702"/>
      <c r="U1473" s="702"/>
      <c r="V1473" s="702"/>
      <c r="W1473" s="702"/>
      <c r="X1473" s="702"/>
    </row>
    <row r="1474" spans="2:24" ht="14.15" hidden="1" customHeight="1">
      <c r="B1474" s="697" t="s">
        <v>4449</v>
      </c>
      <c r="D1474" s="696" t="s">
        <v>4450</v>
      </c>
      <c r="E1474" s="696"/>
      <c r="F1474" s="698" t="s">
        <v>253</v>
      </c>
      <c r="G1474" s="698"/>
      <c r="H1474" s="698"/>
      <c r="I1474" s="547" t="s">
        <v>3339</v>
      </c>
      <c r="J1474" s="698">
        <v>2</v>
      </c>
      <c r="K1474" s="703" t="s">
        <v>457</v>
      </c>
      <c r="L1474" s="702" t="s">
        <v>4611</v>
      </c>
      <c r="M1474" s="589">
        <v>0</v>
      </c>
      <c r="N1474" s="414">
        <v>0</v>
      </c>
      <c r="O1474" s="414">
        <v>0</v>
      </c>
      <c r="P1474" s="414">
        <v>0</v>
      </c>
      <c r="Q1474" s="414">
        <v>0</v>
      </c>
      <c r="R1474" s="260">
        <f t="shared" si="74"/>
        <v>0</v>
      </c>
      <c r="S1474" s="702"/>
      <c r="T1474" s="702"/>
      <c r="U1474" s="702"/>
      <c r="V1474" s="702"/>
      <c r="W1474" s="702"/>
      <c r="X1474" s="702"/>
    </row>
    <row r="1475" spans="2:24" ht="14.15" customHeight="1">
      <c r="B1475" s="697" t="s">
        <v>4793</v>
      </c>
      <c r="D1475" s="696" t="s">
        <v>4446</v>
      </c>
      <c r="E1475" s="696"/>
      <c r="F1475" s="698" t="s">
        <v>272</v>
      </c>
      <c r="G1475" s="698">
        <v>1</v>
      </c>
      <c r="H1475" s="698">
        <v>2</v>
      </c>
      <c r="I1475" s="547" t="s">
        <v>3339</v>
      </c>
      <c r="J1475" s="698">
        <v>2</v>
      </c>
      <c r="K1475" s="312" t="s">
        <v>3256</v>
      </c>
      <c r="L1475" s="702" t="s">
        <v>4839</v>
      </c>
      <c r="M1475" s="589">
        <v>0</v>
      </c>
      <c r="N1475" s="589">
        <v>0</v>
      </c>
      <c r="O1475" s="589">
        <v>0</v>
      </c>
      <c r="P1475" s="589">
        <v>0</v>
      </c>
      <c r="Q1475" s="589">
        <v>0</v>
      </c>
      <c r="R1475" s="260">
        <f t="shared" si="74"/>
        <v>0</v>
      </c>
      <c r="S1475" s="702"/>
      <c r="T1475" s="702"/>
      <c r="U1475" s="702"/>
      <c r="V1475" s="702"/>
      <c r="W1475" s="702"/>
      <c r="X1475" s="702"/>
    </row>
    <row r="1476" spans="2:24" ht="14.15" customHeight="1">
      <c r="B1476" s="697" t="s">
        <v>4578</v>
      </c>
      <c r="D1476" s="696" t="s">
        <v>4593</v>
      </c>
      <c r="E1476" s="696"/>
      <c r="F1476" s="698" t="s">
        <v>272</v>
      </c>
      <c r="G1476" s="698">
        <v>2</v>
      </c>
      <c r="H1476" s="698">
        <v>3</v>
      </c>
      <c r="I1476" s="547" t="s">
        <v>3339</v>
      </c>
      <c r="J1476" s="698">
        <v>2</v>
      </c>
      <c r="K1476" s="312" t="s">
        <v>3239</v>
      </c>
      <c r="L1476" s="702" t="s">
        <v>4840</v>
      </c>
      <c r="M1476" s="589">
        <v>0</v>
      </c>
      <c r="N1476" s="589">
        <v>0</v>
      </c>
      <c r="O1476" s="414">
        <v>1</v>
      </c>
      <c r="P1476" s="414">
        <v>1</v>
      </c>
      <c r="Q1476" s="414">
        <v>1</v>
      </c>
      <c r="R1476" s="260">
        <f t="shared" si="74"/>
        <v>3</v>
      </c>
      <c r="S1476" s="702"/>
      <c r="T1476" s="702"/>
      <c r="U1476" s="702"/>
      <c r="V1476" s="702"/>
      <c r="W1476" s="702"/>
      <c r="X1476" s="702"/>
    </row>
    <row r="1477" spans="2:24" ht="14.15" hidden="1" customHeight="1">
      <c r="B1477" s="697" t="s">
        <v>4447</v>
      </c>
      <c r="D1477" s="696" t="s">
        <v>4448</v>
      </c>
      <c r="E1477" s="696"/>
      <c r="F1477" s="698" t="s">
        <v>272</v>
      </c>
      <c r="G1477" s="698">
        <v>3</v>
      </c>
      <c r="H1477" s="698">
        <v>1</v>
      </c>
      <c r="I1477" s="547" t="s">
        <v>3339</v>
      </c>
      <c r="J1477" s="698">
        <v>2</v>
      </c>
      <c r="K1477" s="703" t="s">
        <v>457</v>
      </c>
      <c r="L1477" s="702" t="s">
        <v>4596</v>
      </c>
      <c r="M1477" s="414">
        <v>0</v>
      </c>
      <c r="N1477" s="414">
        <v>0</v>
      </c>
      <c r="O1477" s="414">
        <v>0</v>
      </c>
      <c r="P1477" s="414">
        <v>0</v>
      </c>
      <c r="Q1477" s="414">
        <v>0</v>
      </c>
      <c r="R1477" s="260">
        <f t="shared" si="74"/>
        <v>0</v>
      </c>
      <c r="S1477" s="702"/>
      <c r="T1477" s="702"/>
      <c r="U1477" s="702"/>
      <c r="V1477" s="702"/>
      <c r="W1477" s="702"/>
      <c r="X1477" s="702"/>
    </row>
    <row r="1478" spans="2:24" ht="14.15" hidden="1" customHeight="1">
      <c r="B1478" s="697" t="s">
        <v>4451</v>
      </c>
      <c r="D1478" s="696" t="s">
        <v>4452</v>
      </c>
      <c r="E1478" s="696"/>
      <c r="F1478" s="698" t="s">
        <v>272</v>
      </c>
      <c r="G1478" s="698">
        <v>3</v>
      </c>
      <c r="H1478" s="698">
        <v>1</v>
      </c>
      <c r="I1478" s="547" t="s">
        <v>3339</v>
      </c>
      <c r="J1478" s="698">
        <v>3</v>
      </c>
      <c r="K1478" s="312" t="s">
        <v>3249</v>
      </c>
      <c r="L1478" s="702" t="s">
        <v>4567</v>
      </c>
      <c r="M1478" s="414">
        <v>0</v>
      </c>
      <c r="N1478" s="414">
        <v>0</v>
      </c>
      <c r="O1478" s="414">
        <v>2</v>
      </c>
      <c r="P1478" s="414">
        <v>0</v>
      </c>
      <c r="Q1478" s="414">
        <v>0</v>
      </c>
      <c r="R1478" s="260">
        <f t="shared" si="74"/>
        <v>0</v>
      </c>
      <c r="S1478" s="702"/>
      <c r="T1478" s="702"/>
      <c r="U1478" s="702"/>
      <c r="V1478" s="702"/>
      <c r="W1478" s="702"/>
      <c r="X1478" s="702"/>
    </row>
    <row r="1479" spans="2:24" ht="14.15" hidden="1" customHeight="1">
      <c r="B1479" s="697" t="s">
        <v>4453</v>
      </c>
      <c r="D1479" s="696" t="s">
        <v>4454</v>
      </c>
      <c r="E1479" s="696"/>
      <c r="F1479" s="698" t="s">
        <v>272</v>
      </c>
      <c r="G1479" s="698">
        <v>4</v>
      </c>
      <c r="H1479" s="698">
        <v>2</v>
      </c>
      <c r="I1479" s="547" t="s">
        <v>3339</v>
      </c>
      <c r="J1479" s="698">
        <v>4</v>
      </c>
      <c r="K1479" s="703" t="s">
        <v>457</v>
      </c>
      <c r="L1479" s="702" t="s">
        <v>4584</v>
      </c>
      <c r="M1479" s="589">
        <v>0</v>
      </c>
      <c r="N1479" s="589">
        <v>0</v>
      </c>
      <c r="O1479" s="589">
        <v>0</v>
      </c>
      <c r="P1479" s="589">
        <v>0</v>
      </c>
      <c r="Q1479" s="589">
        <v>0</v>
      </c>
      <c r="R1479" s="260">
        <f t="shared" si="74"/>
        <v>0</v>
      </c>
      <c r="S1479" s="702"/>
      <c r="T1479" s="702"/>
      <c r="U1479" s="702"/>
      <c r="V1479" s="702"/>
      <c r="W1479" s="702"/>
      <c r="X1479" s="702"/>
    </row>
    <row r="1480" spans="2:24" ht="14.15" hidden="1" customHeight="1">
      <c r="B1480" s="697" t="s">
        <v>4455</v>
      </c>
      <c r="D1480" s="696" t="s">
        <v>4456</v>
      </c>
      <c r="E1480" s="696"/>
      <c r="F1480" s="698" t="s">
        <v>253</v>
      </c>
      <c r="G1480" s="698"/>
      <c r="H1480" s="698"/>
      <c r="I1480" s="547" t="s">
        <v>3339</v>
      </c>
      <c r="J1480" s="698">
        <v>6</v>
      </c>
      <c r="K1480" s="312" t="s">
        <v>3249</v>
      </c>
      <c r="L1480" s="702" t="s">
        <v>4567</v>
      </c>
      <c r="M1480" s="414">
        <v>0</v>
      </c>
      <c r="N1480" s="414">
        <v>1</v>
      </c>
      <c r="O1480" s="414">
        <v>0</v>
      </c>
      <c r="P1480" s="414">
        <v>0</v>
      </c>
      <c r="Q1480" s="414">
        <v>0</v>
      </c>
      <c r="R1480" s="260">
        <f t="shared" si="74"/>
        <v>0</v>
      </c>
      <c r="S1480" s="702"/>
      <c r="T1480" s="702"/>
      <c r="U1480" s="702"/>
      <c r="V1480" s="702"/>
      <c r="W1480" s="702"/>
      <c r="X1480" s="702"/>
    </row>
    <row r="1481" spans="2:24" ht="14.15" customHeight="1">
      <c r="B1481" s="704" t="s">
        <v>4592</v>
      </c>
      <c r="D1481" s="696" t="s">
        <v>4457</v>
      </c>
      <c r="E1481" s="696"/>
      <c r="F1481" s="698" t="s">
        <v>253</v>
      </c>
      <c r="G1481" s="698"/>
      <c r="H1481" s="698"/>
      <c r="I1481" s="547" t="s">
        <v>3339</v>
      </c>
      <c r="J1481" s="698">
        <v>8</v>
      </c>
      <c r="K1481" s="312" t="s">
        <v>3256</v>
      </c>
      <c r="L1481" s="702" t="s">
        <v>4567</v>
      </c>
      <c r="M1481" s="414">
        <v>0</v>
      </c>
      <c r="N1481" s="414">
        <v>0</v>
      </c>
      <c r="O1481" s="414">
        <v>0</v>
      </c>
      <c r="P1481" s="414">
        <v>1</v>
      </c>
      <c r="Q1481" s="414">
        <v>1</v>
      </c>
      <c r="R1481" s="260">
        <f t="shared" si="74"/>
        <v>2</v>
      </c>
      <c r="S1481" s="702"/>
      <c r="T1481" s="702"/>
      <c r="U1481" s="702"/>
      <c r="V1481" s="702"/>
      <c r="W1481" s="702"/>
      <c r="X1481" s="702"/>
    </row>
    <row r="1482" spans="2:24" ht="14.15" customHeight="1">
      <c r="B1482" s="697" t="s">
        <v>4581</v>
      </c>
      <c r="D1482" s="696" t="s">
        <v>4396</v>
      </c>
      <c r="E1482" s="696"/>
      <c r="F1482" s="698" t="s">
        <v>253</v>
      </c>
      <c r="G1482" s="698"/>
      <c r="H1482" s="698"/>
      <c r="I1482" s="309" t="s">
        <v>3294</v>
      </c>
      <c r="J1482" s="698">
        <v>1</v>
      </c>
      <c r="K1482" s="312" t="s">
        <v>3239</v>
      </c>
      <c r="L1482" s="702" t="s">
        <v>4567</v>
      </c>
      <c r="M1482" s="414">
        <v>1</v>
      </c>
      <c r="N1482" s="414">
        <v>1</v>
      </c>
      <c r="O1482" s="414">
        <v>1</v>
      </c>
      <c r="P1482" s="414">
        <v>1</v>
      </c>
      <c r="Q1482" s="589">
        <v>0</v>
      </c>
      <c r="R1482" s="260">
        <f t="shared" si="74"/>
        <v>4</v>
      </c>
      <c r="S1482" s="702"/>
      <c r="T1482" s="702"/>
      <c r="U1482" s="702"/>
      <c r="V1482" s="702"/>
      <c r="W1482" s="702"/>
      <c r="X1482" s="702"/>
    </row>
    <row r="1483" spans="2:24" ht="14.15" hidden="1" customHeight="1">
      <c r="B1483" s="697" t="s">
        <v>4397</v>
      </c>
      <c r="D1483" s="696" t="s">
        <v>4398</v>
      </c>
      <c r="E1483" s="696"/>
      <c r="F1483" s="698" t="s">
        <v>253</v>
      </c>
      <c r="G1483" s="698"/>
      <c r="H1483" s="698"/>
      <c r="I1483" s="309" t="s">
        <v>3294</v>
      </c>
      <c r="J1483" s="698">
        <v>1</v>
      </c>
      <c r="K1483" s="703" t="s">
        <v>457</v>
      </c>
      <c r="L1483" s="702" t="s">
        <v>5065</v>
      </c>
      <c r="M1483" s="589">
        <v>0</v>
      </c>
      <c r="N1483" s="589">
        <v>0</v>
      </c>
      <c r="O1483" s="589">
        <v>0</v>
      </c>
      <c r="P1483" s="589">
        <v>0</v>
      </c>
      <c r="Q1483" s="589">
        <v>0</v>
      </c>
      <c r="R1483" s="260">
        <f t="shared" si="74"/>
        <v>0</v>
      </c>
      <c r="S1483" s="702"/>
      <c r="T1483" s="702"/>
      <c r="U1483" s="702"/>
      <c r="V1483" s="702"/>
      <c r="W1483" s="702"/>
      <c r="X1483" s="702"/>
    </row>
    <row r="1484" spans="2:24" ht="14.15" hidden="1" customHeight="1">
      <c r="B1484" s="697" t="s">
        <v>4399</v>
      </c>
      <c r="D1484" s="696" t="s">
        <v>4400</v>
      </c>
      <c r="E1484" s="696"/>
      <c r="F1484" s="698" t="s">
        <v>272</v>
      </c>
      <c r="G1484" s="698">
        <v>1</v>
      </c>
      <c r="H1484" s="698">
        <v>2</v>
      </c>
      <c r="I1484" s="309" t="s">
        <v>3294</v>
      </c>
      <c r="J1484" s="698">
        <v>2</v>
      </c>
      <c r="K1484" s="312" t="s">
        <v>3249</v>
      </c>
      <c r="L1484" s="702" t="s">
        <v>4584</v>
      </c>
      <c r="M1484" s="589">
        <v>0</v>
      </c>
      <c r="N1484" s="414">
        <v>0</v>
      </c>
      <c r="O1484" s="414">
        <v>0</v>
      </c>
      <c r="P1484" s="589">
        <v>0</v>
      </c>
      <c r="Q1484" s="414">
        <v>0</v>
      </c>
      <c r="R1484" s="260">
        <f t="shared" si="74"/>
        <v>0</v>
      </c>
      <c r="S1484" s="702"/>
      <c r="T1484" s="702"/>
      <c r="U1484" s="702"/>
      <c r="V1484" s="702"/>
      <c r="W1484" s="702"/>
      <c r="X1484" s="702"/>
    </row>
    <row r="1485" spans="2:24" ht="14.15" hidden="1" customHeight="1">
      <c r="B1485" s="697" t="s">
        <v>4403</v>
      </c>
      <c r="D1485" s="696" t="s">
        <v>4404</v>
      </c>
      <c r="E1485" s="696"/>
      <c r="F1485" s="698" t="s">
        <v>253</v>
      </c>
      <c r="G1485" s="698"/>
      <c r="H1485" s="698"/>
      <c r="I1485" s="309" t="s">
        <v>3294</v>
      </c>
      <c r="J1485" s="698">
        <v>2</v>
      </c>
      <c r="K1485" s="312" t="s">
        <v>3249</v>
      </c>
      <c r="L1485" s="702" t="s">
        <v>5065</v>
      </c>
      <c r="M1485" s="589">
        <v>0</v>
      </c>
      <c r="N1485" s="414">
        <v>0</v>
      </c>
      <c r="O1485" s="414">
        <v>0</v>
      </c>
      <c r="P1485" s="414">
        <v>0</v>
      </c>
      <c r="Q1485" s="414">
        <v>0</v>
      </c>
      <c r="R1485" s="260">
        <f t="shared" si="74"/>
        <v>0</v>
      </c>
      <c r="S1485" s="702"/>
      <c r="T1485" s="702"/>
      <c r="U1485" s="702"/>
      <c r="V1485" s="702"/>
      <c r="W1485" s="702"/>
      <c r="X1485" s="702"/>
    </row>
    <row r="1486" spans="2:24" ht="14.15" hidden="1" customHeight="1">
      <c r="B1486" s="697" t="s">
        <v>4401</v>
      </c>
      <c r="D1486" s="696" t="s">
        <v>4402</v>
      </c>
      <c r="E1486" s="696"/>
      <c r="F1486" s="698" t="s">
        <v>253</v>
      </c>
      <c r="G1486" s="698"/>
      <c r="H1486" s="698"/>
      <c r="I1486" s="309" t="s">
        <v>3294</v>
      </c>
      <c r="J1486" s="698">
        <v>2</v>
      </c>
      <c r="K1486" s="703" t="s">
        <v>457</v>
      </c>
      <c r="L1486" s="702" t="s">
        <v>4618</v>
      </c>
      <c r="M1486" s="589">
        <v>0</v>
      </c>
      <c r="N1486" s="589">
        <v>0</v>
      </c>
      <c r="O1486" s="589">
        <v>0</v>
      </c>
      <c r="P1486" s="414">
        <v>0</v>
      </c>
      <c r="Q1486" s="589">
        <v>0</v>
      </c>
      <c r="R1486" s="260">
        <f t="shared" si="74"/>
        <v>0</v>
      </c>
      <c r="S1486" s="702"/>
      <c r="T1486" s="702"/>
      <c r="U1486" s="702"/>
      <c r="V1486" s="702"/>
      <c r="W1486" s="702"/>
      <c r="X1486" s="702"/>
    </row>
    <row r="1487" spans="2:24" ht="14.15" hidden="1" customHeight="1">
      <c r="B1487" s="697" t="s">
        <v>4405</v>
      </c>
      <c r="D1487" s="696" t="s">
        <v>4406</v>
      </c>
      <c r="E1487" s="696"/>
      <c r="F1487" s="698" t="s">
        <v>272</v>
      </c>
      <c r="G1487" s="698">
        <v>3</v>
      </c>
      <c r="H1487" s="698">
        <v>3</v>
      </c>
      <c r="I1487" s="309" t="s">
        <v>3294</v>
      </c>
      <c r="J1487" s="698">
        <v>3</v>
      </c>
      <c r="K1487" s="312" t="s">
        <v>3249</v>
      </c>
      <c r="L1487" s="702" t="s">
        <v>5055</v>
      </c>
      <c r="M1487" s="414">
        <v>0</v>
      </c>
      <c r="N1487" s="414">
        <v>0</v>
      </c>
      <c r="O1487" s="414">
        <v>0</v>
      </c>
      <c r="P1487" s="414">
        <v>0</v>
      </c>
      <c r="Q1487" s="414">
        <v>0</v>
      </c>
      <c r="R1487" s="260">
        <f t="shared" si="74"/>
        <v>0</v>
      </c>
      <c r="S1487" s="702"/>
      <c r="T1487" s="702"/>
      <c r="U1487" s="702"/>
      <c r="V1487" s="702"/>
      <c r="W1487" s="702"/>
      <c r="X1487" s="702"/>
    </row>
    <row r="1488" spans="2:24" ht="14.15" customHeight="1">
      <c r="B1488" s="704" t="s">
        <v>4620</v>
      </c>
      <c r="D1488" s="696" t="s">
        <v>4408</v>
      </c>
      <c r="E1488" s="696"/>
      <c r="F1488" s="698" t="s">
        <v>272</v>
      </c>
      <c r="G1488" s="698">
        <v>3</v>
      </c>
      <c r="H1488" s="698">
        <v>1</v>
      </c>
      <c r="I1488" s="309" t="s">
        <v>3294</v>
      </c>
      <c r="J1488" s="698">
        <v>4</v>
      </c>
      <c r="K1488" s="312" t="s">
        <v>3256</v>
      </c>
      <c r="L1488" s="702" t="s">
        <v>4567</v>
      </c>
      <c r="M1488" s="414">
        <v>2</v>
      </c>
      <c r="N1488" s="414">
        <v>0</v>
      </c>
      <c r="O1488" s="589">
        <v>0</v>
      </c>
      <c r="P1488" s="589">
        <v>0</v>
      </c>
      <c r="Q1488" s="589">
        <v>0</v>
      </c>
      <c r="R1488" s="260">
        <f t="shared" si="74"/>
        <v>2</v>
      </c>
      <c r="S1488" s="702"/>
      <c r="T1488" s="702"/>
      <c r="U1488" s="702"/>
      <c r="V1488" s="702"/>
      <c r="W1488" s="702"/>
      <c r="X1488" s="702"/>
    </row>
    <row r="1489" spans="2:24" ht="14.15" customHeight="1">
      <c r="B1489" s="697" t="s">
        <v>4619</v>
      </c>
      <c r="D1489" s="696" t="s">
        <v>4407</v>
      </c>
      <c r="E1489" s="696"/>
      <c r="F1489" s="698" t="s">
        <v>272</v>
      </c>
      <c r="G1489" s="698">
        <v>2</v>
      </c>
      <c r="H1489" s="698">
        <v>7</v>
      </c>
      <c r="I1489" s="309" t="s">
        <v>3294</v>
      </c>
      <c r="J1489" s="698">
        <v>4</v>
      </c>
      <c r="K1489" s="312" t="s">
        <v>3239</v>
      </c>
      <c r="L1489" s="702" t="s">
        <v>4567</v>
      </c>
      <c r="M1489" s="414">
        <v>1</v>
      </c>
      <c r="N1489" s="414">
        <v>1</v>
      </c>
      <c r="O1489" s="414">
        <v>1</v>
      </c>
      <c r="P1489" s="589">
        <v>0</v>
      </c>
      <c r="Q1489" s="414">
        <v>1</v>
      </c>
      <c r="R1489" s="260">
        <f t="shared" si="74"/>
        <v>4</v>
      </c>
      <c r="S1489" s="702"/>
      <c r="T1489" s="702"/>
      <c r="U1489" s="702"/>
      <c r="V1489" s="702"/>
      <c r="W1489" s="702"/>
      <c r="X1489" s="702"/>
    </row>
    <row r="1490" spans="2:24" ht="14.15" hidden="1" customHeight="1">
      <c r="B1490" s="697" t="s">
        <v>4409</v>
      </c>
      <c r="D1490" s="696" t="s">
        <v>4410</v>
      </c>
      <c r="E1490" s="696"/>
      <c r="F1490" s="698" t="s">
        <v>272</v>
      </c>
      <c r="G1490" s="698">
        <v>5</v>
      </c>
      <c r="H1490" s="698">
        <v>5</v>
      </c>
      <c r="I1490" s="309" t="s">
        <v>3294</v>
      </c>
      <c r="J1490" s="698">
        <v>5</v>
      </c>
      <c r="K1490" s="703" t="s">
        <v>457</v>
      </c>
      <c r="L1490" s="702" t="s">
        <v>5025</v>
      </c>
      <c r="M1490" s="589">
        <v>0</v>
      </c>
      <c r="N1490" s="414">
        <v>0</v>
      </c>
      <c r="O1490" s="414">
        <v>0</v>
      </c>
      <c r="P1490" s="414">
        <v>0</v>
      </c>
      <c r="Q1490" s="414">
        <v>0</v>
      </c>
      <c r="R1490" s="260">
        <f t="shared" si="74"/>
        <v>0</v>
      </c>
      <c r="S1490" s="702"/>
      <c r="T1490" s="702"/>
      <c r="U1490" s="702"/>
      <c r="V1490" s="702"/>
      <c r="W1490" s="702"/>
      <c r="X1490" s="702"/>
    </row>
    <row r="1491" spans="2:24" ht="14.15" customHeight="1">
      <c r="B1491" s="697" t="s">
        <v>4411</v>
      </c>
      <c r="D1491" s="696" t="s">
        <v>4412</v>
      </c>
      <c r="E1491" s="696"/>
      <c r="F1491" s="698" t="s">
        <v>253</v>
      </c>
      <c r="G1491" s="698"/>
      <c r="H1491" s="698"/>
      <c r="I1491" s="309" t="s">
        <v>3294</v>
      </c>
      <c r="J1491" s="698">
        <v>9</v>
      </c>
      <c r="K1491" s="312" t="s">
        <v>3256</v>
      </c>
      <c r="L1491" s="702" t="s">
        <v>4567</v>
      </c>
      <c r="M1491" s="414">
        <v>1</v>
      </c>
      <c r="N1491" s="414">
        <v>2</v>
      </c>
      <c r="O1491" s="414">
        <v>2</v>
      </c>
      <c r="P1491" s="414">
        <v>1</v>
      </c>
      <c r="Q1491" s="414">
        <v>2</v>
      </c>
      <c r="R1491" s="260">
        <f t="shared" si="74"/>
        <v>8</v>
      </c>
      <c r="S1491" s="702"/>
      <c r="T1491" s="702"/>
      <c r="U1491" s="702"/>
      <c r="V1491" s="702"/>
      <c r="W1491" s="702"/>
      <c r="X1491" s="702"/>
    </row>
    <row r="1492" spans="2:24" ht="14.15" customHeight="1">
      <c r="B1492" s="697" t="s">
        <v>4779</v>
      </c>
      <c r="D1492" s="696" t="s">
        <v>4415</v>
      </c>
      <c r="E1492" s="696"/>
      <c r="F1492" s="698" t="s">
        <v>253</v>
      </c>
      <c r="G1492" s="698"/>
      <c r="H1492" s="698"/>
      <c r="I1492" s="309" t="s">
        <v>3306</v>
      </c>
      <c r="J1492" s="698">
        <v>1</v>
      </c>
      <c r="K1492" s="312" t="s">
        <v>3239</v>
      </c>
      <c r="L1492" s="702" t="s">
        <v>4567</v>
      </c>
      <c r="M1492" s="414">
        <v>1</v>
      </c>
      <c r="N1492" s="414">
        <v>1</v>
      </c>
      <c r="O1492" s="589">
        <v>0</v>
      </c>
      <c r="P1492" s="414">
        <v>1</v>
      </c>
      <c r="Q1492" s="414">
        <v>1</v>
      </c>
      <c r="R1492" s="260">
        <f t="shared" si="74"/>
        <v>4</v>
      </c>
      <c r="S1492" s="702"/>
      <c r="T1492" s="702"/>
      <c r="U1492" s="702"/>
      <c r="V1492" s="702"/>
      <c r="W1492" s="702"/>
      <c r="X1492" s="702"/>
    </row>
    <row r="1493" spans="2:24" ht="14.15" hidden="1" customHeight="1">
      <c r="B1493" s="697" t="s">
        <v>4413</v>
      </c>
      <c r="D1493" s="696" t="s">
        <v>4414</v>
      </c>
      <c r="E1493" s="696"/>
      <c r="F1493" s="698" t="s">
        <v>272</v>
      </c>
      <c r="G1493" s="698">
        <v>1</v>
      </c>
      <c r="H1493" s="698">
        <v>2</v>
      </c>
      <c r="I1493" s="309" t="s">
        <v>3306</v>
      </c>
      <c r="J1493" s="698">
        <v>1</v>
      </c>
      <c r="K1493" s="703" t="s">
        <v>457</v>
      </c>
      <c r="L1493" s="702" t="s">
        <v>4598</v>
      </c>
      <c r="M1493" s="589">
        <v>0</v>
      </c>
      <c r="N1493" s="589">
        <v>0</v>
      </c>
      <c r="O1493" s="589">
        <v>0</v>
      </c>
      <c r="P1493" s="414">
        <v>0</v>
      </c>
      <c r="Q1493" s="589">
        <v>0</v>
      </c>
      <c r="R1493" s="260">
        <f t="shared" si="74"/>
        <v>0</v>
      </c>
      <c r="S1493" s="702"/>
      <c r="T1493" s="702"/>
      <c r="U1493" s="702"/>
      <c r="V1493" s="702"/>
      <c r="W1493" s="702"/>
      <c r="X1493" s="702"/>
    </row>
    <row r="1494" spans="2:24" ht="14.15" hidden="1" customHeight="1">
      <c r="B1494" s="697" t="s">
        <v>4416</v>
      </c>
      <c r="D1494" s="696" t="s">
        <v>4417</v>
      </c>
      <c r="E1494" s="696"/>
      <c r="F1494" s="698" t="s">
        <v>253</v>
      </c>
      <c r="G1494" s="698"/>
      <c r="H1494" s="698"/>
      <c r="I1494" s="309" t="s">
        <v>3306</v>
      </c>
      <c r="J1494" s="698">
        <v>1</v>
      </c>
      <c r="K1494" s="312" t="s">
        <v>3249</v>
      </c>
      <c r="L1494" s="702" t="s">
        <v>4626</v>
      </c>
      <c r="M1494" s="414">
        <v>0</v>
      </c>
      <c r="N1494" s="414">
        <v>0</v>
      </c>
      <c r="O1494" s="414">
        <v>0</v>
      </c>
      <c r="P1494" s="414">
        <v>0</v>
      </c>
      <c r="Q1494" s="414">
        <v>0</v>
      </c>
      <c r="R1494" s="260">
        <f t="shared" si="74"/>
        <v>0</v>
      </c>
      <c r="S1494" s="702"/>
      <c r="T1494" s="702"/>
      <c r="U1494" s="702"/>
      <c r="V1494" s="702"/>
      <c r="W1494" s="702"/>
      <c r="X1494" s="702"/>
    </row>
    <row r="1495" spans="2:24" ht="14.15" hidden="1" customHeight="1">
      <c r="B1495" s="697" t="s">
        <v>4419</v>
      </c>
      <c r="D1495" s="696" t="s">
        <v>4420</v>
      </c>
      <c r="E1495" s="696"/>
      <c r="F1495" s="698" t="s">
        <v>253</v>
      </c>
      <c r="G1495" s="698"/>
      <c r="H1495" s="698"/>
      <c r="I1495" s="309" t="s">
        <v>3306</v>
      </c>
      <c r="J1495" s="698">
        <v>2</v>
      </c>
      <c r="K1495" s="703" t="s">
        <v>457</v>
      </c>
      <c r="L1495" s="702" t="s">
        <v>4600</v>
      </c>
      <c r="M1495" s="589">
        <v>0</v>
      </c>
      <c r="N1495" s="414">
        <v>0</v>
      </c>
      <c r="O1495" s="414">
        <v>0</v>
      </c>
      <c r="P1495" s="414">
        <v>0</v>
      </c>
      <c r="Q1495" s="414">
        <v>0</v>
      </c>
      <c r="R1495" s="260">
        <f t="shared" si="74"/>
        <v>0</v>
      </c>
      <c r="S1495" s="702"/>
      <c r="T1495" s="702"/>
      <c r="U1495" s="702"/>
      <c r="V1495" s="702"/>
      <c r="W1495" s="702"/>
      <c r="X1495" s="702"/>
    </row>
    <row r="1496" spans="2:24" ht="14.15" customHeight="1">
      <c r="B1496" s="697" t="s">
        <v>6003</v>
      </c>
      <c r="D1496" s="696" t="s">
        <v>4418</v>
      </c>
      <c r="E1496" s="696"/>
      <c r="F1496" s="698" t="s">
        <v>272</v>
      </c>
      <c r="G1496" s="698">
        <v>1</v>
      </c>
      <c r="H1496" s="698">
        <v>2</v>
      </c>
      <c r="I1496" s="309" t="s">
        <v>3306</v>
      </c>
      <c r="J1496" s="698">
        <v>2</v>
      </c>
      <c r="K1496" s="312" t="s">
        <v>3256</v>
      </c>
      <c r="L1496" s="702" t="s">
        <v>4567</v>
      </c>
      <c r="M1496" s="589">
        <v>0</v>
      </c>
      <c r="N1496" s="414">
        <v>1</v>
      </c>
      <c r="O1496" s="589">
        <v>0</v>
      </c>
      <c r="P1496" s="414">
        <v>1</v>
      </c>
      <c r="Q1496" s="414">
        <v>2</v>
      </c>
      <c r="R1496" s="260">
        <f t="shared" si="74"/>
        <v>4</v>
      </c>
      <c r="S1496" s="702"/>
      <c r="T1496" s="702"/>
      <c r="U1496" s="702"/>
      <c r="V1496" s="702"/>
      <c r="W1496" s="702"/>
      <c r="X1496" s="702"/>
    </row>
    <row r="1497" spans="2:24" ht="14.15" hidden="1" customHeight="1">
      <c r="B1497" s="697" t="s">
        <v>4421</v>
      </c>
      <c r="D1497" s="696" t="s">
        <v>4422</v>
      </c>
      <c r="E1497" s="696"/>
      <c r="F1497" s="698" t="s">
        <v>539</v>
      </c>
      <c r="G1497" s="698">
        <v>2</v>
      </c>
      <c r="H1497" s="698">
        <v>2</v>
      </c>
      <c r="I1497" s="309" t="s">
        <v>3306</v>
      </c>
      <c r="J1497" s="698">
        <v>3</v>
      </c>
      <c r="K1497" s="703" t="s">
        <v>457</v>
      </c>
      <c r="L1497" s="702" t="s">
        <v>4590</v>
      </c>
      <c r="M1497" s="589">
        <v>0</v>
      </c>
      <c r="N1497" s="589">
        <v>0</v>
      </c>
      <c r="O1497" s="589">
        <v>0</v>
      </c>
      <c r="P1497" s="589">
        <v>0</v>
      </c>
      <c r="Q1497" s="414">
        <v>0</v>
      </c>
      <c r="R1497" s="260">
        <f t="shared" si="74"/>
        <v>0</v>
      </c>
      <c r="S1497" s="702"/>
      <c r="T1497" s="702"/>
      <c r="U1497" s="702"/>
      <c r="V1497" s="702"/>
      <c r="W1497" s="702"/>
      <c r="X1497" s="702"/>
    </row>
    <row r="1498" spans="2:24" ht="14.15" customHeight="1">
      <c r="B1498" s="697" t="s">
        <v>4425</v>
      </c>
      <c r="D1498" s="696" t="s">
        <v>4426</v>
      </c>
      <c r="E1498" s="696"/>
      <c r="F1498" s="698" t="s">
        <v>253</v>
      </c>
      <c r="G1498" s="698"/>
      <c r="H1498" s="698"/>
      <c r="I1498" s="309" t="s">
        <v>3306</v>
      </c>
      <c r="J1498" s="698">
        <v>4</v>
      </c>
      <c r="K1498" s="312" t="s">
        <v>3256</v>
      </c>
      <c r="L1498" s="702" t="s">
        <v>4567</v>
      </c>
      <c r="M1498" s="414">
        <v>2</v>
      </c>
      <c r="N1498" s="414">
        <v>1</v>
      </c>
      <c r="O1498" s="414">
        <v>1</v>
      </c>
      <c r="P1498" s="414">
        <v>0</v>
      </c>
      <c r="Q1498" s="414">
        <v>2</v>
      </c>
      <c r="R1498" s="260">
        <f t="shared" si="74"/>
        <v>6</v>
      </c>
      <c r="S1498" s="702"/>
      <c r="T1498" s="702"/>
      <c r="U1498" s="702"/>
      <c r="V1498" s="702"/>
      <c r="W1498" s="702"/>
      <c r="X1498" s="702"/>
    </row>
    <row r="1499" spans="2:24" ht="14.15" hidden="1" customHeight="1">
      <c r="B1499" s="697" t="s">
        <v>4423</v>
      </c>
      <c r="D1499" s="696" t="s">
        <v>4424</v>
      </c>
      <c r="E1499" s="696"/>
      <c r="F1499" s="698" t="s">
        <v>272</v>
      </c>
      <c r="G1499" s="698">
        <v>4</v>
      </c>
      <c r="H1499" s="698">
        <v>4</v>
      </c>
      <c r="I1499" s="309" t="s">
        <v>3306</v>
      </c>
      <c r="J1499" s="698">
        <v>4</v>
      </c>
      <c r="K1499" s="312" t="s">
        <v>3249</v>
      </c>
      <c r="L1499" s="702" t="s">
        <v>5065</v>
      </c>
      <c r="M1499" s="414">
        <v>0</v>
      </c>
      <c r="N1499" s="414">
        <v>0</v>
      </c>
      <c r="O1499" s="414">
        <v>0</v>
      </c>
      <c r="P1499" s="414">
        <v>0</v>
      </c>
      <c r="Q1499" s="414">
        <v>0</v>
      </c>
      <c r="R1499" s="260">
        <f t="shared" si="74"/>
        <v>0</v>
      </c>
      <c r="S1499" s="702"/>
      <c r="T1499" s="702"/>
      <c r="U1499" s="702"/>
      <c r="V1499" s="702"/>
      <c r="W1499" s="702"/>
      <c r="X1499" s="702"/>
    </row>
    <row r="1500" spans="2:24" ht="14.15" customHeight="1">
      <c r="B1500" s="697" t="s">
        <v>4580</v>
      </c>
      <c r="D1500" s="696" t="s">
        <v>4428</v>
      </c>
      <c r="E1500" s="696"/>
      <c r="F1500" s="698" t="s">
        <v>272</v>
      </c>
      <c r="G1500" s="698">
        <v>5</v>
      </c>
      <c r="H1500" s="698">
        <v>5</v>
      </c>
      <c r="I1500" s="309" t="s">
        <v>3306</v>
      </c>
      <c r="J1500" s="698">
        <v>5</v>
      </c>
      <c r="K1500" s="312" t="s">
        <v>3239</v>
      </c>
      <c r="L1500" s="702" t="s">
        <v>4567</v>
      </c>
      <c r="M1500" s="414">
        <v>1</v>
      </c>
      <c r="N1500" s="414">
        <v>1</v>
      </c>
      <c r="O1500" s="414">
        <v>1</v>
      </c>
      <c r="P1500" s="589">
        <v>0</v>
      </c>
      <c r="Q1500" s="414">
        <v>1</v>
      </c>
      <c r="R1500" s="260">
        <f t="shared" si="74"/>
        <v>4</v>
      </c>
      <c r="S1500" s="702"/>
      <c r="T1500" s="702"/>
      <c r="U1500" s="702"/>
      <c r="V1500" s="702"/>
      <c r="W1500" s="702"/>
      <c r="X1500" s="702"/>
    </row>
    <row r="1501" spans="2:24" ht="14.15" hidden="1" customHeight="1">
      <c r="B1501" s="697" t="s">
        <v>4582</v>
      </c>
      <c r="D1501" s="696" t="s">
        <v>4427</v>
      </c>
      <c r="E1501" s="696"/>
      <c r="F1501" s="698" t="s">
        <v>272</v>
      </c>
      <c r="G1501" s="698">
        <v>3</v>
      </c>
      <c r="H1501" s="698">
        <v>5</v>
      </c>
      <c r="I1501" s="309" t="s">
        <v>3306</v>
      </c>
      <c r="J1501" s="698">
        <v>5</v>
      </c>
      <c r="K1501" s="312" t="s">
        <v>3249</v>
      </c>
      <c r="L1501" s="702" t="s">
        <v>4584</v>
      </c>
      <c r="M1501" s="414">
        <v>0</v>
      </c>
      <c r="N1501" s="414">
        <v>0</v>
      </c>
      <c r="O1501" s="414">
        <v>0</v>
      </c>
      <c r="P1501" s="414">
        <v>0</v>
      </c>
      <c r="Q1501" s="414">
        <v>0</v>
      </c>
      <c r="R1501" s="260">
        <f t="shared" si="74"/>
        <v>0</v>
      </c>
      <c r="S1501" s="702"/>
      <c r="T1501" s="702"/>
      <c r="U1501" s="702"/>
      <c r="V1501" s="702"/>
      <c r="W1501" s="702"/>
      <c r="X1501" s="702"/>
    </row>
    <row r="1502" spans="2:24" ht="14.15" hidden="1" customHeight="1">
      <c r="B1502" s="697" t="s">
        <v>4429</v>
      </c>
      <c r="D1502" s="696" t="s">
        <v>4430</v>
      </c>
      <c r="E1502" s="696"/>
      <c r="F1502" s="698" t="s">
        <v>253</v>
      </c>
      <c r="G1502" s="698"/>
      <c r="H1502" s="698"/>
      <c r="I1502" s="309" t="s">
        <v>3324</v>
      </c>
      <c r="J1502" s="698">
        <v>0</v>
      </c>
      <c r="K1502" s="703" t="s">
        <v>457</v>
      </c>
      <c r="L1502" s="702" t="s">
        <v>4587</v>
      </c>
      <c r="M1502" s="589">
        <v>0</v>
      </c>
      <c r="N1502" s="589">
        <v>0</v>
      </c>
      <c r="O1502" s="589">
        <v>0</v>
      </c>
      <c r="P1502" s="589">
        <v>0</v>
      </c>
      <c r="Q1502" s="589">
        <v>0</v>
      </c>
      <c r="R1502" s="260">
        <f t="shared" si="74"/>
        <v>0</v>
      </c>
      <c r="S1502" s="702"/>
      <c r="T1502" s="702"/>
      <c r="U1502" s="702"/>
      <c r="V1502" s="702"/>
      <c r="W1502" s="702"/>
      <c r="X1502" s="702"/>
    </row>
    <row r="1503" spans="2:24" ht="14.15" customHeight="1">
      <c r="B1503" s="704" t="s">
        <v>4572</v>
      </c>
      <c r="D1503" s="696" t="s">
        <v>4431</v>
      </c>
      <c r="E1503" s="696"/>
      <c r="F1503" s="698" t="s">
        <v>253</v>
      </c>
      <c r="G1503" s="698"/>
      <c r="H1503" s="698"/>
      <c r="I1503" s="309" t="s">
        <v>3324</v>
      </c>
      <c r="J1503" s="698">
        <v>1</v>
      </c>
      <c r="K1503" s="312" t="s">
        <v>3239</v>
      </c>
      <c r="L1503" s="702" t="s">
        <v>4568</v>
      </c>
      <c r="M1503" s="589">
        <v>0</v>
      </c>
      <c r="N1503" s="589">
        <v>0</v>
      </c>
      <c r="O1503" s="589">
        <v>0</v>
      </c>
      <c r="P1503" s="589">
        <v>0</v>
      </c>
      <c r="Q1503" s="589">
        <v>0</v>
      </c>
      <c r="R1503" s="260">
        <f t="shared" si="74"/>
        <v>0</v>
      </c>
      <c r="S1503" s="702"/>
      <c r="T1503" s="702"/>
      <c r="U1503" s="702"/>
      <c r="V1503" s="702"/>
      <c r="W1503" s="702"/>
      <c r="X1503" s="702"/>
    </row>
    <row r="1504" spans="2:24" ht="14.15" hidden="1" customHeight="1">
      <c r="B1504" s="704" t="s">
        <v>4613</v>
      </c>
      <c r="D1504" s="696" t="s">
        <v>4432</v>
      </c>
      <c r="E1504" s="696"/>
      <c r="F1504" s="698" t="s">
        <v>272</v>
      </c>
      <c r="G1504" s="698">
        <v>0</v>
      </c>
      <c r="H1504" s="698">
        <v>2</v>
      </c>
      <c r="I1504" s="309" t="s">
        <v>3324</v>
      </c>
      <c r="J1504" s="698">
        <v>2</v>
      </c>
      <c r="K1504" s="703" t="s">
        <v>457</v>
      </c>
      <c r="L1504" s="702" t="s">
        <v>4615</v>
      </c>
      <c r="M1504" s="589">
        <v>0</v>
      </c>
      <c r="N1504" s="589">
        <v>0</v>
      </c>
      <c r="O1504" s="589">
        <v>0</v>
      </c>
      <c r="P1504" s="414">
        <v>0</v>
      </c>
      <c r="Q1504" s="414">
        <v>0</v>
      </c>
      <c r="R1504" s="260">
        <f t="shared" si="74"/>
        <v>0</v>
      </c>
      <c r="S1504" s="702"/>
      <c r="T1504" s="702"/>
      <c r="U1504" s="702"/>
      <c r="V1504" s="702"/>
      <c r="W1504" s="702"/>
      <c r="X1504" s="702"/>
    </row>
    <row r="1505" spans="2:24" ht="14.15" hidden="1" customHeight="1">
      <c r="B1505" s="697" t="s">
        <v>4433</v>
      </c>
      <c r="D1505" s="696" t="s">
        <v>4434</v>
      </c>
      <c r="E1505" s="696"/>
      <c r="F1505" s="698" t="s">
        <v>272</v>
      </c>
      <c r="G1505" s="698">
        <v>2</v>
      </c>
      <c r="H1505" s="698">
        <v>2</v>
      </c>
      <c r="I1505" s="309" t="s">
        <v>3324</v>
      </c>
      <c r="J1505" s="698">
        <v>2</v>
      </c>
      <c r="K1505" s="703" t="s">
        <v>457</v>
      </c>
      <c r="L1505" s="702" t="s">
        <v>4601</v>
      </c>
      <c r="M1505" s="589">
        <v>0</v>
      </c>
      <c r="N1505" s="589">
        <v>0</v>
      </c>
      <c r="O1505" s="414">
        <v>0</v>
      </c>
      <c r="P1505" s="589">
        <v>0</v>
      </c>
      <c r="Q1505" s="589">
        <v>0</v>
      </c>
      <c r="R1505" s="260">
        <f t="shared" si="74"/>
        <v>0</v>
      </c>
      <c r="S1505" s="702"/>
      <c r="T1505" s="702"/>
      <c r="U1505" s="702"/>
      <c r="V1505" s="702"/>
      <c r="W1505" s="702"/>
      <c r="X1505" s="702"/>
    </row>
    <row r="1506" spans="2:24" ht="14.15" hidden="1" customHeight="1">
      <c r="B1506" s="697" t="s">
        <v>4616</v>
      </c>
      <c r="D1506" s="696" t="s">
        <v>4435</v>
      </c>
      <c r="E1506" s="696"/>
      <c r="F1506" s="698" t="s">
        <v>272</v>
      </c>
      <c r="G1506" s="698">
        <v>3</v>
      </c>
      <c r="H1506" s="698">
        <v>3</v>
      </c>
      <c r="I1506" s="309" t="s">
        <v>3324</v>
      </c>
      <c r="J1506" s="698">
        <v>3</v>
      </c>
      <c r="K1506" s="312" t="s">
        <v>3249</v>
      </c>
      <c r="L1506" s="702" t="s">
        <v>4618</v>
      </c>
      <c r="M1506" s="414">
        <v>0</v>
      </c>
      <c r="N1506" s="589">
        <v>0</v>
      </c>
      <c r="O1506" s="414">
        <v>0</v>
      </c>
      <c r="P1506" s="414">
        <v>0</v>
      </c>
      <c r="Q1506" s="414">
        <v>0</v>
      </c>
      <c r="R1506" s="260">
        <f t="shared" si="74"/>
        <v>0</v>
      </c>
      <c r="S1506" s="702"/>
      <c r="T1506" s="702"/>
      <c r="U1506" s="702"/>
      <c r="V1506" s="702"/>
      <c r="W1506" s="702"/>
      <c r="X1506" s="702"/>
    </row>
    <row r="1507" spans="2:24" ht="14.15" customHeight="1">
      <c r="B1507" s="697" t="s">
        <v>4436</v>
      </c>
      <c r="D1507" s="696" t="s">
        <v>4437</v>
      </c>
      <c r="E1507" s="696"/>
      <c r="F1507" s="698" t="s">
        <v>253</v>
      </c>
      <c r="G1507" s="698"/>
      <c r="H1507" s="698"/>
      <c r="I1507" s="309" t="s">
        <v>3324</v>
      </c>
      <c r="J1507" s="698">
        <v>3</v>
      </c>
      <c r="K1507" s="312" t="s">
        <v>3256</v>
      </c>
      <c r="L1507" s="702" t="s">
        <v>4567</v>
      </c>
      <c r="M1507" s="414">
        <v>0</v>
      </c>
      <c r="N1507" s="414">
        <v>2</v>
      </c>
      <c r="O1507" s="414">
        <v>2</v>
      </c>
      <c r="P1507" s="414">
        <v>2</v>
      </c>
      <c r="Q1507" s="414">
        <v>2</v>
      </c>
      <c r="R1507" s="260">
        <f t="shared" ref="R1507:R1570" si="75">SUBTOTAL(9,M1507:Q1507)</f>
        <v>8</v>
      </c>
      <c r="S1507" s="702"/>
      <c r="T1507" s="702"/>
      <c r="U1507" s="702"/>
      <c r="V1507" s="702"/>
      <c r="W1507" s="702"/>
      <c r="X1507" s="702"/>
    </row>
    <row r="1508" spans="2:24" ht="14.15" customHeight="1">
      <c r="B1508" s="697" t="s">
        <v>5490</v>
      </c>
      <c r="D1508" s="696" t="s">
        <v>4439</v>
      </c>
      <c r="E1508" s="696"/>
      <c r="F1508" s="698" t="s">
        <v>539</v>
      </c>
      <c r="G1508" s="698">
        <v>3</v>
      </c>
      <c r="H1508" s="698">
        <v>2</v>
      </c>
      <c r="I1508" s="309" t="s">
        <v>3324</v>
      </c>
      <c r="J1508" s="698">
        <v>4</v>
      </c>
      <c r="K1508" s="312" t="s">
        <v>3256</v>
      </c>
      <c r="L1508" s="702" t="s">
        <v>4567</v>
      </c>
      <c r="M1508" s="414">
        <v>2</v>
      </c>
      <c r="N1508" s="414">
        <v>2</v>
      </c>
      <c r="O1508" s="414">
        <v>0</v>
      </c>
      <c r="P1508" s="414">
        <v>1</v>
      </c>
      <c r="Q1508" s="414">
        <v>1</v>
      </c>
      <c r="R1508" s="260">
        <f t="shared" si="75"/>
        <v>6</v>
      </c>
      <c r="S1508" s="702"/>
      <c r="T1508" s="702"/>
      <c r="U1508" s="702"/>
      <c r="V1508" s="702"/>
      <c r="W1508" s="702"/>
      <c r="X1508" s="702"/>
    </row>
    <row r="1509" spans="2:24" ht="14.15" customHeight="1">
      <c r="B1509" s="697" t="s">
        <v>4599</v>
      </c>
      <c r="D1509" s="696" t="s">
        <v>4438</v>
      </c>
      <c r="E1509" s="696"/>
      <c r="F1509" s="698" t="s">
        <v>272</v>
      </c>
      <c r="G1509" s="698">
        <v>2</v>
      </c>
      <c r="H1509" s="698">
        <v>6</v>
      </c>
      <c r="I1509" s="309" t="s">
        <v>3324</v>
      </c>
      <c r="J1509" s="698">
        <v>4</v>
      </c>
      <c r="K1509" s="312" t="s">
        <v>3239</v>
      </c>
      <c r="L1509" s="702" t="s">
        <v>4567</v>
      </c>
      <c r="M1509" s="414">
        <v>1</v>
      </c>
      <c r="N1509" s="589">
        <v>0</v>
      </c>
      <c r="O1509" s="414">
        <v>1</v>
      </c>
      <c r="P1509" s="589">
        <v>0</v>
      </c>
      <c r="Q1509" s="414">
        <v>1</v>
      </c>
      <c r="R1509" s="260">
        <f t="shared" si="75"/>
        <v>3</v>
      </c>
      <c r="S1509" s="702"/>
      <c r="T1509" s="702"/>
      <c r="U1509" s="702"/>
      <c r="V1509" s="702"/>
      <c r="W1509" s="702"/>
      <c r="X1509" s="702"/>
    </row>
    <row r="1510" spans="2:24" ht="14.15" hidden="1" customHeight="1">
      <c r="B1510" s="697" t="s">
        <v>4441</v>
      </c>
      <c r="D1510" s="696" t="s">
        <v>4442</v>
      </c>
      <c r="E1510" s="696"/>
      <c r="F1510" s="698" t="s">
        <v>253</v>
      </c>
      <c r="G1510" s="698"/>
      <c r="H1510" s="698"/>
      <c r="I1510" s="309" t="s">
        <v>3324</v>
      </c>
      <c r="J1510" s="698">
        <v>7</v>
      </c>
      <c r="K1510" s="312" t="s">
        <v>3249</v>
      </c>
      <c r="L1510" s="702" t="s">
        <v>5062</v>
      </c>
      <c r="M1510" s="414">
        <v>0</v>
      </c>
      <c r="N1510" s="414">
        <v>0</v>
      </c>
      <c r="O1510" s="414">
        <v>0</v>
      </c>
      <c r="P1510" s="414">
        <v>0</v>
      </c>
      <c r="Q1510" s="414">
        <v>0</v>
      </c>
      <c r="R1510" s="260">
        <f t="shared" si="75"/>
        <v>0</v>
      </c>
      <c r="S1510" s="702"/>
      <c r="T1510" s="702"/>
      <c r="U1510" s="702"/>
      <c r="V1510" s="702"/>
      <c r="W1510" s="702"/>
      <c r="X1510" s="702"/>
    </row>
    <row r="1511" spans="2:24" ht="14.15" hidden="1" customHeight="1">
      <c r="B1511" s="704" t="s">
        <v>4612</v>
      </c>
      <c r="D1511" s="696" t="s">
        <v>4440</v>
      </c>
      <c r="E1511" s="696"/>
      <c r="F1511" s="698" t="s">
        <v>272</v>
      </c>
      <c r="G1511" s="698">
        <v>3</v>
      </c>
      <c r="H1511" s="698">
        <v>4</v>
      </c>
      <c r="I1511" s="309" t="s">
        <v>3324</v>
      </c>
      <c r="J1511" s="698">
        <v>7</v>
      </c>
      <c r="K1511" s="312" t="s">
        <v>3249</v>
      </c>
      <c r="L1511" s="702" t="s">
        <v>5025</v>
      </c>
      <c r="M1511" s="589">
        <v>0</v>
      </c>
      <c r="N1511" s="589">
        <v>0</v>
      </c>
      <c r="O1511" s="589">
        <v>0</v>
      </c>
      <c r="P1511" s="589">
        <v>0</v>
      </c>
      <c r="Q1511" s="414">
        <v>0</v>
      </c>
      <c r="R1511" s="260">
        <f t="shared" si="75"/>
        <v>0</v>
      </c>
      <c r="S1511" s="702"/>
      <c r="T1511" s="702"/>
      <c r="U1511" s="702"/>
      <c r="V1511" s="702"/>
      <c r="W1511" s="702"/>
      <c r="X1511" s="702"/>
    </row>
    <row r="1512" spans="2:24" ht="14.15" customHeight="1">
      <c r="B1512" s="697" t="s">
        <v>4458</v>
      </c>
      <c r="D1512" s="696" t="s">
        <v>4459</v>
      </c>
      <c r="E1512" s="696"/>
      <c r="F1512" s="698" t="s">
        <v>253</v>
      </c>
      <c r="G1512" s="698"/>
      <c r="H1512" s="698"/>
      <c r="I1512" s="309" t="s">
        <v>3356</v>
      </c>
      <c r="J1512" s="698">
        <v>1</v>
      </c>
      <c r="K1512" s="312" t="s">
        <v>3239</v>
      </c>
      <c r="L1512" s="702" t="s">
        <v>4567</v>
      </c>
      <c r="M1512" s="414">
        <v>1</v>
      </c>
      <c r="N1512" s="414">
        <v>1</v>
      </c>
      <c r="O1512" s="414">
        <v>1</v>
      </c>
      <c r="P1512" s="414">
        <v>1</v>
      </c>
      <c r="Q1512" s="414">
        <v>1</v>
      </c>
      <c r="R1512" s="260">
        <f t="shared" si="75"/>
        <v>5</v>
      </c>
      <c r="S1512" s="702"/>
      <c r="T1512" s="702"/>
      <c r="U1512" s="702"/>
      <c r="V1512" s="702"/>
      <c r="W1512" s="702"/>
      <c r="X1512" s="702"/>
    </row>
    <row r="1513" spans="2:24" ht="14.15" hidden="1" customHeight="1">
      <c r="B1513" s="697" t="s">
        <v>4461</v>
      </c>
      <c r="D1513" s="696" t="s">
        <v>4462</v>
      </c>
      <c r="E1513" s="696"/>
      <c r="F1513" s="698" t="s">
        <v>253</v>
      </c>
      <c r="G1513" s="698"/>
      <c r="H1513" s="698"/>
      <c r="I1513" s="309" t="s">
        <v>3356</v>
      </c>
      <c r="J1513" s="698">
        <v>1</v>
      </c>
      <c r="K1513" s="312" t="s">
        <v>3249</v>
      </c>
      <c r="L1513" s="702" t="s">
        <v>5065</v>
      </c>
      <c r="M1513" s="414">
        <v>0</v>
      </c>
      <c r="N1513" s="414">
        <v>0</v>
      </c>
      <c r="O1513" s="414">
        <v>0</v>
      </c>
      <c r="P1513" s="414">
        <v>0</v>
      </c>
      <c r="Q1513" s="414">
        <v>0</v>
      </c>
      <c r="R1513" s="260">
        <f t="shared" si="75"/>
        <v>0</v>
      </c>
      <c r="S1513" s="702"/>
      <c r="T1513" s="702"/>
      <c r="U1513" s="702"/>
      <c r="V1513" s="702"/>
      <c r="W1513" s="702"/>
      <c r="X1513" s="702"/>
    </row>
    <row r="1514" spans="2:24" ht="14.15" hidden="1" customHeight="1">
      <c r="B1514" s="697" t="s">
        <v>4597</v>
      </c>
      <c r="D1514" s="696" t="s">
        <v>4460</v>
      </c>
      <c r="E1514" s="696"/>
      <c r="F1514" s="698" t="s">
        <v>253</v>
      </c>
      <c r="G1514" s="698"/>
      <c r="H1514" s="698"/>
      <c r="I1514" s="309" t="s">
        <v>3356</v>
      </c>
      <c r="J1514" s="698">
        <v>1</v>
      </c>
      <c r="K1514" s="703" t="s">
        <v>457</v>
      </c>
      <c r="L1514" s="702" t="s">
        <v>5025</v>
      </c>
      <c r="M1514" s="589">
        <v>0</v>
      </c>
      <c r="N1514" s="414">
        <v>0</v>
      </c>
      <c r="O1514" s="414">
        <v>0</v>
      </c>
      <c r="P1514" s="414">
        <v>0</v>
      </c>
      <c r="Q1514" s="414">
        <v>0</v>
      </c>
      <c r="R1514" s="260">
        <f t="shared" si="75"/>
        <v>0</v>
      </c>
      <c r="S1514" s="702"/>
      <c r="T1514" s="702"/>
      <c r="U1514" s="702"/>
      <c r="V1514" s="702"/>
      <c r="W1514" s="702"/>
      <c r="X1514" s="702"/>
    </row>
    <row r="1515" spans="2:24" ht="14.15" hidden="1" customHeight="1">
      <c r="B1515" s="697" t="s">
        <v>4463</v>
      </c>
      <c r="D1515" s="696" t="s">
        <v>4464</v>
      </c>
      <c r="E1515" s="696"/>
      <c r="F1515" s="698" t="s">
        <v>272</v>
      </c>
      <c r="G1515" s="698">
        <v>2</v>
      </c>
      <c r="H1515" s="698">
        <v>1</v>
      </c>
      <c r="I1515" s="309" t="s">
        <v>3356</v>
      </c>
      <c r="J1515" s="698">
        <v>2</v>
      </c>
      <c r="K1515" s="312" t="s">
        <v>3249</v>
      </c>
      <c r="L1515" s="702" t="s">
        <v>4821</v>
      </c>
      <c r="M1515" s="414">
        <v>0</v>
      </c>
      <c r="N1515" s="414">
        <v>0</v>
      </c>
      <c r="O1515" s="414">
        <v>0</v>
      </c>
      <c r="P1515" s="414">
        <v>0</v>
      </c>
      <c r="Q1515" s="414">
        <v>0</v>
      </c>
      <c r="R1515" s="260">
        <f t="shared" si="75"/>
        <v>0</v>
      </c>
      <c r="S1515" s="702"/>
      <c r="T1515" s="702"/>
      <c r="U1515" s="702"/>
      <c r="V1515" s="702"/>
      <c r="W1515" s="702"/>
      <c r="X1515" s="702"/>
    </row>
    <row r="1516" spans="2:24" ht="14.15" hidden="1" customHeight="1">
      <c r="B1516" s="704" t="s">
        <v>4467</v>
      </c>
      <c r="D1516" s="696" t="s">
        <v>4468</v>
      </c>
      <c r="E1516" s="696"/>
      <c r="F1516" s="698" t="s">
        <v>272</v>
      </c>
      <c r="G1516" s="698">
        <v>4</v>
      </c>
      <c r="H1516" s="698">
        <v>5</v>
      </c>
      <c r="I1516" s="309" t="s">
        <v>3356</v>
      </c>
      <c r="J1516" s="698">
        <v>3</v>
      </c>
      <c r="K1516" s="703" t="s">
        <v>457</v>
      </c>
      <c r="L1516" s="702" t="s">
        <v>4614</v>
      </c>
      <c r="M1516" s="414">
        <v>0</v>
      </c>
      <c r="N1516" s="414">
        <v>0</v>
      </c>
      <c r="O1516" s="414">
        <v>0</v>
      </c>
      <c r="P1516" s="414">
        <v>0</v>
      </c>
      <c r="Q1516" s="414">
        <v>0</v>
      </c>
      <c r="R1516" s="260">
        <f t="shared" si="75"/>
        <v>0</v>
      </c>
      <c r="S1516" s="702"/>
      <c r="T1516" s="702"/>
      <c r="U1516" s="702"/>
      <c r="V1516" s="702"/>
      <c r="W1516" s="702"/>
      <c r="X1516" s="702"/>
    </row>
    <row r="1517" spans="2:24" ht="14.15" hidden="1" customHeight="1">
      <c r="B1517" s="697" t="s">
        <v>4465</v>
      </c>
      <c r="D1517" s="696" t="s">
        <v>4466</v>
      </c>
      <c r="E1517" s="696"/>
      <c r="F1517" s="698" t="s">
        <v>272</v>
      </c>
      <c r="G1517" s="698">
        <v>3</v>
      </c>
      <c r="H1517" s="698">
        <v>3</v>
      </c>
      <c r="I1517" s="309" t="s">
        <v>3356</v>
      </c>
      <c r="J1517" s="698">
        <v>3</v>
      </c>
      <c r="K1517" s="703" t="s">
        <v>457</v>
      </c>
      <c r="L1517" s="702" t="s">
        <v>4584</v>
      </c>
      <c r="M1517" s="589">
        <v>0</v>
      </c>
      <c r="N1517" s="589">
        <v>0</v>
      </c>
      <c r="O1517" s="589">
        <v>0</v>
      </c>
      <c r="P1517" s="589">
        <v>0</v>
      </c>
      <c r="Q1517" s="589">
        <v>0</v>
      </c>
      <c r="R1517" s="260">
        <f t="shared" si="75"/>
        <v>0</v>
      </c>
      <c r="S1517" s="702"/>
      <c r="T1517" s="702"/>
      <c r="U1517" s="702"/>
      <c r="V1517" s="702"/>
      <c r="W1517" s="702"/>
      <c r="X1517" s="702"/>
    </row>
    <row r="1518" spans="2:24" ht="14.15" hidden="1" customHeight="1">
      <c r="B1518" s="697" t="s">
        <v>4470</v>
      </c>
      <c r="D1518" s="696" t="s">
        <v>4471</v>
      </c>
      <c r="E1518" s="696"/>
      <c r="F1518" s="698" t="s">
        <v>253</v>
      </c>
      <c r="G1518" s="698"/>
      <c r="H1518" s="698"/>
      <c r="I1518" s="309" t="s">
        <v>3356</v>
      </c>
      <c r="J1518" s="698">
        <v>4</v>
      </c>
      <c r="K1518" s="312" t="s">
        <v>3249</v>
      </c>
      <c r="L1518" s="702" t="s">
        <v>4584</v>
      </c>
      <c r="M1518" s="414">
        <v>0</v>
      </c>
      <c r="N1518" s="414">
        <v>0</v>
      </c>
      <c r="O1518" s="414">
        <v>0</v>
      </c>
      <c r="P1518" s="414">
        <v>0</v>
      </c>
      <c r="Q1518" s="414">
        <v>0</v>
      </c>
      <c r="R1518" s="260">
        <f t="shared" si="75"/>
        <v>0</v>
      </c>
      <c r="S1518" s="702"/>
      <c r="T1518" s="702"/>
      <c r="U1518" s="702"/>
      <c r="V1518" s="702"/>
      <c r="W1518" s="702"/>
      <c r="X1518" s="702"/>
    </row>
    <row r="1519" spans="2:24" ht="14.15" customHeight="1">
      <c r="B1519" s="704" t="s">
        <v>4607</v>
      </c>
      <c r="D1519" s="696" t="s">
        <v>4469</v>
      </c>
      <c r="E1519" s="696"/>
      <c r="F1519" s="698" t="s">
        <v>272</v>
      </c>
      <c r="G1519" s="698">
        <v>3</v>
      </c>
      <c r="H1519" s="698">
        <v>5</v>
      </c>
      <c r="I1519" s="309" t="s">
        <v>3356</v>
      </c>
      <c r="J1519" s="698">
        <v>4</v>
      </c>
      <c r="K1519" s="312" t="s">
        <v>3256</v>
      </c>
      <c r="L1519" s="702" t="s">
        <v>4567</v>
      </c>
      <c r="M1519" s="414">
        <v>1</v>
      </c>
      <c r="N1519" s="414">
        <v>2</v>
      </c>
      <c r="O1519" s="414">
        <v>2</v>
      </c>
      <c r="P1519" s="414">
        <v>0</v>
      </c>
      <c r="Q1519" s="414">
        <v>0</v>
      </c>
      <c r="R1519" s="260">
        <f t="shared" si="75"/>
        <v>5</v>
      </c>
      <c r="S1519" s="702"/>
      <c r="T1519" s="702"/>
      <c r="U1519" s="702"/>
      <c r="V1519" s="702"/>
      <c r="W1519" s="702"/>
      <c r="X1519" s="702"/>
    </row>
    <row r="1520" spans="2:24" ht="14.15" customHeight="1">
      <c r="B1520" s="697" t="s">
        <v>4634</v>
      </c>
      <c r="D1520" s="696" t="s">
        <v>4472</v>
      </c>
      <c r="E1520" s="696"/>
      <c r="F1520" s="698" t="s">
        <v>272</v>
      </c>
      <c r="G1520" s="698">
        <v>4</v>
      </c>
      <c r="H1520" s="698">
        <v>4</v>
      </c>
      <c r="I1520" s="309" t="s">
        <v>3356</v>
      </c>
      <c r="J1520" s="698">
        <v>5</v>
      </c>
      <c r="K1520" s="312" t="s">
        <v>3239</v>
      </c>
      <c r="L1520" s="702" t="s">
        <v>4567</v>
      </c>
      <c r="M1520" s="414">
        <v>1</v>
      </c>
      <c r="N1520" s="414">
        <v>1</v>
      </c>
      <c r="O1520" s="414">
        <v>1</v>
      </c>
      <c r="P1520" s="414">
        <v>1</v>
      </c>
      <c r="Q1520" s="589">
        <v>0</v>
      </c>
      <c r="R1520" s="260">
        <f t="shared" si="75"/>
        <v>4</v>
      </c>
      <c r="S1520" s="702"/>
      <c r="T1520" s="702"/>
      <c r="U1520" s="702"/>
      <c r="V1520" s="702"/>
      <c r="W1520" s="702"/>
      <c r="X1520" s="702"/>
    </row>
    <row r="1521" spans="2:24" ht="14.15" customHeight="1">
      <c r="B1521" s="697" t="s">
        <v>4473</v>
      </c>
      <c r="D1521" s="696" t="s">
        <v>4474</v>
      </c>
      <c r="E1521" s="696"/>
      <c r="F1521" s="698" t="s">
        <v>272</v>
      </c>
      <c r="G1521" s="698">
        <v>7</v>
      </c>
      <c r="H1521" s="698">
        <v>5</v>
      </c>
      <c r="I1521" s="309" t="s">
        <v>3356</v>
      </c>
      <c r="J1521" s="698">
        <v>6</v>
      </c>
      <c r="K1521" s="312" t="s">
        <v>3256</v>
      </c>
      <c r="L1521" s="702" t="s">
        <v>4567</v>
      </c>
      <c r="M1521" s="414">
        <v>2</v>
      </c>
      <c r="N1521" s="414">
        <v>2</v>
      </c>
      <c r="O1521" s="414">
        <v>2</v>
      </c>
      <c r="P1521" s="414">
        <v>2</v>
      </c>
      <c r="Q1521" s="414">
        <v>2</v>
      </c>
      <c r="R1521" s="260">
        <f t="shared" si="75"/>
        <v>10</v>
      </c>
      <c r="S1521" s="702"/>
      <c r="T1521" s="702"/>
      <c r="U1521" s="702"/>
      <c r="V1521" s="702"/>
      <c r="W1521" s="702"/>
      <c r="X1521" s="702"/>
    </row>
    <row r="1522" spans="2:24" ht="14.15" customHeight="1">
      <c r="B1522" s="697" t="s">
        <v>4475</v>
      </c>
      <c r="D1522" s="696" t="s">
        <v>4476</v>
      </c>
      <c r="E1522" s="696"/>
      <c r="F1522" s="698" t="s">
        <v>253</v>
      </c>
      <c r="G1522" s="698"/>
      <c r="H1522" s="698"/>
      <c r="I1522" s="309" t="s">
        <v>3370</v>
      </c>
      <c r="J1522" s="698">
        <v>1</v>
      </c>
      <c r="K1522" s="312" t="s">
        <v>3239</v>
      </c>
      <c r="L1522" s="702" t="s">
        <v>4567</v>
      </c>
      <c r="M1522" s="414">
        <v>1</v>
      </c>
      <c r="N1522" s="414">
        <v>1</v>
      </c>
      <c r="O1522" s="414">
        <v>1</v>
      </c>
      <c r="P1522" s="414">
        <v>1</v>
      </c>
      <c r="Q1522" s="414">
        <v>1</v>
      </c>
      <c r="R1522" s="260">
        <f t="shared" si="75"/>
        <v>5</v>
      </c>
      <c r="S1522" s="702"/>
      <c r="T1522" s="702"/>
      <c r="U1522" s="702"/>
      <c r="V1522" s="702"/>
      <c r="W1522" s="702"/>
      <c r="X1522" s="702"/>
    </row>
    <row r="1523" spans="2:24" ht="14.15" hidden="1" customHeight="1">
      <c r="B1523" s="697" t="s">
        <v>4477</v>
      </c>
      <c r="D1523" s="696" t="s">
        <v>4478</v>
      </c>
      <c r="E1523" s="696"/>
      <c r="F1523" s="698" t="s">
        <v>253</v>
      </c>
      <c r="G1523" s="698"/>
      <c r="H1523" s="698"/>
      <c r="I1523" s="309" t="s">
        <v>3370</v>
      </c>
      <c r="J1523" s="698">
        <v>1</v>
      </c>
      <c r="K1523" s="312" t="s">
        <v>3249</v>
      </c>
      <c r="L1523" s="702" t="s">
        <v>4584</v>
      </c>
      <c r="M1523" s="589">
        <v>0</v>
      </c>
      <c r="N1523" s="589">
        <v>0</v>
      </c>
      <c r="O1523" s="589">
        <v>0</v>
      </c>
      <c r="P1523" s="589">
        <v>0</v>
      </c>
      <c r="Q1523" s="589">
        <v>0</v>
      </c>
      <c r="R1523" s="260">
        <f t="shared" si="75"/>
        <v>0</v>
      </c>
      <c r="S1523" s="702"/>
      <c r="T1523" s="702"/>
      <c r="U1523" s="702"/>
      <c r="V1523" s="702"/>
      <c r="W1523" s="702"/>
      <c r="X1523" s="702"/>
    </row>
    <row r="1524" spans="2:24" ht="14.15" hidden="1" customHeight="1">
      <c r="B1524" s="697" t="s">
        <v>4479</v>
      </c>
      <c r="D1524" s="696" t="s">
        <v>1053</v>
      </c>
      <c r="E1524" s="696"/>
      <c r="F1524" s="698" t="s">
        <v>272</v>
      </c>
      <c r="G1524" s="698">
        <v>2</v>
      </c>
      <c r="H1524" s="698">
        <v>2</v>
      </c>
      <c r="I1524" s="309" t="s">
        <v>3370</v>
      </c>
      <c r="J1524" s="698">
        <v>2</v>
      </c>
      <c r="K1524" s="703" t="s">
        <v>457</v>
      </c>
      <c r="L1524" s="702" t="s">
        <v>5019</v>
      </c>
      <c r="M1524" s="589">
        <v>0</v>
      </c>
      <c r="N1524" s="414">
        <v>0</v>
      </c>
      <c r="O1524" s="414">
        <v>0</v>
      </c>
      <c r="P1524" s="414">
        <v>0</v>
      </c>
      <c r="Q1524" s="414">
        <v>0</v>
      </c>
      <c r="R1524" s="260">
        <f t="shared" si="75"/>
        <v>0</v>
      </c>
      <c r="S1524" s="702"/>
      <c r="T1524" s="702"/>
      <c r="U1524" s="702"/>
      <c r="V1524" s="702"/>
      <c r="W1524" s="702"/>
      <c r="X1524" s="702"/>
    </row>
    <row r="1525" spans="2:24" ht="14.15" customHeight="1">
      <c r="B1525" s="704" t="s">
        <v>4795</v>
      </c>
      <c r="D1525" s="696" t="s">
        <v>4480</v>
      </c>
      <c r="E1525" s="696"/>
      <c r="F1525" s="698" t="s">
        <v>539</v>
      </c>
      <c r="G1525" s="698">
        <v>2</v>
      </c>
      <c r="H1525" s="698">
        <v>2</v>
      </c>
      <c r="I1525" s="309" t="s">
        <v>3370</v>
      </c>
      <c r="J1525" s="698">
        <v>3</v>
      </c>
      <c r="K1525" s="312" t="s">
        <v>3256</v>
      </c>
      <c r="L1525" s="702" t="s">
        <v>4567</v>
      </c>
      <c r="M1525" s="589">
        <v>0</v>
      </c>
      <c r="N1525" s="589">
        <v>0</v>
      </c>
      <c r="O1525" s="589">
        <v>0</v>
      </c>
      <c r="P1525" s="589">
        <v>0</v>
      </c>
      <c r="Q1525" s="589">
        <v>0</v>
      </c>
      <c r="R1525" s="260">
        <f t="shared" si="75"/>
        <v>0</v>
      </c>
      <c r="S1525" s="702"/>
      <c r="T1525" s="702"/>
      <c r="U1525" s="702"/>
      <c r="V1525" s="702"/>
      <c r="W1525" s="702"/>
      <c r="X1525" s="702"/>
    </row>
    <row r="1526" spans="2:24" ht="14.15" customHeight="1">
      <c r="B1526" s="697" t="s">
        <v>4481</v>
      </c>
      <c r="D1526" s="696" t="s">
        <v>4482</v>
      </c>
      <c r="E1526" s="696"/>
      <c r="F1526" s="698" t="s">
        <v>272</v>
      </c>
      <c r="G1526" s="698">
        <v>3</v>
      </c>
      <c r="H1526" s="698">
        <v>3</v>
      </c>
      <c r="I1526" s="309" t="s">
        <v>3370</v>
      </c>
      <c r="J1526" s="698">
        <v>3</v>
      </c>
      <c r="K1526" s="312" t="s">
        <v>3256</v>
      </c>
      <c r="L1526" s="702" t="s">
        <v>4567</v>
      </c>
      <c r="M1526" s="414">
        <v>0</v>
      </c>
      <c r="N1526" s="414">
        <v>1</v>
      </c>
      <c r="O1526" s="414">
        <v>0</v>
      </c>
      <c r="P1526" s="414">
        <v>1</v>
      </c>
      <c r="Q1526" s="414">
        <v>1</v>
      </c>
      <c r="R1526" s="260">
        <f t="shared" si="75"/>
        <v>3</v>
      </c>
      <c r="S1526" s="702"/>
      <c r="T1526" s="702"/>
      <c r="U1526" s="702"/>
      <c r="V1526" s="702"/>
      <c r="W1526" s="702"/>
      <c r="X1526" s="702"/>
    </row>
    <row r="1527" spans="2:24" ht="14.15" hidden="1" customHeight="1">
      <c r="B1527" s="697" t="s">
        <v>4483</v>
      </c>
      <c r="D1527" s="696" t="s">
        <v>4484</v>
      </c>
      <c r="E1527" s="696"/>
      <c r="F1527" s="698" t="s">
        <v>272</v>
      </c>
      <c r="G1527" s="698">
        <v>3</v>
      </c>
      <c r="H1527" s="698">
        <v>2</v>
      </c>
      <c r="I1527" s="309" t="s">
        <v>3370</v>
      </c>
      <c r="J1527" s="698">
        <v>4</v>
      </c>
      <c r="K1527" s="703" t="s">
        <v>457</v>
      </c>
      <c r="L1527" s="702" t="s">
        <v>4585</v>
      </c>
      <c r="M1527" s="589">
        <v>0</v>
      </c>
      <c r="N1527" s="589">
        <v>0</v>
      </c>
      <c r="O1527" s="589">
        <v>0</v>
      </c>
      <c r="P1527" s="589">
        <v>0</v>
      </c>
      <c r="Q1527" s="589">
        <v>0</v>
      </c>
      <c r="R1527" s="260">
        <f t="shared" si="75"/>
        <v>0</v>
      </c>
      <c r="S1527" s="702"/>
      <c r="T1527" s="702"/>
      <c r="U1527" s="702"/>
      <c r="V1527" s="702"/>
      <c r="W1527" s="702"/>
      <c r="X1527" s="702"/>
    </row>
    <row r="1528" spans="2:24" ht="14.15" hidden="1" customHeight="1">
      <c r="B1528" s="697" t="s">
        <v>4485</v>
      </c>
      <c r="D1528" s="696" t="s">
        <v>4486</v>
      </c>
      <c r="E1528" s="696"/>
      <c r="F1528" s="698" t="s">
        <v>253</v>
      </c>
      <c r="G1528" s="698"/>
      <c r="H1528" s="698"/>
      <c r="I1528" s="309" t="s">
        <v>3370</v>
      </c>
      <c r="J1528" s="698">
        <v>5</v>
      </c>
      <c r="K1528" s="312" t="s">
        <v>3249</v>
      </c>
      <c r="L1528" s="702" t="s">
        <v>4567</v>
      </c>
      <c r="M1528" s="414">
        <v>1</v>
      </c>
      <c r="N1528" s="414">
        <v>0</v>
      </c>
      <c r="O1528" s="414">
        <v>1</v>
      </c>
      <c r="P1528" s="414">
        <v>0</v>
      </c>
      <c r="Q1528" s="414">
        <v>0</v>
      </c>
      <c r="R1528" s="260">
        <f t="shared" si="75"/>
        <v>0</v>
      </c>
      <c r="S1528" s="702"/>
      <c r="T1528" s="702"/>
      <c r="U1528" s="702"/>
      <c r="V1528" s="702"/>
      <c r="W1528" s="702"/>
      <c r="X1528" s="702"/>
    </row>
    <row r="1529" spans="2:24" ht="14.15" customHeight="1">
      <c r="B1529" s="697" t="s">
        <v>4639</v>
      </c>
      <c r="D1529" s="696" t="s">
        <v>4487</v>
      </c>
      <c r="E1529" s="696"/>
      <c r="F1529" s="698" t="s">
        <v>272</v>
      </c>
      <c r="G1529" s="698">
        <v>4</v>
      </c>
      <c r="H1529" s="698">
        <v>7</v>
      </c>
      <c r="I1529" s="309" t="s">
        <v>3370</v>
      </c>
      <c r="J1529" s="698">
        <v>6</v>
      </c>
      <c r="K1529" s="312" t="s">
        <v>3239</v>
      </c>
      <c r="L1529" s="702" t="s">
        <v>4567</v>
      </c>
      <c r="M1529" s="414">
        <v>1</v>
      </c>
      <c r="N1529" s="414">
        <v>1</v>
      </c>
      <c r="O1529" s="414">
        <v>1</v>
      </c>
      <c r="P1529" s="589">
        <v>0</v>
      </c>
      <c r="Q1529" s="414">
        <v>1</v>
      </c>
      <c r="R1529" s="260">
        <f t="shared" si="75"/>
        <v>4</v>
      </c>
      <c r="S1529" s="702"/>
      <c r="T1529" s="702"/>
      <c r="U1529" s="702"/>
      <c r="V1529" s="702"/>
      <c r="W1529" s="702"/>
      <c r="X1529" s="702"/>
    </row>
    <row r="1530" spans="2:24" ht="14.15" hidden="1" customHeight="1">
      <c r="B1530" s="697" t="s">
        <v>4488</v>
      </c>
      <c r="D1530" s="696" t="s">
        <v>4489</v>
      </c>
      <c r="E1530" s="696"/>
      <c r="F1530" s="698" t="s">
        <v>272</v>
      </c>
      <c r="G1530" s="698">
        <v>6</v>
      </c>
      <c r="H1530" s="698">
        <v>7</v>
      </c>
      <c r="I1530" s="309" t="s">
        <v>3370</v>
      </c>
      <c r="J1530" s="698">
        <v>6</v>
      </c>
      <c r="K1530" s="703" t="s">
        <v>457</v>
      </c>
      <c r="L1530" s="702" t="s">
        <v>4605</v>
      </c>
      <c r="M1530" s="414">
        <v>0</v>
      </c>
      <c r="N1530" s="414">
        <v>0</v>
      </c>
      <c r="O1530" s="414">
        <v>0</v>
      </c>
      <c r="P1530" s="414">
        <v>0</v>
      </c>
      <c r="Q1530" s="414">
        <v>0</v>
      </c>
      <c r="R1530" s="260">
        <f t="shared" si="75"/>
        <v>0</v>
      </c>
      <c r="S1530" s="702"/>
      <c r="T1530" s="702"/>
      <c r="U1530" s="702"/>
      <c r="V1530" s="702"/>
      <c r="W1530" s="702"/>
      <c r="X1530" s="702"/>
    </row>
    <row r="1531" spans="2:24" ht="14.15" hidden="1" customHeight="1">
      <c r="B1531" s="697" t="s">
        <v>4490</v>
      </c>
      <c r="D1531" s="696" t="s">
        <v>1305</v>
      </c>
      <c r="E1531" s="696"/>
      <c r="F1531" s="698" t="s">
        <v>272</v>
      </c>
      <c r="G1531" s="698">
        <v>3</v>
      </c>
      <c r="H1531" s="698">
        <v>6</v>
      </c>
      <c r="I1531" s="309" t="s">
        <v>3370</v>
      </c>
      <c r="J1531" s="698">
        <v>8</v>
      </c>
      <c r="K1531" s="312" t="s">
        <v>3249</v>
      </c>
      <c r="L1531" s="702" t="s">
        <v>4567</v>
      </c>
      <c r="M1531" s="414">
        <v>0</v>
      </c>
      <c r="N1531" s="414">
        <v>0</v>
      </c>
      <c r="O1531" s="414">
        <v>1</v>
      </c>
      <c r="P1531" s="414">
        <v>0</v>
      </c>
      <c r="Q1531" s="414">
        <v>0</v>
      </c>
      <c r="R1531" s="260">
        <f t="shared" si="75"/>
        <v>0</v>
      </c>
      <c r="S1531" s="702"/>
      <c r="T1531" s="702"/>
      <c r="U1531" s="702"/>
      <c r="V1531" s="702"/>
      <c r="W1531" s="702"/>
      <c r="X1531" s="702"/>
    </row>
    <row r="1532" spans="2:24" ht="14.15" hidden="1" customHeight="1">
      <c r="B1532" s="697" t="s">
        <v>4495</v>
      </c>
      <c r="D1532" s="696" t="s">
        <v>4496</v>
      </c>
      <c r="E1532" s="696"/>
      <c r="F1532" s="698" t="s">
        <v>272</v>
      </c>
      <c r="G1532" s="698">
        <v>1</v>
      </c>
      <c r="H1532" s="698">
        <v>2</v>
      </c>
      <c r="I1532" s="698" t="s">
        <v>410</v>
      </c>
      <c r="J1532" s="698">
        <v>1</v>
      </c>
      <c r="K1532" s="703" t="s">
        <v>457</v>
      </c>
      <c r="L1532" s="702" t="s">
        <v>4600</v>
      </c>
      <c r="M1532" s="414">
        <v>0</v>
      </c>
      <c r="N1532" s="414">
        <v>0</v>
      </c>
      <c r="O1532" s="414">
        <v>0</v>
      </c>
      <c r="P1532" s="414">
        <v>0</v>
      </c>
      <c r="Q1532" s="414">
        <v>0</v>
      </c>
      <c r="R1532" s="260">
        <f t="shared" si="75"/>
        <v>0</v>
      </c>
      <c r="S1532" s="702"/>
      <c r="T1532" s="702"/>
      <c r="U1532" s="702"/>
      <c r="V1532" s="702"/>
      <c r="W1532" s="702"/>
      <c r="X1532" s="702"/>
    </row>
    <row r="1533" spans="2:24" ht="14.15" hidden="1" customHeight="1">
      <c r="B1533" s="697" t="s">
        <v>4491</v>
      </c>
      <c r="D1533" s="696" t="s">
        <v>4492</v>
      </c>
      <c r="E1533" s="696"/>
      <c r="F1533" s="698" t="s">
        <v>272</v>
      </c>
      <c r="G1533" s="698">
        <v>1</v>
      </c>
      <c r="H1533" s="698">
        <v>1</v>
      </c>
      <c r="I1533" s="698" t="s">
        <v>410</v>
      </c>
      <c r="J1533" s="698">
        <v>1</v>
      </c>
      <c r="K1533" s="703" t="s">
        <v>457</v>
      </c>
      <c r="L1533" s="702" t="s">
        <v>4618</v>
      </c>
      <c r="M1533" s="589">
        <v>0</v>
      </c>
      <c r="N1533" s="414">
        <v>0</v>
      </c>
      <c r="O1533" s="414">
        <v>0</v>
      </c>
      <c r="P1533" s="414">
        <v>0</v>
      </c>
      <c r="Q1533" s="414">
        <v>0</v>
      </c>
      <c r="R1533" s="260">
        <f t="shared" si="75"/>
        <v>0</v>
      </c>
      <c r="S1533" s="702"/>
      <c r="T1533" s="702"/>
      <c r="U1533" s="702"/>
      <c r="V1533" s="702"/>
      <c r="W1533" s="702"/>
      <c r="X1533" s="702"/>
    </row>
    <row r="1534" spans="2:24" ht="14.15" customHeight="1">
      <c r="B1534" s="697" t="s">
        <v>4494</v>
      </c>
      <c r="D1534" s="696" t="s">
        <v>4586</v>
      </c>
      <c r="E1534" s="696"/>
      <c r="F1534" s="698" t="s">
        <v>272</v>
      </c>
      <c r="G1534" s="698">
        <v>1</v>
      </c>
      <c r="H1534" s="698">
        <v>1</v>
      </c>
      <c r="I1534" s="698" t="s">
        <v>410</v>
      </c>
      <c r="J1534" s="698">
        <v>1</v>
      </c>
      <c r="K1534" s="312" t="s">
        <v>3256</v>
      </c>
      <c r="L1534" s="702" t="s">
        <v>4567</v>
      </c>
      <c r="M1534" s="414">
        <v>2</v>
      </c>
      <c r="N1534" s="589">
        <v>0</v>
      </c>
      <c r="O1534" s="414">
        <v>1</v>
      </c>
      <c r="P1534" s="414">
        <v>2</v>
      </c>
      <c r="Q1534" s="414">
        <v>2</v>
      </c>
      <c r="R1534" s="260">
        <f t="shared" si="75"/>
        <v>7</v>
      </c>
      <c r="S1534" s="702"/>
      <c r="T1534" s="702"/>
      <c r="U1534" s="702"/>
      <c r="V1534" s="702"/>
      <c r="W1534" s="702"/>
      <c r="X1534" s="702"/>
    </row>
    <row r="1535" spans="2:24" ht="14.15" hidden="1" customHeight="1">
      <c r="B1535" s="697" t="s">
        <v>4591</v>
      </c>
      <c r="D1535" s="696" t="s">
        <v>4493</v>
      </c>
      <c r="E1535" s="696"/>
      <c r="F1535" s="698" t="s">
        <v>272</v>
      </c>
      <c r="G1535" s="698">
        <v>1</v>
      </c>
      <c r="H1535" s="698">
        <v>1</v>
      </c>
      <c r="I1535" s="698" t="s">
        <v>410</v>
      </c>
      <c r="J1535" s="698">
        <v>1</v>
      </c>
      <c r="K1535" s="703" t="s">
        <v>457</v>
      </c>
      <c r="L1535" s="702" t="s">
        <v>4594</v>
      </c>
      <c r="M1535" s="414">
        <v>0</v>
      </c>
      <c r="N1535" s="414">
        <v>0</v>
      </c>
      <c r="O1535" s="414">
        <v>0</v>
      </c>
      <c r="P1535" s="414">
        <v>0</v>
      </c>
      <c r="Q1535" s="414">
        <v>0</v>
      </c>
      <c r="R1535" s="260">
        <f t="shared" si="75"/>
        <v>0</v>
      </c>
      <c r="S1535" s="702"/>
      <c r="T1535" s="702"/>
      <c r="U1535" s="702"/>
      <c r="V1535" s="702"/>
      <c r="W1535" s="702"/>
      <c r="X1535" s="702"/>
    </row>
    <row r="1536" spans="2:24" ht="14.15" hidden="1" customHeight="1">
      <c r="B1536" s="697" t="s">
        <v>4510</v>
      </c>
      <c r="D1536" s="696" t="s">
        <v>4511</v>
      </c>
      <c r="E1536" s="696"/>
      <c r="F1536" s="698" t="s">
        <v>272</v>
      </c>
      <c r="G1536" s="698">
        <v>2</v>
      </c>
      <c r="H1536" s="698">
        <v>4</v>
      </c>
      <c r="I1536" s="698" t="s">
        <v>410</v>
      </c>
      <c r="J1536" s="698">
        <v>2</v>
      </c>
      <c r="K1536" s="703" t="s">
        <v>457</v>
      </c>
      <c r="L1536" s="702" t="s">
        <v>4584</v>
      </c>
      <c r="M1536" s="589">
        <v>0</v>
      </c>
      <c r="N1536" s="589">
        <v>0</v>
      </c>
      <c r="O1536" s="589">
        <v>0</v>
      </c>
      <c r="P1536" s="589">
        <v>0</v>
      </c>
      <c r="Q1536" s="589">
        <v>0</v>
      </c>
      <c r="R1536" s="260">
        <f t="shared" si="75"/>
        <v>0</v>
      </c>
      <c r="S1536" s="702"/>
      <c r="T1536" s="702"/>
      <c r="U1536" s="702"/>
      <c r="V1536" s="702"/>
      <c r="W1536" s="702"/>
      <c r="X1536" s="702"/>
    </row>
    <row r="1537" spans="2:24" ht="14.15" customHeight="1">
      <c r="B1537" s="704" t="s">
        <v>4602</v>
      </c>
      <c r="D1537" s="696" t="s">
        <v>4513</v>
      </c>
      <c r="E1537" s="696"/>
      <c r="F1537" s="698" t="s">
        <v>272</v>
      </c>
      <c r="G1537" s="698">
        <v>3</v>
      </c>
      <c r="H1537" s="698">
        <v>2</v>
      </c>
      <c r="I1537" s="698" t="s">
        <v>410</v>
      </c>
      <c r="J1537" s="698">
        <v>2</v>
      </c>
      <c r="K1537" s="312" t="s">
        <v>3239</v>
      </c>
      <c r="L1537" s="702" t="s">
        <v>4567</v>
      </c>
      <c r="M1537" s="589">
        <v>0</v>
      </c>
      <c r="N1537" s="589">
        <v>0</v>
      </c>
      <c r="O1537" s="589">
        <v>0</v>
      </c>
      <c r="P1537" s="589">
        <v>0</v>
      </c>
      <c r="Q1537" s="589">
        <v>0</v>
      </c>
      <c r="R1537" s="260">
        <f t="shared" si="75"/>
        <v>0</v>
      </c>
      <c r="S1537" s="702"/>
      <c r="T1537" s="702"/>
      <c r="U1537" s="702"/>
      <c r="V1537" s="702"/>
      <c r="W1537" s="702"/>
      <c r="X1537" s="702"/>
    </row>
    <row r="1538" spans="2:24" ht="14.15" hidden="1" customHeight="1">
      <c r="B1538" s="704" t="s">
        <v>4629</v>
      </c>
      <c r="D1538" s="696" t="s">
        <v>4512</v>
      </c>
      <c r="E1538" s="696"/>
      <c r="F1538" s="698" t="s">
        <v>272</v>
      </c>
      <c r="G1538" s="698">
        <v>2</v>
      </c>
      <c r="H1538" s="698">
        <v>6</v>
      </c>
      <c r="I1538" s="698" t="s">
        <v>410</v>
      </c>
      <c r="J1538" s="698">
        <v>2</v>
      </c>
      <c r="K1538" s="703" t="s">
        <v>457</v>
      </c>
      <c r="L1538" s="702" t="s">
        <v>4628</v>
      </c>
      <c r="M1538" s="414">
        <v>0</v>
      </c>
      <c r="N1538" s="414">
        <v>0</v>
      </c>
      <c r="O1538" s="589">
        <v>0</v>
      </c>
      <c r="P1538" s="414">
        <v>0</v>
      </c>
      <c r="Q1538" s="414">
        <v>0</v>
      </c>
      <c r="R1538" s="260">
        <f t="shared" si="75"/>
        <v>0</v>
      </c>
      <c r="S1538" s="702"/>
      <c r="T1538" s="702"/>
      <c r="U1538" s="702"/>
      <c r="V1538" s="702"/>
      <c r="W1538" s="702"/>
      <c r="X1538" s="702"/>
    </row>
    <row r="1539" spans="2:24" ht="14.15" hidden="1" customHeight="1">
      <c r="B1539" s="704" t="s">
        <v>4610</v>
      </c>
      <c r="D1539" s="696" t="s">
        <v>4508</v>
      </c>
      <c r="E1539" s="696"/>
      <c r="F1539" s="698" t="s">
        <v>272</v>
      </c>
      <c r="G1539" s="698">
        <v>2</v>
      </c>
      <c r="H1539" s="698">
        <v>3</v>
      </c>
      <c r="I1539" s="698" t="s">
        <v>410</v>
      </c>
      <c r="J1539" s="698">
        <v>2</v>
      </c>
      <c r="K1539" s="312" t="s">
        <v>3249</v>
      </c>
      <c r="L1539" s="702" t="s">
        <v>4567</v>
      </c>
      <c r="M1539" s="589">
        <v>0</v>
      </c>
      <c r="N1539" s="589">
        <v>0</v>
      </c>
      <c r="O1539" s="589">
        <v>0</v>
      </c>
      <c r="P1539" s="414">
        <v>1</v>
      </c>
      <c r="Q1539" s="414">
        <v>0</v>
      </c>
      <c r="R1539" s="260">
        <f t="shared" si="75"/>
        <v>0</v>
      </c>
      <c r="S1539" s="702"/>
      <c r="T1539" s="702"/>
      <c r="U1539" s="702"/>
      <c r="V1539" s="702"/>
      <c r="W1539" s="702"/>
      <c r="X1539" s="702"/>
    </row>
    <row r="1540" spans="2:24" ht="14.15" hidden="1" customHeight="1">
      <c r="B1540" s="697" t="s">
        <v>4630</v>
      </c>
      <c r="D1540" s="696" t="s">
        <v>4509</v>
      </c>
      <c r="E1540" s="696"/>
      <c r="F1540" s="698" t="s">
        <v>272</v>
      </c>
      <c r="G1540" s="698">
        <v>2</v>
      </c>
      <c r="H1540" s="698">
        <v>3</v>
      </c>
      <c r="I1540" s="698" t="s">
        <v>410</v>
      </c>
      <c r="J1540" s="698">
        <v>2</v>
      </c>
      <c r="K1540" s="312" t="s">
        <v>3249</v>
      </c>
      <c r="L1540" s="702" t="s">
        <v>4635</v>
      </c>
      <c r="M1540" s="589">
        <v>0</v>
      </c>
      <c r="N1540" s="414">
        <v>0</v>
      </c>
      <c r="O1540" s="589">
        <v>0</v>
      </c>
      <c r="P1540" s="414">
        <v>0</v>
      </c>
      <c r="Q1540" s="414">
        <v>0</v>
      </c>
      <c r="R1540" s="260">
        <f t="shared" si="75"/>
        <v>0</v>
      </c>
      <c r="S1540" s="702"/>
      <c r="T1540" s="702"/>
      <c r="U1540" s="702"/>
      <c r="V1540" s="702"/>
      <c r="W1540" s="702"/>
      <c r="X1540" s="702"/>
    </row>
    <row r="1541" spans="2:24" ht="14.15" hidden="1" customHeight="1">
      <c r="B1541" s="697" t="s">
        <v>4501</v>
      </c>
      <c r="D1541" s="696" t="s">
        <v>4502</v>
      </c>
      <c r="E1541" s="696"/>
      <c r="F1541" s="698" t="s">
        <v>272</v>
      </c>
      <c r="G1541" s="698">
        <v>2</v>
      </c>
      <c r="H1541" s="698">
        <v>1</v>
      </c>
      <c r="I1541" s="698" t="s">
        <v>410</v>
      </c>
      <c r="J1541" s="698">
        <v>2</v>
      </c>
      <c r="K1541" s="703" t="s">
        <v>457</v>
      </c>
      <c r="L1541" s="702" t="s">
        <v>5025</v>
      </c>
      <c r="M1541" s="589">
        <v>0</v>
      </c>
      <c r="N1541" s="414">
        <v>0</v>
      </c>
      <c r="O1541" s="414">
        <v>0</v>
      </c>
      <c r="P1541" s="414">
        <v>0</v>
      </c>
      <c r="Q1541" s="414">
        <v>0</v>
      </c>
      <c r="R1541" s="260">
        <f t="shared" si="75"/>
        <v>0</v>
      </c>
      <c r="S1541" s="702"/>
      <c r="T1541" s="702"/>
      <c r="U1541" s="702"/>
      <c r="V1541" s="702"/>
      <c r="W1541" s="702"/>
      <c r="X1541" s="702"/>
    </row>
    <row r="1542" spans="2:24" ht="14.15" hidden="1" customHeight="1">
      <c r="B1542" s="697" t="s">
        <v>4515</v>
      </c>
      <c r="D1542" s="696" t="s">
        <v>4516</v>
      </c>
      <c r="E1542" s="696"/>
      <c r="F1542" s="698" t="s">
        <v>272</v>
      </c>
      <c r="G1542" s="698">
        <v>3</v>
      </c>
      <c r="H1542" s="698">
        <v>2</v>
      </c>
      <c r="I1542" s="698" t="s">
        <v>410</v>
      </c>
      <c r="J1542" s="698">
        <v>2</v>
      </c>
      <c r="K1542" s="312" t="s">
        <v>3249</v>
      </c>
      <c r="L1542" s="702" t="s">
        <v>5051</v>
      </c>
      <c r="M1542" s="589">
        <v>0</v>
      </c>
      <c r="N1542" s="414">
        <v>0</v>
      </c>
      <c r="O1542" s="414">
        <v>0</v>
      </c>
      <c r="P1542" s="414">
        <v>0</v>
      </c>
      <c r="Q1542" s="414">
        <v>0</v>
      </c>
      <c r="R1542" s="260">
        <f t="shared" si="75"/>
        <v>0</v>
      </c>
      <c r="S1542" s="702"/>
      <c r="T1542" s="702"/>
      <c r="U1542" s="702"/>
      <c r="V1542" s="702"/>
      <c r="W1542" s="702"/>
      <c r="X1542" s="702"/>
    </row>
    <row r="1543" spans="2:24" ht="14.15" hidden="1" customHeight="1">
      <c r="B1543" s="697" t="s">
        <v>4497</v>
      </c>
      <c r="D1543" s="696" t="s">
        <v>4498</v>
      </c>
      <c r="E1543" s="696"/>
      <c r="F1543" s="698" t="s">
        <v>272</v>
      </c>
      <c r="G1543" s="698">
        <v>0</v>
      </c>
      <c r="H1543" s="698">
        <v>3</v>
      </c>
      <c r="I1543" s="698" t="s">
        <v>410</v>
      </c>
      <c r="J1543" s="698">
        <v>2</v>
      </c>
      <c r="K1543" s="703" t="s">
        <v>457</v>
      </c>
      <c r="L1543" s="702" t="s">
        <v>4584</v>
      </c>
      <c r="M1543" s="589">
        <v>0</v>
      </c>
      <c r="N1543" s="589">
        <v>0</v>
      </c>
      <c r="O1543" s="589">
        <v>0</v>
      </c>
      <c r="P1543" s="589">
        <v>0</v>
      </c>
      <c r="Q1543" s="589">
        <v>0</v>
      </c>
      <c r="R1543" s="260">
        <f t="shared" si="75"/>
        <v>0</v>
      </c>
      <c r="S1543" s="702"/>
      <c r="T1543" s="702"/>
      <c r="U1543" s="702"/>
      <c r="V1543" s="702"/>
      <c r="W1543" s="702"/>
      <c r="X1543" s="702"/>
    </row>
    <row r="1544" spans="2:24" ht="14.15" hidden="1" customHeight="1">
      <c r="B1544" s="697" t="s">
        <v>4503</v>
      </c>
      <c r="D1544" s="696" t="s">
        <v>4504</v>
      </c>
      <c r="E1544" s="696"/>
      <c r="F1544" s="698" t="s">
        <v>272</v>
      </c>
      <c r="G1544" s="698">
        <v>2</v>
      </c>
      <c r="H1544" s="698">
        <v>1</v>
      </c>
      <c r="I1544" s="698" t="s">
        <v>410</v>
      </c>
      <c r="J1544" s="698">
        <v>2</v>
      </c>
      <c r="K1544" s="703" t="s">
        <v>457</v>
      </c>
      <c r="L1544" s="702" t="s">
        <v>4598</v>
      </c>
      <c r="M1544" s="589">
        <v>0</v>
      </c>
      <c r="N1544" s="414">
        <v>0</v>
      </c>
      <c r="O1544" s="414">
        <v>0</v>
      </c>
      <c r="P1544" s="414">
        <v>0</v>
      </c>
      <c r="Q1544" s="414">
        <v>0</v>
      </c>
      <c r="R1544" s="260">
        <f t="shared" si="75"/>
        <v>0</v>
      </c>
      <c r="S1544" s="702"/>
      <c r="T1544" s="702"/>
      <c r="U1544" s="702"/>
      <c r="V1544" s="702"/>
      <c r="W1544" s="702"/>
      <c r="X1544" s="702"/>
    </row>
    <row r="1545" spans="2:24" ht="14.15" customHeight="1">
      <c r="B1545" s="697" t="s">
        <v>4506</v>
      </c>
      <c r="D1545" s="699" t="s">
        <v>4507</v>
      </c>
      <c r="E1545" s="699"/>
      <c r="F1545" s="698" t="s">
        <v>272</v>
      </c>
      <c r="G1545" s="698">
        <v>2</v>
      </c>
      <c r="H1545" s="698">
        <v>3</v>
      </c>
      <c r="I1545" s="698" t="s">
        <v>410</v>
      </c>
      <c r="J1545" s="698">
        <v>2</v>
      </c>
      <c r="K1545" s="312" t="s">
        <v>3256</v>
      </c>
      <c r="L1545" s="702" t="s">
        <v>4567</v>
      </c>
      <c r="M1545" s="414">
        <v>1</v>
      </c>
      <c r="N1545" s="414">
        <v>1</v>
      </c>
      <c r="O1545" s="414">
        <v>1</v>
      </c>
      <c r="P1545" s="414">
        <v>2</v>
      </c>
      <c r="Q1545" s="414">
        <v>2</v>
      </c>
      <c r="R1545" s="260">
        <f t="shared" si="75"/>
        <v>7</v>
      </c>
      <c r="S1545" s="702"/>
      <c r="T1545" s="702"/>
      <c r="U1545" s="702"/>
      <c r="V1545" s="702"/>
      <c r="W1545" s="702"/>
      <c r="X1545" s="702"/>
    </row>
    <row r="1546" spans="2:24" ht="14.15" hidden="1" customHeight="1">
      <c r="B1546" s="697" t="s">
        <v>4499</v>
      </c>
      <c r="D1546" s="696" t="s">
        <v>4500</v>
      </c>
      <c r="E1546" s="696"/>
      <c r="F1546" s="698" t="s">
        <v>272</v>
      </c>
      <c r="G1546" s="698">
        <v>1</v>
      </c>
      <c r="H1546" s="698">
        <v>2</v>
      </c>
      <c r="I1546" s="698" t="s">
        <v>410</v>
      </c>
      <c r="J1546" s="698">
        <v>2</v>
      </c>
      <c r="K1546" s="703" t="s">
        <v>457</v>
      </c>
      <c r="L1546" s="702" t="s">
        <v>4615</v>
      </c>
      <c r="M1546" s="589">
        <v>0</v>
      </c>
      <c r="N1546" s="414">
        <v>0</v>
      </c>
      <c r="O1546" s="589">
        <v>0</v>
      </c>
      <c r="P1546" s="589">
        <v>0</v>
      </c>
      <c r="Q1546" s="589">
        <v>0</v>
      </c>
      <c r="R1546" s="260">
        <f t="shared" si="75"/>
        <v>0</v>
      </c>
      <c r="S1546" s="702"/>
      <c r="T1546" s="702"/>
      <c r="U1546" s="702"/>
      <c r="V1546" s="702"/>
      <c r="W1546" s="702"/>
      <c r="X1546" s="702"/>
    </row>
    <row r="1547" spans="2:24" ht="14.15" hidden="1" customHeight="1">
      <c r="B1547" s="697" t="s">
        <v>4505</v>
      </c>
      <c r="D1547" s="696" t="s">
        <v>1175</v>
      </c>
      <c r="E1547" s="696"/>
      <c r="F1547" s="698" t="s">
        <v>272</v>
      </c>
      <c r="G1547" s="698">
        <v>2</v>
      </c>
      <c r="H1547" s="698">
        <v>2</v>
      </c>
      <c r="I1547" s="698" t="s">
        <v>410</v>
      </c>
      <c r="J1547" s="698">
        <v>2</v>
      </c>
      <c r="K1547" s="703" t="s">
        <v>457</v>
      </c>
      <c r="L1547" s="702" t="s">
        <v>4587</v>
      </c>
      <c r="M1547" s="589">
        <v>0</v>
      </c>
      <c r="N1547" s="589">
        <v>0</v>
      </c>
      <c r="O1547" s="589">
        <v>0</v>
      </c>
      <c r="P1547" s="589">
        <v>0</v>
      </c>
      <c r="Q1547" s="589">
        <v>0</v>
      </c>
      <c r="R1547" s="260">
        <f t="shared" si="75"/>
        <v>0</v>
      </c>
      <c r="S1547" s="702"/>
      <c r="T1547" s="702"/>
      <c r="U1547" s="702"/>
      <c r="V1547" s="702"/>
      <c r="W1547" s="702"/>
      <c r="X1547" s="702"/>
    </row>
    <row r="1548" spans="2:24" ht="14.15" hidden="1" customHeight="1">
      <c r="B1548" s="704" t="s">
        <v>4603</v>
      </c>
      <c r="D1548" s="696" t="s">
        <v>4514</v>
      </c>
      <c r="E1548" s="696"/>
      <c r="F1548" s="698" t="s">
        <v>272</v>
      </c>
      <c r="G1548" s="698">
        <v>3</v>
      </c>
      <c r="H1548" s="698">
        <v>2</v>
      </c>
      <c r="I1548" s="698" t="s">
        <v>410</v>
      </c>
      <c r="J1548" s="698">
        <v>2</v>
      </c>
      <c r="K1548" s="703" t="s">
        <v>457</v>
      </c>
      <c r="L1548" s="702" t="s">
        <v>4601</v>
      </c>
      <c r="M1548" s="589">
        <v>0</v>
      </c>
      <c r="N1548" s="414">
        <v>0</v>
      </c>
      <c r="O1548" s="589">
        <v>0</v>
      </c>
      <c r="P1548" s="414">
        <v>0</v>
      </c>
      <c r="Q1548" s="414">
        <v>0</v>
      </c>
      <c r="R1548" s="260">
        <f t="shared" si="75"/>
        <v>0</v>
      </c>
      <c r="S1548" s="702"/>
      <c r="T1548" s="702"/>
      <c r="U1548" s="702"/>
      <c r="V1548" s="702"/>
      <c r="W1548" s="702"/>
      <c r="X1548" s="702"/>
    </row>
    <row r="1549" spans="2:24" ht="14.15" customHeight="1">
      <c r="B1549" s="697" t="s">
        <v>4528</v>
      </c>
      <c r="D1549" s="699" t="s">
        <v>4529</v>
      </c>
      <c r="E1549" s="699"/>
      <c r="F1549" s="698" t="s">
        <v>272</v>
      </c>
      <c r="G1549" s="698">
        <v>3</v>
      </c>
      <c r="H1549" s="698">
        <v>4</v>
      </c>
      <c r="I1549" s="698" t="s">
        <v>410</v>
      </c>
      <c r="J1549" s="698">
        <v>3</v>
      </c>
      <c r="K1549" s="312" t="s">
        <v>3256</v>
      </c>
      <c r="L1549" s="702" t="s">
        <v>4567</v>
      </c>
      <c r="M1549" s="414">
        <v>1</v>
      </c>
      <c r="N1549" s="414">
        <v>2</v>
      </c>
      <c r="O1549" s="414">
        <v>1</v>
      </c>
      <c r="P1549" s="414">
        <v>2</v>
      </c>
      <c r="Q1549" s="414">
        <v>1</v>
      </c>
      <c r="R1549" s="260">
        <f t="shared" si="75"/>
        <v>7</v>
      </c>
      <c r="S1549" s="702"/>
      <c r="T1549" s="702"/>
      <c r="U1549" s="702"/>
      <c r="V1549" s="702"/>
      <c r="W1549" s="702"/>
      <c r="X1549" s="702"/>
    </row>
    <row r="1550" spans="2:24" ht="14.15" hidden="1" customHeight="1">
      <c r="B1550" s="697" t="s">
        <v>4525</v>
      </c>
      <c r="D1550" s="696" t="s">
        <v>4493</v>
      </c>
      <c r="E1550" s="696"/>
      <c r="F1550" s="698" t="s">
        <v>272</v>
      </c>
      <c r="G1550" s="698">
        <v>3</v>
      </c>
      <c r="H1550" s="698">
        <v>2</v>
      </c>
      <c r="I1550" s="698" t="s">
        <v>410</v>
      </c>
      <c r="J1550" s="698">
        <v>3</v>
      </c>
      <c r="K1550" s="703" t="s">
        <v>457</v>
      </c>
      <c r="L1550" s="702" t="s">
        <v>4590</v>
      </c>
      <c r="M1550" s="589">
        <v>0</v>
      </c>
      <c r="N1550" s="589">
        <v>0</v>
      </c>
      <c r="O1550" s="414">
        <v>0</v>
      </c>
      <c r="P1550" s="414">
        <v>0</v>
      </c>
      <c r="Q1550" s="414">
        <v>0</v>
      </c>
      <c r="R1550" s="260">
        <f t="shared" si="75"/>
        <v>0</v>
      </c>
      <c r="S1550" s="702"/>
      <c r="T1550" s="702"/>
      <c r="U1550" s="702"/>
      <c r="V1550" s="702"/>
      <c r="W1550" s="702"/>
      <c r="X1550" s="702"/>
    </row>
    <row r="1551" spans="2:24" ht="14.15" hidden="1" customHeight="1">
      <c r="B1551" s="697" t="s">
        <v>4530</v>
      </c>
      <c r="D1551" s="696" t="s">
        <v>4531</v>
      </c>
      <c r="E1551" s="696"/>
      <c r="F1551" s="698" t="s">
        <v>272</v>
      </c>
      <c r="G1551" s="698">
        <v>5</v>
      </c>
      <c r="H1551" s="698">
        <v>4</v>
      </c>
      <c r="I1551" s="698" t="s">
        <v>410</v>
      </c>
      <c r="J1551" s="698">
        <v>3</v>
      </c>
      <c r="K1551" s="312" t="s">
        <v>3249</v>
      </c>
      <c r="L1551" s="702" t="s">
        <v>4839</v>
      </c>
      <c r="M1551" s="589">
        <v>0</v>
      </c>
      <c r="N1551" s="589">
        <v>0</v>
      </c>
      <c r="O1551" s="414">
        <v>0</v>
      </c>
      <c r="P1551" s="414">
        <v>0</v>
      </c>
      <c r="Q1551" s="414">
        <v>0</v>
      </c>
      <c r="R1551" s="260">
        <f t="shared" si="75"/>
        <v>0</v>
      </c>
      <c r="S1551" s="702"/>
      <c r="T1551" s="702"/>
      <c r="U1551" s="702"/>
      <c r="V1551" s="702"/>
      <c r="W1551" s="702"/>
      <c r="X1551" s="702"/>
    </row>
    <row r="1552" spans="2:24" ht="14.15" hidden="1" customHeight="1">
      <c r="B1552" s="697" t="s">
        <v>4523</v>
      </c>
      <c r="D1552" s="696" t="s">
        <v>4524</v>
      </c>
      <c r="E1552" s="696"/>
      <c r="F1552" s="698" t="s">
        <v>272</v>
      </c>
      <c r="G1552" s="698">
        <v>2</v>
      </c>
      <c r="H1552" s="698">
        <v>3</v>
      </c>
      <c r="I1552" s="698" t="s">
        <v>410</v>
      </c>
      <c r="J1552" s="698">
        <v>3</v>
      </c>
      <c r="K1552" s="312" t="s">
        <v>3249</v>
      </c>
      <c r="L1552" s="702" t="s">
        <v>5059</v>
      </c>
      <c r="M1552" s="414">
        <v>0</v>
      </c>
      <c r="N1552" s="414">
        <v>0</v>
      </c>
      <c r="O1552" s="414">
        <v>0</v>
      </c>
      <c r="P1552" s="414">
        <v>0</v>
      </c>
      <c r="Q1552" s="414">
        <v>0</v>
      </c>
      <c r="R1552" s="260">
        <f t="shared" si="75"/>
        <v>0</v>
      </c>
      <c r="S1552" s="702"/>
      <c r="T1552" s="702"/>
      <c r="U1552" s="702"/>
      <c r="V1552" s="702"/>
      <c r="W1552" s="702"/>
      <c r="X1552" s="702"/>
    </row>
    <row r="1553" spans="2:24" ht="14.15" customHeight="1">
      <c r="B1553" s="697" t="s">
        <v>4526</v>
      </c>
      <c r="D1553" s="699" t="s">
        <v>4527</v>
      </c>
      <c r="E1553" s="699"/>
      <c r="F1553" s="698" t="s">
        <v>272</v>
      </c>
      <c r="G1553" s="698">
        <v>3</v>
      </c>
      <c r="H1553" s="698">
        <v>3</v>
      </c>
      <c r="I1553" s="698" t="s">
        <v>410</v>
      </c>
      <c r="J1553" s="698">
        <v>3</v>
      </c>
      <c r="K1553" s="312" t="s">
        <v>3256</v>
      </c>
      <c r="L1553" s="702" t="s">
        <v>4567</v>
      </c>
      <c r="M1553" s="414">
        <v>1</v>
      </c>
      <c r="N1553" s="414">
        <v>2</v>
      </c>
      <c r="O1553" s="414">
        <v>2</v>
      </c>
      <c r="P1553" s="414">
        <v>2</v>
      </c>
      <c r="Q1553" s="414">
        <v>0</v>
      </c>
      <c r="R1553" s="260">
        <f t="shared" si="75"/>
        <v>7</v>
      </c>
      <c r="S1553" s="702"/>
      <c r="T1553" s="702"/>
      <c r="U1553" s="702"/>
      <c r="V1553" s="702"/>
      <c r="W1553" s="702"/>
      <c r="X1553" s="702"/>
    </row>
    <row r="1554" spans="2:24" ht="14.15" hidden="1" customHeight="1">
      <c r="B1554" s="697" t="s">
        <v>4517</v>
      </c>
      <c r="D1554" s="696" t="s">
        <v>4518</v>
      </c>
      <c r="E1554" s="696"/>
      <c r="F1554" s="698" t="s">
        <v>272</v>
      </c>
      <c r="G1554" s="698">
        <v>1</v>
      </c>
      <c r="H1554" s="698">
        <v>1</v>
      </c>
      <c r="I1554" s="698" t="s">
        <v>410</v>
      </c>
      <c r="J1554" s="698">
        <v>3</v>
      </c>
      <c r="K1554" s="703" t="s">
        <v>457</v>
      </c>
      <c r="L1554" s="702" t="s">
        <v>4636</v>
      </c>
      <c r="M1554" s="589">
        <v>0</v>
      </c>
      <c r="N1554" s="589">
        <v>0</v>
      </c>
      <c r="O1554" s="589">
        <v>0</v>
      </c>
      <c r="P1554" s="589">
        <v>0</v>
      </c>
      <c r="Q1554" s="414">
        <v>0</v>
      </c>
      <c r="R1554" s="260">
        <f t="shared" si="75"/>
        <v>0</v>
      </c>
      <c r="S1554" s="702"/>
      <c r="T1554" s="702"/>
      <c r="U1554" s="702"/>
      <c r="V1554" s="702"/>
      <c r="W1554" s="702"/>
      <c r="X1554" s="702"/>
    </row>
    <row r="1555" spans="2:24" ht="14.15" customHeight="1">
      <c r="B1555" s="697" t="s">
        <v>4521</v>
      </c>
      <c r="D1555" s="699" t="s">
        <v>4522</v>
      </c>
      <c r="E1555" s="699"/>
      <c r="F1555" s="698" t="s">
        <v>272</v>
      </c>
      <c r="G1555" s="698">
        <v>2</v>
      </c>
      <c r="H1555" s="698">
        <v>3</v>
      </c>
      <c r="I1555" s="698" t="s">
        <v>410</v>
      </c>
      <c r="J1555" s="698">
        <v>3</v>
      </c>
      <c r="K1555" s="312" t="s">
        <v>3256</v>
      </c>
      <c r="L1555" s="702" t="s">
        <v>4567</v>
      </c>
      <c r="M1555" s="414">
        <v>2</v>
      </c>
      <c r="N1555" s="589">
        <v>0</v>
      </c>
      <c r="O1555" s="414">
        <v>2</v>
      </c>
      <c r="P1555" s="414">
        <v>2</v>
      </c>
      <c r="Q1555" s="414">
        <v>1</v>
      </c>
      <c r="R1555" s="260">
        <f t="shared" si="75"/>
        <v>7</v>
      </c>
      <c r="S1555" s="702"/>
      <c r="T1555" s="702"/>
      <c r="U1555" s="702"/>
      <c r="V1555" s="702"/>
      <c r="W1555" s="702"/>
      <c r="X1555" s="702"/>
    </row>
    <row r="1556" spans="2:24" ht="14.15" hidden="1" customHeight="1">
      <c r="B1556" s="697" t="s">
        <v>4519</v>
      </c>
      <c r="D1556" s="696" t="s">
        <v>4520</v>
      </c>
      <c r="E1556" s="696"/>
      <c r="F1556" s="698" t="s">
        <v>272</v>
      </c>
      <c r="G1556" s="698">
        <v>2</v>
      </c>
      <c r="H1556" s="698">
        <v>2</v>
      </c>
      <c r="I1556" s="698" t="s">
        <v>410</v>
      </c>
      <c r="J1556" s="698">
        <v>3</v>
      </c>
      <c r="K1556" s="703" t="s">
        <v>457</v>
      </c>
      <c r="L1556" s="702" t="s">
        <v>4584</v>
      </c>
      <c r="M1556" s="589">
        <v>0</v>
      </c>
      <c r="N1556" s="589">
        <v>0</v>
      </c>
      <c r="O1556" s="589">
        <v>0</v>
      </c>
      <c r="P1556" s="589">
        <v>0</v>
      </c>
      <c r="Q1556" s="589">
        <v>0</v>
      </c>
      <c r="R1556" s="260">
        <f t="shared" si="75"/>
        <v>0</v>
      </c>
      <c r="S1556" s="702"/>
      <c r="T1556" s="702"/>
      <c r="U1556" s="702"/>
      <c r="V1556" s="702"/>
      <c r="W1556" s="702"/>
      <c r="X1556" s="702"/>
    </row>
    <row r="1557" spans="2:24" ht="14.15" hidden="1" customHeight="1">
      <c r="B1557" s="697" t="s">
        <v>4538</v>
      </c>
      <c r="D1557" s="696" t="s">
        <v>4539</v>
      </c>
      <c r="E1557" s="696"/>
      <c r="F1557" s="698" t="s">
        <v>272</v>
      </c>
      <c r="G1557" s="698">
        <v>6</v>
      </c>
      <c r="H1557" s="698">
        <v>5</v>
      </c>
      <c r="I1557" s="698" t="s">
        <v>410</v>
      </c>
      <c r="J1557" s="698">
        <v>4</v>
      </c>
      <c r="K1557" s="312" t="s">
        <v>3249</v>
      </c>
      <c r="L1557" s="702" t="s">
        <v>5034</v>
      </c>
      <c r="M1557" s="589">
        <v>0</v>
      </c>
      <c r="N1557" s="414">
        <v>0</v>
      </c>
      <c r="O1557" s="414">
        <v>0</v>
      </c>
      <c r="P1557" s="414">
        <v>0</v>
      </c>
      <c r="Q1557" s="414">
        <v>0</v>
      </c>
      <c r="R1557" s="260">
        <f t="shared" si="75"/>
        <v>0</v>
      </c>
      <c r="S1557" s="702"/>
      <c r="T1557" s="702"/>
      <c r="U1557" s="702"/>
      <c r="V1557" s="702"/>
      <c r="W1557" s="702"/>
      <c r="X1557" s="702"/>
    </row>
    <row r="1558" spans="2:24" ht="14.15" hidden="1" customHeight="1">
      <c r="B1558" s="697" t="s">
        <v>4532</v>
      </c>
      <c r="D1558" s="696" t="s">
        <v>4533</v>
      </c>
      <c r="E1558" s="696"/>
      <c r="F1558" s="698" t="s">
        <v>272</v>
      </c>
      <c r="G1558" s="698">
        <v>2</v>
      </c>
      <c r="H1558" s="698">
        <v>5</v>
      </c>
      <c r="I1558" s="698" t="s">
        <v>410</v>
      </c>
      <c r="J1558" s="698">
        <v>4</v>
      </c>
      <c r="K1558" s="703" t="s">
        <v>457</v>
      </c>
      <c r="L1558" s="702" t="s">
        <v>4600</v>
      </c>
      <c r="M1558" s="414">
        <v>0</v>
      </c>
      <c r="N1558" s="414">
        <v>0</v>
      </c>
      <c r="O1558" s="414">
        <v>0</v>
      </c>
      <c r="P1558" s="414">
        <v>0</v>
      </c>
      <c r="Q1558" s="414">
        <v>0</v>
      </c>
      <c r="R1558" s="260">
        <f t="shared" si="75"/>
        <v>0</v>
      </c>
      <c r="S1558" s="702"/>
      <c r="T1558" s="702"/>
      <c r="U1558" s="702"/>
      <c r="V1558" s="702"/>
      <c r="W1558" s="702"/>
      <c r="X1558" s="702"/>
    </row>
    <row r="1559" spans="2:24" ht="14.15" customHeight="1">
      <c r="B1559" s="697" t="s">
        <v>4536</v>
      </c>
      <c r="D1559" s="699" t="s">
        <v>4537</v>
      </c>
      <c r="E1559" s="699"/>
      <c r="F1559" s="698" t="s">
        <v>272</v>
      </c>
      <c r="G1559" s="698">
        <v>4</v>
      </c>
      <c r="H1559" s="698">
        <v>4</v>
      </c>
      <c r="I1559" s="698" t="s">
        <v>410</v>
      </c>
      <c r="J1559" s="698">
        <v>4</v>
      </c>
      <c r="K1559" s="312" t="s">
        <v>3256</v>
      </c>
      <c r="L1559" s="702" t="s">
        <v>4567</v>
      </c>
      <c r="M1559" s="414">
        <v>1</v>
      </c>
      <c r="N1559" s="414">
        <v>0</v>
      </c>
      <c r="O1559" s="414">
        <v>2</v>
      </c>
      <c r="P1559" s="414">
        <v>0</v>
      </c>
      <c r="Q1559" s="414">
        <v>2</v>
      </c>
      <c r="R1559" s="260">
        <f t="shared" si="75"/>
        <v>5</v>
      </c>
      <c r="S1559" s="702"/>
      <c r="T1559" s="702"/>
      <c r="U1559" s="702"/>
      <c r="V1559" s="702"/>
      <c r="W1559" s="702"/>
      <c r="X1559" s="702"/>
    </row>
    <row r="1560" spans="2:24" ht="14.15" hidden="1" customHeight="1">
      <c r="B1560" s="697" t="s">
        <v>4534</v>
      </c>
      <c r="D1560" s="696" t="s">
        <v>4535</v>
      </c>
      <c r="E1560" s="696"/>
      <c r="F1560" s="698" t="s">
        <v>272</v>
      </c>
      <c r="G1560" s="698">
        <v>3</v>
      </c>
      <c r="H1560" s="698">
        <v>10</v>
      </c>
      <c r="I1560" s="698" t="s">
        <v>410</v>
      </c>
      <c r="J1560" s="698">
        <v>4</v>
      </c>
      <c r="K1560" s="312" t="s">
        <v>3249</v>
      </c>
      <c r="L1560" s="702" t="s">
        <v>5059</v>
      </c>
      <c r="M1560" s="589">
        <v>0</v>
      </c>
      <c r="N1560" s="414">
        <v>0</v>
      </c>
      <c r="O1560" s="414">
        <v>0</v>
      </c>
      <c r="P1560" s="414">
        <v>0</v>
      </c>
      <c r="Q1560" s="414">
        <v>0</v>
      </c>
      <c r="R1560" s="260">
        <f t="shared" si="75"/>
        <v>0</v>
      </c>
      <c r="S1560" s="702"/>
      <c r="T1560" s="702"/>
      <c r="U1560" s="702"/>
      <c r="V1560" s="702"/>
      <c r="W1560" s="702"/>
      <c r="X1560" s="702"/>
    </row>
    <row r="1561" spans="2:24" ht="14.15" hidden="1" customHeight="1">
      <c r="B1561" s="697" t="s">
        <v>4543</v>
      </c>
      <c r="D1561" s="696" t="s">
        <v>4544</v>
      </c>
      <c r="E1561" s="696"/>
      <c r="F1561" s="698" t="s">
        <v>272</v>
      </c>
      <c r="G1561" s="698">
        <v>4</v>
      </c>
      <c r="H1561" s="698">
        <v>2</v>
      </c>
      <c r="I1561" s="698" t="s">
        <v>410</v>
      </c>
      <c r="J1561" s="698">
        <v>5</v>
      </c>
      <c r="K1561" s="703" t="s">
        <v>457</v>
      </c>
      <c r="L1561" s="702" t="s">
        <v>4567</v>
      </c>
      <c r="M1561" s="589">
        <v>0</v>
      </c>
      <c r="N1561" s="589">
        <v>0</v>
      </c>
      <c r="O1561" s="414">
        <v>1</v>
      </c>
      <c r="P1561" s="414">
        <v>0</v>
      </c>
      <c r="Q1561" s="414">
        <v>0</v>
      </c>
      <c r="R1561" s="260">
        <f t="shared" si="75"/>
        <v>0</v>
      </c>
      <c r="S1561" s="702"/>
      <c r="T1561" s="702"/>
      <c r="U1561" s="702"/>
      <c r="V1561" s="702"/>
      <c r="W1561" s="702"/>
      <c r="X1561" s="702"/>
    </row>
    <row r="1562" spans="2:24" ht="14.15" hidden="1" customHeight="1">
      <c r="B1562" s="697" t="s">
        <v>4545</v>
      </c>
      <c r="D1562" s="696" t="s">
        <v>4546</v>
      </c>
      <c r="E1562" s="696"/>
      <c r="F1562" s="698" t="s">
        <v>272</v>
      </c>
      <c r="G1562" s="698">
        <v>4</v>
      </c>
      <c r="H1562" s="698">
        <v>5</v>
      </c>
      <c r="I1562" s="698" t="s">
        <v>410</v>
      </c>
      <c r="J1562" s="698">
        <v>5</v>
      </c>
      <c r="K1562" s="703" t="s">
        <v>457</v>
      </c>
      <c r="L1562" s="702" t="s">
        <v>4584</v>
      </c>
      <c r="M1562" s="589">
        <v>0</v>
      </c>
      <c r="N1562" s="589">
        <v>0</v>
      </c>
      <c r="O1562" s="589">
        <v>0</v>
      </c>
      <c r="P1562" s="589">
        <v>0</v>
      </c>
      <c r="Q1562" s="589">
        <v>0</v>
      </c>
      <c r="R1562" s="260">
        <f t="shared" si="75"/>
        <v>0</v>
      </c>
      <c r="S1562" s="702"/>
      <c r="T1562" s="702"/>
      <c r="U1562" s="702"/>
      <c r="V1562" s="702"/>
      <c r="W1562" s="702"/>
      <c r="X1562" s="702"/>
    </row>
    <row r="1563" spans="2:24" ht="14.15" hidden="1" customHeight="1">
      <c r="B1563" s="697" t="s">
        <v>4541</v>
      </c>
      <c r="D1563" s="696" t="s">
        <v>4542</v>
      </c>
      <c r="E1563" s="696"/>
      <c r="F1563" s="698" t="s">
        <v>272</v>
      </c>
      <c r="G1563" s="698">
        <v>3</v>
      </c>
      <c r="H1563" s="698">
        <v>3</v>
      </c>
      <c r="I1563" s="698" t="s">
        <v>410</v>
      </c>
      <c r="J1563" s="698">
        <v>5</v>
      </c>
      <c r="K1563" s="703" t="s">
        <v>457</v>
      </c>
      <c r="L1563" s="702" t="s">
        <v>4821</v>
      </c>
      <c r="M1563" s="589">
        <v>0</v>
      </c>
      <c r="N1563" s="589">
        <v>0</v>
      </c>
      <c r="O1563" s="414">
        <v>0</v>
      </c>
      <c r="P1563" s="414">
        <v>0</v>
      </c>
      <c r="Q1563" s="414">
        <v>0</v>
      </c>
      <c r="R1563" s="260">
        <f t="shared" si="75"/>
        <v>0</v>
      </c>
      <c r="S1563" s="702"/>
      <c r="T1563" s="702"/>
      <c r="U1563" s="702"/>
      <c r="V1563" s="702"/>
      <c r="W1563" s="702"/>
      <c r="X1563" s="702"/>
    </row>
    <row r="1564" spans="2:24" ht="14.15" customHeight="1">
      <c r="B1564" s="697" t="s">
        <v>4547</v>
      </c>
      <c r="D1564" s="699" t="s">
        <v>4548</v>
      </c>
      <c r="E1564" s="699"/>
      <c r="F1564" s="698" t="s">
        <v>272</v>
      </c>
      <c r="G1564" s="698">
        <v>8</v>
      </c>
      <c r="H1564" s="698">
        <v>8</v>
      </c>
      <c r="I1564" s="698" t="s">
        <v>410</v>
      </c>
      <c r="J1564" s="698">
        <v>5</v>
      </c>
      <c r="K1564" s="312" t="s">
        <v>3256</v>
      </c>
      <c r="L1564" s="702" t="s">
        <v>4567</v>
      </c>
      <c r="M1564" s="414">
        <v>1</v>
      </c>
      <c r="N1564" s="414">
        <v>2</v>
      </c>
      <c r="O1564" s="414">
        <v>2</v>
      </c>
      <c r="P1564" s="414">
        <v>1</v>
      </c>
      <c r="Q1564" s="414">
        <v>1</v>
      </c>
      <c r="R1564" s="260">
        <f t="shared" si="75"/>
        <v>7</v>
      </c>
      <c r="S1564" s="702"/>
      <c r="T1564" s="702"/>
      <c r="U1564" s="702"/>
      <c r="V1564" s="702"/>
      <c r="W1564" s="702"/>
      <c r="X1564" s="702"/>
    </row>
    <row r="1565" spans="2:24" ht="14.15" customHeight="1">
      <c r="B1565" s="697" t="s">
        <v>4540</v>
      </c>
      <c r="D1565" s="696" t="s">
        <v>4589</v>
      </c>
      <c r="E1565" s="696"/>
      <c r="F1565" s="698" t="s">
        <v>272</v>
      </c>
      <c r="G1565" s="698">
        <v>0</v>
      </c>
      <c r="H1565" s="698">
        <v>5</v>
      </c>
      <c r="I1565" s="698" t="s">
        <v>410</v>
      </c>
      <c r="J1565" s="698">
        <v>5</v>
      </c>
      <c r="K1565" s="312" t="s">
        <v>3256</v>
      </c>
      <c r="L1565" s="702" t="s">
        <v>4567</v>
      </c>
      <c r="M1565" s="414">
        <v>2</v>
      </c>
      <c r="N1565" s="414">
        <v>2</v>
      </c>
      <c r="O1565" s="414">
        <v>2</v>
      </c>
      <c r="P1565" s="414">
        <v>1</v>
      </c>
      <c r="Q1565" s="414">
        <v>2</v>
      </c>
      <c r="R1565" s="260">
        <f t="shared" si="75"/>
        <v>9</v>
      </c>
      <c r="S1565" s="702"/>
      <c r="T1565" s="702"/>
      <c r="U1565" s="702"/>
      <c r="V1565" s="702"/>
      <c r="W1565" s="702"/>
      <c r="X1565" s="702"/>
    </row>
    <row r="1566" spans="2:24" ht="14.15" hidden="1" customHeight="1">
      <c r="B1566" s="697" t="s">
        <v>4549</v>
      </c>
      <c r="D1566" s="696" t="s">
        <v>4550</v>
      </c>
      <c r="E1566" s="696"/>
      <c r="F1566" s="698" t="s">
        <v>272</v>
      </c>
      <c r="G1566" s="698">
        <v>3</v>
      </c>
      <c r="H1566" s="698">
        <v>4</v>
      </c>
      <c r="I1566" s="698" t="s">
        <v>410</v>
      </c>
      <c r="J1566" s="698">
        <v>6</v>
      </c>
      <c r="K1566" s="312" t="s">
        <v>3249</v>
      </c>
      <c r="L1566" s="702" t="s">
        <v>4584</v>
      </c>
      <c r="M1566" s="414">
        <v>0</v>
      </c>
      <c r="N1566" s="414">
        <v>0</v>
      </c>
      <c r="O1566" s="414">
        <v>0</v>
      </c>
      <c r="P1566" s="414">
        <v>0</v>
      </c>
      <c r="Q1566" s="414">
        <v>0</v>
      </c>
      <c r="R1566" s="260">
        <f t="shared" si="75"/>
        <v>0</v>
      </c>
      <c r="S1566" s="702"/>
      <c r="T1566" s="702"/>
      <c r="U1566" s="702"/>
      <c r="V1566" s="702"/>
      <c r="W1566" s="702"/>
      <c r="X1566" s="702"/>
    </row>
    <row r="1567" spans="2:24" ht="14.15" customHeight="1">
      <c r="B1567" s="697" t="s">
        <v>4551</v>
      </c>
      <c r="D1567" s="699" t="s">
        <v>4552</v>
      </c>
      <c r="E1567" s="699"/>
      <c r="F1567" s="698" t="s">
        <v>272</v>
      </c>
      <c r="G1567" s="698">
        <v>5</v>
      </c>
      <c r="H1567" s="698">
        <v>5</v>
      </c>
      <c r="I1567" s="698" t="s">
        <v>410</v>
      </c>
      <c r="J1567" s="698">
        <v>6</v>
      </c>
      <c r="K1567" s="312" t="s">
        <v>3256</v>
      </c>
      <c r="L1567" s="702" t="s">
        <v>4567</v>
      </c>
      <c r="M1567" s="589">
        <v>0</v>
      </c>
      <c r="N1567" s="414">
        <v>2</v>
      </c>
      <c r="O1567" s="414">
        <v>2</v>
      </c>
      <c r="P1567" s="414">
        <v>2</v>
      </c>
      <c r="Q1567" s="414">
        <v>2</v>
      </c>
      <c r="R1567" s="260">
        <f t="shared" si="75"/>
        <v>8</v>
      </c>
      <c r="S1567" s="702"/>
      <c r="T1567" s="702"/>
      <c r="U1567" s="702"/>
      <c r="V1567" s="702"/>
      <c r="W1567" s="702"/>
      <c r="X1567" s="702"/>
    </row>
    <row r="1568" spans="2:24" ht="14.15" customHeight="1">
      <c r="B1568" s="704" t="s">
        <v>4621</v>
      </c>
      <c r="D1568" s="696" t="s">
        <v>4554</v>
      </c>
      <c r="E1568" s="696"/>
      <c r="F1568" s="698" t="s">
        <v>272</v>
      </c>
      <c r="G1568" s="698">
        <v>6</v>
      </c>
      <c r="H1568" s="698">
        <v>6</v>
      </c>
      <c r="I1568" s="698" t="s">
        <v>410</v>
      </c>
      <c r="J1568" s="698">
        <v>7</v>
      </c>
      <c r="K1568" s="312" t="s">
        <v>3239</v>
      </c>
      <c r="L1568" s="702" t="s">
        <v>4567</v>
      </c>
      <c r="M1568" s="589">
        <v>0</v>
      </c>
      <c r="N1568" s="589">
        <v>0</v>
      </c>
      <c r="O1568" s="589">
        <v>0</v>
      </c>
      <c r="P1568" s="589">
        <v>0</v>
      </c>
      <c r="Q1568" s="589">
        <v>0</v>
      </c>
      <c r="R1568" s="260">
        <f t="shared" si="75"/>
        <v>0</v>
      </c>
      <c r="S1568" s="702"/>
      <c r="T1568" s="702"/>
      <c r="U1568" s="702"/>
      <c r="V1568" s="702"/>
      <c r="W1568" s="702"/>
      <c r="X1568" s="702"/>
    </row>
    <row r="1569" spans="2:24" ht="14.15" hidden="1" customHeight="1">
      <c r="B1569" s="697" t="s">
        <v>4553</v>
      </c>
      <c r="D1569" s="696" t="s">
        <v>1315</v>
      </c>
      <c r="E1569" s="696"/>
      <c r="F1569" s="698" t="s">
        <v>272</v>
      </c>
      <c r="G1569" s="698">
        <v>3</v>
      </c>
      <c r="H1569" s="698">
        <v>9</v>
      </c>
      <c r="I1569" s="698" t="s">
        <v>410</v>
      </c>
      <c r="J1569" s="698">
        <v>7</v>
      </c>
      <c r="K1569" s="703" t="s">
        <v>457</v>
      </c>
      <c r="L1569" s="702" t="s">
        <v>4567</v>
      </c>
      <c r="M1569" s="414">
        <v>0</v>
      </c>
      <c r="N1569" s="414">
        <v>0</v>
      </c>
      <c r="O1569" s="414">
        <v>0</v>
      </c>
      <c r="P1569" s="414">
        <v>1</v>
      </c>
      <c r="Q1569" s="414">
        <v>0</v>
      </c>
      <c r="R1569" s="260">
        <f t="shared" si="75"/>
        <v>0</v>
      </c>
      <c r="S1569" s="702"/>
      <c r="T1569" s="702"/>
      <c r="U1569" s="702"/>
      <c r="V1569" s="702"/>
      <c r="W1569" s="702"/>
      <c r="X1569" s="702"/>
    </row>
    <row r="1570" spans="2:24" ht="14.15" hidden="1" customHeight="1">
      <c r="B1570" s="697" t="s">
        <v>4555</v>
      </c>
      <c r="D1570" s="696" t="s">
        <v>4556</v>
      </c>
      <c r="E1570" s="696"/>
      <c r="F1570" s="698" t="s">
        <v>272</v>
      </c>
      <c r="G1570" s="698">
        <v>7</v>
      </c>
      <c r="H1570" s="698">
        <v>5</v>
      </c>
      <c r="I1570" s="698" t="s">
        <v>410</v>
      </c>
      <c r="J1570" s="698">
        <v>7</v>
      </c>
      <c r="K1570" s="312" t="s">
        <v>3249</v>
      </c>
      <c r="L1570" s="702" t="s">
        <v>4584</v>
      </c>
      <c r="M1570" s="589">
        <v>0</v>
      </c>
      <c r="N1570" s="414">
        <v>0</v>
      </c>
      <c r="O1570" s="414">
        <v>0</v>
      </c>
      <c r="P1570" s="414">
        <v>0</v>
      </c>
      <c r="Q1570" s="414">
        <v>0</v>
      </c>
      <c r="R1570" s="260">
        <f t="shared" si="75"/>
        <v>0</v>
      </c>
      <c r="S1570" s="702"/>
      <c r="T1570" s="702"/>
      <c r="U1570" s="702"/>
      <c r="V1570" s="702"/>
      <c r="W1570" s="702"/>
      <c r="X1570" s="702"/>
    </row>
    <row r="1571" spans="2:24" ht="14.15" customHeight="1">
      <c r="B1571" s="697" t="s">
        <v>4571</v>
      </c>
      <c r="D1571" s="696" t="s">
        <v>4559</v>
      </c>
      <c r="E1571" s="696"/>
      <c r="F1571" s="698" t="s">
        <v>272</v>
      </c>
      <c r="G1571" s="698">
        <v>8</v>
      </c>
      <c r="H1571" s="698">
        <v>8</v>
      </c>
      <c r="I1571" s="698" t="s">
        <v>410</v>
      </c>
      <c r="J1571" s="698">
        <v>8</v>
      </c>
      <c r="K1571" s="312" t="s">
        <v>3239</v>
      </c>
      <c r="L1571" s="702" t="s">
        <v>4567</v>
      </c>
      <c r="M1571" s="589">
        <v>0</v>
      </c>
      <c r="N1571" s="414">
        <v>1</v>
      </c>
      <c r="O1571" s="414">
        <v>1</v>
      </c>
      <c r="P1571" s="414">
        <v>1</v>
      </c>
      <c r="Q1571" s="414">
        <v>1</v>
      </c>
      <c r="R1571" s="260">
        <f t="shared" ref="R1571:R1576" si="76">SUBTOTAL(9,M1571:Q1571)</f>
        <v>4</v>
      </c>
      <c r="S1571" s="702"/>
      <c r="T1571" s="702"/>
      <c r="U1571" s="702"/>
      <c r="V1571" s="702"/>
      <c r="W1571" s="702"/>
      <c r="X1571" s="702"/>
    </row>
    <row r="1572" spans="2:24" ht="14.15" hidden="1" customHeight="1">
      <c r="B1572" s="697" t="s">
        <v>4557</v>
      </c>
      <c r="D1572" s="696" t="s">
        <v>4558</v>
      </c>
      <c r="E1572" s="696"/>
      <c r="F1572" s="698" t="s">
        <v>272</v>
      </c>
      <c r="G1572" s="698">
        <v>5</v>
      </c>
      <c r="H1572" s="698">
        <v>6</v>
      </c>
      <c r="I1572" s="698" t="s">
        <v>410</v>
      </c>
      <c r="J1572" s="698">
        <v>8</v>
      </c>
      <c r="K1572" s="703" t="s">
        <v>457</v>
      </c>
      <c r="L1572" s="702" t="s">
        <v>5029</v>
      </c>
      <c r="M1572" s="589">
        <v>0</v>
      </c>
      <c r="N1572" s="414">
        <v>0</v>
      </c>
      <c r="O1572" s="414">
        <v>0</v>
      </c>
      <c r="P1572" s="414">
        <v>0</v>
      </c>
      <c r="Q1572" s="414">
        <v>0</v>
      </c>
      <c r="R1572" s="260">
        <f t="shared" si="76"/>
        <v>0</v>
      </c>
      <c r="S1572" s="702"/>
      <c r="T1572" s="702"/>
      <c r="U1572" s="702"/>
      <c r="V1572" s="702"/>
      <c r="W1572" s="702"/>
      <c r="X1572" s="702"/>
    </row>
    <row r="1573" spans="2:24" ht="14.15" hidden="1" customHeight="1">
      <c r="B1573" s="697" t="s">
        <v>4560</v>
      </c>
      <c r="D1573" s="696" t="s">
        <v>4561</v>
      </c>
      <c r="E1573" s="696"/>
      <c r="F1573" s="698" t="s">
        <v>272</v>
      </c>
      <c r="G1573" s="698">
        <v>9</v>
      </c>
      <c r="H1573" s="698">
        <v>6</v>
      </c>
      <c r="I1573" s="698" t="s">
        <v>410</v>
      </c>
      <c r="J1573" s="698">
        <v>9</v>
      </c>
      <c r="K1573" s="703" t="s">
        <v>457</v>
      </c>
      <c r="L1573" s="702" t="s">
        <v>4638</v>
      </c>
      <c r="M1573" s="589">
        <v>0</v>
      </c>
      <c r="N1573" s="589">
        <v>0</v>
      </c>
      <c r="O1573" s="589">
        <v>0</v>
      </c>
      <c r="P1573" s="589">
        <v>0</v>
      </c>
      <c r="Q1573" s="589">
        <v>0</v>
      </c>
      <c r="R1573" s="260">
        <f t="shared" si="76"/>
        <v>0</v>
      </c>
      <c r="S1573" s="702"/>
      <c r="T1573" s="702"/>
      <c r="U1573" s="702"/>
      <c r="V1573" s="702"/>
      <c r="W1573" s="702"/>
      <c r="X1573" s="702"/>
    </row>
    <row r="1574" spans="2:24" ht="14.15" customHeight="1">
      <c r="B1574" s="697" t="s">
        <v>4563</v>
      </c>
      <c r="D1574" s="696" t="s">
        <v>4564</v>
      </c>
      <c r="E1574" s="696"/>
      <c r="F1574" s="698" t="s">
        <v>272</v>
      </c>
      <c r="G1574" s="698">
        <v>10</v>
      </c>
      <c r="H1574" s="698">
        <v>10</v>
      </c>
      <c r="I1574" s="698" t="s">
        <v>410</v>
      </c>
      <c r="J1574" s="698">
        <v>10</v>
      </c>
      <c r="K1574" s="312" t="s">
        <v>3239</v>
      </c>
      <c r="L1574" s="702" t="s">
        <v>4567</v>
      </c>
      <c r="M1574" s="414">
        <v>1</v>
      </c>
      <c r="N1574" s="414">
        <v>1</v>
      </c>
      <c r="O1574" s="414">
        <v>1</v>
      </c>
      <c r="P1574" s="414">
        <v>1</v>
      </c>
      <c r="Q1574" s="414">
        <v>1</v>
      </c>
      <c r="R1574" s="260">
        <f t="shared" si="76"/>
        <v>5</v>
      </c>
      <c r="S1574" s="702"/>
      <c r="T1574" s="702"/>
      <c r="U1574" s="702"/>
      <c r="V1574" s="702"/>
      <c r="W1574" s="702"/>
      <c r="X1574" s="702"/>
    </row>
    <row r="1575" spans="2:24" ht="14.15" customHeight="1">
      <c r="B1575" s="697" t="s">
        <v>5590</v>
      </c>
      <c r="D1575" s="696" t="s">
        <v>4562</v>
      </c>
      <c r="E1575" s="696"/>
      <c r="F1575" s="698" t="s">
        <v>272</v>
      </c>
      <c r="G1575" s="698">
        <v>5</v>
      </c>
      <c r="H1575" s="698">
        <v>5</v>
      </c>
      <c r="I1575" s="698" t="s">
        <v>410</v>
      </c>
      <c r="J1575" s="698">
        <v>10</v>
      </c>
      <c r="K1575" s="312" t="s">
        <v>3239</v>
      </c>
      <c r="L1575" s="702" t="s">
        <v>4567</v>
      </c>
      <c r="M1575" s="414">
        <v>1</v>
      </c>
      <c r="N1575" s="414">
        <v>1</v>
      </c>
      <c r="O1575" s="589">
        <v>0</v>
      </c>
      <c r="P1575" s="414">
        <v>1</v>
      </c>
      <c r="Q1575" s="414">
        <v>1</v>
      </c>
      <c r="R1575" s="260">
        <f t="shared" si="76"/>
        <v>4</v>
      </c>
      <c r="S1575" s="702"/>
      <c r="T1575" s="702"/>
      <c r="U1575" s="702"/>
      <c r="V1575" s="702"/>
      <c r="W1575" s="702"/>
      <c r="X1575" s="702"/>
    </row>
    <row r="1576" spans="2:24" ht="14.15" hidden="1" customHeight="1">
      <c r="B1576" s="697" t="s">
        <v>4565</v>
      </c>
      <c r="D1576" s="696" t="s">
        <v>271</v>
      </c>
      <c r="E1576" s="696"/>
      <c r="F1576" s="698" t="s">
        <v>272</v>
      </c>
      <c r="G1576" s="698">
        <v>10</v>
      </c>
      <c r="H1576" s="698">
        <v>10</v>
      </c>
      <c r="I1576" s="698" t="s">
        <v>410</v>
      </c>
      <c r="J1576" s="698">
        <v>10</v>
      </c>
      <c r="K1576" s="703" t="s">
        <v>457</v>
      </c>
      <c r="L1576" s="702" t="s">
        <v>4590</v>
      </c>
      <c r="M1576" s="589">
        <v>0</v>
      </c>
      <c r="N1576" s="414">
        <v>0</v>
      </c>
      <c r="O1576" s="414">
        <v>0</v>
      </c>
      <c r="P1576" s="414">
        <v>0</v>
      </c>
      <c r="Q1576" s="414">
        <v>0</v>
      </c>
      <c r="R1576" s="260">
        <f t="shared" si="76"/>
        <v>0</v>
      </c>
      <c r="S1576" s="702"/>
      <c r="T1576" s="702"/>
      <c r="U1576" s="702"/>
      <c r="V1576" s="702"/>
      <c r="W1576" s="702"/>
      <c r="X1576" s="702"/>
    </row>
    <row r="1577" spans="2:24" ht="16.5" hidden="1" customHeight="1">
      <c r="B1577" s="700" t="s">
        <v>4566</v>
      </c>
    </row>
    <row r="1578" spans="2:24" ht="16.5" hidden="1" customHeight="1">
      <c r="B1578" s="700" t="s">
        <v>4566</v>
      </c>
    </row>
    <row r="1579" spans="2:24" ht="16.5" hidden="1" customHeight="1">
      <c r="B1579" s="700" t="s">
        <v>4566</v>
      </c>
    </row>
  </sheetData>
  <autoFilter ref="A1:CF1579">
    <filterColumn colId="10">
      <filters blank="1">
        <filter val="传说"/>
        <filter val="史诗"/>
        <filter val="无"/>
      </filters>
    </filterColumn>
    <filterColumn colId="11">
      <filters>
        <filter val="1"/>
        <filter val="1210暴风城"/>
        <filter val="1211贫瘠"/>
        <filter val="1A暗月马戏团"/>
        <filter val="1a通灵学院"/>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核心"/>
        <filter val="荣誉室"/>
      </filters>
    </filterColumn>
  </autoFilter>
  <sortState ref="A9:XFB143">
    <sortCondition ref="I9:I143"/>
    <sortCondition ref="J9:J143"/>
  </sortState>
  <phoneticPr fontId="166" type="noConversion"/>
  <conditionalFormatting sqref="S1442:X1444 S904:X904 L1442:L1444 L904 AJ2:AJ4 Y3:AC8 L2:X8 AD2:AI8">
    <cfRule type="cellIs" dxfId="91" priority="2832" operator="equal">
      <formula>"Z.修改"</formula>
    </cfRule>
  </conditionalFormatting>
  <conditionalFormatting sqref="E1442:E1444 E749:E904 E629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45 I1442:I1531 I749:I994 I629:I718 I516:I553 I1046:I1332 I468:I481 I369:I418 I314:I323 I229:I278 I179:I188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74:K1575 K1570:K1571 K1559:K1560 K1551:K1553 K1557 K1555 K1549 K1539:K1540 K1545 K1542 K1537 K1531 K1534 K1525:K1526 K1528:K1529 K1506:K1513 K1518:K1523 K1515 K1503 K1491:K1492 K1496 K1494 K1498:K1501 K1487:K1489 K1475:K1476 K1480:K1482 K1478 K1484:K1485 K1457:K1463 K1465 K1454 F1445 K1446:K1447 K1449:K1452 K1442:K1444 K1564:K1568 K1468:K1473 K1007 K1001 K1023 K1010:K1011 K1027:K1028 K1036:K1038 K1040 K1014:K1016 K1019:K1021 K1025 K1030:K1034 K918:K919 K948:K949 K962:K964 K981:K984 K907:K910 K912:K915 K921:K924 K926:K928 K931:K935 K938:K939 K941:K946 K952:K954 K956:K957 K959:K960 K966:K967 K969:K973 K976 K978:K979 K987:K990 K992:K994 K1005 K591 K594 K597 K612 K620 K606 K622:K624 K603:K604 K614:K617 K634 K636:K638 K642:K650 K652 K654 K656:K659 K661:K662 K664:K665 K667:K668 K670 K672:K673 K675:K679 K681:K684 K686:K687 K692:K698 K700:K703 K705:K706 K708 K711:K712 K729 K736:K737 K743 K731 K714:K719 K725 K734 K740:K741 K626:K631 K608:K610 K748:K904 K372 K441 K437 K327:K328 K401 K424 K443:K582 K318:K324 K335:K338 K341:K344 K346:K348 K352:K358 K361:K364 K366:K369 K374:K378 K381:K385 K387:K389 K391:K392 K394:K395 K397:K399 K403:K405 K407:K409 K411:K412 K414:K415 K417:K419 K430 K310:K314 K218 K193 K215:K216 K242:K243 K256:K259 K277:K278 K302:K305 K180:K183 K186:K189 K191 K195:K200 K203:K204 K206:K208 K210:K213 K220:K222 K224:K227 K229:K230 K234:K238 K240 K245:K248 K251:K254 K261 K264:K269 K271:K272 K274:K275 K280 K295:K298 K307:K308 K138 K140 K130 K124 K126:K127 K56:K59 K110 K120:K121 K92:K94 K97:K101 K104 K106:K108 K115:K118 K50:K51 K53:K54 K61:K62 K88:K90 K64:K65 K67:K72 K75 K77:K78 K80:K85 K34 K36:K38 K40:K41 K43:K44 K28:K31 K2:K6 K8 K13:K16 K21:K22 K24:K26 K18:K19 K10:K11 K46:K48 K142:K143">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42:E1444 E749:E904 E629 E2:E8">
    <cfRule type="cellIs" dxfId="69" priority="2810" operator="equal">
      <formula>"全部"</formula>
    </cfRule>
  </conditionalFormatting>
  <hyperlinks>
    <hyperlink ref="B1228" r:id="rId1" display="忏悔"/>
    <hyperlink ref="B1294" r:id="rId2" display="救赎"/>
    <hyperlink ref="B1227" r:id="rId3" display="崇高牺牲"/>
    <hyperlink ref="B1224" r:id="rId4" display="以眼还眼"/>
    <hyperlink ref="B1295" r:id="rId5" display="智慧祝福"/>
    <hyperlink ref="B1297" r:id="rId6" display="银色保卫者"/>
    <hyperlink ref="B1302" r:id="rId7" display="神圣愤怒"/>
    <hyperlink ref="B1296" r:id="rId8" display="生而平等"/>
    <hyperlink ref="B1300" r:id="rId9" display="神恩术"/>
    <hyperlink ref="B1301" r:id="rId10" display="受祝福的勇士"/>
    <hyperlink ref="B1298" r:id="rId11" display="公正之剑"/>
    <hyperlink ref="B1304" r:id="rId12" display="圣疗术"/>
    <hyperlink ref="B1195" r:id="rId13" display="刺骨"/>
    <hyperlink ref="B1198" r:id="rId14" display="毒刃"/>
    <hyperlink ref="B1201" r:id="rId15" display="迪菲亚头目"/>
    <hyperlink ref="B1193" r:id="rId16" display="隐藏"/>
    <hyperlink ref="B1200" r:id="rId17" display="背叛"/>
    <hyperlink ref="B1282" r:id="rId18" display="毁灭之刃"/>
    <hyperlink ref="B1285" r:id="rId19" display="伪装大师"/>
    <hyperlink ref="B1284" r:id="rId20" display="裂颅之击"/>
    <hyperlink ref="B1196" r:id="rId21" display="剑刃乱舞"/>
    <hyperlink ref="B1199" r:id="rId22" display="耐心的刺客"/>
    <hyperlink ref="B1286" r:id="rId23" display="劫持者"/>
    <hyperlink ref="B1293" r:id="rId24" display="无羁元素"/>
    <hyperlink ref="B1292" r:id="rId25" display="雷铸战斧"/>
    <hyperlink ref="B1290" r:id="rId26" display="闪电箭"/>
    <hyperlink ref="B1287" r:id="rId27" display="叉状闪电"/>
    <hyperlink ref="B1288" r:id="rId28" display="大地震击"/>
    <hyperlink ref="B1289" r:id="rId29" display="尘魔"/>
    <hyperlink ref="B1213" r:id="rId30" display="法力之潮图腾"/>
    <hyperlink ref="B1219" r:id="rId31" display="闪电风暴"/>
    <hyperlink ref="B1214" r:id="rId32" display="熔岩爆裂"/>
    <hyperlink ref="B1217" r:id="rId33" display="野性狼魂"/>
    <hyperlink ref="B1291" r:id="rId34" display="先祖之魂"/>
    <hyperlink ref="B1215" r:id="rId35" display="视界术"/>
    <hyperlink ref="B1221" r:id="rId36" display="土元素"/>
    <hyperlink ref="B1222" r:id="rId37" display="毁灭之锤"/>
    <hyperlink ref="B1314" r:id="rId38" display="召唤传送门"/>
    <hyperlink ref="B1312" r:id="rId39" display="感知恶魔"/>
    <hyperlink ref="B1306" r:id="rId40" display="力量的代价"/>
    <hyperlink ref="B1307" r:id="rId41" display="烈焰小鬼"/>
    <hyperlink ref="B1310" r:id="rId42" display="恶魔之火"/>
    <hyperlink ref="B1309" r:id="rId43" display="鲜血小鬼"/>
    <hyperlink ref="B1313" r:id="rId44" display="虚空恐魔"/>
    <hyperlink ref="B1319" r:id="rId45" display="灵魂虹吸"/>
    <hyperlink ref="B1315" r:id="rId46" display="暗影烈焰"/>
    <hyperlink ref="B1311" r:id="rId47" display="恶魔卫士"/>
    <hyperlink ref="B1317" r:id="rId48" display="末日守卫"/>
    <hyperlink ref="B1320" r:id="rId49" display="扭曲虚空"/>
    <hyperlink ref="B1316" r:id="rId50" display="深渊领主"/>
    <hyperlink ref="B1318" r:id="rId51" display="末日灾祸"/>
    <hyperlink ref="B1325" r:id="rId52" display="猛击"/>
    <hyperlink ref="B1326" r:id="rId53" display="狂暴"/>
    <hyperlink ref="B1322" r:id="rId54" display="怒火中烧"/>
    <hyperlink ref="B1328" r:id="rId55" display="战斗怒火"/>
    <hyperlink ref="B1332" r:id="rId56" display="阿拉希武器匠"/>
    <hyperlink ref="B1333" r:id="rId57" display="致死打击"/>
    <hyperlink ref="B1331" r:id="rId58" display="暴乱狂战士"/>
    <hyperlink ref="B1329" r:id="rId59" display="命令怒吼"/>
    <hyperlink ref="B1330" r:id="rId60" display="铸甲师"/>
    <hyperlink ref="B1324" r:id="rId61" display="盾牌猛击"/>
    <hyperlink ref="B1335" r:id="rId62" display="血吼"/>
    <hyperlink ref="B1334" r:id="rId63" display="绝命乱斗"/>
    <hyperlink ref="B1405" r:id="rId64" display="破法者"/>
    <hyperlink ref="B1355" r:id="rId65" display="年轻的酒仙"/>
    <hyperlink ref="B1343" r:id="rId66" display="幼龙鹰"/>
    <hyperlink ref="B1346" r:id="rId67" display="狼人渗透者"/>
    <hyperlink ref="B1337" r:id="rId68" display="小精灵"/>
    <hyperlink ref="B1433" r:id="rId69" display="风怒鹰身人"/>
    <hyperlink ref="B1422" r:id="rId70" display="风险投资公司雇佣兵"/>
    <hyperlink ref="B1394" r:id="rId71" display="萨尔玛先知"/>
    <hyperlink ref="B1388" r:id="rId72" display="牛头人战士"/>
    <hyperlink ref="B1421" r:id="rId73" display="荆棘谷猛虎"/>
    <hyperlink ref="B1413" r:id="rId74" display="恶毒铁匠"/>
    <hyperlink ref="B1338" r:id="rId75" display="南海船工"/>
    <hyperlink ref="B1408" r:id="rId76" display="银月城卫兵"/>
    <hyperlink ref="B1345" r:id="rId77" display="持盾卫士"/>
    <hyperlink ref="B1402" r:id="rId78" display="年迈的酒仙"/>
    <hyperlink ref="B1372" r:id="rId79" display="阿曼尼狂战士"/>
    <hyperlink ref="B1393" r:id="rId80" display="苦痛侍僧"/>
    <hyperlink ref="B1395" r:id="rId81" display="血色十字军战士"/>
    <hyperlink ref="B1387" r:id="rId82" display="暴怒的狼人"/>
    <hyperlink ref="B1430" r:id="rId83" display="艾露恩的女祭司"/>
    <hyperlink ref="B1410" r:id="rId84" display="魔古山守望者"/>
    <hyperlink ref="B1363" r:id="rId85" display="疯狂投弹者"/>
    <hyperlink ref="B1357" r:id="rId86" display="战利品贮藏者"/>
    <hyperlink ref="B1351" r:id="rId87" display="麻疯侏儒"/>
    <hyperlink ref="B1376" r:id="rId88" display="丛林猎豹"/>
    <hyperlink ref="B1399" r:id="rId89" display="麦田傀儡"/>
    <hyperlink ref="B1424" r:id="rId90" display="冰霜元素"/>
    <hyperlink ref="B1416" r:id="rId91" display="沼泽爬行者"/>
    <hyperlink ref="B1366" r:id="rId92" display="精灵龙"/>
    <hyperlink ref="B1379" r:id="rId93" display="大地之环先知"/>
    <hyperlink ref="B1403" r:id="rId94" display="恐怖海盗"/>
    <hyperlink ref="B1356" r:id="rId95" display="恐狼前锋"/>
    <hyperlink ref="B1411" r:id="rId96" display="黑铁矮人"/>
    <hyperlink ref="B1368" r:id="rId97" display="血帆袭击者"/>
    <hyperlink ref="B1348" r:id="rId98" display="银色侍从"/>
    <hyperlink ref="B1339" r:id="rId99" display="叫嚣的中士"/>
    <hyperlink ref="B1392" r:id="rId100" display="腐肉食尸鬼"/>
    <hyperlink ref="B1380" r:id="rId101" display="奥术傀儡"/>
    <hyperlink ref="B1377" r:id="rId102" display="任务达人"/>
    <hyperlink ref="B1342" r:id="rId103" display="年轻的女祭司"/>
    <hyperlink ref="B1406" r:id="rId104" display="紫罗兰教师"/>
    <hyperlink ref="B1404" r:id="rId105" display="暮光幼龙"/>
    <hyperlink ref="B1429" r:id="rId106" display="烈日行者"/>
    <hyperlink ref="B1358" r:id="rId107" display="日怒保卫者"/>
    <hyperlink ref="B1418" r:id="rId108" display="狂奔科多兽"/>
    <hyperlink ref="B1435" r:id="rId109" display="拉文霍德刺客"/>
    <hyperlink ref="B1354" r:id="rId110" display="小个子召唤师"/>
    <hyperlink ref="B1349" r:id="rId111" display="鱼人招潮者"/>
    <hyperlink ref="B1391" r:id="rId112" display="精神控制技师"/>
    <hyperlink ref="B1371" r:id="rId113" display="铸剑师"/>
    <hyperlink ref="B1360" r:id="rId114" display="法力怨魂"/>
    <hyperlink ref="B1374" r:id="rId115" display="魔瘾者"/>
    <hyperlink ref="B1373" r:id="rId116" display="飞刀杂耍者"/>
    <hyperlink ref="B1382" r:id="rId117" display="小鬼召唤师"/>
    <hyperlink ref="B1384" r:id="rId118" display="帝王眼镜蛇"/>
    <hyperlink ref="B1385" r:id="rId119" display="攻城车"/>
    <hyperlink ref="B1409" r:id="rId120" display="阿古斯防御者"/>
    <hyperlink ref="B1381" r:id="rId121" display="寒光先知"/>
    <hyperlink ref="B1419" r:id="rId122" display="碧蓝幼龙"/>
    <hyperlink ref="B1431" r:id="rId123" display="银色指挥官"/>
    <hyperlink ref="B1344" r:id="rId124" display="愤怒的小鸡"/>
    <hyperlink ref="B1353" r:id="rId125" display="上古看守者"/>
    <hyperlink ref="B1401" r:id="rId126" display="年迈的法师"/>
    <hyperlink ref="B1386" r:id="rId127" display="报警机器人"/>
    <hyperlink ref="B1414" r:id="rId128" display="憎恶"/>
    <hyperlink ref="B1350" r:id="rId129" display="鱼人杀手蟹"/>
    <hyperlink ref="B1415" r:id="rId130" display="无面操纵者"/>
    <hyperlink ref="B1352" r:id="rId131" display="船长的鹦鹉"/>
    <hyperlink ref="B1389" r:id="rId132" display="王牌猎人"/>
    <hyperlink ref="B1427" r:id="rId133" display="希尔瓦娜斯·风行者"/>
    <hyperlink ref="B1400" r:id="rId134" display="老瞎眼"/>
    <hyperlink ref="B1367" r:id="rId135" display="纳特·帕格"/>
    <hyperlink ref="B1365" r:id="rId136" display="米尔豪斯·法力风暴"/>
    <hyperlink ref="B1423" r:id="rId137" display="伊利丹·怒风"/>
    <hyperlink ref="B1327" r:id="rId138" display="严酷的监工"/>
    <hyperlink ref="B1114" r:id="rId139" display="圣光术"/>
    <hyperlink ref="B1112" r:id="rId140" display="圣光的正义"/>
    <hyperlink ref="B1116" r:id="rId141" display="愤怒之锤"/>
    <hyperlink ref="B1111" r:id="rId142" display="力量祝福"/>
    <hyperlink ref="B1118" r:id="rId143" display="真银圣剑"/>
    <hyperlink ref="B1113" r:id="rId144" display="谦逊"/>
    <hyperlink ref="B1119" r:id="rId145" display="列王守卫"/>
    <hyperlink ref="B1115" r:id="rId146" display="奉献"/>
    <hyperlink ref="B1117" r:id="rId147" display="王者祝福"/>
    <hyperlink ref="B1092" r:id="rId148" display="影袭"/>
    <hyperlink ref="B1094" r:id="rId149" display="闷棍"/>
    <hyperlink ref="B1093" r:id="rId150" display="致命药膏"/>
    <hyperlink ref="B1091" r:id="rId151" display="背刺"/>
    <hyperlink ref="B1097" r:id="rId152" display="刺杀"/>
    <hyperlink ref="B1098" r:id="rId153" display="消失"/>
    <hyperlink ref="B1099" r:id="rId154" display="疾跑"/>
    <hyperlink ref="B1096" r:id="rId155" display="刺客之刃"/>
    <hyperlink ref="B1095" r:id="rId156" display="刀扇"/>
    <hyperlink ref="B1105" r:id="rId157" display="风怒"/>
    <hyperlink ref="B1103" r:id="rId158" display="石化武器"/>
    <hyperlink ref="B1106" r:id="rId159" display="妖术"/>
    <hyperlink ref="B1102" r:id="rId160" display="冰霜震击"/>
    <hyperlink ref="B1100" r:id="rId161" display="先祖治疗"/>
    <hyperlink ref="B1107" r:id="rId162" display="风语者"/>
    <hyperlink ref="B1104" r:id="rId163" display="火舌图腾"/>
    <hyperlink ref="B1109" r:id="rId164" display="火元素"/>
    <hyperlink ref="B1108" r:id="rId165" display="嗜血"/>
    <hyperlink ref="B1124" r:id="rId166" display="虚空行者"/>
    <hyperlink ref="B1125" r:id="rId167" display="魅魔"/>
    <hyperlink ref="B1127" r:id="rId168" display="暗影箭"/>
    <hyperlink ref="B1128" r:id="rId169" display="地狱烈焰"/>
    <hyperlink ref="B1126" r:id="rId170" display="吸取生命"/>
    <hyperlink ref="B1121" r:id="rId171" display="灵魂之火"/>
    <hyperlink ref="B1120" r:id="rId172" display="牺牲契约"/>
    <hyperlink ref="B1122" r:id="rId173" display="死亡缠绕"/>
    <hyperlink ref="B1129" r:id="rId174" display="恐惧地狱火"/>
    <hyperlink ref="B1123" r:id="rId175" display="腐蚀术"/>
    <hyperlink ref="B1135" r:id="rId176" display="战歌指挥官"/>
    <hyperlink ref="B1132" r:id="rId177" display="英勇打击"/>
    <hyperlink ref="B1133" r:id="rId178" display="炽炎战斧"/>
    <hyperlink ref="B1130" r:id="rId179" display="斩杀"/>
    <hyperlink ref="B1136" r:id="rId180" display="冲锋"/>
    <hyperlink ref="B1131" r:id="rId181" display="旋风斩"/>
    <hyperlink ref="B1137" r:id="rId182" display="盾牌格挡"/>
    <hyperlink ref="B1134" r:id="rId183" display="顺劈斩"/>
    <hyperlink ref="B1139" r:id="rId184" display="奥金斧"/>
    <hyperlink ref="B1157" r:id="rId185" display="狼骑兵"/>
    <hyperlink ref="B1140" r:id="rId186" display="巫医"/>
    <hyperlink ref="B1142" r:id="rId187" display="石牙野猪"/>
    <hyperlink ref="B1167" r:id="rId188" display="森金持盾卫士"/>
    <hyperlink ref="B1147" r:id="rId189" display="淡水鳄"/>
    <hyperlink ref="B1180" r:id="rId190" display="鲁莽火箭兵"/>
    <hyperlink ref="B1155" r:id="rId191" display="团队领袖"/>
    <hyperlink ref="B1168" r:id="rId192" display="绿洲钳嘴龟"/>
    <hyperlink ref="B1146" r:id="rId193" display="工程师学徒"/>
    <hyperlink ref="B1171" r:id="rId194" display="夜刃刺客"/>
    <hyperlink ref="B1145" r:id="rId195" display="鱼人袭击者"/>
    <hyperlink ref="B1156" r:id="rId196" display="岩浆暴怒者"/>
    <hyperlink ref="B1178" r:id="rId197" display="石拳食人魔"/>
    <hyperlink ref="B1150" r:id="rId198" display="血沼迅猛龙"/>
    <hyperlink ref="B1165" r:id="rId199" display="暴风城骑士"/>
    <hyperlink ref="B1203" r:id="rId200" display="暴风城勇士"/>
    <hyperlink ref="B1162" r:id="rId201" display="银背族长"/>
    <hyperlink ref="B1158" r:id="rId202" display="破碎残阳祭司"/>
    <hyperlink ref="B1154" r:id="rId203" display="剃刀猎手"/>
    <hyperlink ref="B1169" r:id="rId204" display="食人魔法师"/>
    <hyperlink ref="B1179" r:id="rId205" display="竞技场主宰"/>
    <hyperlink ref="B1148" r:id="rId206" display="狗头人地卜师"/>
    <hyperlink ref="B1161" r:id="rId207" display="铁鬃灰熊"/>
    <hyperlink ref="B1160" r:id="rId208" display="铁炉堡火枪手"/>
    <hyperlink ref="B1170" r:id="rId209" display="古拉巴什狂暴者"/>
    <hyperlink ref="B1141" r:id="rId210" display="暗鳞先知"/>
    <hyperlink ref="B1144" r:id="rId211" display="闪金镇步兵"/>
    <hyperlink ref="B1152" r:id="rId212" display="霜狼步兵"/>
    <hyperlink ref="B1143" r:id="rId213" display="精灵弓箭手"/>
    <hyperlink ref="B1166" r:id="rId214" display="机械幼龙技工"/>
    <hyperlink ref="B1172" r:id="rId215" display="暗鳞治愈者"/>
    <hyperlink ref="B1159" r:id="rId216" display="达拉然法师"/>
    <hyperlink ref="B1204" r:id="rId217" display="熔火恶犬"/>
    <hyperlink ref="B1164" r:id="rId218" display="冰风雪人"/>
    <hyperlink ref="B1151" r:id="rId219" display="酸性沼泽软泥怪"/>
    <hyperlink ref="B1173" r:id="rId220" display="白银之手骑士"/>
    <hyperlink ref="B1175" r:id="rId221" display="雷矛特种兵"/>
    <hyperlink ref="B1176" r:id="rId222" display="霜狼督军"/>
    <hyperlink ref="B1174" r:id="rId223" display="藏宝海湾保镖"/>
    <hyperlink ref="B1177"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SUMIFS(标准!M$1:M$1312,标准!K$1:K$1312,"传说",标准!L$1:L$1312,"M.狗头人与地下世界")</f>
        <v>0</v>
      </c>
      <c r="Y4" s="192">
        <f>SUMIFS(标准!N$1:N$1312,标准!K$1:K$1312,"传说",标准!L$1:L$1312,"M.狗头人与地下世界")</f>
        <v>0</v>
      </c>
      <c r="Z4" s="192">
        <f>SUMIFS(标准!O$1:O$1312,标准!K$1:K$1312,"传说",标准!L$1:L$1312,"M.狗头人与地下世界")</f>
        <v>0</v>
      </c>
      <c r="AA4" s="192">
        <f>SUMIFS(标准!P$1:P$1312,标准!K$1:K$1312,"传说",标准!L$1:L$1312,"M.狗头人与地下世界")</f>
        <v>0</v>
      </c>
      <c r="AB4" s="192">
        <f>SUMIFS(标准!Q$1:Q$1312,标准!K$1:K$1312,"传说",标准!L$1:L$1312,"M.狗头人与地下世界")</f>
        <v>0</v>
      </c>
      <c r="AC4" s="192"/>
      <c r="AD4" s="192">
        <f>SUMIFS(标准!M$1:M$1312,标准!K$1:K$1312,"传说",标准!L$1:L$1312,"K.JUG")</f>
        <v>0</v>
      </c>
      <c r="AE4" s="192">
        <f>SUMIFS(标准!N$1:N$1312,标准!K$1:K$1312,"传说",标准!L$1:L$1312,"K.JUG")</f>
        <v>0</v>
      </c>
      <c r="AF4" s="192">
        <f>SUMIFS(标准!O$1:O$1312,标准!K$1:K$1312,"传说",标准!L$1:L$1312,"K.JUG")</f>
        <v>0</v>
      </c>
      <c r="AG4" s="192">
        <f>SUMIFS(标准!P$1:P$1312,标准!K$1:K$1312,"传说",标准!L$1:L$1312,"K.JUG")</f>
        <v>0</v>
      </c>
      <c r="AH4" s="192">
        <f>SUMIFS(标准!Q$1:Q$1312,标准!K$1:K$1312,"传说",标准!L$1:L$1312,"K.JUG")</f>
        <v>0</v>
      </c>
      <c r="AI4" s="192">
        <f>SUBTOTAL(9,AD4:AH4)</f>
        <v>0</v>
      </c>
      <c r="AJ4" s="192">
        <f>SUMIFS(标准!M$1:M$1312,标准!K$1:K$1312,"传说",标准!L$1:L$1312,"L.冰封王座的骑士")</f>
        <v>0</v>
      </c>
      <c r="AK4" s="192">
        <f>SUMIFS(标准!N$1:N$1312,标准!K$1:K$1312,"传说",标准!L$1:L$1312,"L.冰封王座的骑士")</f>
        <v>0</v>
      </c>
      <c r="AL4" s="192">
        <f>SUMIFS(标准!O$1:O$1312,标准!K$1:K$1312,"传说",标准!L$1:L$1312,"L.冰封王座的骑士")</f>
        <v>0</v>
      </c>
      <c r="AM4" s="192">
        <f>SUMIFS(标准!P$1:P$1312,标准!K$1:K$1312,"传说",标准!L$1:L$1312,"L.冰封王座的骑士")</f>
        <v>0</v>
      </c>
      <c r="AN4" s="192">
        <f>SUMIFS(标准!Q$1:Q$1312,标准!K$1:K$1312,"传说",标准!L$1:L$1312,"L.冰封王座的骑士")</f>
        <v>0</v>
      </c>
      <c r="AO4" s="192">
        <f>SUBTOTAL(9,AJ4:AN4)</f>
        <v>0</v>
      </c>
    </row>
    <row r="5" spans="1:41">
      <c r="X5" s="192">
        <f>SUMIFS(标准!M$1:M$1312,标准!K$1:K$1312,"史诗",标准!L$1:L$1312,"M.狗头人与地下世界")</f>
        <v>0</v>
      </c>
      <c r="Y5" s="192">
        <f>SUMIFS(标准!N$1:N$1312,标准!K$1:K$1312,"史诗",标准!L$1:L$1312,"M.狗头人与地下世界")</f>
        <v>0</v>
      </c>
      <c r="Z5" s="192">
        <f>SUMIFS(标准!O$1:O$1312,标准!K$1:K$1312,"史诗",标准!L$1:L$1312,"M.狗头人与地下世界")</f>
        <v>0</v>
      </c>
      <c r="AA5" s="192">
        <f>SUMIFS(标准!P$1:P$1312,标准!K$1:K$1312,"史诗",标准!L$1:L$1312,"M.狗头人与地下世界")</f>
        <v>0</v>
      </c>
      <c r="AB5" s="192">
        <f>SUMIFS(标准!Q$1:Q$1312,标准!K$1:K$1312,"史诗",标准!L$1:L$1312,"M.狗头人与地下世界")</f>
        <v>0</v>
      </c>
      <c r="AC5" s="192"/>
      <c r="AD5" s="192">
        <f>SUMIFS(标准!M$1:M$1312,标准!K$1:K$1312,"史诗",标准!L$1:L$1312,"K.JUG")</f>
        <v>0</v>
      </c>
      <c r="AE5" s="192">
        <f>SUMIFS(标准!N$1:N$1312,标准!K$1:K$1312,"史诗",标准!L$1:L$1312,"K.JUG")</f>
        <v>0</v>
      </c>
      <c r="AF5" s="192">
        <f>SUMIFS(标准!O$1:O$1312,标准!K$1:K$1312,"史诗",标准!L$1:L$1312,"K.JUG")</f>
        <v>0</v>
      </c>
      <c r="AG5" s="192">
        <f>SUMIFS(标准!P$1:P$1312,标准!K$1:K$1312,"史诗",标准!L$1:L$1312,"K.JUG")</f>
        <v>0</v>
      </c>
      <c r="AH5" s="192">
        <f>SUMIFS(标准!Q$1:Q$1312,标准!K$1:K$1312,"史诗",标准!L$1:L$1312,"K.JUG")</f>
        <v>0</v>
      </c>
      <c r="AI5" s="192">
        <f>SUBTOTAL(9,AD5:AH5)</f>
        <v>0</v>
      </c>
      <c r="AJ5" s="192">
        <f>SUMIFS(标准!M$1:M$1312,标准!K$1:K$1312,"史诗",标准!L$1:L$1312,"L.冰封王座的骑士")</f>
        <v>0</v>
      </c>
      <c r="AK5" s="192">
        <f>SUMIFS(标准!N$1:N$1312,标准!K$1:K$1312,"史诗",标准!L$1:L$1312,"L.冰封王座的骑士")</f>
        <v>0</v>
      </c>
      <c r="AL5" s="192">
        <f>SUMIFS(标准!O$1:O$1312,标准!K$1:K$1312,"史诗",标准!L$1:L$1312,"L.冰封王座的骑士")</f>
        <v>0</v>
      </c>
      <c r="AM5" s="192">
        <f>SUMIFS(标准!P$1:P$1312,标准!K$1:K$1312,"史诗",标准!L$1:L$1312,"L.冰封王座的骑士")</f>
        <v>0</v>
      </c>
      <c r="AN5" s="192">
        <f>SUMIFS(标准!Q$1:Q$1312,标准!K$1:K$1312,"史诗",标准!L$1:L$1312,"L.冰封王座的骑士")</f>
        <v>0</v>
      </c>
      <c r="AO5" s="192">
        <f>SUBTOTAL(9,AJ5:AN5)</f>
        <v>0</v>
      </c>
    </row>
    <row r="6" spans="1:41">
      <c r="X6" s="192">
        <f>SUMIFS(标准!M$1:M$1312,标准!K$1:K$1312,"稀有",标准!L$1:L$1312,"M.狗头人与地下世界")</f>
        <v>0</v>
      </c>
      <c r="Y6" s="192">
        <f>SUMIFS(标准!N$1:N$1312,标准!K$1:K$1312,"稀有",标准!L$1:L$1312,"M.狗头人与地下世界")</f>
        <v>0</v>
      </c>
      <c r="Z6" s="192">
        <f>SUMIFS(标准!O$1:O$1312,标准!K$1:K$1312,"稀有",标准!L$1:L$1312,"M.狗头人与地下世界")</f>
        <v>0</v>
      </c>
      <c r="AA6" s="192">
        <f>SUMIFS(标准!P$1:P$1312,标准!K$1:K$1312,"稀有",标准!L$1:L$1312,"M.狗头人与地下世界")</f>
        <v>0</v>
      </c>
      <c r="AB6" s="192">
        <f>SUMIFS(标准!Q$1:Q$1312,标准!K$1:K$1312,"稀有",标准!L$1:L$1312,"M.狗头人与地下世界")</f>
        <v>0</v>
      </c>
      <c r="AC6" s="192"/>
      <c r="AD6" s="192">
        <f>SUMIFS(标准!M$1:M$1312,标准!K$1:K$1312,"稀有",标准!L$1:L$1312,"K.JUG")</f>
        <v>0</v>
      </c>
      <c r="AE6" s="192">
        <f>SUMIFS(标准!N$1:N$1312,标准!K$1:K$1312,"稀有",标准!L$1:L$1312,"K.JUG")</f>
        <v>0</v>
      </c>
      <c r="AF6" s="192">
        <f>SUMIFS(标准!O$1:O$1312,标准!K$1:K$1312,"稀有",标准!L$1:L$1312,"K.JUG")</f>
        <v>0</v>
      </c>
      <c r="AG6" s="192">
        <f>SUMIFS(标准!P$1:P$1312,标准!K$1:K$1312,"稀有",标准!L$1:L$1312,"K.JUG")</f>
        <v>0</v>
      </c>
      <c r="AH6" s="192">
        <f>SUMIFS(标准!Q$1:Q$1312,标准!K$1:K$1312,"稀有",标准!L$1:L$1312,"K.JUG")</f>
        <v>0</v>
      </c>
      <c r="AI6" s="192">
        <f>SUBTOTAL(9,AD6:AH6)</f>
        <v>0</v>
      </c>
      <c r="AJ6" s="192">
        <f>SUMIFS(标准!M$1:M$1312,标准!K$1:K$1312,"稀有",标准!L$1:L$1312,"L.冰封王座的骑士")</f>
        <v>0</v>
      </c>
      <c r="AK6" s="192">
        <f>SUMIFS(标准!N$1:N$1312,标准!K$1:K$1312,"稀有",标准!L$1:L$1312,"L.冰封王座的骑士")</f>
        <v>0</v>
      </c>
      <c r="AL6" s="192">
        <f>SUMIFS(标准!O$1:O$1312,标准!K$1:K$1312,"稀有",标准!L$1:L$1312,"L.冰封王座的骑士")</f>
        <v>0</v>
      </c>
      <c r="AM6" s="192">
        <f>SUMIFS(标准!P$1:P$1312,标准!K$1:K$1312,"稀有",标准!L$1:L$1312,"L.冰封王座的骑士")</f>
        <v>0</v>
      </c>
      <c r="AN6" s="192">
        <f>SUMIFS(标准!Q$1:Q$1312,标准!K$1:K$1312,"稀有",标准!L$1:L$1312,"L.冰封王座的骑士")</f>
        <v>0</v>
      </c>
      <c r="AO6" s="192">
        <f>SUBTOTAL(9,AJ6:AN6)</f>
        <v>0</v>
      </c>
    </row>
    <row r="7" spans="1:41">
      <c r="X7" s="192">
        <f>SUMIFS(标准!M$1:M$1312,标准!K$1:K$1312,"普通",标准!L$1:L$1312,"M.狗头人与地下世界")</f>
        <v>0</v>
      </c>
      <c r="Y7" s="192">
        <f>SUMIFS(标准!N$1:N$1312,标准!K$1:K$1312,"普通",标准!L$1:L$1312,"M.狗头人与地下世界")</f>
        <v>0</v>
      </c>
      <c r="Z7" s="192">
        <f>SUMIFS(标准!O$1:O$1312,标准!K$1:K$1312,"普通",标准!L$1:L$1312,"M.狗头人与地下世界")</f>
        <v>0</v>
      </c>
      <c r="AA7" s="192">
        <f>SUMIFS(标准!P$1:P$1312,标准!K$1:K$1312,"普通",标准!L$1:L$1312,"M.狗头人与地下世界")</f>
        <v>0</v>
      </c>
      <c r="AB7" s="192">
        <f>SUMIFS(标准!Q$1:Q$1312,标准!K$1:K$1312,"普通",标准!L$1:L$1312,"M.狗头人与地下世界")</f>
        <v>0</v>
      </c>
      <c r="AC7" s="192"/>
      <c r="AD7" s="192">
        <f>SUMIFS(标准!M$1:M$1312,标准!K$1:K$1312,"普通",标准!L$1:L$1312,"K.JUG")</f>
        <v>0</v>
      </c>
      <c r="AE7" s="192">
        <f>SUMIFS(标准!N$1:N$1312,标准!K$1:K$1312,"普通",标准!L$1:L$1312,"K.JUG")</f>
        <v>0</v>
      </c>
      <c r="AF7" s="192">
        <f>SUMIFS(标准!O$1:O$1312,标准!K$1:K$1312,"普通",标准!L$1:L$1312,"K.JUG")</f>
        <v>0</v>
      </c>
      <c r="AG7" s="192">
        <f>SUMIFS(标准!P$1:P$1312,标准!K$1:K$1312,"普通",标准!L$1:L$1312,"K.JUG")</f>
        <v>0</v>
      </c>
      <c r="AH7" s="192">
        <f>SUMIFS(标准!Q$1:Q$1312,标准!K$1:K$1312,"普通",标准!L$1:L$1312,"K.JUG")</f>
        <v>0</v>
      </c>
      <c r="AI7" s="192">
        <f>SUBTOTAL(9,AD7:AH7)</f>
        <v>0</v>
      </c>
      <c r="AJ7" s="192">
        <f>SUMIFS(标准!M$1:M$1312,标准!K$1:K$1312,"普通",标准!L$1:L$1312,"L.冰封王座的骑士")</f>
        <v>0</v>
      </c>
      <c r="AK7" s="192">
        <f>SUMIFS(标准!N$1:N$1312,标准!K$1:K$1312,"普通",标准!L$1:L$1312,"L.冰封王座的骑士")</f>
        <v>0</v>
      </c>
      <c r="AL7" s="192">
        <f>SUMIFS(标准!O$1:O$1312,标准!K$1:K$1312,"普通",标准!L$1:L$1312,"L.冰封王座的骑士")</f>
        <v>0</v>
      </c>
      <c r="AM7" s="192">
        <f>SUMIFS(标准!P$1:P$1312,标准!K$1:K$1312,"普通",标准!L$1:L$1312,"L.冰封王座的骑士")</f>
        <v>0</v>
      </c>
      <c r="AN7" s="192">
        <f>SUMIFS(标准!Q$1:Q$1312,标准!K$1:K$1312,"普通",标准!L$1:L$1312,"L.冰封王座的骑士")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8" t="s">
        <v>2835</v>
      </c>
      <c r="B2" s="748"/>
      <c r="C2" s="748"/>
      <c r="D2" s="748"/>
      <c r="E2" s="748"/>
      <c r="F2" s="748"/>
      <c r="G2" s="748"/>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7181</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7182</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7183</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7184</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7185</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7186</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7187</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7183</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7188</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7187</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7191</v>
      </c>
      <c r="B5">
        <v>1</v>
      </c>
    </row>
    <row r="6" spans="1:2">
      <c r="A6" s="517" t="s">
        <v>7192</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7067</v>
      </c>
      <c r="B1" s="724" t="s">
        <v>7068</v>
      </c>
      <c r="C1" s="480" t="s">
        <v>7069</v>
      </c>
      <c r="D1" s="480" t="s">
        <v>7070</v>
      </c>
      <c r="E1" s="480" t="s">
        <v>7071</v>
      </c>
      <c r="F1" s="480" t="s">
        <v>7249</v>
      </c>
      <c r="G1" s="480" t="s">
        <v>7250</v>
      </c>
    </row>
    <row r="2" spans="1:7">
      <c r="A2" s="258" t="s">
        <v>7064</v>
      </c>
      <c r="B2" s="258" t="s">
        <v>6012</v>
      </c>
      <c r="C2" s="258" t="s">
        <v>7193</v>
      </c>
    </row>
    <row r="3" spans="1:7">
      <c r="A3" s="258" t="s">
        <v>6453</v>
      </c>
      <c r="B3" s="740" t="s">
        <v>6009</v>
      </c>
      <c r="C3" s="258" t="s">
        <v>7265</v>
      </c>
    </row>
    <row r="4" spans="1:7">
      <c r="A4" s="480" t="s">
        <v>6014</v>
      </c>
      <c r="B4" s="724" t="s">
        <v>6012</v>
      </c>
      <c r="C4" s="480" t="s">
        <v>6466</v>
      </c>
    </row>
    <row r="5" spans="1:7">
      <c r="A5" s="258" t="s">
        <v>7263</v>
      </c>
      <c r="B5" s="740" t="s">
        <v>6009</v>
      </c>
      <c r="C5" s="258" t="s">
        <v>7264</v>
      </c>
    </row>
    <row r="6" spans="1:7">
      <c r="A6" s="480" t="s">
        <v>7014</v>
      </c>
      <c r="B6" s="724" t="s">
        <v>6012</v>
      </c>
      <c r="C6" s="480" t="s">
        <v>7015</v>
      </c>
    </row>
    <row r="7" spans="1:7">
      <c r="A7" s="480" t="s">
        <v>7012</v>
      </c>
      <c r="B7" s="724" t="s">
        <v>6012</v>
      </c>
      <c r="C7" s="480" t="s">
        <v>7013</v>
      </c>
      <c r="D7" s="480" t="s">
        <v>7057</v>
      </c>
      <c r="E7" s="724" t="s">
        <v>6009</v>
      </c>
    </row>
    <row r="8" spans="1:7">
      <c r="A8" s="258" t="s">
        <v>6026</v>
      </c>
      <c r="B8" s="740" t="s">
        <v>6009</v>
      </c>
      <c r="C8" s="740" t="s">
        <v>6029</v>
      </c>
    </row>
    <row r="9" spans="1:7">
      <c r="A9" s="480" t="s">
        <v>2927</v>
      </c>
      <c r="B9" s="724" t="s">
        <v>6012</v>
      </c>
      <c r="C9" s="480" t="s">
        <v>6452</v>
      </c>
      <c r="G9" s="480" t="s">
        <v>7252</v>
      </c>
    </row>
    <row r="10" spans="1:7">
      <c r="A10" s="258" t="s">
        <v>6008</v>
      </c>
      <c r="B10" s="740" t="s">
        <v>6009</v>
      </c>
      <c r="C10" s="258" t="s">
        <v>6030</v>
      </c>
    </row>
    <row r="11" spans="1:7">
      <c r="A11" s="480" t="s">
        <v>6020</v>
      </c>
      <c r="B11" s="724" t="s">
        <v>6012</v>
      </c>
      <c r="C11" s="480" t="s">
        <v>6479</v>
      </c>
    </row>
    <row r="12" spans="1:7">
      <c r="A12" s="258" t="s">
        <v>6022</v>
      </c>
      <c r="B12" s="740" t="s">
        <v>6009</v>
      </c>
      <c r="C12" s="258" t="s">
        <v>6463</v>
      </c>
    </row>
    <row r="13" spans="1:7">
      <c r="A13" s="258" t="s">
        <v>6989</v>
      </c>
      <c r="B13" s="740" t="s">
        <v>6009</v>
      </c>
      <c r="C13" s="258" t="s">
        <v>6990</v>
      </c>
    </row>
    <row r="14" spans="1:7">
      <c r="A14" s="480" t="s">
        <v>7194</v>
      </c>
      <c r="B14" s="724" t="s">
        <v>6012</v>
      </c>
      <c r="C14" s="480" t="s">
        <v>6468</v>
      </c>
      <c r="D14" s="480" t="s">
        <v>7058</v>
      </c>
      <c r="E14" s="480" t="s">
        <v>7062</v>
      </c>
    </row>
    <row r="15" spans="1:7">
      <c r="A15" s="480" t="s">
        <v>6011</v>
      </c>
      <c r="B15" s="724" t="s">
        <v>6012</v>
      </c>
      <c r="C15" s="480" t="s">
        <v>6446</v>
      </c>
    </row>
    <row r="16" spans="1:7">
      <c r="A16" s="258" t="s">
        <v>6489</v>
      </c>
      <c r="B16" s="740" t="s">
        <v>6009</v>
      </c>
      <c r="C16" s="258" t="s">
        <v>6490</v>
      </c>
    </row>
    <row r="17" spans="1:5">
      <c r="A17" s="480" t="s">
        <v>6023</v>
      </c>
      <c r="B17" s="724" t="s">
        <v>6012</v>
      </c>
      <c r="C17" s="480" t="s">
        <v>6482</v>
      </c>
      <c r="D17" s="480" t="s">
        <v>7063</v>
      </c>
      <c r="E17" s="480" t="s">
        <v>6009</v>
      </c>
    </row>
    <row r="18" spans="1:5">
      <c r="A18" s="258" t="s">
        <v>6441</v>
      </c>
      <c r="B18" s="740" t="s">
        <v>6009</v>
      </c>
      <c r="C18" s="258" t="s">
        <v>6462</v>
      </c>
    </row>
    <row r="19" spans="1:5">
      <c r="A19" s="258" t="s">
        <v>6448</v>
      </c>
      <c r="B19" s="740" t="s">
        <v>6009</v>
      </c>
      <c r="C19" s="258" t="s">
        <v>6449</v>
      </c>
    </row>
    <row r="20" spans="1:5">
      <c r="A20" s="480" t="s">
        <v>6017</v>
      </c>
      <c r="B20" s="724" t="s">
        <v>6012</v>
      </c>
      <c r="C20" s="480" t="s">
        <v>6474</v>
      </c>
      <c r="D20" s="480" t="s">
        <v>7061</v>
      </c>
      <c r="E20" s="480" t="s">
        <v>7062</v>
      </c>
    </row>
    <row r="21" spans="1:5">
      <c r="A21" s="480" t="s">
        <v>6027</v>
      </c>
      <c r="B21" s="724" t="s">
        <v>6012</v>
      </c>
      <c r="C21" s="480" t="s">
        <v>6476</v>
      </c>
    </row>
    <row r="22" spans="1:5">
      <c r="A22" s="258" t="s">
        <v>6501</v>
      </c>
      <c r="B22" s="740" t="s">
        <v>6009</v>
      </c>
      <c r="C22" s="258" t="s">
        <v>6500</v>
      </c>
    </row>
    <row r="23" spans="1:5">
      <c r="A23" s="480" t="s">
        <v>6993</v>
      </c>
      <c r="B23" s="724" t="s">
        <v>6012</v>
      </c>
      <c r="C23" s="480" t="s">
        <v>6994</v>
      </c>
    </row>
    <row r="24" spans="1:5">
      <c r="A24" s="258" t="s">
        <v>7016</v>
      </c>
      <c r="B24" s="740" t="s">
        <v>6009</v>
      </c>
      <c r="C24" s="258" t="s">
        <v>7021</v>
      </c>
    </row>
    <row r="25" spans="1:5">
      <c r="A25" s="258" t="s">
        <v>7247</v>
      </c>
      <c r="B25" s="740" t="s">
        <v>6009</v>
      </c>
      <c r="C25" s="258" t="s">
        <v>7248</v>
      </c>
    </row>
    <row r="26" spans="1:5">
      <c r="A26" s="480" t="s">
        <v>7131</v>
      </c>
      <c r="B26" s="724" t="s">
        <v>7027</v>
      </c>
      <c r="C26" s="480" t="s">
        <v>7132</v>
      </c>
    </row>
    <row r="27" spans="1:5">
      <c r="A27" s="480" t="s">
        <v>6025</v>
      </c>
      <c r="B27" s="724" t="s">
        <v>6012</v>
      </c>
      <c r="C27" s="480" t="s">
        <v>6447</v>
      </c>
    </row>
    <row r="28" spans="1:5">
      <c r="A28" s="258" t="s">
        <v>6443</v>
      </c>
      <c r="B28" s="740" t="s">
        <v>6009</v>
      </c>
      <c r="C28" s="258" t="s">
        <v>6465</v>
      </c>
    </row>
    <row r="29" spans="1:5">
      <c r="A29" s="258" t="s">
        <v>6456</v>
      </c>
      <c r="B29" s="740" t="s">
        <v>6009</v>
      </c>
      <c r="C29" s="258" t="s">
        <v>6457</v>
      </c>
    </row>
    <row r="30" spans="1:5">
      <c r="A30" s="480" t="s">
        <v>7190</v>
      </c>
      <c r="B30" s="724" t="s">
        <v>6012</v>
      </c>
      <c r="C30" s="480" t="s">
        <v>7028</v>
      </c>
    </row>
    <row r="31" spans="1:5">
      <c r="A31" s="480" t="s">
        <v>6024</v>
      </c>
      <c r="B31" s="724" t="s">
        <v>6012</v>
      </c>
      <c r="C31" s="480" t="s">
        <v>6467</v>
      </c>
    </row>
    <row r="32" spans="1:5">
      <c r="A32" s="480" t="s">
        <v>7023</v>
      </c>
      <c r="B32" s="724" t="s">
        <v>6012</v>
      </c>
      <c r="C32" s="480" t="s">
        <v>7024</v>
      </c>
    </row>
    <row r="33" spans="1:8">
      <c r="A33" s="480" t="s">
        <v>7022</v>
      </c>
      <c r="B33" s="724" t="s">
        <v>6012</v>
      </c>
      <c r="C33" s="480" t="s">
        <v>6477</v>
      </c>
    </row>
    <row r="34" spans="1:8">
      <c r="A34" s="480" t="s">
        <v>7019</v>
      </c>
      <c r="B34" s="724" t="s">
        <v>6012</v>
      </c>
      <c r="C34" s="480" t="s">
        <v>7020</v>
      </c>
    </row>
    <row r="35" spans="1:8">
      <c r="A35" s="258" t="s">
        <v>2970</v>
      </c>
      <c r="B35" s="740" t="s">
        <v>6009</v>
      </c>
      <c r="C35" s="258" t="s">
        <v>6458</v>
      </c>
    </row>
    <row r="36" spans="1:8">
      <c r="A36" s="258" t="s">
        <v>7195</v>
      </c>
      <c r="B36" s="740" t="s">
        <v>6009</v>
      </c>
      <c r="C36" s="258" t="s">
        <v>7196</v>
      </c>
    </row>
    <row r="37" spans="1:8">
      <c r="A37" s="480" t="s">
        <v>7001</v>
      </c>
      <c r="B37" s="724" t="s">
        <v>6012</v>
      </c>
      <c r="C37" s="480" t="s">
        <v>7002</v>
      </c>
    </row>
    <row r="38" spans="1:8">
      <c r="A38" s="258" t="s">
        <v>6494</v>
      </c>
      <c r="B38" s="740" t="s">
        <v>6009</v>
      </c>
      <c r="C38" s="258" t="s">
        <v>6495</v>
      </c>
      <c r="F38" s="258"/>
      <c r="G38" s="740"/>
      <c r="H38" s="258"/>
    </row>
    <row r="39" spans="1:8">
      <c r="A39" s="480" t="s">
        <v>6019</v>
      </c>
      <c r="B39" s="724" t="s">
        <v>6012</v>
      </c>
      <c r="C39" s="480" t="s">
        <v>6478</v>
      </c>
    </row>
    <row r="40" spans="1:8">
      <c r="A40" s="480" t="s">
        <v>7029</v>
      </c>
      <c r="B40" s="724" t="s">
        <v>6012</v>
      </c>
      <c r="C40" s="480" t="s">
        <v>7030</v>
      </c>
    </row>
    <row r="41" spans="1:8">
      <c r="A41" s="480" t="s">
        <v>7129</v>
      </c>
      <c r="B41" s="724" t="s">
        <v>6012</v>
      </c>
      <c r="C41" s="480" t="s">
        <v>7130</v>
      </c>
    </row>
    <row r="42" spans="1:8">
      <c r="A42" s="258" t="s">
        <v>7133</v>
      </c>
      <c r="B42" s="740" t="s">
        <v>6009</v>
      </c>
      <c r="C42" s="258" t="s">
        <v>7130</v>
      </c>
    </row>
    <row r="43" spans="1:8">
      <c r="A43" s="258" t="s">
        <v>3227</v>
      </c>
      <c r="B43" s="740" t="s">
        <v>6009</v>
      </c>
      <c r="C43" s="258" t="s">
        <v>6480</v>
      </c>
    </row>
    <row r="44" spans="1:8">
      <c r="A44" s="480" t="s">
        <v>7025</v>
      </c>
      <c r="B44" s="724" t="s">
        <v>7027</v>
      </c>
      <c r="C44" s="480" t="s">
        <v>7026</v>
      </c>
    </row>
    <row r="45" spans="1:8">
      <c r="A45" s="258" t="s">
        <v>6010</v>
      </c>
      <c r="B45" s="740" t="s">
        <v>6009</v>
      </c>
      <c r="C45" s="258" t="s">
        <v>6459</v>
      </c>
    </row>
    <row r="46" spans="1:8">
      <c r="A46" s="258" t="s">
        <v>6016</v>
      </c>
      <c r="B46" s="740" t="s">
        <v>6009</v>
      </c>
      <c r="C46" s="258" t="s">
        <v>6472</v>
      </c>
      <c r="D46" s="740"/>
      <c r="E46" s="258"/>
    </row>
    <row r="47" spans="1:8">
      <c r="A47" s="740" t="s">
        <v>6454</v>
      </c>
      <c r="B47" s="740" t="s">
        <v>6009</v>
      </c>
      <c r="C47" s="740" t="s">
        <v>6455</v>
      </c>
      <c r="D47" s="480" t="s">
        <v>7059</v>
      </c>
      <c r="E47" s="480" t="s">
        <v>7056</v>
      </c>
      <c r="G47" s="480" t="s">
        <v>7251</v>
      </c>
    </row>
    <row r="48" spans="1:8">
      <c r="A48" s="480" t="s">
        <v>7008</v>
      </c>
      <c r="B48" s="724" t="s">
        <v>6012</v>
      </c>
      <c r="C48" s="480" t="s">
        <v>7009</v>
      </c>
      <c r="D48" s="480" t="s">
        <v>7055</v>
      </c>
      <c r="E48" s="480" t="s">
        <v>7056</v>
      </c>
    </row>
    <row r="49" spans="1:6">
      <c r="A49" s="480" t="s">
        <v>6991</v>
      </c>
      <c r="B49" s="724" t="s">
        <v>6012</v>
      </c>
      <c r="C49" s="480" t="s">
        <v>6992</v>
      </c>
    </row>
    <row r="50" spans="1:6">
      <c r="A50" s="480" t="s">
        <v>7006</v>
      </c>
      <c r="B50" s="724" t="s">
        <v>6012</v>
      </c>
      <c r="C50" s="480" t="s">
        <v>7007</v>
      </c>
      <c r="D50" s="480" t="s">
        <v>7052</v>
      </c>
      <c r="E50" s="480" t="s">
        <v>7054</v>
      </c>
      <c r="F50" s="480" t="s">
        <v>7053</v>
      </c>
    </row>
    <row r="51" spans="1:6">
      <c r="A51" s="480" t="s">
        <v>7017</v>
      </c>
      <c r="B51" s="724" t="s">
        <v>6012</v>
      </c>
      <c r="C51" s="480" t="s">
        <v>7018</v>
      </c>
    </row>
    <row r="52" spans="1:6">
      <c r="A52" s="480" t="s">
        <v>6997</v>
      </c>
      <c r="B52" s="724" t="s">
        <v>6012</v>
      </c>
      <c r="C52" s="480" t="s">
        <v>6998</v>
      </c>
    </row>
    <row r="53" spans="1:6">
      <c r="A53" s="480" t="s">
        <v>7255</v>
      </c>
      <c r="B53" s="480"/>
      <c r="C53" s="480" t="s">
        <v>7256</v>
      </c>
    </row>
    <row r="54" spans="1:6">
      <c r="A54" s="258" t="s">
        <v>6028</v>
      </c>
      <c r="B54" s="740" t="s">
        <v>6009</v>
      </c>
      <c r="C54" s="258" t="s">
        <v>6460</v>
      </c>
    </row>
    <row r="55" spans="1:6">
      <c r="A55" s="480" t="s">
        <v>6986</v>
      </c>
      <c r="B55" s="724" t="s">
        <v>6988</v>
      </c>
      <c r="C55" s="480" t="s">
        <v>6987</v>
      </c>
    </row>
    <row r="56" spans="1:6">
      <c r="A56" s="258" t="s">
        <v>6015</v>
      </c>
      <c r="B56" s="740" t="s">
        <v>6009</v>
      </c>
      <c r="C56" s="258" t="s">
        <v>6471</v>
      </c>
      <c r="D56" s="480" t="s">
        <v>7060</v>
      </c>
      <c r="E56" s="480" t="s">
        <v>7054</v>
      </c>
    </row>
    <row r="57" spans="1:6">
      <c r="A57" s="480" t="s">
        <v>6021</v>
      </c>
      <c r="B57" s="724" t="s">
        <v>6012</v>
      </c>
      <c r="C57" s="480" t="s">
        <v>6481</v>
      </c>
    </row>
    <row r="58" spans="1:6">
      <c r="A58" s="480" t="s">
        <v>6444</v>
      </c>
      <c r="B58" s="724" t="s">
        <v>6012</v>
      </c>
      <c r="C58" s="480" t="s">
        <v>6445</v>
      </c>
    </row>
    <row r="59" spans="1:6">
      <c r="A59" s="480" t="s">
        <v>7010</v>
      </c>
      <c r="B59" s="724" t="s">
        <v>6012</v>
      </c>
      <c r="C59" s="480" t="s">
        <v>7011</v>
      </c>
    </row>
    <row r="60" spans="1:6">
      <c r="A60" s="258" t="s">
        <v>6442</v>
      </c>
      <c r="B60" s="740" t="s">
        <v>6009</v>
      </c>
      <c r="C60" s="258" t="s">
        <v>6464</v>
      </c>
    </row>
    <row r="61" spans="1:6">
      <c r="A61" s="480" t="s">
        <v>6018</v>
      </c>
      <c r="B61" s="724" t="s">
        <v>6012</v>
      </c>
      <c r="C61" s="480" t="s">
        <v>6475</v>
      </c>
    </row>
    <row r="62" spans="1:6">
      <c r="A62" s="258" t="s">
        <v>6995</v>
      </c>
      <c r="B62" s="740" t="s">
        <v>6009</v>
      </c>
      <c r="C62" s="258" t="s">
        <v>6996</v>
      </c>
    </row>
    <row r="63" spans="1:6">
      <c r="A63" s="480" t="s">
        <v>6491</v>
      </c>
      <c r="B63" s="724" t="s">
        <v>6012</v>
      </c>
      <c r="C63" s="480" t="s">
        <v>7005</v>
      </c>
    </row>
    <row r="64" spans="1:6">
      <c r="A64" s="258" t="s">
        <v>6486</v>
      </c>
      <c r="B64" s="740" t="s">
        <v>6009</v>
      </c>
      <c r="C64" s="258" t="s">
        <v>6473</v>
      </c>
    </row>
    <row r="65" spans="1:3">
      <c r="A65" s="258" t="s">
        <v>6450</v>
      </c>
      <c r="B65" s="740" t="s">
        <v>6009</v>
      </c>
      <c r="C65" s="258" t="s">
        <v>6451</v>
      </c>
    </row>
    <row r="66" spans="1:3">
      <c r="A66" s="480" t="s">
        <v>7003</v>
      </c>
      <c r="B66" s="724" t="s">
        <v>6012</v>
      </c>
      <c r="C66" s="480" t="s">
        <v>7004</v>
      </c>
    </row>
    <row r="67" spans="1:3">
      <c r="A67" s="258" t="s">
        <v>6487</v>
      </c>
      <c r="B67" s="740" t="s">
        <v>6009</v>
      </c>
      <c r="C67" s="258" t="s">
        <v>6488</v>
      </c>
    </row>
    <row r="68" spans="1:3">
      <c r="A68" s="258" t="s">
        <v>6013</v>
      </c>
      <c r="B68" s="740" t="s">
        <v>6009</v>
      </c>
      <c r="C68" s="258" t="s">
        <v>6461</v>
      </c>
    </row>
    <row r="69" spans="1:3">
      <c r="A69" s="258" t="s">
        <v>6999</v>
      </c>
      <c r="B69" s="740" t="s">
        <v>6009</v>
      </c>
      <c r="C69" s="258" t="s">
        <v>7000</v>
      </c>
    </row>
    <row r="70" spans="1:3">
      <c r="A70" s="258" t="s">
        <v>6470</v>
      </c>
      <c r="B70" s="740" t="s">
        <v>6009</v>
      </c>
      <c r="C70" s="258" t="s">
        <v>6469</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7087</v>
      </c>
      <c r="B1" t="s">
        <v>7085</v>
      </c>
      <c r="C1">
        <v>900</v>
      </c>
    </row>
    <row r="2" spans="1:3">
      <c r="A2" s="480" t="s">
        <v>7088</v>
      </c>
      <c r="B2" t="s">
        <v>7086</v>
      </c>
      <c r="C2">
        <v>900</v>
      </c>
    </row>
    <row r="4" spans="1:3">
      <c r="A4" s="480" t="s">
        <v>7090</v>
      </c>
      <c r="B4" t="s">
        <v>7089</v>
      </c>
      <c r="C4">
        <v>900</v>
      </c>
    </row>
    <row r="5" spans="1:3">
      <c r="A5" s="480"/>
    </row>
    <row r="6" spans="1:3">
      <c r="A6" s="480" t="s">
        <v>7092</v>
      </c>
      <c r="B6" t="s">
        <v>7091</v>
      </c>
      <c r="C6">
        <v>900</v>
      </c>
    </row>
    <row r="7" spans="1:3">
      <c r="A7" s="480"/>
    </row>
    <row r="8" spans="1:3">
      <c r="A8" s="480"/>
    </row>
    <row r="9" spans="1:3">
      <c r="A9" s="480"/>
    </row>
    <row r="10" spans="1:3">
      <c r="A10" s="480"/>
    </row>
    <row r="11" spans="1:3">
      <c r="A11" s="480" t="s">
        <v>6484</v>
      </c>
      <c r="B11" t="s">
        <v>6509</v>
      </c>
    </row>
    <row r="14" spans="1:3">
      <c r="A14" s="730" t="s">
        <v>6498</v>
      </c>
      <c r="B14" s="729" t="s">
        <v>6497</v>
      </c>
    </row>
    <row r="15" spans="1:3">
      <c r="B15" t="s">
        <v>6506</v>
      </c>
    </row>
    <row r="17" spans="1:4">
      <c r="A17" s="480" t="s">
        <v>6503</v>
      </c>
      <c r="B17" t="s">
        <v>6502</v>
      </c>
    </row>
    <row r="18" spans="1:4">
      <c r="B18" t="s">
        <v>6504</v>
      </c>
    </row>
    <row r="19" spans="1:4">
      <c r="B19" t="s">
        <v>6505</v>
      </c>
    </row>
    <row r="20" spans="1:4">
      <c r="B20" s="732" t="s">
        <v>6522</v>
      </c>
      <c r="C20" s="480" t="s">
        <v>6523</v>
      </c>
      <c r="D20">
        <v>210523</v>
      </c>
    </row>
    <row r="22" spans="1:4">
      <c r="A22" s="480" t="s">
        <v>6508</v>
      </c>
      <c r="B22" t="s">
        <v>6507</v>
      </c>
    </row>
    <row r="25" spans="1:4">
      <c r="A25" s="480" t="s">
        <v>6510</v>
      </c>
      <c r="B25" t="s">
        <v>6511</v>
      </c>
    </row>
    <row r="28" spans="1:4">
      <c r="A28" s="480" t="s">
        <v>6521</v>
      </c>
      <c r="B28" s="732" t="s">
        <v>6520</v>
      </c>
      <c r="C28">
        <v>210523</v>
      </c>
    </row>
    <row r="30" spans="1:4">
      <c r="A30" s="480" t="s">
        <v>7094</v>
      </c>
      <c r="B30" t="s">
        <v>7093</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7072</v>
      </c>
      <c r="B1" s="730" t="s">
        <v>7073</v>
      </c>
      <c r="C1" s="729" t="s">
        <v>7074</v>
      </c>
      <c r="D1" s="729" t="s">
        <v>7075</v>
      </c>
      <c r="E1" s="729" t="s">
        <v>7076</v>
      </c>
      <c r="F1" s="729" t="s">
        <v>6773</v>
      </c>
      <c r="G1" s="729" t="s">
        <v>6329</v>
      </c>
      <c r="H1" s="729" t="s">
        <v>6714</v>
      </c>
      <c r="I1" s="729" t="s">
        <v>7077</v>
      </c>
      <c r="J1" s="729" t="s">
        <v>5434</v>
      </c>
    </row>
    <row r="6" spans="1:10">
      <c r="A6" s="724" t="s">
        <v>6605</v>
      </c>
      <c r="B6" s="724" t="s">
        <v>6606</v>
      </c>
      <c r="C6" s="733" t="s">
        <v>6607</v>
      </c>
    </row>
    <row r="7" spans="1:10">
      <c r="A7" s="724"/>
      <c r="B7" s="724"/>
      <c r="C7" s="733" t="s">
        <v>6608</v>
      </c>
    </row>
    <row r="8" spans="1:10">
      <c r="A8" s="724"/>
      <c r="B8" s="724"/>
      <c r="C8" s="733" t="s">
        <v>5106</v>
      </c>
    </row>
    <row r="9" spans="1:10">
      <c r="A9" s="724" t="s">
        <v>6526</v>
      </c>
      <c r="B9" s="724"/>
    </row>
    <row r="10" spans="1:10">
      <c r="C10" s="729" t="s">
        <v>6529</v>
      </c>
    </row>
    <row r="12" spans="1:10">
      <c r="A12" s="724" t="s">
        <v>6526</v>
      </c>
      <c r="B12" s="724"/>
    </row>
    <row r="13" spans="1:10">
      <c r="C13" t="s">
        <v>5127</v>
      </c>
    </row>
    <row r="14" spans="1:10">
      <c r="C14" t="s">
        <v>5993</v>
      </c>
    </row>
    <row r="16" spans="1:10">
      <c r="A16" s="724" t="s">
        <v>6528</v>
      </c>
      <c r="B16" s="724"/>
    </row>
    <row r="17" spans="1:4">
      <c r="C17" s="731" t="s">
        <v>6517</v>
      </c>
    </row>
    <row r="18" spans="1:4">
      <c r="C18" t="s">
        <v>5127</v>
      </c>
    </row>
    <row r="19" spans="1:4">
      <c r="C19" s="729" t="s">
        <v>6512</v>
      </c>
    </row>
    <row r="20" spans="1:4">
      <c r="C20" s="729" t="s">
        <v>6513</v>
      </c>
    </row>
    <row r="22" spans="1:4">
      <c r="A22" s="724" t="s">
        <v>7124</v>
      </c>
      <c r="B22" s="730">
        <v>21.2</v>
      </c>
      <c r="C22" s="730" t="s">
        <v>6529</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6558</v>
      </c>
      <c r="B1" s="480" t="s">
        <v>6544</v>
      </c>
      <c r="C1" s="480" t="s">
        <v>6545</v>
      </c>
      <c r="D1" s="480" t="s">
        <v>6546</v>
      </c>
      <c r="E1" s="480" t="s">
        <v>6564</v>
      </c>
    </row>
    <row r="2" spans="1:7">
      <c r="B2" s="480" t="s">
        <v>6534</v>
      </c>
      <c r="C2" s="480">
        <v>0</v>
      </c>
      <c r="D2" s="480" t="s">
        <v>6549</v>
      </c>
      <c r="E2">
        <v>2</v>
      </c>
    </row>
    <row r="3" spans="1:7">
      <c r="B3" s="480" t="s">
        <v>6542</v>
      </c>
      <c r="C3">
        <v>0</v>
      </c>
      <c r="D3" s="480" t="s">
        <v>6549</v>
      </c>
      <c r="E3">
        <v>3</v>
      </c>
    </row>
    <row r="4" spans="1:7">
      <c r="B4" s="480" t="s">
        <v>6550</v>
      </c>
      <c r="C4">
        <v>0</v>
      </c>
      <c r="D4" s="480" t="s">
        <v>6549</v>
      </c>
      <c r="E4">
        <v>3</v>
      </c>
    </row>
    <row r="5" spans="1:7">
      <c r="B5" s="480" t="s">
        <v>6541</v>
      </c>
      <c r="C5">
        <v>0</v>
      </c>
      <c r="D5" s="480" t="s">
        <v>6547</v>
      </c>
      <c r="E5" s="480">
        <v>3</v>
      </c>
      <c r="G5" s="480"/>
    </row>
    <row r="6" spans="1:7">
      <c r="B6" s="480" t="s">
        <v>6561</v>
      </c>
      <c r="C6">
        <v>0</v>
      </c>
      <c r="D6" s="480" t="s">
        <v>6549</v>
      </c>
      <c r="E6" s="480">
        <v>3</v>
      </c>
    </row>
    <row r="7" spans="1:7">
      <c r="B7" s="480" t="s">
        <v>6584</v>
      </c>
      <c r="C7">
        <v>0</v>
      </c>
      <c r="D7" s="480" t="s">
        <v>6551</v>
      </c>
      <c r="E7" s="480">
        <v>3</v>
      </c>
    </row>
    <row r="8" spans="1:7">
      <c r="B8" s="480" t="s">
        <v>6530</v>
      </c>
      <c r="C8">
        <v>90</v>
      </c>
      <c r="D8" s="480" t="s">
        <v>6551</v>
      </c>
      <c r="E8" s="480">
        <v>2</v>
      </c>
    </row>
    <row r="9" spans="1:7">
      <c r="B9" s="480" t="s">
        <v>6537</v>
      </c>
      <c r="C9" s="480">
        <v>90</v>
      </c>
      <c r="D9" s="480" t="s">
        <v>6551</v>
      </c>
      <c r="E9">
        <v>2</v>
      </c>
    </row>
    <row r="10" spans="1:7">
      <c r="B10" s="480" t="s">
        <v>6538</v>
      </c>
      <c r="C10" s="480">
        <v>90</v>
      </c>
      <c r="D10" s="480" t="s">
        <v>6551</v>
      </c>
      <c r="E10">
        <v>3</v>
      </c>
    </row>
    <row r="11" spans="1:7">
      <c r="B11" s="480" t="s">
        <v>6535</v>
      </c>
      <c r="C11" s="480">
        <v>90</v>
      </c>
      <c r="D11" s="480" t="s">
        <v>6549</v>
      </c>
      <c r="E11">
        <v>2</v>
      </c>
    </row>
    <row r="12" spans="1:7">
      <c r="B12" s="480" t="s">
        <v>6543</v>
      </c>
      <c r="C12">
        <v>90</v>
      </c>
      <c r="D12" s="480" t="s">
        <v>6549</v>
      </c>
      <c r="E12">
        <v>2</v>
      </c>
    </row>
    <row r="13" spans="1:7">
      <c r="B13" s="480" t="s">
        <v>6563</v>
      </c>
      <c r="C13">
        <v>90</v>
      </c>
      <c r="D13" s="480" t="s">
        <v>6549</v>
      </c>
      <c r="E13">
        <v>3</v>
      </c>
    </row>
    <row r="14" spans="1:7">
      <c r="B14" s="480" t="s">
        <v>6531</v>
      </c>
      <c r="C14">
        <v>100</v>
      </c>
      <c r="D14" s="480" t="s">
        <v>6551</v>
      </c>
      <c r="E14">
        <v>1</v>
      </c>
    </row>
    <row r="15" spans="1:7">
      <c r="B15" s="480" t="s">
        <v>6540</v>
      </c>
      <c r="C15" s="480">
        <v>100</v>
      </c>
      <c r="D15" s="480" t="s">
        <v>6551</v>
      </c>
      <c r="E15">
        <v>3</v>
      </c>
    </row>
    <row r="16" spans="1:7">
      <c r="B16" s="480" t="s">
        <v>6532</v>
      </c>
      <c r="C16">
        <v>100</v>
      </c>
      <c r="D16" s="480" t="s">
        <v>6552</v>
      </c>
      <c r="E16">
        <v>3</v>
      </c>
    </row>
    <row r="17" spans="2:5">
      <c r="B17" s="480" t="s">
        <v>6533</v>
      </c>
      <c r="C17">
        <v>100</v>
      </c>
      <c r="D17" s="480" t="s">
        <v>6549</v>
      </c>
      <c r="E17">
        <v>3</v>
      </c>
    </row>
    <row r="18" spans="2:5">
      <c r="B18" s="480" t="s">
        <v>6536</v>
      </c>
      <c r="C18" s="480">
        <v>100</v>
      </c>
      <c r="D18" s="480" t="s">
        <v>6549</v>
      </c>
      <c r="E18">
        <v>3</v>
      </c>
    </row>
    <row r="19" spans="2:5">
      <c r="B19" s="480" t="s">
        <v>6539</v>
      </c>
      <c r="C19" s="480">
        <v>105</v>
      </c>
      <c r="D19" s="480" t="s">
        <v>6551</v>
      </c>
      <c r="E19">
        <v>2</v>
      </c>
    </row>
    <row r="20" spans="2:5">
      <c r="B20" s="480" t="s">
        <v>6548</v>
      </c>
      <c r="C20">
        <v>105</v>
      </c>
      <c r="D20" s="480" t="s">
        <v>6549</v>
      </c>
      <c r="E20">
        <v>3</v>
      </c>
    </row>
    <row r="21" spans="2:5">
      <c r="B21" s="480" t="s">
        <v>6573</v>
      </c>
      <c r="C21">
        <v>110</v>
      </c>
      <c r="D21" s="480" t="s">
        <v>6552</v>
      </c>
      <c r="E21" s="480">
        <v>1</v>
      </c>
    </row>
    <row r="22" spans="2:5">
      <c r="B22" s="480" t="s">
        <v>6578</v>
      </c>
      <c r="C22">
        <v>110</v>
      </c>
      <c r="D22" s="480" t="s">
        <v>6551</v>
      </c>
      <c r="E22" s="480">
        <v>1</v>
      </c>
    </row>
    <row r="23" spans="2:5">
      <c r="B23" s="480" t="s">
        <v>6562</v>
      </c>
      <c r="C23">
        <v>115</v>
      </c>
      <c r="D23" s="480" t="s">
        <v>6549</v>
      </c>
      <c r="E23" s="480">
        <v>1</v>
      </c>
    </row>
    <row r="24" spans="2:5">
      <c r="B24" s="480" t="s">
        <v>6554</v>
      </c>
      <c r="C24">
        <v>120</v>
      </c>
      <c r="D24" s="480" t="s">
        <v>6553</v>
      </c>
      <c r="E24" s="480">
        <v>1</v>
      </c>
    </row>
    <row r="25" spans="2:5">
      <c r="B25" s="480" t="s">
        <v>6556</v>
      </c>
      <c r="C25">
        <v>120</v>
      </c>
      <c r="D25" s="480" t="s">
        <v>6553</v>
      </c>
      <c r="E25" s="480">
        <v>1</v>
      </c>
    </row>
    <row r="26" spans="2:5">
      <c r="B26" s="480" t="s">
        <v>6559</v>
      </c>
      <c r="C26">
        <v>120</v>
      </c>
      <c r="D26" s="480" t="s">
        <v>6549</v>
      </c>
      <c r="E26" s="480">
        <v>1</v>
      </c>
    </row>
    <row r="27" spans="2:5">
      <c r="B27" s="480" t="s">
        <v>6569</v>
      </c>
      <c r="C27">
        <v>120</v>
      </c>
      <c r="D27" s="480" t="s">
        <v>6565</v>
      </c>
      <c r="E27" s="480">
        <v>1</v>
      </c>
    </row>
    <row r="28" spans="2:5">
      <c r="B28" s="480" t="s">
        <v>6570</v>
      </c>
      <c r="C28">
        <v>120</v>
      </c>
      <c r="D28" s="480" t="s">
        <v>6565</v>
      </c>
      <c r="E28" s="480">
        <v>1</v>
      </c>
    </row>
    <row r="29" spans="2:5">
      <c r="B29" s="480" t="s">
        <v>6579</v>
      </c>
      <c r="C29">
        <v>120</v>
      </c>
      <c r="D29" s="480" t="s">
        <v>6551</v>
      </c>
      <c r="E29" s="480">
        <v>1</v>
      </c>
    </row>
    <row r="30" spans="2:5">
      <c r="B30" s="480" t="s">
        <v>6581</v>
      </c>
      <c r="C30">
        <v>120</v>
      </c>
      <c r="D30" s="480" t="s">
        <v>6551</v>
      </c>
      <c r="E30" s="480">
        <v>1</v>
      </c>
    </row>
    <row r="31" spans="2:5">
      <c r="B31" s="480" t="s">
        <v>6582</v>
      </c>
      <c r="C31">
        <v>120</v>
      </c>
      <c r="D31" s="480" t="s">
        <v>6551</v>
      </c>
      <c r="E31" s="480">
        <v>1</v>
      </c>
    </row>
    <row r="32" spans="2:5">
      <c r="B32" s="480" t="s">
        <v>6580</v>
      </c>
      <c r="C32">
        <v>122</v>
      </c>
      <c r="D32" s="480" t="s">
        <v>6551</v>
      </c>
      <c r="E32" s="480">
        <v>1</v>
      </c>
    </row>
    <row r="33" spans="2:5">
      <c r="B33" s="480" t="s">
        <v>6555</v>
      </c>
      <c r="C33">
        <v>130</v>
      </c>
      <c r="D33" s="480" t="s">
        <v>6553</v>
      </c>
      <c r="E33" s="480" t="s">
        <v>6585</v>
      </c>
    </row>
    <row r="34" spans="2:5">
      <c r="B34" s="480" t="s">
        <v>6566</v>
      </c>
      <c r="C34">
        <v>130</v>
      </c>
      <c r="D34" s="480" t="s">
        <v>6565</v>
      </c>
      <c r="E34" s="480">
        <v>1</v>
      </c>
    </row>
    <row r="35" spans="2:5">
      <c r="B35" s="480" t="s">
        <v>6567</v>
      </c>
      <c r="C35">
        <v>132</v>
      </c>
      <c r="D35" s="480" t="s">
        <v>6565</v>
      </c>
      <c r="E35" s="480">
        <v>1</v>
      </c>
    </row>
    <row r="36" spans="2:5">
      <c r="B36" s="480" t="s">
        <v>6568</v>
      </c>
      <c r="C36">
        <v>132</v>
      </c>
      <c r="D36" s="480" t="s">
        <v>6565</v>
      </c>
      <c r="E36" s="480">
        <v>1</v>
      </c>
    </row>
    <row r="37" spans="2:5">
      <c r="B37" s="480" t="s">
        <v>6571</v>
      </c>
      <c r="C37">
        <v>132</v>
      </c>
      <c r="D37" s="480" t="s">
        <v>6565</v>
      </c>
      <c r="E37" s="480">
        <v>1</v>
      </c>
    </row>
    <row r="38" spans="2:5">
      <c r="B38" s="480" t="s">
        <v>6575</v>
      </c>
      <c r="C38">
        <v>132</v>
      </c>
      <c r="D38" s="480" t="s">
        <v>6547</v>
      </c>
      <c r="E38" s="480">
        <v>1</v>
      </c>
    </row>
    <row r="39" spans="2:5">
      <c r="B39" s="480" t="s">
        <v>6583</v>
      </c>
      <c r="C39">
        <v>137</v>
      </c>
      <c r="D39" s="480" t="s">
        <v>6551</v>
      </c>
      <c r="E39" s="480">
        <v>1</v>
      </c>
    </row>
    <row r="40" spans="2:5">
      <c r="B40" s="480" t="s">
        <v>6557</v>
      </c>
      <c r="C40">
        <v>140</v>
      </c>
      <c r="D40" s="480" t="s">
        <v>6553</v>
      </c>
      <c r="E40" s="480">
        <v>1</v>
      </c>
    </row>
    <row r="41" spans="2:5">
      <c r="B41" s="480" t="s">
        <v>6560</v>
      </c>
      <c r="C41">
        <v>140</v>
      </c>
      <c r="D41" s="480" t="s">
        <v>6549</v>
      </c>
      <c r="E41" s="480">
        <v>1</v>
      </c>
    </row>
    <row r="42" spans="2:5">
      <c r="B42" s="480" t="s">
        <v>6572</v>
      </c>
      <c r="C42">
        <v>140</v>
      </c>
      <c r="D42" s="480" t="s">
        <v>6565</v>
      </c>
      <c r="E42" s="480">
        <v>1</v>
      </c>
    </row>
    <row r="43" spans="2:5">
      <c r="B43" s="480" t="s">
        <v>6574</v>
      </c>
      <c r="C43">
        <v>140</v>
      </c>
      <c r="D43" s="480" t="s">
        <v>6552</v>
      </c>
      <c r="E43" s="480">
        <v>1</v>
      </c>
    </row>
    <row r="44" spans="2:5">
      <c r="B44" s="480" t="s">
        <v>6577</v>
      </c>
      <c r="C44">
        <v>140</v>
      </c>
      <c r="D44" s="480" t="s">
        <v>6551</v>
      </c>
      <c r="E44" s="480" t="s">
        <v>6585</v>
      </c>
    </row>
    <row r="45" spans="2:5">
      <c r="B45" s="480" t="s">
        <v>6576</v>
      </c>
      <c r="C45">
        <v>145</v>
      </c>
      <c r="D45" s="480" t="s">
        <v>6547</v>
      </c>
      <c r="E45" s="480" t="s">
        <v>6585</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workbookViewId="0">
      <selection activeCell="O58" sqref="O58"/>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s>
  <sheetData>
    <row r="1" spans="1:31">
      <c r="A1" s="480" t="s">
        <v>7290</v>
      </c>
      <c r="B1" s="749" t="s">
        <v>7294</v>
      </c>
      <c r="C1" s="749"/>
      <c r="D1" s="749"/>
      <c r="E1" s="749"/>
      <c r="F1" s="749"/>
      <c r="G1" s="749"/>
      <c r="H1" s="749"/>
      <c r="I1" s="749"/>
      <c r="J1" s="749"/>
      <c r="K1" s="750" t="s">
        <v>7313</v>
      </c>
      <c r="L1" s="750"/>
      <c r="M1" s="750"/>
      <c r="N1" s="750"/>
      <c r="O1" s="750"/>
      <c r="P1" s="750"/>
      <c r="Q1" s="749" t="s">
        <v>7330</v>
      </c>
      <c r="R1" s="749"/>
      <c r="S1" s="749"/>
      <c r="T1" s="749"/>
      <c r="U1" s="749"/>
      <c r="V1" s="749"/>
      <c r="W1" s="749" t="s">
        <v>7348</v>
      </c>
      <c r="X1" s="749"/>
      <c r="Y1" s="749"/>
      <c r="Z1" s="749"/>
      <c r="AA1" s="749"/>
      <c r="AB1" s="749"/>
      <c r="AC1" s="749"/>
      <c r="AD1" s="749"/>
      <c r="AE1" s="749"/>
    </row>
    <row r="2" spans="1:31" s="745" customFormat="1">
      <c r="A2" s="742" t="s">
        <v>7291</v>
      </c>
      <c r="B2" s="743"/>
      <c r="C2" s="743"/>
      <c r="D2" s="743"/>
      <c r="E2" s="744" t="s">
        <v>7292</v>
      </c>
      <c r="F2" s="743"/>
      <c r="G2" s="743"/>
      <c r="H2" s="743"/>
      <c r="I2" s="743"/>
      <c r="J2" s="744" t="s">
        <v>7293</v>
      </c>
      <c r="Q2" s="744"/>
      <c r="R2" s="744"/>
      <c r="S2" s="744"/>
      <c r="T2" s="744"/>
      <c r="U2" s="744"/>
      <c r="V2" s="744"/>
      <c r="W2" s="744"/>
      <c r="X2" s="744"/>
      <c r="Y2" s="744" t="s">
        <v>7358</v>
      </c>
      <c r="Z2" s="744"/>
      <c r="AA2" s="744"/>
      <c r="AB2" s="744"/>
      <c r="AC2" s="744"/>
    </row>
    <row r="3" spans="1:31">
      <c r="A3" s="480" t="s">
        <v>7022</v>
      </c>
      <c r="B3" s="724" t="s">
        <v>7295</v>
      </c>
      <c r="F3" s="724" t="s">
        <v>7303</v>
      </c>
      <c r="S3" s="724" t="s">
        <v>7338</v>
      </c>
    </row>
    <row r="4" spans="1:31" s="745" customFormat="1">
      <c r="A4" s="742" t="s">
        <v>6999</v>
      </c>
      <c r="B4" s="744" t="s">
        <v>7295</v>
      </c>
      <c r="C4" s="743"/>
      <c r="D4" s="744" t="s">
        <v>7299</v>
      </c>
      <c r="E4" s="743"/>
      <c r="F4" s="743"/>
      <c r="G4" s="744" t="s">
        <v>7304</v>
      </c>
      <c r="H4" s="743"/>
      <c r="I4" s="743"/>
      <c r="Q4" s="744"/>
      <c r="R4" s="744"/>
      <c r="S4" s="744"/>
      <c r="T4" s="744"/>
      <c r="U4" s="744"/>
      <c r="V4" s="744"/>
      <c r="W4" s="744"/>
      <c r="X4" s="744"/>
      <c r="Y4" s="744"/>
      <c r="Z4" s="744"/>
      <c r="AA4" s="744" t="s">
        <v>7363</v>
      </c>
      <c r="AB4" s="744"/>
      <c r="AC4" s="744"/>
    </row>
    <row r="5" spans="1:31">
      <c r="A5" s="480" t="s">
        <v>7311</v>
      </c>
      <c r="B5" s="724" t="s">
        <v>7295</v>
      </c>
      <c r="C5" s="724" t="s">
        <v>7296</v>
      </c>
      <c r="J5" s="724" t="s">
        <v>7293</v>
      </c>
    </row>
    <row r="6" spans="1:31">
      <c r="A6" s="480" t="s">
        <v>7297</v>
      </c>
      <c r="C6" s="724" t="s">
        <v>7296</v>
      </c>
      <c r="F6" s="724" t="s">
        <v>7303</v>
      </c>
      <c r="U6" s="724" t="s">
        <v>7344</v>
      </c>
    </row>
    <row r="7" spans="1:31" s="745" customFormat="1">
      <c r="A7" s="742" t="s">
        <v>7131</v>
      </c>
      <c r="B7" s="743"/>
      <c r="C7" s="744" t="s">
        <v>7296</v>
      </c>
      <c r="D7" s="743"/>
      <c r="E7" s="743"/>
      <c r="F7" s="744" t="s">
        <v>7303</v>
      </c>
      <c r="G7" s="744" t="s">
        <v>7304</v>
      </c>
      <c r="H7" s="743"/>
      <c r="I7" s="743"/>
      <c r="Q7" s="744" t="s">
        <v>7332</v>
      </c>
      <c r="R7" s="744"/>
      <c r="S7" s="744"/>
      <c r="T7" s="744"/>
      <c r="U7" s="744"/>
      <c r="V7" s="744"/>
      <c r="W7" s="744"/>
      <c r="X7" s="744"/>
      <c r="Y7" s="744"/>
      <c r="Z7" s="744"/>
      <c r="AA7" s="744"/>
      <c r="AB7" s="744"/>
      <c r="AC7" s="744"/>
    </row>
    <row r="8" spans="1:31">
      <c r="A8" s="480" t="s">
        <v>7298</v>
      </c>
      <c r="D8" s="724" t="s">
        <v>7299</v>
      </c>
      <c r="T8" s="724" t="s">
        <v>7341</v>
      </c>
    </row>
    <row r="9" spans="1:31">
      <c r="A9" s="480" t="s">
        <v>7300</v>
      </c>
      <c r="D9" s="724" t="s">
        <v>7299</v>
      </c>
      <c r="G9" s="724" t="s">
        <v>7304</v>
      </c>
      <c r="Z9" s="724" t="s">
        <v>7361</v>
      </c>
    </row>
    <row r="10" spans="1:31">
      <c r="A10" s="480" t="s">
        <v>7301</v>
      </c>
      <c r="E10" s="724" t="s">
        <v>7292</v>
      </c>
      <c r="P10" s="724" t="s">
        <v>7329</v>
      </c>
    </row>
    <row r="11" spans="1:31">
      <c r="A11" s="480" t="s">
        <v>7302</v>
      </c>
      <c r="E11" s="724" t="s">
        <v>7292</v>
      </c>
      <c r="N11" s="724" t="s">
        <v>7324</v>
      </c>
    </row>
    <row r="12" spans="1:31">
      <c r="A12" s="480" t="s">
        <v>7305</v>
      </c>
      <c r="H12" s="724" t="s">
        <v>7308</v>
      </c>
      <c r="O12" s="724" t="s">
        <v>7327</v>
      </c>
    </row>
    <row r="13" spans="1:31">
      <c r="A13" s="480" t="s">
        <v>7306</v>
      </c>
      <c r="H13" s="724" t="s">
        <v>7308</v>
      </c>
      <c r="AB13" s="724" t="s">
        <v>7364</v>
      </c>
    </row>
    <row r="14" spans="1:31">
      <c r="A14" s="480" t="s">
        <v>7307</v>
      </c>
      <c r="H14" s="724" t="s">
        <v>7308</v>
      </c>
      <c r="W14" s="724" t="s">
        <v>7351</v>
      </c>
    </row>
    <row r="15" spans="1:31">
      <c r="A15" s="480" t="s">
        <v>7317</v>
      </c>
      <c r="I15" s="724" t="s">
        <v>7310</v>
      </c>
      <c r="K15" s="724" t="s">
        <v>7315</v>
      </c>
    </row>
    <row r="16" spans="1:31">
      <c r="A16" s="480" t="s">
        <v>7309</v>
      </c>
      <c r="I16" s="724" t="s">
        <v>7310</v>
      </c>
      <c r="M16" s="724" t="s">
        <v>7321</v>
      </c>
    </row>
    <row r="17" spans="1:30">
      <c r="A17" s="480" t="s">
        <v>7160</v>
      </c>
      <c r="I17" s="724" t="s">
        <v>7310</v>
      </c>
      <c r="L17" s="724" t="s">
        <v>7318</v>
      </c>
      <c r="V17" s="724" t="s">
        <v>7347</v>
      </c>
    </row>
    <row r="18" spans="1:30">
      <c r="A18" s="480" t="s">
        <v>7312</v>
      </c>
      <c r="J18" s="724" t="s">
        <v>7293</v>
      </c>
      <c r="R18" s="724" t="s">
        <v>7334</v>
      </c>
    </row>
    <row r="19" spans="1:30">
      <c r="A19" s="480" t="s">
        <v>7314</v>
      </c>
      <c r="K19" s="724" t="s">
        <v>7315</v>
      </c>
      <c r="L19" s="724" t="s">
        <v>7318</v>
      </c>
      <c r="AB19" s="724" t="s">
        <v>7364</v>
      </c>
    </row>
    <row r="20" spans="1:30">
      <c r="A20" s="480" t="s">
        <v>7316</v>
      </c>
      <c r="K20" s="724" t="s">
        <v>7315</v>
      </c>
      <c r="N20" s="724" t="s">
        <v>7324</v>
      </c>
    </row>
    <row r="21" spans="1:30">
      <c r="A21" s="480" t="s">
        <v>7319</v>
      </c>
      <c r="L21" s="724" t="s">
        <v>7318</v>
      </c>
      <c r="AD21" s="724" t="s">
        <v>7367</v>
      </c>
    </row>
    <row r="22" spans="1:30">
      <c r="A22" s="480" t="s">
        <v>7320</v>
      </c>
      <c r="M22" s="724" t="s">
        <v>7321</v>
      </c>
      <c r="AC22" s="724" t="s">
        <v>7365</v>
      </c>
    </row>
    <row r="23" spans="1:30">
      <c r="A23" s="480" t="s">
        <v>7322</v>
      </c>
      <c r="M23" s="724" t="s">
        <v>7321</v>
      </c>
    </row>
    <row r="24" spans="1:30">
      <c r="A24" s="480" t="s">
        <v>7323</v>
      </c>
      <c r="N24" s="724" t="s">
        <v>7324</v>
      </c>
    </row>
    <row r="25" spans="1:30">
      <c r="A25" s="480" t="s">
        <v>7325</v>
      </c>
      <c r="O25" s="724" t="s">
        <v>7327</v>
      </c>
    </row>
    <row r="26" spans="1:30">
      <c r="A26" s="480" t="s">
        <v>7326</v>
      </c>
      <c r="O26" s="724" t="s">
        <v>7327</v>
      </c>
    </row>
    <row r="27" spans="1:30">
      <c r="A27" s="480" t="s">
        <v>7328</v>
      </c>
      <c r="P27" s="724" t="s">
        <v>7329</v>
      </c>
    </row>
    <row r="28" spans="1:30">
      <c r="A28" s="480" t="s">
        <v>3232</v>
      </c>
      <c r="P28" s="724" t="s">
        <v>7329</v>
      </c>
    </row>
    <row r="29" spans="1:30">
      <c r="A29" s="480" t="s">
        <v>7331</v>
      </c>
      <c r="Q29" s="724" t="s">
        <v>7332</v>
      </c>
    </row>
    <row r="30" spans="1:30">
      <c r="A30" s="480" t="s">
        <v>6997</v>
      </c>
      <c r="Q30" s="724" t="s">
        <v>7332</v>
      </c>
    </row>
    <row r="31" spans="1:30">
      <c r="A31" s="480" t="s">
        <v>7333</v>
      </c>
      <c r="R31" s="724" t="s">
        <v>7334</v>
      </c>
    </row>
    <row r="32" spans="1:30">
      <c r="A32" s="480" t="s">
        <v>7335</v>
      </c>
      <c r="R32" s="724" t="s">
        <v>7334</v>
      </c>
    </row>
    <row r="33" spans="1:30">
      <c r="A33" s="480" t="s">
        <v>7336</v>
      </c>
      <c r="S33" s="724" t="s">
        <v>7338</v>
      </c>
    </row>
    <row r="34" spans="1:30">
      <c r="A34" s="480" t="s">
        <v>7337</v>
      </c>
      <c r="S34" s="724" t="s">
        <v>7338</v>
      </c>
    </row>
    <row r="35" spans="1:30">
      <c r="A35" s="480" t="s">
        <v>7339</v>
      </c>
      <c r="T35" s="724" t="s">
        <v>7341</v>
      </c>
    </row>
    <row r="36" spans="1:30">
      <c r="A36" s="480" t="s">
        <v>7340</v>
      </c>
      <c r="T36" s="724" t="s">
        <v>7341</v>
      </c>
    </row>
    <row r="37" spans="1:30">
      <c r="A37" s="480" t="s">
        <v>7342</v>
      </c>
      <c r="U37" s="724" t="s">
        <v>7344</v>
      </c>
    </row>
    <row r="38" spans="1:30">
      <c r="A38" s="480" t="s">
        <v>7343</v>
      </c>
      <c r="U38" s="724" t="s">
        <v>7344</v>
      </c>
    </row>
    <row r="39" spans="1:30">
      <c r="A39" s="480" t="s">
        <v>7345</v>
      </c>
      <c r="V39" s="724" t="s">
        <v>7347</v>
      </c>
    </row>
    <row r="40" spans="1:30">
      <c r="A40" s="480" t="s">
        <v>7346</v>
      </c>
      <c r="V40" s="724" t="s">
        <v>7347</v>
      </c>
    </row>
    <row r="41" spans="1:30">
      <c r="A41" s="480" t="s">
        <v>7349</v>
      </c>
      <c r="W41" s="724" t="s">
        <v>7351</v>
      </c>
    </row>
    <row r="42" spans="1:30">
      <c r="A42" s="480" t="s">
        <v>7350</v>
      </c>
      <c r="W42" s="724" t="s">
        <v>7351</v>
      </c>
    </row>
    <row r="43" spans="1:30">
      <c r="A43" s="480" t="s">
        <v>7352</v>
      </c>
      <c r="X43" s="724" t="s">
        <v>7355</v>
      </c>
    </row>
    <row r="44" spans="1:30">
      <c r="A44" s="480" t="s">
        <v>7353</v>
      </c>
      <c r="X44" s="724" t="s">
        <v>7355</v>
      </c>
    </row>
    <row r="45" spans="1:30">
      <c r="A45" s="480" t="s">
        <v>7354</v>
      </c>
      <c r="X45" s="724" t="s">
        <v>7355</v>
      </c>
      <c r="AC45" s="724" t="s">
        <v>7365</v>
      </c>
    </row>
    <row r="46" spans="1:30">
      <c r="A46" s="480" t="s">
        <v>7356</v>
      </c>
      <c r="Y46" s="724" t="s">
        <v>7358</v>
      </c>
      <c r="AD46" s="724" t="s">
        <v>7367</v>
      </c>
    </row>
    <row r="47" spans="1:30">
      <c r="A47" s="480" t="s">
        <v>7357</v>
      </c>
      <c r="Y47" s="724" t="s">
        <v>7358</v>
      </c>
    </row>
    <row r="48" spans="1:30">
      <c r="A48" s="480" t="s">
        <v>7359</v>
      </c>
      <c r="Z48" s="724" t="s">
        <v>7361</v>
      </c>
    </row>
    <row r="49" spans="1:31">
      <c r="A49" s="480" t="s">
        <v>7360</v>
      </c>
      <c r="Z49" s="724" t="s">
        <v>7361</v>
      </c>
    </row>
    <row r="50" spans="1:31">
      <c r="A50" s="480" t="s">
        <v>6491</v>
      </c>
      <c r="AA50" s="724" t="s">
        <v>7363</v>
      </c>
    </row>
    <row r="51" spans="1:31">
      <c r="A51" s="480" t="s">
        <v>7362</v>
      </c>
      <c r="AA51" s="724" t="s">
        <v>7363</v>
      </c>
    </row>
    <row r="52" spans="1:31">
      <c r="A52" s="480" t="s">
        <v>6028</v>
      </c>
      <c r="AB52" s="724" t="s">
        <v>7364</v>
      </c>
    </row>
    <row r="53" spans="1:31">
      <c r="A53" s="480" t="s">
        <v>7366</v>
      </c>
      <c r="AC53" s="724" t="s">
        <v>7365</v>
      </c>
    </row>
    <row r="54" spans="1:31">
      <c r="A54" s="480" t="s">
        <v>7368</v>
      </c>
      <c r="AD54" s="724" t="s">
        <v>7367</v>
      </c>
    </row>
    <row r="55" spans="1:31">
      <c r="A55" s="480" t="s">
        <v>7369</v>
      </c>
      <c r="AE55" s="724" t="s">
        <v>7370</v>
      </c>
    </row>
    <row r="56" spans="1:31">
      <c r="A56" s="480" t="s">
        <v>7371</v>
      </c>
      <c r="AE56" s="724" t="s">
        <v>7370</v>
      </c>
    </row>
    <row r="57" spans="1:31">
      <c r="A57" s="480" t="s">
        <v>7372</v>
      </c>
      <c r="AE57" s="724" t="s">
        <v>7370</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7286</v>
      </c>
      <c r="AC2" s="429"/>
      <c r="AF2" s="410"/>
    </row>
    <row r="3" spans="1:32" ht="42">
      <c r="B3" s="503">
        <f>SUM(B4:B26)</f>
        <v>0</v>
      </c>
      <c r="C3" s="503">
        <f t="shared" ref="C3:F3" si="0">SUM(C4:C26)</f>
        <v>0</v>
      </c>
      <c r="D3" s="503">
        <f t="shared" si="0"/>
        <v>0</v>
      </c>
      <c r="E3" s="503">
        <f t="shared" si="0"/>
        <v>0</v>
      </c>
      <c r="F3" s="503">
        <f t="shared" si="0"/>
        <v>0</v>
      </c>
      <c r="M3" s="747" t="s">
        <v>7526</v>
      </c>
      <c r="N3" s="741" t="s">
        <v>7287</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6588</v>
      </c>
      <c r="N6" s="410" t="s">
        <v>6588</v>
      </c>
      <c r="AC6" s="429"/>
      <c r="AD6" s="430"/>
      <c r="AE6" s="430"/>
      <c r="AF6" s="410"/>
    </row>
    <row r="7" spans="1:32" ht="12" customHeight="1">
      <c r="M7" s="410" t="s">
        <v>0</v>
      </c>
      <c r="N7" s="410" t="s">
        <v>0</v>
      </c>
      <c r="AC7" s="429"/>
      <c r="AD7" s="430"/>
      <c r="AE7" s="430"/>
      <c r="AF7" s="410"/>
    </row>
    <row r="8" spans="1:32" ht="12" customHeight="1">
      <c r="A8" s="410" t="s">
        <v>6326</v>
      </c>
      <c r="B8" s="687">
        <f>SUMIFS(标准!M:M,标准!B:B,#REF!)</f>
        <v>0</v>
      </c>
      <c r="C8" s="687">
        <f>SUMIFS(标准!N:N,标准!B:B,#REF!)</f>
        <v>0</v>
      </c>
      <c r="D8" s="687">
        <f>SUMIFS(标准!O:O,标准!B:B,#REF!)</f>
        <v>0</v>
      </c>
      <c r="E8" s="687">
        <f>SUMIFS(标准!P:P,标准!B:B,#REF!)</f>
        <v>0</v>
      </c>
      <c r="F8" s="687">
        <f>SUMIFS(标准!Q:Q,标准!B:B,#REF!)</f>
        <v>0</v>
      </c>
      <c r="M8" s="410" t="s">
        <v>7105</v>
      </c>
      <c r="N8" s="410" t="s">
        <v>7105</v>
      </c>
      <c r="AC8" s="429"/>
      <c r="AF8" s="410"/>
    </row>
    <row r="9" spans="1:32" ht="12" customHeight="1">
      <c r="A9" s="410" t="s">
        <v>6612</v>
      </c>
      <c r="B9" s="687">
        <f>SUMIFS(标准!M:M,标准!B:B,#REF!)</f>
        <v>0</v>
      </c>
      <c r="C9" s="687">
        <f>SUMIFS(标准!N:N,标准!B:B,#REF!)</f>
        <v>0</v>
      </c>
      <c r="D9" s="687">
        <f>SUMIFS(标准!O:O,标准!B:B,#REF!)</f>
        <v>0</v>
      </c>
      <c r="E9" s="687">
        <f>SUMIFS(标准!P:P,标准!B:B,#REF!)</f>
        <v>0</v>
      </c>
      <c r="F9" s="687">
        <f>SUMIFS(标准!Q:Q,标准!B:B,#REF!)</f>
        <v>0</v>
      </c>
      <c r="M9" s="410" t="s">
        <v>7524</v>
      </c>
      <c r="N9" s="410" t="s">
        <v>7283</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7106</v>
      </c>
      <c r="N10" s="410" t="s">
        <v>7106</v>
      </c>
      <c r="AC10" s="429"/>
      <c r="AF10" s="410"/>
    </row>
    <row r="11" spans="1:32" ht="12" customHeight="1">
      <c r="A11" s="410" t="s">
        <v>6694</v>
      </c>
      <c r="B11" s="687">
        <f>SUMIFS(标准!M:M,标准!B:B,#REF!)</f>
        <v>0</v>
      </c>
      <c r="C11" s="687">
        <f>SUMIFS(标准!N:N,标准!B:B,#REF!)</f>
        <v>0</v>
      </c>
      <c r="D11" s="687">
        <f>SUMIFS(标准!O:O,标准!B:B,#REF!)</f>
        <v>0</v>
      </c>
      <c r="E11" s="687">
        <f>SUMIFS(标准!P:P,标准!B:B,#REF!)</f>
        <v>0</v>
      </c>
      <c r="F11" s="687">
        <f>SUMIFS(标准!Q:Q,标准!B:B,#REF!)</f>
        <v>0</v>
      </c>
      <c r="M11" s="410" t="s">
        <v>7107</v>
      </c>
      <c r="N11" s="410" t="s">
        <v>7107</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7108</v>
      </c>
      <c r="N12" s="410" t="s">
        <v>7108</v>
      </c>
    </row>
    <row r="13" spans="1:32" ht="12" customHeight="1">
      <c r="A13" s="410" t="s">
        <v>6967</v>
      </c>
      <c r="B13" s="687">
        <f>SUMIFS(标准!M:M,标准!B:B,#REF!)</f>
        <v>0</v>
      </c>
      <c r="C13" s="448">
        <f>SUMIFS(标准!N:N,标准!B:B,#REF!)</f>
        <v>0</v>
      </c>
      <c r="D13" s="687">
        <f>SUMIFS(标准!O:O,标准!B:B,#REF!)</f>
        <v>0</v>
      </c>
      <c r="E13" s="687">
        <f>SUMIFS(标准!P:P,标准!B:B,#REF!)</f>
        <v>0</v>
      </c>
      <c r="F13" s="687">
        <f>SUMIFS(标准!Q:Q,标准!B:B,#REF!)</f>
        <v>0</v>
      </c>
      <c r="M13" s="255" t="s">
        <v>7109</v>
      </c>
      <c r="N13" s="255" t="s">
        <v>7109</v>
      </c>
      <c r="AC13" s="411"/>
      <c r="AD13" s="411"/>
      <c r="AE13" s="411"/>
      <c r="AF13" s="410"/>
    </row>
    <row r="14" spans="1:32" ht="12" customHeight="1">
      <c r="A14" s="410" t="s">
        <v>7289</v>
      </c>
      <c r="B14" s="687">
        <f>SUMIFS(标准!M:M,标准!B:B,#REF!)</f>
        <v>0</v>
      </c>
      <c r="C14" s="448">
        <f>SUMIFS(标准!N:N,标准!B:B,#REF!)</f>
        <v>0</v>
      </c>
      <c r="D14" s="448">
        <f>SUMIFS(标准!O:O,标准!B:B,#REF!)</f>
        <v>0</v>
      </c>
      <c r="E14" s="448">
        <f>SUMIFS(标准!P:P,标准!B:B,#REF!)</f>
        <v>0</v>
      </c>
      <c r="F14" s="687">
        <f>SUMIFS(标准!Q:Q,标准!B:B,#REF!)</f>
        <v>0</v>
      </c>
      <c r="M14" s="255" t="s">
        <v>7110</v>
      </c>
      <c r="N14" s="255" t="s">
        <v>7110</v>
      </c>
    </row>
    <row r="15" spans="1:32" ht="12" customHeight="1">
      <c r="A15" s="410" t="s">
        <v>6124</v>
      </c>
      <c r="B15" s="687">
        <f>SUMIFS(标准!M:M,标准!B:B,#REF!)</f>
        <v>0</v>
      </c>
      <c r="C15" s="687">
        <f>SUMIFS(标准!N:N,标准!B:B,#REF!)</f>
        <v>0</v>
      </c>
      <c r="D15" s="687">
        <f>SUMIFS(标准!O:O,标准!B:B,#REF!)</f>
        <v>0</v>
      </c>
      <c r="E15" s="687">
        <f>SUMIFS(标准!P:P,标准!B:B,#REF!)</f>
        <v>0</v>
      </c>
      <c r="F15" s="687">
        <f>SUMIFS(标准!Q:Q,标准!B:B,#REF!)</f>
        <v>0</v>
      </c>
      <c r="M15" s="255" t="s">
        <v>7111</v>
      </c>
      <c r="N15" s="255" t="s">
        <v>7111</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7112</v>
      </c>
      <c r="N16" s="255" t="s">
        <v>7112</v>
      </c>
    </row>
    <row r="17" spans="1:26" ht="12" customHeight="1">
      <c r="A17" s="410" t="s">
        <v>7074</v>
      </c>
      <c r="B17" s="687">
        <f>SUMIFS(标准!M:M,标准!B:B,#REF!)</f>
        <v>0</v>
      </c>
      <c r="C17" s="687">
        <f>SUMIFS(标准!N:N,标准!B:B,#REF!)</f>
        <v>0</v>
      </c>
      <c r="D17" s="687">
        <f>SUMIFS(标准!O:O,标准!B:B,#REF!)</f>
        <v>0</v>
      </c>
      <c r="E17" s="687">
        <f>SUMIFS(标准!P:P,标准!B:B,#REF!)</f>
        <v>0</v>
      </c>
      <c r="F17" s="687">
        <f>SUMIFS(标准!Q:Q,标准!B:B,#REF!)</f>
        <v>0</v>
      </c>
      <c r="M17" s="255" t="s">
        <v>7113</v>
      </c>
      <c r="N17" s="255" t="s">
        <v>7113</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7114</v>
      </c>
      <c r="N18" s="255" t="s">
        <v>7114</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7115</v>
      </c>
      <c r="N19" s="255" t="s">
        <v>7115</v>
      </c>
    </row>
    <row r="20" spans="1:26" ht="12" customHeight="1">
      <c r="A20" s="746" t="s">
        <v>7528</v>
      </c>
      <c r="B20" s="687">
        <f>SUMIFS(标准!M:M,标准!B:B,#REF!)</f>
        <v>0</v>
      </c>
      <c r="C20" s="687">
        <f>SUMIFS(标准!N:N,标准!B:B,#REF!)</f>
        <v>0</v>
      </c>
      <c r="D20" s="687">
        <f>SUMIFS(标准!O:O,标准!B:B,#REF!)</f>
        <v>0</v>
      </c>
      <c r="E20" s="687">
        <f>SUMIFS(标准!P:P,标准!B:B,#REF!)</f>
        <v>0</v>
      </c>
      <c r="F20" s="687">
        <f>SUMIFS(标准!Q:Q,标准!B:B,#REF!)</f>
        <v>0</v>
      </c>
      <c r="M20" s="747" t="s">
        <v>7527</v>
      </c>
      <c r="N20" s="255"/>
    </row>
    <row r="21" spans="1:26" ht="12" customHeight="1">
      <c r="A21" s="410" t="s">
        <v>6972</v>
      </c>
      <c r="B21" s="687">
        <f>SUMIFS(标准!M:M,标准!B:B,#REF!)</f>
        <v>0</v>
      </c>
      <c r="C21" s="687">
        <f>SUMIFS(标准!N:N,标准!B:B,#REF!)</f>
        <v>0</v>
      </c>
      <c r="D21" s="687">
        <f>SUMIFS(标准!O:O,标准!B:B,#REF!)</f>
        <v>0</v>
      </c>
      <c r="E21" s="687">
        <f>SUMIFS(标准!P:P,标准!B:B,#REF!)</f>
        <v>0</v>
      </c>
      <c r="F21" s="687">
        <f>SUMIFS(标准!Q:Q,标准!B:B,#REF!)</f>
        <v>0</v>
      </c>
      <c r="M21" s="255" t="s">
        <v>7116</v>
      </c>
      <c r="N21" s="255" t="s">
        <v>7116</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7117</v>
      </c>
      <c r="N22" s="255" t="s">
        <v>7117</v>
      </c>
    </row>
    <row r="23" spans="1:26" ht="12" customHeight="1">
      <c r="A23" s="410" t="s">
        <v>6121</v>
      </c>
      <c r="B23" s="687">
        <f>SUMIFS(标准!M:M,标准!B:B,#REF!)</f>
        <v>0</v>
      </c>
      <c r="C23" s="687">
        <f>SUMIFS(标准!N:N,标准!B:B,#REF!)</f>
        <v>0</v>
      </c>
      <c r="D23" s="687">
        <f>SUMIFS(标准!O:O,标准!B:B,#REF!)</f>
        <v>0</v>
      </c>
      <c r="E23" s="687">
        <f>SUMIFS(标准!P:P,标准!B:B,#REF!)</f>
        <v>0</v>
      </c>
      <c r="F23" s="687">
        <f>SUMIFS(标准!Q:Q,标准!B:B,#REF!)</f>
        <v>0</v>
      </c>
      <c r="M23" s="255" t="s">
        <v>7118</v>
      </c>
      <c r="N23" s="255" t="s">
        <v>7118</v>
      </c>
    </row>
    <row r="24" spans="1:26" ht="12" customHeight="1">
      <c r="B24" s="687"/>
      <c r="C24" s="687"/>
      <c r="D24" s="687"/>
      <c r="E24" s="687"/>
      <c r="F24" s="687"/>
      <c r="M24" s="255"/>
      <c r="N24" s="255"/>
    </row>
    <row r="25" spans="1:26" ht="12" customHeight="1">
      <c r="A25" s="410" t="s">
        <v>7288</v>
      </c>
      <c r="B25" s="687">
        <f>SUMIFS(标准!M:M,标准!B:B,#REF!)</f>
        <v>0</v>
      </c>
      <c r="C25" s="687">
        <f>SUMIFS(标准!N:N,标准!B:B,#REF!)</f>
        <v>0</v>
      </c>
      <c r="D25" s="687">
        <f>SUMIFS(标准!O:O,标准!B:B,#REF!)</f>
        <v>0</v>
      </c>
      <c r="E25" s="687">
        <f>SUMIFS(标准!P:P,标准!B:B,#REF!)</f>
        <v>0</v>
      </c>
      <c r="F25" s="687">
        <f>SUMIFS(标准!Q:Q,标准!B:B,#REF!)</f>
        <v>0</v>
      </c>
      <c r="N25" s="255" t="s">
        <v>7284</v>
      </c>
    </row>
    <row r="26" spans="1:26" ht="12" customHeight="1">
      <c r="B26" s="687"/>
      <c r="C26" s="687"/>
      <c r="D26" s="687"/>
      <c r="E26" s="448"/>
      <c r="F26" s="687"/>
      <c r="M26" s="410" t="s">
        <v>6601</v>
      </c>
      <c r="N26" s="255" t="s">
        <v>6601</v>
      </c>
    </row>
    <row r="27" spans="1:26" ht="12" customHeight="1">
      <c r="B27" s="687"/>
      <c r="C27" s="687"/>
      <c r="D27" s="687"/>
      <c r="E27" s="687"/>
      <c r="F27" s="687"/>
      <c r="M27" s="410" t="s">
        <v>7525</v>
      </c>
      <c r="N27" s="255" t="s">
        <v>7285</v>
      </c>
    </row>
    <row r="28" spans="1:26" ht="12" customHeight="1">
      <c r="B28" s="687"/>
      <c r="C28" s="687"/>
      <c r="D28" s="687"/>
      <c r="E28" s="687"/>
      <c r="F28" s="687"/>
      <c r="M28" s="410" t="s">
        <v>6601</v>
      </c>
      <c r="N28" s="255" t="s">
        <v>6601</v>
      </c>
    </row>
    <row r="29" spans="1:26" ht="12" customHeight="1">
      <c r="B29" s="448"/>
      <c r="C29" s="448"/>
      <c r="D29" s="448"/>
      <c r="E29" s="448"/>
      <c r="F29" s="448"/>
      <c r="M29" s="410" t="s">
        <v>6602</v>
      </c>
      <c r="N29" s="255" t="s">
        <v>6602</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7119</v>
      </c>
      <c r="N2" s="457"/>
      <c r="Q2" s="457"/>
      <c r="R2" s="457"/>
      <c r="S2" s="460"/>
      <c r="T2" s="457"/>
      <c r="U2" s="459"/>
      <c r="V2" s="459" t="s">
        <v>182</v>
      </c>
    </row>
    <row r="3" spans="1:35" ht="12.75" customHeight="1">
      <c r="M3" s="473" t="s">
        <v>7095</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6587</v>
      </c>
      <c r="N4" s="601"/>
      <c r="O4" s="596"/>
      <c r="R4" s="255"/>
      <c r="U4" s="255"/>
    </row>
    <row r="5" spans="1:35" ht="12.75" customHeight="1">
      <c r="M5" s="608" t="s">
        <v>3</v>
      </c>
      <c r="N5" s="599"/>
      <c r="O5" s="597"/>
      <c r="R5" s="255"/>
      <c r="U5" s="255"/>
    </row>
    <row r="6" spans="1:35" ht="12.75" customHeight="1">
      <c r="M6" s="609" t="s">
        <v>6588</v>
      </c>
      <c r="N6" s="600"/>
      <c r="O6" s="598"/>
      <c r="R6" s="255"/>
      <c r="U6" s="255"/>
    </row>
    <row r="7" spans="1:35" ht="12.75" customHeight="1">
      <c r="M7" s="480" t="s">
        <v>0</v>
      </c>
      <c r="N7" s="593"/>
    </row>
    <row r="8" spans="1:35" ht="12.75" customHeight="1">
      <c r="A8" t="s">
        <v>7099</v>
      </c>
      <c r="B8" s="687">
        <f>SUMIFS(标准!M:M,标准!B:B,A8)</f>
        <v>0</v>
      </c>
      <c r="C8" s="687">
        <f>SUMIFS(标准!N:N,标准!B:B,A8)</f>
        <v>0</v>
      </c>
      <c r="D8" s="687">
        <f>SUMIFS(标准!O:O,标准!B:B,A8)</f>
        <v>0</v>
      </c>
      <c r="E8" s="687">
        <f>SUMIFS(标准!P:P,标准!B:B,A8)</f>
        <v>0</v>
      </c>
      <c r="F8" s="687">
        <f>SUMIFS(标准!Q:Q,标准!B:B,A8)</f>
        <v>0</v>
      </c>
      <c r="M8" t="s">
        <v>6589</v>
      </c>
    </row>
    <row r="9" spans="1:35" ht="12.75" customHeight="1">
      <c r="A9" t="s">
        <v>6061</v>
      </c>
      <c r="B9" s="687">
        <f>SUMIFS(标准!M:M,标准!B:B,A9)</f>
        <v>0</v>
      </c>
      <c r="C9" s="687">
        <f>SUMIFS(标准!N:N,标准!B:B,A9)</f>
        <v>0</v>
      </c>
      <c r="D9" s="687">
        <f>SUMIFS(标准!O:O,标准!B:B,A9)</f>
        <v>0</v>
      </c>
      <c r="E9" s="687">
        <f>SUMIFS(标准!P:P,标准!B:B,A9)</f>
        <v>0</v>
      </c>
      <c r="F9" s="687">
        <f>SUMIFS(标准!Q:Q,标准!B:B,A9)</f>
        <v>0</v>
      </c>
      <c r="M9" t="s">
        <v>6590</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6591</v>
      </c>
    </row>
    <row r="11" spans="1:35" ht="12.75" customHeight="1">
      <c r="A11" t="s">
        <v>7100</v>
      </c>
      <c r="B11" s="687">
        <f>SUMIFS(标准!M:M,标准!B:B,A11)</f>
        <v>0</v>
      </c>
      <c r="C11" s="687">
        <f>SUMIFS(标准!N:N,标准!B:B,A11)</f>
        <v>0</v>
      </c>
      <c r="D11" s="687">
        <f>SUMIFS(标准!O:O,标准!B:B,A11)</f>
        <v>0</v>
      </c>
      <c r="E11" s="687">
        <f>SUMIFS(标准!P:P,标准!B:B,A11)</f>
        <v>0</v>
      </c>
      <c r="F11" s="687">
        <f>SUMIFS(标准!Q:Q,标准!B:B,A11)</f>
        <v>0</v>
      </c>
      <c r="M11" t="s">
        <v>6592</v>
      </c>
    </row>
    <row r="12" spans="1:35" ht="12.75" customHeight="1">
      <c r="A12" t="s">
        <v>5747</v>
      </c>
      <c r="B12" s="687">
        <f>SUMIFS(标准!M:M,标准!B:B,A12)</f>
        <v>0</v>
      </c>
      <c r="C12" s="687">
        <f>SUMIFS(标准!N:N,标准!B:B,A12)</f>
        <v>0</v>
      </c>
      <c r="D12" s="687">
        <f>SUMIFS(标准!O:O,标准!B:B,A12)</f>
        <v>0</v>
      </c>
      <c r="E12" s="687">
        <f>SUMIFS(标准!P:P,标准!B:B,A12)</f>
        <v>0</v>
      </c>
      <c r="F12" s="687">
        <f>SUMIFS(标准!Q:Q,标准!B:B,A12)</f>
        <v>0</v>
      </c>
      <c r="M12" t="s">
        <v>6593</v>
      </c>
    </row>
    <row r="13" spans="1:35" ht="12.75" customHeight="1">
      <c r="A13" t="s">
        <v>7101</v>
      </c>
      <c r="B13" s="687">
        <f>SUMIFS(标准!M:M,标准!B:B,A13)</f>
        <v>0</v>
      </c>
      <c r="C13" s="687">
        <f>SUMIFS(标准!N:N,标准!B:B,A13)</f>
        <v>0</v>
      </c>
      <c r="D13" s="687">
        <f>SUMIFS(标准!O:O,标准!B:B,A13)</f>
        <v>0</v>
      </c>
      <c r="E13" s="687">
        <f>SUMIFS(标准!P:P,标准!B:B,A13)</f>
        <v>0</v>
      </c>
      <c r="F13" s="687">
        <f>SUMIFS(标准!Q:Q,标准!B:B,A13)</f>
        <v>0</v>
      </c>
      <c r="M13" t="s">
        <v>6594</v>
      </c>
    </row>
    <row r="14" spans="1:35" ht="12.75" customHeight="1">
      <c r="A14" t="s">
        <v>7102</v>
      </c>
      <c r="B14" s="687">
        <f>SUMIFS(标准!M:M,标准!B:B,A14)</f>
        <v>0</v>
      </c>
      <c r="C14" s="448">
        <f>SUMIFS(标准!N:N,标准!B:B,A14)</f>
        <v>1</v>
      </c>
      <c r="D14" s="448">
        <f>SUMIFS(标准!O:O,标准!B:B,A14)</f>
        <v>1</v>
      </c>
      <c r="E14" s="687">
        <f>SUMIFS(标准!P:P,标准!B:B,A14)</f>
        <v>0</v>
      </c>
      <c r="F14" s="448">
        <f>SUMIFS(标准!Q:Q,标准!B:B,A14)</f>
        <v>1</v>
      </c>
      <c r="M14" t="s">
        <v>6595</v>
      </c>
    </row>
    <row r="15" spans="1:35" ht="12.75" customHeight="1">
      <c r="A15" t="s">
        <v>5744</v>
      </c>
      <c r="B15" s="687">
        <f>SUMIFS(标准!M:M,标准!B:B,A15)</f>
        <v>0</v>
      </c>
      <c r="C15" s="687">
        <f>SUMIFS(标准!N:N,标准!B:B,A15)</f>
        <v>0</v>
      </c>
      <c r="D15" s="687">
        <f>SUMIFS(标准!O:O,标准!B:B,A15)</f>
        <v>0</v>
      </c>
      <c r="E15" s="687">
        <f>SUMIFS(标准!P:P,标准!B:B,A15)</f>
        <v>0</v>
      </c>
      <c r="F15" s="687">
        <f>SUMIFS(标准!Q:Q,标准!B:B,A15)</f>
        <v>0</v>
      </c>
      <c r="M15" t="s">
        <v>6596</v>
      </c>
    </row>
    <row r="16" spans="1:35" ht="12.75" customHeight="1">
      <c r="A16" t="s">
        <v>5617</v>
      </c>
      <c r="B16" s="687">
        <f>SUMIFS(标准!M:M,标准!B:B,A16)</f>
        <v>0</v>
      </c>
      <c r="C16" s="687">
        <f>SUMIFS(标准!N:N,标准!B:B,A16)</f>
        <v>0</v>
      </c>
      <c r="D16" s="687">
        <f>SUMIFS(标准!O:O,标准!B:B,A16)</f>
        <v>0</v>
      </c>
      <c r="E16" s="687">
        <f>SUMIFS(标准!P:P,标准!B:B,A16)</f>
        <v>0</v>
      </c>
      <c r="F16" s="687">
        <f>SUMIFS(标准!Q:Q,标准!B:B,A16)</f>
        <v>0</v>
      </c>
      <c r="M16" t="s">
        <v>6597</v>
      </c>
    </row>
    <row r="17" spans="1:15" ht="12.75" customHeight="1">
      <c r="A17" t="s">
        <v>6109</v>
      </c>
      <c r="B17" s="687">
        <f>SUMIFS(标准!M:M,标准!B:B,A17)</f>
        <v>0</v>
      </c>
      <c r="C17" s="687">
        <f>SUMIFS(标准!N:N,标准!B:B,A17)</f>
        <v>0</v>
      </c>
      <c r="D17" s="687">
        <f>SUMIFS(标准!O:O,标准!B:B,A17)</f>
        <v>0</v>
      </c>
      <c r="E17" s="687">
        <f>SUMIFS(标准!P:P,标准!B:B,A17)</f>
        <v>0</v>
      </c>
      <c r="F17" s="687">
        <f>SUMIFS(标准!Q:Q,标准!B:B,A17)</f>
        <v>0</v>
      </c>
      <c r="M17" t="s">
        <v>6598</v>
      </c>
    </row>
    <row r="18" spans="1:15" ht="12.75" customHeight="1">
      <c r="A18" t="s">
        <v>7103</v>
      </c>
      <c r="B18" s="687">
        <f>SUMIFS(标准!M:M,标准!B:B,A18)</f>
        <v>0</v>
      </c>
      <c r="C18" s="687">
        <f>SUMIFS(标准!N:N,标准!B:B,A18)</f>
        <v>0</v>
      </c>
      <c r="D18" s="687">
        <f>SUMIFS(标准!O:O,标准!B:B,A18)</f>
        <v>0</v>
      </c>
      <c r="E18" s="687">
        <f>SUMIFS(标准!P:P,标准!B:B,A18)</f>
        <v>0</v>
      </c>
      <c r="F18" s="687">
        <f>SUMIFS(标准!Q:Q,标准!B:B,A18)</f>
        <v>0</v>
      </c>
      <c r="M18" t="s">
        <v>5561</v>
      </c>
    </row>
    <row r="19" spans="1:15" ht="12.75" customHeight="1">
      <c r="A19" t="s">
        <v>6714</v>
      </c>
      <c r="B19" s="687">
        <f>SUMIFS(标准!M:M,标准!B:B,A19)</f>
        <v>0</v>
      </c>
      <c r="C19" s="687">
        <f>SUMIFS(标准!N:N,标准!B:B,A19)</f>
        <v>0</v>
      </c>
      <c r="D19" s="687">
        <f>SUMIFS(标准!O:O,标准!B:B,A19)</f>
        <v>0</v>
      </c>
      <c r="E19" s="687">
        <f>SUMIFS(标准!P:P,标准!B:B,A19)</f>
        <v>0</v>
      </c>
      <c r="F19" s="687">
        <f>SUMIFS(标准!Q:Q,标准!B:B,A19)</f>
        <v>0</v>
      </c>
      <c r="M19" t="s">
        <v>7096</v>
      </c>
    </row>
    <row r="20" spans="1:15" ht="12.75" customHeight="1">
      <c r="A20" t="s">
        <v>6820</v>
      </c>
      <c r="B20" s="687">
        <f>SUMIFS(标准!M:M,标准!B:B,A20)</f>
        <v>0</v>
      </c>
      <c r="C20" s="687">
        <f>SUMIFS(标准!N:N,标准!B:B,A20)</f>
        <v>0</v>
      </c>
      <c r="D20" s="687">
        <f>SUMIFS(标准!O:O,标准!B:B,A20)</f>
        <v>0</v>
      </c>
      <c r="E20" s="687">
        <f>SUMIFS(标准!P:P,标准!B:B,A20)</f>
        <v>0</v>
      </c>
      <c r="F20" s="687">
        <f>SUMIFS(标准!Q:Q,标准!B:B,A20)</f>
        <v>0</v>
      </c>
      <c r="M20" t="s">
        <v>7097</v>
      </c>
    </row>
    <row r="21" spans="1:15" ht="12.75" customHeight="1">
      <c r="A21" t="s">
        <v>7104</v>
      </c>
      <c r="B21" s="687">
        <f>SUMIFS(标准!M:M,标准!B:B,A21)</f>
        <v>0</v>
      </c>
      <c r="C21" s="448">
        <f>SUMIFS(标准!N:N,标准!B:B,A21)</f>
        <v>2</v>
      </c>
      <c r="D21" s="448">
        <f>SUMIFS(标准!O:O,标准!B:B,A21)</f>
        <v>2</v>
      </c>
      <c r="E21" s="448">
        <f>SUMIFS(标准!P:P,标准!B:B,A21)</f>
        <v>2</v>
      </c>
      <c r="F21" s="448">
        <f>SUMIFS(标准!Q:Q,标准!B:B,A21)</f>
        <v>2</v>
      </c>
      <c r="G21" s="474"/>
      <c r="M21" t="s">
        <v>6599</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6600</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7098</v>
      </c>
    </row>
    <row r="24" spans="1:15" ht="12.75" customHeight="1">
      <c r="B24" s="687"/>
      <c r="C24" s="474"/>
      <c r="D24" s="687"/>
      <c r="E24" s="687"/>
      <c r="F24" s="687"/>
      <c r="M24" t="s">
        <v>6601</v>
      </c>
    </row>
    <row r="25" spans="1:15" ht="12.75" customHeight="1">
      <c r="B25" s="687"/>
      <c r="C25" s="687"/>
      <c r="D25" s="687"/>
      <c r="E25" s="687"/>
      <c r="F25" s="687"/>
      <c r="M25" t="s">
        <v>7085</v>
      </c>
    </row>
    <row r="26" spans="1:15" ht="12.75" customHeight="1">
      <c r="B26" s="474"/>
      <c r="C26" s="474"/>
      <c r="D26" s="474"/>
      <c r="E26" s="474"/>
      <c r="F26" s="474"/>
      <c r="M26" t="s">
        <v>6601</v>
      </c>
    </row>
    <row r="27" spans="1:15" ht="12.75" customHeight="1">
      <c r="B27" s="687"/>
      <c r="C27" s="687"/>
      <c r="D27" s="687"/>
      <c r="E27" s="687"/>
      <c r="F27" s="687"/>
      <c r="M27" t="s">
        <v>6602</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7163</v>
      </c>
    </row>
    <row r="4" spans="1:34" ht="12" customHeight="1">
      <c r="G4" s="449" t="s">
        <v>136</v>
      </c>
    </row>
    <row r="5" spans="1:34" ht="12" customHeight="1">
      <c r="G5" s="449" t="s">
        <v>3</v>
      </c>
    </row>
    <row r="6" spans="1:34" ht="12" customHeight="1">
      <c r="G6" s="449" t="s">
        <v>6588</v>
      </c>
    </row>
    <row r="7" spans="1:34" ht="12" customHeight="1">
      <c r="G7" s="449" t="s">
        <v>0</v>
      </c>
    </row>
    <row r="8" spans="1:34" ht="12" customHeight="1">
      <c r="G8" s="449" t="s">
        <v>5562</v>
      </c>
    </row>
    <row r="9" spans="1:34" ht="12" customHeight="1">
      <c r="G9" s="449" t="s">
        <v>5553</v>
      </c>
    </row>
    <row r="10" spans="1:34" ht="12" customHeight="1">
      <c r="G10" s="449" t="s">
        <v>7164</v>
      </c>
    </row>
    <row r="11" spans="1:34" ht="12" customHeight="1">
      <c r="G11" s="449" t="s">
        <v>7165</v>
      </c>
    </row>
    <row r="12" spans="1:34" ht="12" customHeight="1">
      <c r="B12" s="687"/>
      <c r="C12" s="687"/>
      <c r="D12" s="687"/>
      <c r="E12" s="448"/>
      <c r="F12" s="687"/>
      <c r="G12" s="449" t="s">
        <v>7166</v>
      </c>
    </row>
    <row r="13" spans="1:34" ht="12" customHeight="1">
      <c r="B13" s="687"/>
      <c r="C13" s="687"/>
      <c r="D13" s="687"/>
      <c r="E13" s="448"/>
      <c r="F13" s="687"/>
      <c r="G13" s="449" t="s">
        <v>7167</v>
      </c>
    </row>
    <row r="14" spans="1:34" ht="12" customHeight="1">
      <c r="B14" s="687"/>
      <c r="C14" s="687"/>
      <c r="D14" s="687"/>
      <c r="E14" s="687"/>
      <c r="F14" s="687"/>
      <c r="G14" s="449" t="s">
        <v>5538</v>
      </c>
    </row>
    <row r="15" spans="1:34" ht="12" customHeight="1">
      <c r="B15" s="687"/>
      <c r="C15" s="687"/>
      <c r="D15" s="687"/>
      <c r="E15" s="687"/>
      <c r="F15" s="687"/>
      <c r="G15" s="449" t="s">
        <v>7168</v>
      </c>
    </row>
    <row r="16" spans="1:34" ht="12" customHeight="1">
      <c r="B16" s="687"/>
      <c r="C16" s="687"/>
      <c r="D16" s="687"/>
      <c r="E16" s="687"/>
      <c r="F16" s="687"/>
      <c r="G16" s="449" t="s">
        <v>7169</v>
      </c>
    </row>
    <row r="17" spans="1:7" ht="12" customHeight="1">
      <c r="B17" s="687"/>
      <c r="C17" s="687"/>
      <c r="D17" s="687"/>
      <c r="E17" s="687"/>
      <c r="F17" s="687"/>
      <c r="G17" s="449" t="s">
        <v>7170</v>
      </c>
    </row>
    <row r="18" spans="1:7" ht="12" customHeight="1">
      <c r="B18" s="687"/>
      <c r="C18" s="687"/>
      <c r="D18" s="687"/>
      <c r="E18" s="687"/>
      <c r="F18" s="687"/>
      <c r="G18" s="449" t="s">
        <v>7171</v>
      </c>
    </row>
    <row r="19" spans="1:7" ht="12" customHeight="1">
      <c r="B19" s="687"/>
      <c r="C19" s="687"/>
      <c r="D19" s="687"/>
      <c r="E19" s="687"/>
      <c r="F19" s="687"/>
      <c r="G19" s="449" t="s">
        <v>7172</v>
      </c>
    </row>
    <row r="20" spans="1:7" ht="12" customHeight="1">
      <c r="B20" s="687"/>
      <c r="C20" s="687"/>
      <c r="D20" s="687"/>
      <c r="E20" s="687"/>
      <c r="F20" s="687"/>
      <c r="G20" s="449" t="s">
        <v>7173</v>
      </c>
    </row>
    <row r="21" spans="1:7" ht="12" customHeight="1">
      <c r="B21" s="687"/>
      <c r="C21" s="687"/>
      <c r="D21" s="687"/>
      <c r="E21" s="687"/>
      <c r="F21" s="687"/>
      <c r="G21" s="623" t="s">
        <v>7179</v>
      </c>
    </row>
    <row r="22" spans="1:7" ht="12" customHeight="1">
      <c r="B22" s="687"/>
      <c r="C22" s="687"/>
      <c r="D22" s="687"/>
      <c r="E22" s="687"/>
      <c r="F22" s="687"/>
      <c r="G22" s="449" t="s">
        <v>7174</v>
      </c>
    </row>
    <row r="23" spans="1:7" ht="12" customHeight="1">
      <c r="B23" s="687"/>
      <c r="C23" s="687"/>
      <c r="D23" s="687"/>
      <c r="E23" s="687"/>
      <c r="F23" s="687"/>
      <c r="G23" s="449" t="s">
        <v>7175</v>
      </c>
    </row>
    <row r="24" spans="1:7" ht="12" customHeight="1">
      <c r="B24" s="448"/>
      <c r="C24" s="448"/>
      <c r="D24" s="448"/>
      <c r="E24" s="687"/>
      <c r="F24" s="448"/>
      <c r="G24" s="449" t="s">
        <v>7176</v>
      </c>
    </row>
    <row r="25" spans="1:7" ht="12" customHeight="1">
      <c r="B25" s="687"/>
      <c r="C25" s="687"/>
      <c r="D25" s="687"/>
      <c r="E25" s="687"/>
      <c r="F25" s="687"/>
      <c r="G25" s="449" t="s">
        <v>6601</v>
      </c>
    </row>
    <row r="26" spans="1:7" ht="12" customHeight="1">
      <c r="B26" s="687"/>
      <c r="C26" s="687"/>
      <c r="D26" s="687"/>
      <c r="E26" s="687"/>
      <c r="F26" s="687"/>
      <c r="G26" s="449" t="s">
        <v>7177</v>
      </c>
    </row>
    <row r="27" spans="1:7" ht="12" customHeight="1">
      <c r="B27" s="687"/>
      <c r="C27" s="687"/>
      <c r="D27" s="687"/>
      <c r="E27" s="687"/>
      <c r="F27" s="687"/>
      <c r="G27" s="449" t="s">
        <v>6601</v>
      </c>
    </row>
    <row r="28" spans="1:7" ht="12" customHeight="1">
      <c r="B28" s="687"/>
      <c r="C28" s="687"/>
      <c r="D28" s="687"/>
      <c r="E28" s="687"/>
      <c r="F28" s="687"/>
      <c r="G28" s="449" t="s">
        <v>6602</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7278</v>
      </c>
      <c r="N1" s="442" t="s">
        <v>6586</v>
      </c>
    </row>
    <row r="2" spans="1:14" ht="14">
      <c r="B2" s="409">
        <f>SUM(B7:B26)</f>
        <v>0</v>
      </c>
      <c r="C2" s="409">
        <f>SUM(C7:C26)</f>
        <v>3</v>
      </c>
      <c r="D2" s="409">
        <f>SUM(D7:D26)</f>
        <v>3</v>
      </c>
      <c r="E2" s="409">
        <f>SUM(E7:E26)</f>
        <v>6</v>
      </c>
      <c r="F2" s="409">
        <f>SUM(F7:F26)</f>
        <v>3</v>
      </c>
      <c r="M2" t="s">
        <v>7266</v>
      </c>
    </row>
    <row r="3" spans="1:14" ht="14">
      <c r="M3" t="s">
        <v>63</v>
      </c>
    </row>
    <row r="4" spans="1:14" ht="14">
      <c r="M4" t="s">
        <v>3</v>
      </c>
    </row>
    <row r="5" spans="1:14" ht="14">
      <c r="M5" t="s">
        <v>6588</v>
      </c>
    </row>
    <row r="6" spans="1:14" ht="14">
      <c r="M6" t="s">
        <v>0</v>
      </c>
    </row>
    <row r="7" spans="1:14" ht="14">
      <c r="A7" s="442" t="s">
        <v>6145</v>
      </c>
      <c r="B7" s="687">
        <f>SUMIFS(标准!M:M,标准!B:B,A7)</f>
        <v>0</v>
      </c>
      <c r="C7" s="687">
        <f>SUMIFS(标准!N:N,标准!B:B,A7)</f>
        <v>0</v>
      </c>
      <c r="D7" s="687">
        <f>SUMIFS(标准!O:O,标准!B:B,A7)</f>
        <v>0</v>
      </c>
      <c r="E7" s="687">
        <f>SUMIFS(标准!P:P,标准!B:B,A7)</f>
        <v>0</v>
      </c>
      <c r="F7" s="687">
        <f>SUMIFS(标准!Q:Q,标准!B:B,A7)</f>
        <v>0</v>
      </c>
      <c r="M7" t="s">
        <v>7267</v>
      </c>
      <c r="N7"/>
    </row>
    <row r="8" spans="1:14" ht="14">
      <c r="A8" s="442" t="s">
        <v>5992</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7268</v>
      </c>
      <c r="N9"/>
    </row>
    <row r="10" spans="1:14" ht="14">
      <c r="A10" s="442" t="s">
        <v>6681</v>
      </c>
      <c r="B10" s="687">
        <f>SUMIFS(标准!M:M,标准!B:B,A10)</f>
        <v>0</v>
      </c>
      <c r="C10" s="687">
        <f>SUMIFS(标准!N:N,标准!B:B,A10)</f>
        <v>0</v>
      </c>
      <c r="D10" s="687">
        <f>SUMIFS(标准!O:O,标准!B:B,A10)</f>
        <v>0</v>
      </c>
      <c r="E10" s="687">
        <f>SUMIFS(标准!P:P,标准!B:B,A10)</f>
        <v>0</v>
      </c>
      <c r="F10" s="687">
        <f>SUMIFS(标准!Q:Q,标准!B:B,A10)</f>
        <v>0</v>
      </c>
      <c r="M10" t="s">
        <v>7269</v>
      </c>
      <c r="N10"/>
    </row>
    <row r="11" spans="1:14" ht="14">
      <c r="A11" s="442" t="s">
        <v>5995</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6785</v>
      </c>
      <c r="B12" s="687">
        <f>SUMIFS(标准!M:M,标准!B:B,A12)</f>
        <v>0</v>
      </c>
      <c r="C12" s="687">
        <f>SUMIFS(标准!N:N,标准!B:B,A12)</f>
        <v>0</v>
      </c>
      <c r="D12" s="687">
        <f>SUMIFS(标准!O:O,标准!B:B,A12)</f>
        <v>0</v>
      </c>
      <c r="E12" s="687">
        <f>SUMIFS(标准!P:P,标准!B:B,A12)</f>
        <v>0</v>
      </c>
      <c r="F12" s="687">
        <f>SUMIFS(标准!Q:Q,标准!B:B,A12)</f>
        <v>0</v>
      </c>
      <c r="M12" t="s">
        <v>7270</v>
      </c>
      <c r="N12"/>
    </row>
    <row r="13" spans="1:14" ht="14">
      <c r="A13" s="442" t="s">
        <v>5994</v>
      </c>
      <c r="B13" s="687">
        <f>SUMIFS(标准!M:M,标准!B:B,A13)</f>
        <v>0</v>
      </c>
      <c r="C13" s="687">
        <f>SUMIFS(标准!N:N,标准!B:B,A13)</f>
        <v>0</v>
      </c>
      <c r="D13" s="687">
        <f>SUMIFS(标准!O:O,标准!B:B,A13)</f>
        <v>0</v>
      </c>
      <c r="E13" s="687">
        <f>SUMIFS(标准!P:P,标准!B:B,A13)</f>
        <v>0</v>
      </c>
      <c r="F13" s="448">
        <f>SUMIFS(标准!Q:Q,标准!B:B,A13)</f>
        <v>1</v>
      </c>
      <c r="M13" t="s">
        <v>5576</v>
      </c>
      <c r="N13"/>
    </row>
    <row r="14" spans="1:14" ht="14">
      <c r="A14" s="442" t="s">
        <v>5993</v>
      </c>
      <c r="B14" s="687">
        <f>SUMIFS(标准!M:M,标准!B:B,A14)</f>
        <v>0</v>
      </c>
      <c r="C14" s="687">
        <f>SUMIFS(标准!N:N,标准!B:B,A14)</f>
        <v>0</v>
      </c>
      <c r="D14" s="687">
        <f>SUMIFS(标准!O:O,标准!B:B,A14)</f>
        <v>0</v>
      </c>
      <c r="E14" s="687">
        <f>SUMIFS(标准!P:P,标准!B:B,A14)</f>
        <v>0</v>
      </c>
      <c r="F14" s="687">
        <f>SUMIFS(标准!Q:Q,标准!B:B,A14)</f>
        <v>0</v>
      </c>
      <c r="M14" t="s">
        <v>5501</v>
      </c>
      <c r="N14"/>
    </row>
    <row r="15" spans="1:14" ht="14">
      <c r="A15" s="442" t="s">
        <v>5262</v>
      </c>
      <c r="B15" s="687">
        <f>SUMIFS(标准!M:M,标准!B:B,A15)</f>
        <v>0</v>
      </c>
      <c r="C15" s="448">
        <f>SUMIFS(标准!N:N,标准!B:B,A15)</f>
        <v>1</v>
      </c>
      <c r="D15" s="448">
        <f>SUMIFS(标准!O:O,标准!B:B,A15)</f>
        <v>1</v>
      </c>
      <c r="E15" s="448">
        <f>SUMIFS(标准!P:P,标准!B:B,A15)</f>
        <v>1</v>
      </c>
      <c r="F15" s="448">
        <f>SUMIFS(标准!Q:Q,标准!B:B,A15)</f>
        <v>1</v>
      </c>
      <c r="M15" t="s">
        <v>7228</v>
      </c>
      <c r="N15"/>
    </row>
    <row r="16" spans="1:14" ht="14">
      <c r="A16" s="442" t="s">
        <v>6817</v>
      </c>
      <c r="B16" s="687">
        <f>SUMIFS(标准!M:M,标准!B:B,A16)</f>
        <v>0</v>
      </c>
      <c r="C16" s="687">
        <f>SUMIFS(标准!N:N,标准!B:B,A16)</f>
        <v>0</v>
      </c>
      <c r="D16" s="687">
        <f>SUMIFS(标准!O:O,标准!B:B,A16)</f>
        <v>0</v>
      </c>
      <c r="E16" s="687">
        <f>SUMIFS(标准!P:P,标准!B:B,A16)</f>
        <v>0</v>
      </c>
      <c r="F16" s="687">
        <f>SUMIFS(标准!Q:Q,标准!B:B,A16)</f>
        <v>0</v>
      </c>
      <c r="M16" t="s">
        <v>7271</v>
      </c>
      <c r="N16"/>
    </row>
    <row r="17" spans="1:22" ht="14">
      <c r="A17" s="442" t="s">
        <v>7279</v>
      </c>
      <c r="B17" s="687">
        <f>SUMIFS(标准!M:M,标准!B:B,A17)</f>
        <v>0</v>
      </c>
      <c r="C17" s="448">
        <f>SUMIFS(标准!N:N,标准!B:B,A17)</f>
        <v>1</v>
      </c>
      <c r="D17" s="448">
        <f>SUMIFS(标准!O:O,标准!B:B,A17)</f>
        <v>1</v>
      </c>
      <c r="E17" s="448">
        <f>SUMIFS(标准!P:P,标准!B:B,A17)</f>
        <v>1</v>
      </c>
      <c r="F17" s="687">
        <f>SUMIFS(标准!Q:Q,标准!B:B,A17)</f>
        <v>0</v>
      </c>
      <c r="M17" t="s">
        <v>7272</v>
      </c>
      <c r="N17"/>
    </row>
    <row r="18" spans="1:22" ht="14">
      <c r="A18" s="442" t="s">
        <v>7280</v>
      </c>
      <c r="B18" s="687">
        <f>SUMIFS(标准!M:M,标准!B:B,A18)</f>
        <v>0</v>
      </c>
      <c r="C18" s="687">
        <f>SUMIFS(标准!N:N,标准!B:B,A18)</f>
        <v>0</v>
      </c>
      <c r="D18" s="448">
        <f>SUMIFS(标准!O:O,标准!B:B,A18)</f>
        <v>1</v>
      </c>
      <c r="E18" s="687">
        <f>SUMIFS(标准!P:P,标准!B:B,A18)</f>
        <v>0</v>
      </c>
      <c r="F18" s="687">
        <f>SUMIFS(标准!Q:Q,标准!B:B,A18)</f>
        <v>0</v>
      </c>
      <c r="M18" t="s">
        <v>7273</v>
      </c>
      <c r="N18"/>
    </row>
    <row r="19" spans="1:22" ht="14">
      <c r="A19" s="442" t="s">
        <v>5997</v>
      </c>
      <c r="B19" s="687">
        <f>SUMIFS(标准!M:M,标准!B:B,A19)</f>
        <v>0</v>
      </c>
      <c r="C19" s="687">
        <f>SUMIFS(标准!N:N,标准!B:B,A19)</f>
        <v>0</v>
      </c>
      <c r="D19" s="687">
        <f>SUMIFS(标准!O:O,标准!B:B,A19)</f>
        <v>0</v>
      </c>
      <c r="E19" s="687">
        <f>SUMIFS(标准!P:P,标准!B:B,A19)</f>
        <v>0</v>
      </c>
      <c r="F19" s="687">
        <f>SUMIFS(标准!Q:Q,标准!B:B,A19)</f>
        <v>0</v>
      </c>
      <c r="M19" t="s">
        <v>5504</v>
      </c>
      <c r="N19"/>
    </row>
    <row r="20" spans="1:22" ht="14">
      <c r="A20" s="442" t="s">
        <v>5996</v>
      </c>
      <c r="B20" s="687">
        <f>SUMIFS(标准!M:M,标准!B:B,A20)</f>
        <v>0</v>
      </c>
      <c r="C20" s="687">
        <f>SUMIFS(标准!N:N,标准!B:B,A20)</f>
        <v>0</v>
      </c>
      <c r="D20" s="687">
        <f>SUMIFS(标准!O:O,标准!B:B,A20)</f>
        <v>0</v>
      </c>
      <c r="E20" s="687">
        <f>SUMIFS(标准!P:P,标准!B:B,A20)</f>
        <v>0</v>
      </c>
      <c r="F20" s="687">
        <f>SUMIFS(标准!Q:Q,标准!B:B,A20)</f>
        <v>0</v>
      </c>
      <c r="M20" t="s">
        <v>5503</v>
      </c>
      <c r="N20"/>
    </row>
    <row r="21" spans="1:22" ht="14">
      <c r="A21" s="442" t="s">
        <v>5998</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5999</v>
      </c>
      <c r="B22" s="687">
        <f>SUMIFS(标准!M:M,标准!B:B,A22)</f>
        <v>0</v>
      </c>
      <c r="C22" s="687">
        <f>SUMIFS(标准!N:N,标准!B:B,A22)</f>
        <v>0</v>
      </c>
      <c r="D22" s="687">
        <f>SUMIFS(标准!O:O,标准!B:B,A22)</f>
        <v>0</v>
      </c>
      <c r="E22" s="448">
        <f>SUMIFS(标准!P:P,标准!B:B,A22)</f>
        <v>1</v>
      </c>
      <c r="F22" s="687">
        <f>SUMIFS(标准!Q:Q,标准!B:B,A22)</f>
        <v>0</v>
      </c>
      <c r="M22" t="s">
        <v>5506</v>
      </c>
      <c r="N22"/>
    </row>
    <row r="23" spans="1:22" ht="14">
      <c r="A23" s="442" t="s">
        <v>7281</v>
      </c>
      <c r="B23" s="687">
        <f>SUMIFS(标准!M:M,标准!B:B,A23)</f>
        <v>0</v>
      </c>
      <c r="C23" s="687">
        <f>SUMIFS(标准!N:N,标准!B:B,A23)</f>
        <v>0</v>
      </c>
      <c r="D23" s="687">
        <f>SUMIFS(标准!O:O,标准!B:B,A23)</f>
        <v>0</v>
      </c>
      <c r="E23" s="687">
        <f>SUMIFS(标准!P:P,标准!B:B,A23)</f>
        <v>0</v>
      </c>
      <c r="F23" s="687">
        <f>SUMIFS(标准!Q:Q,标准!B:B,A23)</f>
        <v>0</v>
      </c>
      <c r="M23" t="s">
        <v>7274</v>
      </c>
      <c r="N23"/>
    </row>
    <row r="24" spans="1:22" ht="14">
      <c r="A24" s="442" t="s">
        <v>7282</v>
      </c>
      <c r="B24" s="687">
        <f>SUMIFS(标准!M:M,标准!B:B,A24)</f>
        <v>0</v>
      </c>
      <c r="C24" s="448">
        <f>SUMIFS(标准!N:N,标准!B:B,A24)</f>
        <v>1</v>
      </c>
      <c r="D24" s="687">
        <f>SUMIFS(标准!O:O,标准!B:B,A24)</f>
        <v>0</v>
      </c>
      <c r="E24" s="687">
        <f>SUMIFS(标准!P:P,标准!B:B,A24)</f>
        <v>0</v>
      </c>
      <c r="F24" s="448">
        <f>SUMIFS(标准!Q:Q,标准!B:B,A24)</f>
        <v>1</v>
      </c>
      <c r="M24" t="s">
        <v>7275</v>
      </c>
      <c r="N24"/>
    </row>
    <row r="25" spans="1:22" ht="14">
      <c r="A25" s="442" t="s">
        <v>6000</v>
      </c>
      <c r="B25" s="687">
        <f>SUMIFS(标准!M:M,标准!B:B,A25)</f>
        <v>0</v>
      </c>
      <c r="C25" s="687">
        <f>SUMIFS(标准!N:N,标准!B:B,A25)</f>
        <v>0</v>
      </c>
      <c r="D25" s="687">
        <f>SUMIFS(标准!O:O,标准!B:B,A25)</f>
        <v>0</v>
      </c>
      <c r="E25" s="448">
        <f>SUMIFS(标准!P:P,标准!B:B,A25)</f>
        <v>2</v>
      </c>
      <c r="F25" s="687">
        <f>SUMIFS(标准!Q:Q,标准!B:B,A25)</f>
        <v>0</v>
      </c>
      <c r="M25" t="s">
        <v>5507</v>
      </c>
      <c r="N25"/>
    </row>
    <row r="26" spans="1:22" ht="14">
      <c r="M26" t="s">
        <v>6601</v>
      </c>
    </row>
    <row r="27" spans="1:22" ht="14">
      <c r="M27" t="s">
        <v>7276</v>
      </c>
    </row>
    <row r="28" spans="1:22" ht="14">
      <c r="M28" s="481" t="s">
        <v>6601</v>
      </c>
      <c r="U28" s="433"/>
      <c r="V28" s="433"/>
    </row>
    <row r="29" spans="1:22" ht="64.5">
      <c r="M29" s="488" t="s">
        <v>7277</v>
      </c>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5552</v>
      </c>
      <c r="M7" s="413" t="s">
        <v>5552</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5553</v>
      </c>
      <c r="M11" s="413" t="s">
        <v>5541</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5553</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5580</v>
      </c>
    </row>
    <row r="14" spans="1:13" ht="11.25" customHeight="1">
      <c r="A14" s="413" t="s">
        <v>5573</v>
      </c>
      <c r="B14" s="687">
        <f>SUMIFS(标准!M:M,标准!B:B,A14)</f>
        <v>0</v>
      </c>
      <c r="C14" s="687">
        <f>SUMIFS(标准!N:N,标准!B:B,A14)</f>
        <v>0</v>
      </c>
      <c r="D14" s="687">
        <f>SUMIFS(标准!O:O,标准!B:B,A14)</f>
        <v>0</v>
      </c>
      <c r="E14" s="687">
        <f>SUMIFS(标准!P:P,标准!B:B,A14)</f>
        <v>0</v>
      </c>
      <c r="F14" s="687">
        <f>SUMIFS(标准!Q:Q,标准!B:B,A14)</f>
        <v>0</v>
      </c>
      <c r="L14" s="413" t="s">
        <v>5554</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5555</v>
      </c>
      <c r="M15" s="413" t="s">
        <v>5581</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5554</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5582</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5556</v>
      </c>
      <c r="M20" s="413" t="s">
        <v>4773</v>
      </c>
    </row>
    <row r="21" spans="1:13" ht="11.25" customHeight="1">
      <c r="A21" s="413" t="s">
        <v>5574</v>
      </c>
      <c r="B21" s="687">
        <f>SUMIFS(标准!M:M,标准!B:B,A21)</f>
        <v>0</v>
      </c>
      <c r="C21" s="687">
        <f>SUMIFS(标准!N:N,标准!B:B,A21)</f>
        <v>0</v>
      </c>
      <c r="D21" s="448">
        <f>SUMIFS(标准!O:O,标准!B:B,A21)</f>
        <v>1</v>
      </c>
      <c r="E21" s="448">
        <f>SUMIFS(标准!P:P,标准!B:B,A21)</f>
        <v>1</v>
      </c>
      <c r="F21" s="448">
        <f>SUMIFS(标准!Q:Q,标准!B:B,A21)</f>
        <v>0</v>
      </c>
      <c r="L21" s="413" t="s">
        <v>5557</v>
      </c>
      <c r="M21" s="413" t="s">
        <v>4772</v>
      </c>
    </row>
    <row r="22" spans="1:13" ht="11.25" customHeight="1">
      <c r="A22" s="413" t="s">
        <v>5575</v>
      </c>
      <c r="B22" s="687">
        <f>SUMIFS(标准!M:M,标准!B:B,A22)</f>
        <v>0</v>
      </c>
      <c r="C22" s="687">
        <f>SUMIFS(标准!N:N,标准!B:B,A22)</f>
        <v>0</v>
      </c>
      <c r="D22" s="687">
        <f>SUMIFS(标准!O:O,标准!B:B,A22)</f>
        <v>0</v>
      </c>
      <c r="E22" s="687">
        <f>SUMIFS(标准!P:P,标准!B:B,A22)</f>
        <v>0</v>
      </c>
      <c r="F22" s="687">
        <f>SUMIFS(标准!Q:Q,标准!B:B,A22)</f>
        <v>0</v>
      </c>
      <c r="L22" s="413" t="s">
        <v>5558</v>
      </c>
      <c r="M22" s="413" t="s">
        <v>5557</v>
      </c>
    </row>
    <row r="23" spans="1:13" ht="11.25" customHeight="1">
      <c r="B23" s="687"/>
      <c r="C23" s="687"/>
      <c r="D23" s="687"/>
      <c r="E23" s="687"/>
      <c r="F23" s="687"/>
      <c r="L23" s="413" t="s">
        <v>0</v>
      </c>
      <c r="M23" s="413" t="s">
        <v>5583</v>
      </c>
    </row>
    <row r="24" spans="1:13" ht="11.25" customHeight="1">
      <c r="B24" s="687"/>
      <c r="C24" s="687"/>
      <c r="D24" s="687"/>
      <c r="E24" s="687"/>
      <c r="F24" s="687"/>
      <c r="L24" s="413" t="s">
        <v>5559</v>
      </c>
      <c r="M24" s="413" t="s">
        <v>0</v>
      </c>
    </row>
    <row r="25" spans="1:13" ht="11.25" customHeight="1">
      <c r="B25" s="687"/>
      <c r="C25" s="687"/>
      <c r="D25" s="687"/>
      <c r="E25" s="474"/>
      <c r="F25" s="474"/>
      <c r="L25" s="413" t="s">
        <v>3687</v>
      </c>
      <c r="M25" s="413" t="s">
        <v>5584</v>
      </c>
    </row>
    <row r="26" spans="1:13" ht="11.25" customHeight="1">
      <c r="B26" s="687"/>
      <c r="C26" s="687"/>
      <c r="D26" s="687"/>
      <c r="E26" s="687"/>
      <c r="F26" s="687"/>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7134</v>
      </c>
    </row>
    <row r="3" spans="1:13" ht="12" customHeight="1">
      <c r="B3" s="503">
        <f>SUM(B4:B24)</f>
        <v>1</v>
      </c>
      <c r="C3" s="503">
        <f t="shared" ref="C3:F3" si="0">SUM(C4:C24)</f>
        <v>2</v>
      </c>
      <c r="D3" s="503">
        <f t="shared" si="0"/>
        <v>4</v>
      </c>
      <c r="E3" s="503">
        <f t="shared" si="0"/>
        <v>6</v>
      </c>
      <c r="F3" s="503">
        <f t="shared" si="0"/>
        <v>4</v>
      </c>
      <c r="M3" s="472" t="s">
        <v>7135</v>
      </c>
    </row>
    <row r="4" spans="1:13" ht="12" customHeight="1">
      <c r="M4" s="472" t="s">
        <v>3</v>
      </c>
    </row>
    <row r="5" spans="1:13" ht="12" customHeight="1">
      <c r="M5" s="472" t="s">
        <v>6588</v>
      </c>
    </row>
    <row r="6" spans="1:13" ht="12" customHeight="1">
      <c r="M6" s="472" t="s">
        <v>0</v>
      </c>
    </row>
    <row r="7" spans="1:13" ht="12" customHeight="1">
      <c r="A7" s="472" t="s">
        <v>51</v>
      </c>
      <c r="M7" s="472" t="s">
        <v>7136</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7137</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7138</v>
      </c>
    </row>
    <row r="10" spans="1:13" ht="12" customHeight="1">
      <c r="A10" s="472" t="s">
        <v>5957</v>
      </c>
      <c r="B10" s="687">
        <f>SUMIFS(标准!M:M,标准!B:B,A10)</f>
        <v>0</v>
      </c>
      <c r="C10" s="687">
        <f>SUMIFS(标准!N:N,标准!B:B,A10)</f>
        <v>0</v>
      </c>
      <c r="D10" s="687">
        <f>SUMIFS(标准!O:O,标准!B:B,A10)</f>
        <v>0</v>
      </c>
      <c r="E10" s="687">
        <f>SUMIFS(标准!P:P,标准!B:B,A10)</f>
        <v>0</v>
      </c>
      <c r="F10" s="687">
        <f>SUMIFS(标准!Q:Q,标准!B:B,A10)</f>
        <v>0</v>
      </c>
      <c r="M10" s="472" t="s">
        <v>7139</v>
      </c>
    </row>
    <row r="11" spans="1:13" ht="12" customHeight="1">
      <c r="A11" s="472" t="s">
        <v>5960</v>
      </c>
      <c r="B11" s="687">
        <f>SUMIFS(标准!M:M,标准!B:B,A11)</f>
        <v>0</v>
      </c>
      <c r="C11" s="687">
        <f>SUMIFS(标准!N:N,标准!B:B,A11)</f>
        <v>0</v>
      </c>
      <c r="D11" s="687">
        <f>SUMIFS(标准!O:O,标准!B:B,A11)</f>
        <v>0</v>
      </c>
      <c r="E11" s="687">
        <f>SUMIFS(标准!P:P,标准!B:B,A11)</f>
        <v>0</v>
      </c>
      <c r="F11" s="687">
        <f>SUMIFS(标准!Q:Q,标准!B:B,A11)</f>
        <v>0</v>
      </c>
      <c r="M11" s="472" t="s">
        <v>7140</v>
      </c>
    </row>
    <row r="12" spans="1:13" ht="12" customHeight="1">
      <c r="A12" s="472" t="s">
        <v>7153</v>
      </c>
      <c r="B12" s="448">
        <f>SUMIFS(标准!M:M,标准!B:B,A12)</f>
        <v>1</v>
      </c>
      <c r="C12" s="448">
        <f>SUMIFS(标准!N:N,标准!B:B,A12)</f>
        <v>1</v>
      </c>
      <c r="D12" s="448">
        <f>SUMIFS(标准!O:O,标准!B:B,A12)</f>
        <v>2</v>
      </c>
      <c r="E12" s="448">
        <f>SUMIFS(标准!P:P,标准!B:B,A12)</f>
        <v>2</v>
      </c>
      <c r="F12" s="448">
        <f>SUMIFS(标准!Q:Q,标准!B:B,A12)</f>
        <v>2</v>
      </c>
      <c r="M12" s="472" t="s">
        <v>7141</v>
      </c>
    </row>
    <row r="13" spans="1:13" ht="12" customHeight="1">
      <c r="A13" s="472" t="s">
        <v>7154</v>
      </c>
      <c r="B13" s="687">
        <f>SUMIFS(标准!M:M,标准!B:B,A13)</f>
        <v>0</v>
      </c>
      <c r="C13" s="448">
        <f>SUMIFS(标准!N:N,标准!B:B,A13)</f>
        <v>0</v>
      </c>
      <c r="D13" s="687">
        <f>SUMIFS(标准!O:O,标准!B:B,A13)</f>
        <v>0</v>
      </c>
      <c r="E13" s="687">
        <f>SUMIFS(标准!P:P,标准!B:B,A13)</f>
        <v>0</v>
      </c>
      <c r="F13" s="687">
        <f>SUMIFS(标准!Q:Q,标准!B:B,A13)</f>
        <v>0</v>
      </c>
      <c r="M13" s="472" t="s">
        <v>7142</v>
      </c>
    </row>
    <row r="14" spans="1:13" ht="12" customHeight="1">
      <c r="A14" s="472" t="s">
        <v>7155</v>
      </c>
      <c r="B14" s="687">
        <f>SUMIFS(标准!M:M,标准!B:B,A14)</f>
        <v>0</v>
      </c>
      <c r="C14" s="687">
        <f>SUMIFS(标准!N:N,标准!B:B,A14)</f>
        <v>0</v>
      </c>
      <c r="D14" s="687">
        <f>SUMIFS(标准!O:O,标准!B:B,A14)</f>
        <v>0</v>
      </c>
      <c r="E14" s="687">
        <f>SUMIFS(标准!P:P,标准!B:B,A14)</f>
        <v>0</v>
      </c>
      <c r="F14" s="687">
        <f>SUMIFS(标准!Q:Q,标准!B:B,A14)</f>
        <v>0</v>
      </c>
      <c r="M14" s="472" t="s">
        <v>7143</v>
      </c>
    </row>
    <row r="15" spans="1:13" ht="12" customHeight="1">
      <c r="A15" s="472" t="s">
        <v>7156</v>
      </c>
      <c r="B15" s="687">
        <f>SUMIFS(标准!M:M,标准!B:B,A15)</f>
        <v>0</v>
      </c>
      <c r="C15" s="448">
        <f>SUMIFS(标准!N:N,标准!B:B,A15)</f>
        <v>0</v>
      </c>
      <c r="D15" s="448">
        <f>SUMIFS(标准!O:O,标准!B:B,A15)</f>
        <v>0</v>
      </c>
      <c r="E15" s="448">
        <f>SUMIFS(标准!P:P,标准!B:B,A15)</f>
        <v>0</v>
      </c>
      <c r="F15" s="687">
        <f>SUMIFS(标准!Q:Q,标准!B:B,A15)</f>
        <v>0</v>
      </c>
      <c r="M15" s="472" t="s">
        <v>7144</v>
      </c>
    </row>
    <row r="16" spans="1:13" ht="12" customHeight="1">
      <c r="A16" s="472" t="s">
        <v>7157</v>
      </c>
      <c r="B16" s="687">
        <f>SUMIFS(标准!M:M,标准!B:B,A16)</f>
        <v>0</v>
      </c>
      <c r="C16" s="687">
        <f>SUMIFS(标准!N:N,标准!B:B,A16)</f>
        <v>0</v>
      </c>
      <c r="D16" s="687">
        <f>SUMIFS(标准!O:O,标准!B:B,A16)</f>
        <v>0</v>
      </c>
      <c r="E16" s="687">
        <f>SUMIFS(标准!P:P,标准!B:B,A16)</f>
        <v>0</v>
      </c>
      <c r="F16" s="687">
        <f>SUMIFS(标准!Q:Q,标准!B:B,A16)</f>
        <v>0</v>
      </c>
      <c r="M16" s="472" t="s">
        <v>7145</v>
      </c>
    </row>
    <row r="17" spans="1:13" ht="12" customHeight="1">
      <c r="A17" s="472" t="s">
        <v>7158</v>
      </c>
      <c r="B17" s="687">
        <f>SUMIFS(标准!M:M,标准!B:B,A17)</f>
        <v>0</v>
      </c>
      <c r="C17" s="687">
        <f>SUMIFS(标准!N:N,标准!B:B,A17)</f>
        <v>0</v>
      </c>
      <c r="D17" s="687">
        <f>SUMIFS(标准!O:O,标准!B:B,A17)</f>
        <v>0</v>
      </c>
      <c r="E17" s="687">
        <f>SUMIFS(标准!P:P,标准!B:B,A17)</f>
        <v>0</v>
      </c>
      <c r="F17" s="687">
        <f>SUMIFS(标准!Q:Q,标准!B:B,A17)</f>
        <v>0</v>
      </c>
      <c r="M17" s="472" t="s">
        <v>7146</v>
      </c>
    </row>
    <row r="18" spans="1:13" ht="12" customHeight="1">
      <c r="A18" s="472" t="s">
        <v>7159</v>
      </c>
      <c r="B18" s="687">
        <f>SUMIFS(标准!M:M,标准!B:B,A18)</f>
        <v>0</v>
      </c>
      <c r="C18" s="687">
        <f>SUMIFS(标准!N:N,标准!B:B,A18)</f>
        <v>0</v>
      </c>
      <c r="D18" s="687">
        <f>SUMIFS(标准!O:O,标准!B:B,A18)</f>
        <v>0</v>
      </c>
      <c r="E18" s="448">
        <f>SUMIFS(标准!P:P,标准!B:B,A18)</f>
        <v>2</v>
      </c>
      <c r="F18" s="687">
        <f>SUMIFS(标准!Q:Q,标准!B:B,A18)</f>
        <v>0</v>
      </c>
      <c r="M18" s="472" t="s">
        <v>7147</v>
      </c>
    </row>
    <row r="19" spans="1:13" ht="12" customHeight="1">
      <c r="A19" s="734" t="s">
        <v>7160</v>
      </c>
      <c r="B19" s="687">
        <f>SUMIFS(标准!M:M,标准!B:B,A19)</f>
        <v>0</v>
      </c>
      <c r="C19" s="687">
        <f>SUMIFS(标准!N:N,标准!B:B,A19)</f>
        <v>0</v>
      </c>
      <c r="D19" s="687">
        <f>SUMIFS(标准!O:O,标准!B:B,A19)</f>
        <v>0</v>
      </c>
      <c r="E19" s="687">
        <f>SUMIFS(标准!P:P,标准!B:B,A19)</f>
        <v>0</v>
      </c>
      <c r="F19" s="687">
        <f>SUMIFS(标准!Q:Q,标准!B:B,A19)</f>
        <v>0</v>
      </c>
      <c r="M19" s="472" t="s">
        <v>7148</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7149</v>
      </c>
    </row>
    <row r="21" spans="1:13" ht="12" customHeight="1">
      <c r="A21" s="472" t="s">
        <v>6910</v>
      </c>
      <c r="B21" s="687">
        <f>SUMIFS(标准!M:M,标准!B:B,A21)</f>
        <v>0</v>
      </c>
      <c r="C21" s="687">
        <f>SUMIFS(标准!N:N,标准!B:B,A21)</f>
        <v>0</v>
      </c>
      <c r="D21" s="687">
        <f>SUMIFS(标准!O:O,标准!B:B,A21)</f>
        <v>0</v>
      </c>
      <c r="E21" s="687">
        <f>SUMIFS(标准!P:P,标准!B:B,A21)</f>
        <v>0</v>
      </c>
      <c r="F21" s="687">
        <f>SUMIFS(标准!Q:Q,标准!B:B,A21)</f>
        <v>0</v>
      </c>
      <c r="M21" s="472" t="s">
        <v>7150</v>
      </c>
    </row>
    <row r="22" spans="1:13" ht="12" customHeight="1">
      <c r="A22" s="472" t="s">
        <v>5850</v>
      </c>
      <c r="B22" s="687">
        <f>SUMIFS(标准!M:M,标准!B:B,A22)</f>
        <v>0</v>
      </c>
      <c r="C22" s="448">
        <f>SUMIFS(标准!N:N,标准!B:B,A22)</f>
        <v>1</v>
      </c>
      <c r="D22" s="448">
        <f>SUMIFS(标准!O:O,标准!B:B,A22)</f>
        <v>2</v>
      </c>
      <c r="E22" s="448">
        <f>SUMIFS(标准!P:P,标准!B:B,A22)</f>
        <v>2</v>
      </c>
      <c r="F22" s="448">
        <f>SUMIFS(标准!Q:Q,标准!B:B,A22)</f>
        <v>2</v>
      </c>
      <c r="M22" s="472" t="s">
        <v>7151</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6601</v>
      </c>
    </row>
    <row r="24" spans="1:13" ht="12" customHeight="1">
      <c r="B24" s="687"/>
      <c r="C24" s="687"/>
      <c r="D24" s="687"/>
      <c r="E24" s="448"/>
      <c r="F24" s="687"/>
      <c r="M24" s="472" t="s">
        <v>7152</v>
      </c>
    </row>
    <row r="25" spans="1:13" ht="12" customHeight="1">
      <c r="B25" s="687"/>
      <c r="C25" s="687"/>
      <c r="D25" s="687"/>
      <c r="E25" s="687"/>
      <c r="F25" s="687"/>
      <c r="M25" s="472" t="s">
        <v>6601</v>
      </c>
    </row>
    <row r="26" spans="1:13" ht="12" customHeight="1">
      <c r="B26" s="687"/>
      <c r="C26" s="687"/>
      <c r="D26" s="687"/>
      <c r="E26" s="687"/>
      <c r="F26" s="687"/>
      <c r="M26" s="472" t="s">
        <v>6602</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7198</v>
      </c>
    </row>
    <row r="31" spans="1:13" ht="12" customHeight="1">
      <c r="M31" s="472" t="s">
        <v>7135</v>
      </c>
    </row>
    <row r="32" spans="1:13" ht="12" customHeight="1">
      <c r="M32" s="472" t="s">
        <v>3</v>
      </c>
    </row>
    <row r="33" spans="1:13" ht="12" customHeight="1">
      <c r="M33" s="472" t="s">
        <v>6588</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7136</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7137</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7138</v>
      </c>
    </row>
    <row r="38" spans="1:13" ht="12" customHeight="1">
      <c r="A38" s="472" t="s">
        <v>5957</v>
      </c>
      <c r="B38" s="687">
        <f>SUMIFS(标准!M:M,标准!B:B,A38)</f>
        <v>0</v>
      </c>
      <c r="C38" s="687">
        <f>SUMIFS(标准!N:N,标准!B:B,A38)</f>
        <v>0</v>
      </c>
      <c r="D38" s="687">
        <f>SUMIFS(标准!O:O,标准!B:B,A38)</f>
        <v>0</v>
      </c>
      <c r="E38" s="687">
        <f>SUMIFS(标准!P:P,标准!B:B,A38)</f>
        <v>0</v>
      </c>
      <c r="F38" s="687">
        <f>SUMIFS(标准!Q:Q,标准!B:B,A38)</f>
        <v>0</v>
      </c>
      <c r="M38" s="472" t="s">
        <v>7139</v>
      </c>
    </row>
    <row r="39" spans="1:13" ht="12" customHeight="1">
      <c r="A39" s="472" t="s">
        <v>5960</v>
      </c>
      <c r="B39" s="687">
        <f>SUMIFS(标准!M:M,标准!B:B,A39)</f>
        <v>0</v>
      </c>
      <c r="C39" s="687">
        <f>SUMIFS(标准!N:N,标准!B:B,A39)</f>
        <v>0</v>
      </c>
      <c r="D39" s="687">
        <f>SUMIFS(标准!O:O,标准!B:B,A39)</f>
        <v>0</v>
      </c>
      <c r="E39" s="687">
        <f>SUMIFS(标准!P:P,标准!B:B,A39)</f>
        <v>0</v>
      </c>
      <c r="F39" s="687">
        <f>SUMIFS(标准!Q:Q,标准!B:B,A39)</f>
        <v>0</v>
      </c>
      <c r="M39" s="472" t="s">
        <v>7140</v>
      </c>
    </row>
    <row r="40" spans="1:13" ht="12" customHeight="1">
      <c r="A40" s="472" t="s">
        <v>7154</v>
      </c>
      <c r="B40" s="687">
        <f>SUMIFS(标准!M:M,标准!B:B,A40)</f>
        <v>0</v>
      </c>
      <c r="C40" s="687">
        <f>SUMIFS(标准!N:N,标准!B:B,A40)</f>
        <v>0</v>
      </c>
      <c r="D40" s="687">
        <f>SUMIFS(标准!O:O,标准!B:B,A40)</f>
        <v>0</v>
      </c>
      <c r="E40" s="687">
        <f>SUMIFS(标准!P:P,标准!B:B,A40)</f>
        <v>0</v>
      </c>
      <c r="F40" s="687">
        <f>SUMIFS(标准!Q:Q,标准!B:B,A40)</f>
        <v>0</v>
      </c>
      <c r="M40" s="472" t="s">
        <v>7142</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7199</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7200</v>
      </c>
    </row>
    <row r="43" spans="1:13" ht="12" customHeight="1">
      <c r="A43" s="472" t="s">
        <v>7157</v>
      </c>
      <c r="B43" s="687">
        <f>SUMIFS(标准!M:M,标准!B:B,A43)</f>
        <v>0</v>
      </c>
      <c r="C43" s="687">
        <f>SUMIFS(标准!N:N,标准!B:B,A43)</f>
        <v>0</v>
      </c>
      <c r="D43" s="687">
        <f>SUMIFS(标准!O:O,标准!B:B,A43)</f>
        <v>0</v>
      </c>
      <c r="E43" s="687">
        <f>SUMIFS(标准!P:P,标准!B:B,A43)</f>
        <v>0</v>
      </c>
      <c r="F43" s="687">
        <f>SUMIFS(标准!Q:Q,标准!B:B,A43)</f>
        <v>0</v>
      </c>
      <c r="M43" s="472" t="s">
        <v>7145</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7201</v>
      </c>
    </row>
    <row r="45" spans="1:13" ht="12" customHeight="1">
      <c r="A45" s="472" t="s">
        <v>7206</v>
      </c>
      <c r="B45" s="687">
        <f>SUMIFS(标准!M:M,标准!B:B,A45)</f>
        <v>0</v>
      </c>
      <c r="C45" s="687">
        <f>SUMIFS(标准!N:N,标准!B:B,A45)</f>
        <v>0</v>
      </c>
      <c r="D45" s="687">
        <f>SUMIFS(标准!O:O,标准!B:B,A45)</f>
        <v>0</v>
      </c>
      <c r="E45" s="687">
        <f>SUMIFS(标准!P:P,标准!B:B,A45)</f>
        <v>0</v>
      </c>
      <c r="F45" s="687">
        <f>SUMIFS(标准!Q:Q,标准!B:B,A45)</f>
        <v>0</v>
      </c>
      <c r="M45" s="472" t="s">
        <v>7148</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7149</v>
      </c>
    </row>
    <row r="47" spans="1:13" ht="12" customHeight="1">
      <c r="A47" s="472" t="s">
        <v>6910</v>
      </c>
      <c r="B47" s="687">
        <f>SUMIFS(标准!M:M,标准!B:B,A47)</f>
        <v>0</v>
      </c>
      <c r="C47" s="687">
        <f>SUMIFS(标准!N:N,标准!B:B,A47)</f>
        <v>0</v>
      </c>
      <c r="D47" s="687">
        <f>SUMIFS(标准!O:O,标准!B:B,A47)</f>
        <v>0</v>
      </c>
      <c r="E47" s="687">
        <f>SUMIFS(标准!P:P,标准!B:B,A47)</f>
        <v>0</v>
      </c>
      <c r="F47" s="687">
        <f>SUMIFS(标准!Q:Q,标准!B:B,A47)</f>
        <v>0</v>
      </c>
      <c r="M47" s="472" t="s">
        <v>7150</v>
      </c>
    </row>
    <row r="48" spans="1:13" ht="12" customHeight="1">
      <c r="A48" s="472" t="s">
        <v>6127</v>
      </c>
      <c r="B48" s="687">
        <f>SUMIFS(标准!M:M,标准!B:B,A48)</f>
        <v>0</v>
      </c>
      <c r="C48" s="448">
        <f>SUMIFS(标准!N:N,标准!B:B,A48)</f>
        <v>1</v>
      </c>
      <c r="D48" s="448">
        <f>SUMIFS(标准!O:O,标准!B:B,A48)</f>
        <v>1</v>
      </c>
      <c r="E48" s="448">
        <f>SUMIFS(标准!P:P,标准!B:B,A48)</f>
        <v>1</v>
      </c>
      <c r="F48" s="448">
        <f>SUMIFS(标准!Q:Q,标准!B:B,A48)</f>
        <v>1</v>
      </c>
      <c r="M48" s="472" t="s">
        <v>7202</v>
      </c>
    </row>
    <row r="49" spans="1:13" ht="12" customHeight="1">
      <c r="A49" s="472" t="s">
        <v>5850</v>
      </c>
      <c r="B49" s="687">
        <f>SUMIFS(标准!M:M,标准!B:B,A49)</f>
        <v>0</v>
      </c>
      <c r="C49" s="448">
        <f>SUMIFS(标准!N:N,标准!B:B,A49)</f>
        <v>1</v>
      </c>
      <c r="D49" s="448">
        <f>SUMIFS(标准!O:O,标准!B:B,A49)</f>
        <v>2</v>
      </c>
      <c r="E49" s="448">
        <f>SUMIFS(标准!P:P,标准!B:B,A49)</f>
        <v>2</v>
      </c>
      <c r="F49" s="448">
        <f>SUMIFS(标准!Q:Q,标准!B:B,A49)</f>
        <v>2</v>
      </c>
      <c r="M49" s="472" t="s">
        <v>7151</v>
      </c>
    </row>
    <row r="50" spans="1:13" ht="12" customHeight="1">
      <c r="A50" s="472" t="s">
        <v>7207</v>
      </c>
      <c r="B50" s="687">
        <f>SUMIFS(标准!M:M,标准!B:B,A50)</f>
        <v>0</v>
      </c>
      <c r="C50" s="687">
        <f>SUMIFS(标准!N:N,标准!B:B,A50)</f>
        <v>0</v>
      </c>
      <c r="D50" s="687">
        <f>SUMIFS(标准!O:O,标准!B:B,A50)</f>
        <v>0</v>
      </c>
      <c r="E50" s="687">
        <f>SUMIFS(标准!P:P,标准!B:B,A50)</f>
        <v>0</v>
      </c>
      <c r="F50" s="448">
        <f>SUMIFS(标准!Q:Q,标准!B:B,A50)</f>
        <v>0</v>
      </c>
      <c r="M50" s="472" t="s">
        <v>7203</v>
      </c>
    </row>
    <row r="51" spans="1:13" ht="12" customHeight="1">
      <c r="A51" s="472" t="s">
        <v>7208</v>
      </c>
      <c r="B51" s="687">
        <f>SUMIFS(标准!M:M,标准!B:B,A51)</f>
        <v>0</v>
      </c>
      <c r="C51" s="687">
        <f>SUMIFS(标准!N:N,标准!B:B,A51)</f>
        <v>0</v>
      </c>
      <c r="D51" s="448">
        <f>SUMIFS(标准!O:O,标准!B:B,A51)</f>
        <v>1</v>
      </c>
      <c r="E51" s="448">
        <f>SUMIFS(标准!P:P,标准!B:B,A51)</f>
        <v>1</v>
      </c>
      <c r="F51" s="687">
        <f>SUMIFS(标准!Q:Q,标准!B:B,A51)</f>
        <v>0</v>
      </c>
      <c r="M51" s="472" t="s">
        <v>7204</v>
      </c>
    </row>
    <row r="52" spans="1:13" ht="12" customHeight="1">
      <c r="M52" s="472" t="s">
        <v>6601</v>
      </c>
    </row>
    <row r="53" spans="1:13" ht="12" customHeight="1">
      <c r="M53" s="472" t="s">
        <v>7205</v>
      </c>
    </row>
    <row r="54" spans="1:13" ht="12" customHeight="1">
      <c r="M54" s="472" t="s">
        <v>6601</v>
      </c>
    </row>
    <row r="55" spans="1:13" ht="12" customHeight="1">
      <c r="M55" s="472" t="s">
        <v>6602</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5508</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5563</v>
      </c>
      <c r="B9" s="687">
        <f>SUMIFS(标准!M:M,标准!B:B,A9)</f>
        <v>0</v>
      </c>
      <c r="C9" s="687">
        <f>SUMIFS(标准!N:N,标准!B:B,A9)</f>
        <v>0</v>
      </c>
      <c r="D9" s="687">
        <f>SUMIFS(标准!O:O,标准!B:B,A9)</f>
        <v>0</v>
      </c>
      <c r="E9" s="687">
        <f>SUMIFS(标准!P:P,标准!B:B,A9)</f>
        <v>0</v>
      </c>
      <c r="F9" s="687">
        <f>SUMIFS(标准!Q:Q,标准!B:B,A9)</f>
        <v>0</v>
      </c>
      <c r="L9" s="498" t="s">
        <v>5509</v>
      </c>
    </row>
    <row r="10" spans="1:46" ht="11.15" customHeight="1">
      <c r="A10" s="498" t="s">
        <v>5564</v>
      </c>
      <c r="B10" s="448">
        <f>SUMIFS(标准!M:M,标准!B:B,A10)</f>
        <v>1</v>
      </c>
      <c r="C10" s="448">
        <f>SUMIFS(标准!N:N,标准!B:B,A10)</f>
        <v>1</v>
      </c>
      <c r="D10" s="448">
        <f>SUMIFS(标准!O:O,标准!B:B,A10)</f>
        <v>1</v>
      </c>
      <c r="E10" s="448">
        <f>SUMIFS(标准!P:P,标准!B:B,A10)</f>
        <v>1</v>
      </c>
      <c r="F10" s="687">
        <f>SUMIFS(标准!Q:Q,标准!B:B,A10)</f>
        <v>0</v>
      </c>
      <c r="L10" s="610" t="s">
        <v>5510</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5511</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5512</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5513</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5565</v>
      </c>
      <c r="B15" s="687">
        <f>SUMIFS(标准!M:M,标准!B:B,A15)</f>
        <v>0</v>
      </c>
      <c r="C15" s="687">
        <f>SUMIFS(标准!N:N,标准!B:B,A15)</f>
        <v>0</v>
      </c>
      <c r="D15" s="687">
        <f>SUMIFS(标准!O:O,标准!B:B,A15)</f>
        <v>0</v>
      </c>
      <c r="E15" s="687">
        <f>SUMIFS(标准!P:P,标准!B:B,A15)</f>
        <v>0</v>
      </c>
      <c r="F15" s="687">
        <f>SUMIFS(标准!Q:Q,标准!B:B,A15)</f>
        <v>0</v>
      </c>
      <c r="L15" s="498" t="s">
        <v>5514</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5515</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5516</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5517</v>
      </c>
    </row>
    <row r="19" spans="1:46" ht="11.15" customHeight="1">
      <c r="A19" s="498" t="s">
        <v>5566</v>
      </c>
      <c r="B19" s="448">
        <f>SUMIFS(标准!M:M,标准!B:B,A19)</f>
        <v>0</v>
      </c>
      <c r="C19" s="448">
        <f>SUMIFS(标准!N:N,标准!B:B,A19)</f>
        <v>1</v>
      </c>
      <c r="D19" s="448">
        <f>SUMIFS(标准!O:O,标准!B:B,A19)</f>
        <v>1</v>
      </c>
      <c r="E19" s="448">
        <f>SUMIFS(标准!P:P,标准!B:B,A19)</f>
        <v>1</v>
      </c>
      <c r="F19" s="448">
        <f>SUMIFS(标准!Q:Q,标准!B:B,A19)</f>
        <v>1</v>
      </c>
      <c r="L19" s="498" t="s">
        <v>5518</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5519</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5520</v>
      </c>
      <c r="AQ21" s="504"/>
      <c r="AR21" s="504"/>
      <c r="AS21" s="504"/>
      <c r="AT21" s="504"/>
    </row>
    <row r="22" spans="1:46" ht="11.15" customHeight="1">
      <c r="A22" s="498" t="s">
        <v>5567</v>
      </c>
      <c r="B22" s="448">
        <f>SUMIFS(标准!M:M,标准!B:B,A22)</f>
        <v>2</v>
      </c>
      <c r="C22" s="448">
        <f>SUMIFS(标准!N:N,标准!B:B,A22)</f>
        <v>0</v>
      </c>
      <c r="D22" s="448">
        <f>SUMIFS(标准!O:O,标准!B:B,A22)</f>
        <v>0</v>
      </c>
      <c r="E22" s="448">
        <f>SUMIFS(标准!P:P,标准!B:B,A22)</f>
        <v>1</v>
      </c>
      <c r="F22" s="448">
        <f>SUMIFS(标准!Q:Q,标准!B:B,A22)</f>
        <v>1</v>
      </c>
      <c r="L22" s="498" t="s">
        <v>5521</v>
      </c>
      <c r="AQ22" s="504"/>
      <c r="AR22" s="504"/>
      <c r="AS22" s="504"/>
      <c r="AT22" s="504"/>
    </row>
    <row r="23" spans="1:46" ht="11.15" customHeight="1">
      <c r="A23" s="498" t="s">
        <v>5568</v>
      </c>
      <c r="B23" s="687">
        <f>SUMIFS(标准!M:M,标准!B:B,A23)</f>
        <v>0</v>
      </c>
      <c r="C23" s="687">
        <f>SUMIFS(标准!N:N,标准!B:B,A23)</f>
        <v>0</v>
      </c>
      <c r="D23" s="687">
        <f>SUMIFS(标准!O:O,标准!B:B,A23)</f>
        <v>0</v>
      </c>
      <c r="E23" s="687">
        <f>SUMIFS(标准!P:P,标准!B:B,A23)</f>
        <v>0</v>
      </c>
      <c r="F23" s="687">
        <f>SUMIFS(标准!Q:Q,标准!B:B,A23)</f>
        <v>0</v>
      </c>
      <c r="L23" s="498" t="s">
        <v>5522</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5523</v>
      </c>
      <c r="AQ25" s="504"/>
      <c r="AR25" s="504"/>
      <c r="AS25" s="504"/>
      <c r="AT25" s="504"/>
    </row>
    <row r="26" spans="1:46" ht="12" customHeight="1">
      <c r="L26" s="498" t="s">
        <v>3687</v>
      </c>
      <c r="AQ26" s="504" t="s">
        <v>132</v>
      </c>
    </row>
    <row r="27" spans="1:46" ht="15.75" customHeight="1">
      <c r="L27" s="498" t="s">
        <v>5524</v>
      </c>
      <c r="AQ27" s="432"/>
      <c r="AR27" s="432"/>
      <c r="AS27" s="432"/>
    </row>
    <row r="28" spans="1:46" ht="11.15" customHeight="1">
      <c r="AQ28" s="504"/>
    </row>
    <row r="29" spans="1:46" ht="11.15" customHeight="1">
      <c r="L29" s="498" t="s">
        <v>5525</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5563</v>
      </c>
      <c r="B35" s="687">
        <f>SUMIFS(标准!M:M,标准!B:B,A35)</f>
        <v>0</v>
      </c>
      <c r="C35" s="687">
        <f>SUMIFS(标准!N:N,标准!B:B,A35)</f>
        <v>0</v>
      </c>
      <c r="D35" s="687">
        <f>SUMIFS(标准!O:O,标准!B:B,A35)</f>
        <v>0</v>
      </c>
      <c r="E35" s="687">
        <f>SUMIFS(标准!P:P,标准!B:B,A35)</f>
        <v>0</v>
      </c>
      <c r="F35" s="687">
        <f>SUMIFS(标准!Q:Q,标准!B:B,A35)</f>
        <v>0</v>
      </c>
      <c r="L35" s="498" t="s">
        <v>5509</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5526</v>
      </c>
    </row>
    <row r="37" spans="1:45" ht="11.15" customHeight="1">
      <c r="A37" s="498" t="s">
        <v>5564</v>
      </c>
      <c r="B37" s="448">
        <f>SUMIFS(标准!M:M,标准!B:B,A37)</f>
        <v>1</v>
      </c>
      <c r="C37" s="448">
        <f>SUMIFS(标准!N:N,标准!B:B,A37)</f>
        <v>1</v>
      </c>
      <c r="D37" s="448">
        <f>SUMIFS(标准!O:O,标准!B:B,A37)</f>
        <v>1</v>
      </c>
      <c r="E37" s="448">
        <f>SUMIFS(标准!P:P,标准!B:B,A37)</f>
        <v>1</v>
      </c>
      <c r="F37" s="687">
        <f>SUMIFS(标准!Q:Q,标准!B:B,A37)</f>
        <v>0</v>
      </c>
      <c r="L37" s="498" t="s">
        <v>5510</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5512</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5515</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5516</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5527</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5528</v>
      </c>
    </row>
    <row r="45" spans="1:45" ht="11.15" customHeight="1">
      <c r="A45" s="498" t="s">
        <v>5567</v>
      </c>
      <c r="B45" s="448">
        <f>SUMIFS(标准!M:M,标准!B:B,A45)</f>
        <v>2</v>
      </c>
      <c r="C45" s="448">
        <f>SUMIFS(标准!N:N,标准!B:B,A45)</f>
        <v>0</v>
      </c>
      <c r="D45" s="448">
        <f>SUMIFS(标准!O:O,标准!B:B,A45)</f>
        <v>0</v>
      </c>
      <c r="E45" s="448">
        <f>SUMIFS(标准!P:P,标准!B:B,A45)</f>
        <v>1</v>
      </c>
      <c r="F45" s="448">
        <f>SUMIFS(标准!Q:Q,标准!B:B,A45)</f>
        <v>1</v>
      </c>
      <c r="L45" s="498" t="s">
        <v>5521</v>
      </c>
    </row>
    <row r="46" spans="1:45" ht="11.15" customHeight="1">
      <c r="A46" s="498" t="s">
        <v>5569</v>
      </c>
      <c r="B46" s="687">
        <f>SUMIFS(标准!M:M,标准!B:B,A46)</f>
        <v>0</v>
      </c>
      <c r="C46" s="448">
        <f>SUMIFS(标准!N:N,标准!B:B,A46)</f>
        <v>1</v>
      </c>
      <c r="D46" s="448">
        <f>SUMIFS(标准!O:O,标准!B:B,A46)</f>
        <v>1</v>
      </c>
      <c r="E46" s="448">
        <f>SUMIFS(标准!P:P,标准!B:B,A46)</f>
        <v>1</v>
      </c>
      <c r="F46" s="448">
        <f>SUMIFS(标准!Q:Q,标准!B:B,A46)</f>
        <v>2</v>
      </c>
      <c r="L46" s="498" t="s">
        <v>5529</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5570</v>
      </c>
      <c r="B48" s="448">
        <f>SUMIFS(标准!M:M,标准!B:B,A48)</f>
        <v>0</v>
      </c>
      <c r="C48" s="448">
        <f>SUMIFS(标准!N:N,标准!B:B,A48)</f>
        <v>1</v>
      </c>
      <c r="D48" s="448">
        <f>SUMIFS(标准!O:O,标准!B:B,A48)</f>
        <v>0</v>
      </c>
      <c r="E48" s="448">
        <f>SUMIFS(标准!P:P,标准!B:B,A48)</f>
        <v>0</v>
      </c>
      <c r="F48" s="448">
        <f>SUMIFS(标准!Q:Q,标准!B:B,A48)</f>
        <v>1</v>
      </c>
      <c r="L48" s="498" t="s">
        <v>5530</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5531</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5532</v>
      </c>
    </row>
    <row r="51" spans="1:12" ht="11.15" customHeight="1">
      <c r="L51" s="498" t="s">
        <v>0</v>
      </c>
    </row>
    <row r="52" spans="1:12" ht="11.15" customHeight="1">
      <c r="L52" s="498" t="s">
        <v>5533</v>
      </c>
    </row>
    <row r="53" spans="1:12" ht="11.15" customHeight="1">
      <c r="L53" s="498" t="s">
        <v>3687</v>
      </c>
    </row>
    <row r="54" spans="1:12" ht="11.15" customHeight="1">
      <c r="L54" s="498"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FS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2021-11-24T13:42:43Z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