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12"/>
  <workbookPr filterPrivacy="1" defaultThemeVersion="124226"/>
  <xr:revisionPtr revIDLastSave="0" documentId="8_{88B5B009-5478-43F2-9457-B4F44B4D9BC9}" xr6:coauthVersionLast="47" xr6:coauthVersionMax="47" xr10:uidLastSave="{00000000-0000-0000-0000-000000000000}"/>
  <bookViews>
    <workbookView xWindow="-108" yWindow="-108" windowWidth="23256" windowHeight="12456" firstSheet="1" activeTab="1" xr2:uid="{00000000-000D-0000-FFFF-FFFF00000000}"/>
  </bookViews>
  <sheets>
    <sheet name="Overall Test Report" sheetId="2" r:id="rId1"/>
    <sheet name="Test Cases &amp; Results" sheetId="1" r:id="rId2"/>
    <sheet name="Enums" sheetId="3" state="hidden"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 l="1"/>
  <c r="B6" i="1" s="1"/>
  <c r="B7" i="1" s="1"/>
  <c r="B8" i="1" s="1"/>
  <c r="B9" i="1" s="1"/>
  <c r="B10" i="1" s="1"/>
  <c r="B11" i="1" s="1"/>
  <c r="B12" i="1" s="1"/>
  <c r="B13" i="1" s="1"/>
  <c r="B14" i="1" s="1"/>
  <c r="B15" i="1" s="1"/>
  <c r="B16" i="1" s="1"/>
  <c r="B17" i="1" s="1"/>
  <c r="B18" i="1" s="1"/>
  <c r="B19" i="1" s="1"/>
  <c r="B20" i="1" s="1"/>
  <c r="B21" i="1" s="1"/>
  <c r="B22" i="1" s="1"/>
  <c r="B4" i="1"/>
  <c r="C6" i="2" l="1"/>
  <c r="C5" i="2"/>
  <c r="C4" i="2"/>
  <c r="C3" i="2" l="1"/>
</calcChain>
</file>

<file path=xl/sharedStrings.xml><?xml version="1.0" encoding="utf-8"?>
<sst xmlns="http://schemas.openxmlformats.org/spreadsheetml/2006/main" count="124" uniqueCount="79">
  <si>
    <t>Total Test Cases</t>
  </si>
  <si>
    <t xml:space="preserve">Passed </t>
  </si>
  <si>
    <t>Failed</t>
  </si>
  <si>
    <t>Not Tested</t>
  </si>
  <si>
    <t>TestCase_ID</t>
  </si>
  <si>
    <t>Requirement_ID</t>
  </si>
  <si>
    <t>Priority</t>
  </si>
  <si>
    <t>Description/Test Summary</t>
  </si>
  <si>
    <t>Pre-Condition</t>
  </si>
  <si>
    <t>Test Steps</t>
  </si>
  <si>
    <t>Expected Result</t>
  </si>
  <si>
    <t>Actual Result</t>
  </si>
  <si>
    <t>Test Result</t>
  </si>
  <si>
    <t>REQ-1.1 to 1.7</t>
  </si>
  <si>
    <t>Low Impact</t>
  </si>
  <si>
    <t>LCD to display message that allows user to enter thier desired drink of choice and once user put in the selection code.
Display website and array of stocks</t>
  </si>
  <si>
    <t>Manual</t>
  </si>
  <si>
    <t xml:space="preserve">
REQ_1.2 LCD displays idle message 
       L1: Enter Config
       L2:  [w]ebsite,[s]tock </t>
  </si>
  <si>
    <t>Exitconf returns pi back to initial idle message</t>
  </si>
  <si>
    <t>Display array of items left in stock and return to initial message</t>
  </si>
  <si>
    <t>Pass</t>
  </si>
  <si>
    <t>REQ-2.0</t>
  </si>
  <si>
    <t>Mid Impact</t>
  </si>
  <si>
    <t>How the selection of drinks work though dispensing and payment</t>
  </si>
  <si>
    <t>Pi waits for code to be entered, which is to be read and compared to the slot table</t>
  </si>
  <si>
    <t>If invalid code, LCD displays "Invalid slot"
If valid code, moves on to refer to StockVal and checks ifuser has sufficient amount to pay. If so, payment and dispense starts.</t>
  </si>
  <si>
    <t>If invalid code or insufficent amount, displays message "Invalid slot"
If valid code and sufficeint amount, dispensing and payment is proceeded.</t>
  </si>
  <si>
    <t>REQ-2.1 to 2.3</t>
  </si>
  <si>
    <t>Stock value can be checked through the website and allowing user to select the drink and website moves to another screen for payment where a QR code and a png is generated</t>
  </si>
  <si>
    <t>User to check into website to see if the drinks are displayed there in order to select and purchase their drinks and check if QR is being generated</t>
  </si>
  <si>
    <t>The vending machine shall provide options for payment and counting/validation of money deposited for purchase of a drink. This shall be made available physically at the machine, or remotely via an online website</t>
  </si>
  <si>
    <t>User can check the stock of the drinks in the website, select and drink and then proceed to payment where it can be made through a credit card. The drink can then be redeemed at the vending machine through the QR code.</t>
  </si>
  <si>
    <t>The same as expected results.</t>
  </si>
  <si>
    <t>REQ-3.1 to 3.6</t>
  </si>
  <si>
    <t xml:space="preserve">
The payment interface shall be made available to the user along with activation of the sensors (RFID) where the amount to be paid before payment is displayed and the user shall be able to pay via credit/debit card which shall be read via the RFID card reader and if payment is unsuccessful, user will be given with an option to retry.
 </t>
  </si>
  <si>
    <t>User will manually scan
 their credit card through the 
RFID sensor in order to
 purchase their drink.</t>
  </si>
  <si>
    <t>Drink will purchased
and dispensed when
the RFID scanned
and detect the amount
to be paid.</t>
  </si>
  <si>
    <t>The same as 
expected results.</t>
  </si>
  <si>
    <t>REQ-4.1 to 4.3</t>
  </si>
  <si>
    <t>The QR code is a form of proof 
of purchase in order for the user
 to get thier selected drink at 
the vending machine.</t>
  </si>
  <si>
    <t>QR code to be scanned 
through py camera.</t>
  </si>
  <si>
    <t>Drink will be dispensed
when the py camera
detects that the QR
code is in the system</t>
  </si>
  <si>
    <t>REQ-4.4 to 4.9</t>
  </si>
  <si>
    <t>The details in how the QR code 
system works in order to 
allow the user to access the 
vending machine</t>
  </si>
  <si>
    <t>If payment is successful,
QR code is generated at the portal</t>
  </si>
  <si>
    <t xml:space="preserve">QR code and details are
displayed at the portal which
is to be scanned at the 
vending machine and if an orders management system is added, the QR codes shall be accessible from the orders. </t>
  </si>
  <si>
    <t>QR code to be generated 
when payment is successful</t>
  </si>
  <si>
    <t>The same as expected 
results.</t>
  </si>
  <si>
    <t>REQ-5.1 to 5.4</t>
  </si>
  <si>
    <t>High Impact</t>
  </si>
  <si>
    <t>The details in how the QR code 
system works in order to 
allow the user to access the 
vending machine through SQL lite 3</t>
  </si>
  <si>
    <t xml:space="preserve">A database of any format shall hold the drinks information, including, but not limited to: 
-Stock(s) 
-Name 
-Price 
-Refcode 
-Slots 
 -Redemption codes </t>
  </si>
  <si>
    <t xml:space="preserve">The smart vending machine 
will have 70 slots in total
with 12 different drinks.
When dispensing occurs,
the gyro will turn
to imitate the door of the
vending machine and return to its original position after a few seconds.
An example implementation: 
('1','Coca-cola','1.5','1,2,3,4,5,6','3,2,6,4,7,6', "[]"), 
</t>
  </si>
  <si>
    <t>-display then shows the message "Currently dispensing [Drink Name - #Refcode]"
-gyro turns 90 degrees as vending machine door
-Once the dispensing is 
complete, the display will 
show the message 
“Dispensing completed, enjoy your drink!”</t>
  </si>
  <si>
    <t>REQ 6.1 to 6.6</t>
  </si>
  <si>
    <t>The details on how the burglar
alarm system works.</t>
  </si>
  <si>
    <t>The potentiometer will be
equipped on the door
hinge of the vending machine to detect any 
forceful opening and monitor the potentiometer value constantly.</t>
  </si>
  <si>
    <t>If the potentiometer value is                                                                                                                                                                                                                                                              higher than the predetermined threshold value specifically set to identify forceful break-in attempts,
the system will detect that there is a break-in and that a burglar alarm is activated.
-the buzzer will continue sounding continuously until the engineer’s access code is entered into a numeric keypad on the vending machine, causing the buzzer alarm to stop.</t>
  </si>
  <si>
    <t>the burglar alarm will emit a loud and
 attention-grabbing buzzer sound, designed to deter potential theft or vandalism and alert nearby individual,s and the camera on the vending machine will also take a picture o  the burglar.
-an alert will be sent out to the engineer’s smartphone through email about the break-in
-the buzzer will continue sounding continuously until the engineer’s access code is entered into the numeric keypad to stop it</t>
  </si>
  <si>
    <t>The same as
 expected results.</t>
  </si>
  <si>
    <t>REQ 7.1 to 7.2</t>
  </si>
  <si>
    <t>Maintainence and services for 
the smart vending machine</t>
  </si>
  <si>
    <t>the user keys in the code to access the system and if it will detect if the code is input and registered into the internal database system,
 the alarm/burglar system will turn off 
and allow the user access to the internals by displaying the main menu in REQ-1.2. 
*The code must be a specific key for the authentication to works, not the code to access the slots</t>
  </si>
  <si>
    <t xml:space="preserve">The user will be allowed to access the main menu through the system once they enter the specific key. </t>
  </si>
  <si>
    <t>The same as expected
results.</t>
  </si>
  <si>
    <t>REQ 8.1</t>
  </si>
  <si>
    <t>Additional Security feature where 
the burglar detection system
 shall also be triggered when
 the accelerometer senses
 heavy shaking.</t>
  </si>
  <si>
    <t>The accerlerometer will detect
 if there are any changes in 
the magnitude and if the value
 is greater or lower than the
 original value, the burglar alarm system
 will be activated, alerting the engineer.</t>
  </si>
  <si>
    <t>REQ 9.1-9.3</t>
  </si>
  <si>
    <t>The database for the 
smart vending machine 
and how it configures</t>
  </si>
  <si>
    <t>Pytest</t>
  </si>
  <si>
    <t xml:space="preserve">Get item from DB
Get all from DB
Update DB
</t>
  </si>
  <si>
    <t>The database is updated
 and the smart vending machine
 is ready to process and run through
 all the commands</t>
  </si>
  <si>
    <t>REQ 9.4</t>
  </si>
  <si>
    <t>The email is generated and sent
 to the engineer as a form of alert
 and an addition to the burglar alarm system</t>
  </si>
  <si>
    <t>Test email</t>
  </si>
  <si>
    <t>The email is deployed to the engineer as soon 
as the burglar alarm system is activated.</t>
  </si>
  <si>
    <t>It takes a few seconds to
be sent to the engineer</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</si>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</sst>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theme="1"/>
      <name val="Calibri"/>
      <scheme val="minor"/>
    </font>
    <font>
      <b/>
      <sz val="11"/>
      <color theme="1"/>
      <name val="Calibri"/>
      <family val="2"/>
      <scheme val="minor"/>
    </font>
    <font>
      <sz val="9"/>
      <color rgb="FF333333"/>
      <name val="Verdana"/>
      <family val="2"/>
    </font>
    <font>
      <sz val="9"/>
      <color rgb="FF333333"/>
      <name val="Calibri"/>
      <scheme val="minor"/>
    </font>
    <font>
      <sz val="11"/>
      <color rgb="FF333333"/>
      <name val="Calibri"/>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2" fillId="3" borderId="1" xfId="0" applyFont="1" applyFill="1" applyBorder="1"/>
    <xf numFmtId="0" fontId="3" fillId="0" borderId="1" xfId="0" applyFont="1" applyBorder="1" applyAlignment="1">
      <alignment horizontal="center" vertical="center"/>
    </xf>
    <xf numFmtId="0" fontId="2" fillId="4" borderId="1" xfId="0" applyFont="1" applyFill="1" applyBorder="1"/>
    <xf numFmtId="0" fontId="2" fillId="2" borderId="1" xfId="0" applyFont="1" applyFill="1" applyBorder="1"/>
    <xf numFmtId="0" fontId="2" fillId="5" borderId="1" xfId="0" applyFont="1" applyFill="1" applyBorder="1"/>
    <xf numFmtId="0" fontId="2" fillId="6" borderId="1" xfId="0" applyFont="1" applyFill="1" applyBorder="1"/>
    <xf numFmtId="0" fontId="0" fillId="0" borderId="1" xfId="0" applyBorder="1" applyAlignment="1">
      <alignment horizontal="center" vertical="center"/>
    </xf>
    <xf numFmtId="0" fontId="2"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0" fillId="0" borderId="0" xfId="0" applyAlignment="1">
      <alignment horizontal="center" vertical="center"/>
    </xf>
    <xf numFmtId="0" fontId="0" fillId="0" borderId="1" xfId="0" applyBorder="1"/>
    <xf numFmtId="0" fontId="4" fillId="0" borderId="1" xfId="0" applyFont="1" applyBorder="1" applyAlignment="1">
      <alignment horizontal="center" vertical="center"/>
    </xf>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0" fontId="5" fillId="0" borderId="1" xfId="0" applyFont="1" applyBorder="1" applyAlignment="1">
      <alignment horizontal="center" vertical="center" wrapText="1"/>
    </xf>
    <xf numFmtId="0" fontId="5" fillId="0" borderId="1" xfId="0" quotePrefix="1" applyFont="1" applyBorder="1" applyAlignment="1">
      <alignment horizontal="center" vertical="center" wrapText="1"/>
    </xf>
  </cellXfs>
  <cellStyles count="1">
    <cellStyle name="Normal" xfId="0" builtinId="0"/>
  </cellStyles>
  <dxfs count="2">
    <dxf>
      <fill>
        <patternFill>
          <bgColor rgb="FFFF0000"/>
        </patternFill>
      </fill>
    </dxf>
    <dxf>
      <fill>
        <patternFill>
          <bgColor theme="0" tint="-0.34998626667073579"/>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Overall Test Results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915-7D4E-8D76-89EEF6E3E12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915-7D4E-8D76-89EEF6E3E12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915-7D4E-8D76-89EEF6E3E121}"/>
              </c:ext>
            </c:extLst>
          </c:dPt>
          <c:cat>
            <c:strRef>
              <c:f>'Overall Test Report'!$B$4:$B$6</c:f>
              <c:strCache>
                <c:ptCount val="3"/>
                <c:pt idx="0">
                  <c:v>Passed </c:v>
                </c:pt>
                <c:pt idx="1">
                  <c:v>Failed</c:v>
                </c:pt>
                <c:pt idx="2">
                  <c:v>Not Tested</c:v>
                </c:pt>
              </c:strCache>
            </c:strRef>
          </c:cat>
          <c:val>
            <c:numRef>
              <c:f>'Overall Test Report'!$C$4:$C$6</c:f>
              <c:numCache>
                <c:formatCode>General</c:formatCode>
                <c:ptCount val="3"/>
                <c:pt idx="0">
                  <c:v>12</c:v>
                </c:pt>
                <c:pt idx="1">
                  <c:v>0</c:v>
                </c:pt>
                <c:pt idx="2">
                  <c:v>8</c:v>
                </c:pt>
              </c:numCache>
            </c:numRef>
          </c:val>
          <c:extLst>
            <c:ext xmlns:c16="http://schemas.microsoft.com/office/drawing/2014/chart" uri="{C3380CC4-5D6E-409C-BE32-E72D297353CC}">
              <c16:uniqueId val="{00000003-AEF5-3948-8FEF-E80B443747DD}"/>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0.29865857392825895"/>
          <c:y val="0.8524300087489064"/>
          <c:w val="0.4554604111986002"/>
          <c:h val="0.11979221347331584"/>
        </c:manualLayout>
      </c:layout>
      <c:overlay val="0"/>
      <c:spPr>
        <a:noFill/>
        <a:ln>
          <a:noFill/>
        </a:ln>
        <a:effectLst/>
      </c:spPr>
      <c:txPr>
        <a:bodyPr rot="0" spcFirstLastPara="1" vertOverflow="ellipsis" vert="horz" wrap="square" anchor="ctr" anchorCtr="1"/>
        <a:lstStyle/>
        <a:p>
          <a:pPr rtl="0">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820963</xdr:colOff>
      <xdr:row>8</xdr:row>
      <xdr:rowOff>84364</xdr:rowOff>
    </xdr:from>
    <xdr:to>
      <xdr:col>6</xdr:col>
      <xdr:colOff>181429</xdr:colOff>
      <xdr:row>23</xdr:row>
      <xdr:rowOff>99785</xdr:rowOff>
    </xdr:to>
    <xdr:graphicFrame macro="">
      <xdr:nvGraphicFramePr>
        <xdr:cNvPr id="2" name="Chart 1">
          <a:extLst>
            <a:ext uri="{FF2B5EF4-FFF2-40B4-BE49-F238E27FC236}">
              <a16:creationId xmlns:a16="http://schemas.microsoft.com/office/drawing/2014/main" id="{CF851DD0-30D4-0A41-BB24-6502CEBBA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6"/>
  <sheetViews>
    <sheetView zoomScale="129" workbookViewId="0">
      <selection activeCell="C3" sqref="C3"/>
    </sheetView>
  </sheetViews>
  <sheetFormatPr defaultColWidth="11.42578125" defaultRowHeight="14.45"/>
  <cols>
    <col min="2" max="2" width="15.28515625" bestFit="1" customWidth="1"/>
  </cols>
  <sheetData>
    <row r="3" spans="2:3">
      <c r="B3" s="3" t="s">
        <v>0</v>
      </c>
      <c r="C3" s="7">
        <f>COUNTIF('Test Cases &amp; Results'!B3:B70, "&lt;&gt;")</f>
        <v>20</v>
      </c>
    </row>
    <row r="4" spans="2:3">
      <c r="B4" s="4" t="s">
        <v>1</v>
      </c>
      <c r="C4" s="7">
        <f>COUNTIF('Test Cases &amp; Results'!K3:K72, "Pass")</f>
        <v>12</v>
      </c>
    </row>
    <row r="5" spans="2:3">
      <c r="B5" s="5" t="s">
        <v>2</v>
      </c>
      <c r="C5" s="7">
        <f>COUNTIF('Test Cases &amp; Results'!K3:K72, "Fail")</f>
        <v>0</v>
      </c>
    </row>
    <row r="6" spans="2:3">
      <c r="B6" s="6" t="s">
        <v>3</v>
      </c>
      <c r="C6" s="7">
        <f>COUNTIF('Test Cases &amp; Results'!K3:K72, "Not Tested")</f>
        <v>8</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22"/>
  <sheetViews>
    <sheetView tabSelected="1" zoomScale="136" workbookViewId="0">
      <selection activeCell="F4" sqref="F4"/>
    </sheetView>
  </sheetViews>
  <sheetFormatPr defaultColWidth="8.85546875" defaultRowHeight="14.45"/>
  <cols>
    <col min="2" max="2" width="11.85546875" bestFit="1" customWidth="1"/>
    <col min="3" max="3" width="14" hidden="1" customWidth="1"/>
    <col min="4" max="4" width="15.7109375" bestFit="1" customWidth="1"/>
    <col min="5" max="5" width="12" customWidth="1"/>
    <col min="6" max="6" width="28.140625" customWidth="1"/>
    <col min="7" max="7" width="38" customWidth="1"/>
    <col min="8" max="8" width="25.28515625" bestFit="1" customWidth="1"/>
    <col min="9" max="9" width="41.7109375" customWidth="1"/>
    <col min="10" max="10" width="18.5703125" customWidth="1"/>
    <col min="11" max="11" width="12.5703125" style="10" customWidth="1"/>
  </cols>
  <sheetData>
    <row r="2" spans="2:11">
      <c r="B2" s="1" t="s">
        <v>4</v>
      </c>
      <c r="C2" s="1" t="s">
        <v>5</v>
      </c>
      <c r="D2" s="1" t="s">
        <v>5</v>
      </c>
      <c r="E2" s="1" t="s">
        <v>6</v>
      </c>
      <c r="F2" s="1" t="s">
        <v>7</v>
      </c>
      <c r="G2" s="1" t="s">
        <v>8</v>
      </c>
      <c r="H2" s="1" t="s">
        <v>9</v>
      </c>
      <c r="I2" s="1" t="s">
        <v>10</v>
      </c>
      <c r="J2" s="1" t="s">
        <v>11</v>
      </c>
      <c r="K2" s="8" t="s">
        <v>12</v>
      </c>
    </row>
    <row r="3" spans="2:11" ht="132" customHeight="1">
      <c r="B3" s="12">
        <v>1</v>
      </c>
      <c r="C3" s="12">
        <v>1</v>
      </c>
      <c r="D3" s="17" t="s">
        <v>13</v>
      </c>
      <c r="E3" s="18" t="s">
        <v>14</v>
      </c>
      <c r="F3" s="19" t="s">
        <v>15</v>
      </c>
      <c r="G3" s="19" t="s">
        <v>16</v>
      </c>
      <c r="H3" s="20" t="s">
        <v>17</v>
      </c>
      <c r="I3" s="20" t="s">
        <v>18</v>
      </c>
      <c r="J3" s="20" t="s">
        <v>19</v>
      </c>
      <c r="K3" s="9" t="s">
        <v>20</v>
      </c>
    </row>
    <row r="4" spans="2:11" ht="137.25">
      <c r="B4" s="12">
        <f>B3+1</f>
        <v>2</v>
      </c>
      <c r="C4" s="12"/>
      <c r="D4" s="17" t="s">
        <v>21</v>
      </c>
      <c r="E4" s="18" t="s">
        <v>22</v>
      </c>
      <c r="F4" s="19" t="s">
        <v>23</v>
      </c>
      <c r="G4" s="19" t="s">
        <v>16</v>
      </c>
      <c r="H4" s="20" t="s">
        <v>24</v>
      </c>
      <c r="I4" s="19" t="s">
        <v>25</v>
      </c>
      <c r="J4" s="19" t="s">
        <v>26</v>
      </c>
      <c r="K4" s="9" t="s">
        <v>20</v>
      </c>
    </row>
    <row r="5" spans="2:11" ht="137.25">
      <c r="B5" s="12">
        <f t="shared" ref="B5:B20" si="0">B4+1</f>
        <v>3</v>
      </c>
      <c r="C5" s="12"/>
      <c r="D5" s="17" t="s">
        <v>27</v>
      </c>
      <c r="E5" s="18" t="s">
        <v>22</v>
      </c>
      <c r="F5" s="19" t="s">
        <v>28</v>
      </c>
      <c r="G5" s="19" t="s">
        <v>29</v>
      </c>
      <c r="H5" s="20" t="s">
        <v>30</v>
      </c>
      <c r="I5" s="19" t="s">
        <v>31</v>
      </c>
      <c r="J5" s="19" t="s">
        <v>32</v>
      </c>
      <c r="K5" s="9" t="s">
        <v>20</v>
      </c>
    </row>
    <row r="6" spans="2:11" ht="198" customHeight="1">
      <c r="B6" s="12">
        <f t="shared" si="0"/>
        <v>4</v>
      </c>
      <c r="C6" s="13"/>
      <c r="D6" s="14" t="s">
        <v>33</v>
      </c>
      <c r="E6" s="15" t="s">
        <v>22</v>
      </c>
      <c r="F6" s="16" t="s">
        <v>34</v>
      </c>
      <c r="G6" s="14" t="s">
        <v>16</v>
      </c>
      <c r="H6" s="16" t="s">
        <v>35</v>
      </c>
      <c r="I6" s="16" t="s">
        <v>36</v>
      </c>
      <c r="J6" s="16" t="s">
        <v>37</v>
      </c>
      <c r="K6" s="9" t="s">
        <v>20</v>
      </c>
    </row>
    <row r="7" spans="2:11" ht="76.5">
      <c r="B7" s="12">
        <f t="shared" si="0"/>
        <v>5</v>
      </c>
      <c r="C7" s="13"/>
      <c r="D7" s="14" t="s">
        <v>38</v>
      </c>
      <c r="E7" s="14" t="s">
        <v>22</v>
      </c>
      <c r="F7" s="16" t="s">
        <v>39</v>
      </c>
      <c r="G7" s="14" t="s">
        <v>16</v>
      </c>
      <c r="H7" s="16" t="s">
        <v>40</v>
      </c>
      <c r="I7" s="16" t="s">
        <v>41</v>
      </c>
      <c r="J7" s="16" t="s">
        <v>37</v>
      </c>
      <c r="K7" s="9" t="s">
        <v>20</v>
      </c>
    </row>
    <row r="8" spans="2:11" ht="137.25">
      <c r="B8" s="12">
        <f t="shared" si="0"/>
        <v>6</v>
      </c>
      <c r="C8" s="13"/>
      <c r="D8" s="14" t="s">
        <v>42</v>
      </c>
      <c r="E8" s="14" t="s">
        <v>22</v>
      </c>
      <c r="F8" s="16" t="s">
        <v>43</v>
      </c>
      <c r="G8" s="16" t="s">
        <v>44</v>
      </c>
      <c r="H8" s="16" t="s">
        <v>45</v>
      </c>
      <c r="I8" s="16" t="s">
        <v>46</v>
      </c>
      <c r="J8" s="16" t="s">
        <v>47</v>
      </c>
      <c r="K8" s="9" t="s">
        <v>20</v>
      </c>
    </row>
    <row r="9" spans="2:11" ht="259.5">
      <c r="B9" s="12">
        <f t="shared" si="0"/>
        <v>7</v>
      </c>
      <c r="C9" s="13"/>
      <c r="D9" s="14" t="s">
        <v>48</v>
      </c>
      <c r="E9" s="14" t="s">
        <v>49</v>
      </c>
      <c r="F9" s="16" t="s">
        <v>50</v>
      </c>
      <c r="G9" s="16" t="s">
        <v>51</v>
      </c>
      <c r="H9" s="16" t="s">
        <v>52</v>
      </c>
      <c r="I9" s="16" t="s">
        <v>53</v>
      </c>
      <c r="J9" s="16" t="s">
        <v>37</v>
      </c>
      <c r="K9" s="9" t="s">
        <v>20</v>
      </c>
    </row>
    <row r="10" spans="2:11" ht="250.5" customHeight="1">
      <c r="B10" s="12">
        <f t="shared" si="0"/>
        <v>8</v>
      </c>
      <c r="C10" s="13"/>
      <c r="D10" s="14" t="s">
        <v>54</v>
      </c>
      <c r="E10" s="14" t="s">
        <v>22</v>
      </c>
      <c r="F10" s="16" t="s">
        <v>55</v>
      </c>
      <c r="G10" s="16" t="s">
        <v>56</v>
      </c>
      <c r="H10" s="16" t="s">
        <v>57</v>
      </c>
      <c r="I10" s="16" t="s">
        <v>58</v>
      </c>
      <c r="J10" s="16" t="s">
        <v>59</v>
      </c>
      <c r="K10" s="9" t="s">
        <v>20</v>
      </c>
    </row>
    <row r="11" spans="2:11" ht="259.5">
      <c r="B11" s="12">
        <f t="shared" si="0"/>
        <v>9</v>
      </c>
      <c r="C11" s="13"/>
      <c r="D11" s="14" t="s">
        <v>60</v>
      </c>
      <c r="E11" s="14" t="s">
        <v>14</v>
      </c>
      <c r="F11" s="16" t="s">
        <v>61</v>
      </c>
      <c r="G11" s="16" t="s">
        <v>16</v>
      </c>
      <c r="H11" s="16" t="s">
        <v>62</v>
      </c>
      <c r="I11" s="16" t="s">
        <v>63</v>
      </c>
      <c r="J11" s="16" t="s">
        <v>64</v>
      </c>
      <c r="K11" s="9" t="s">
        <v>20</v>
      </c>
    </row>
    <row r="12" spans="2:11" ht="167.25">
      <c r="B12" s="12">
        <f t="shared" si="0"/>
        <v>10</v>
      </c>
      <c r="C12" s="13"/>
      <c r="D12" s="14" t="s">
        <v>65</v>
      </c>
      <c r="E12" s="14" t="s">
        <v>14</v>
      </c>
      <c r="F12" s="16" t="s">
        <v>66</v>
      </c>
      <c r="G12" s="14" t="s">
        <v>16</v>
      </c>
      <c r="H12" s="16" t="s">
        <v>67</v>
      </c>
      <c r="I12" s="16" t="s">
        <v>58</v>
      </c>
      <c r="J12" s="16" t="s">
        <v>59</v>
      </c>
      <c r="K12" s="9" t="s">
        <v>20</v>
      </c>
    </row>
    <row r="13" spans="2:11" ht="76.5">
      <c r="B13" s="12">
        <f t="shared" si="0"/>
        <v>11</v>
      </c>
      <c r="C13" s="13"/>
      <c r="D13" s="14" t="s">
        <v>68</v>
      </c>
      <c r="E13" s="14" t="s">
        <v>49</v>
      </c>
      <c r="F13" s="16" t="s">
        <v>69</v>
      </c>
      <c r="G13" s="14" t="s">
        <v>70</v>
      </c>
      <c r="H13" s="16" t="s">
        <v>71</v>
      </c>
      <c r="I13" s="16" t="s">
        <v>72</v>
      </c>
      <c r="J13" s="16" t="s">
        <v>64</v>
      </c>
      <c r="K13" s="9" t="s">
        <v>20</v>
      </c>
    </row>
    <row r="14" spans="2:11" ht="91.5">
      <c r="B14" s="12">
        <f t="shared" si="0"/>
        <v>12</v>
      </c>
      <c r="C14" s="13"/>
      <c r="D14" s="14" t="s">
        <v>73</v>
      </c>
      <c r="E14" s="14" t="s">
        <v>49</v>
      </c>
      <c r="F14" s="16" t="s">
        <v>74</v>
      </c>
      <c r="G14" s="14" t="s">
        <v>70</v>
      </c>
      <c r="H14" s="14" t="s">
        <v>75</v>
      </c>
      <c r="I14" s="16" t="s">
        <v>76</v>
      </c>
      <c r="J14" s="16" t="s">
        <v>77</v>
      </c>
      <c r="K14" s="9" t="s">
        <v>20</v>
      </c>
    </row>
    <row r="15" spans="2:11" ht="15">
      <c r="B15" s="2">
        <f t="shared" si="0"/>
        <v>13</v>
      </c>
      <c r="C15" s="11"/>
      <c r="D15" s="11"/>
      <c r="E15" s="11"/>
      <c r="F15" s="11"/>
      <c r="G15" s="11"/>
      <c r="H15" s="11"/>
      <c r="I15" s="11"/>
      <c r="J15" s="11"/>
      <c r="K15" s="9" t="s">
        <v>3</v>
      </c>
    </row>
    <row r="16" spans="2:11">
      <c r="B16" s="2">
        <f t="shared" si="0"/>
        <v>14</v>
      </c>
      <c r="C16" s="11"/>
      <c r="D16" s="11"/>
      <c r="E16" s="11"/>
      <c r="F16" s="11"/>
      <c r="G16" s="11"/>
      <c r="H16" s="11"/>
      <c r="I16" s="11"/>
      <c r="J16" s="11"/>
      <c r="K16" s="9" t="s">
        <v>3</v>
      </c>
    </row>
    <row r="17" spans="2:11">
      <c r="B17" s="2">
        <f t="shared" si="0"/>
        <v>15</v>
      </c>
      <c r="C17" s="11"/>
      <c r="D17" s="11"/>
      <c r="E17" s="11"/>
      <c r="F17" s="11"/>
      <c r="G17" s="11"/>
      <c r="H17" s="11"/>
      <c r="I17" s="11"/>
      <c r="J17" s="11"/>
      <c r="K17" s="9" t="s">
        <v>3</v>
      </c>
    </row>
    <row r="18" spans="2:11">
      <c r="B18" s="2">
        <f t="shared" si="0"/>
        <v>16</v>
      </c>
      <c r="C18" s="11"/>
      <c r="D18" s="11"/>
      <c r="E18" s="11"/>
      <c r="F18" s="11"/>
      <c r="G18" s="11"/>
      <c r="H18" s="11"/>
      <c r="I18" s="11"/>
      <c r="J18" s="11"/>
      <c r="K18" s="9" t="s">
        <v>3</v>
      </c>
    </row>
    <row r="19" spans="2:11">
      <c r="B19" s="2">
        <f t="shared" si="0"/>
        <v>17</v>
      </c>
      <c r="C19" s="11"/>
      <c r="D19" s="11"/>
      <c r="E19" s="11"/>
      <c r="F19" s="11"/>
      <c r="G19" s="11"/>
      <c r="H19" s="11"/>
      <c r="I19" s="11"/>
      <c r="J19" s="11"/>
      <c r="K19" s="9" t="s">
        <v>3</v>
      </c>
    </row>
    <row r="20" spans="2:11">
      <c r="B20" s="2">
        <f t="shared" si="0"/>
        <v>18</v>
      </c>
      <c r="C20" s="11"/>
      <c r="D20" s="11"/>
      <c r="E20" s="11"/>
      <c r="F20" s="11"/>
      <c r="G20" s="11"/>
      <c r="H20" s="11"/>
      <c r="I20" s="11"/>
      <c r="J20" s="11"/>
      <c r="K20" s="9" t="s">
        <v>3</v>
      </c>
    </row>
    <row r="21" spans="2:11">
      <c r="B21" s="2">
        <f t="shared" ref="B21:B22" si="1">B20+1</f>
        <v>19</v>
      </c>
      <c r="C21" s="11"/>
      <c r="D21" s="11"/>
      <c r="E21" s="11"/>
      <c r="F21" s="11"/>
      <c r="G21" s="11"/>
      <c r="H21" s="11"/>
      <c r="I21" s="11"/>
      <c r="J21" s="11"/>
      <c r="K21" s="9" t="s">
        <v>3</v>
      </c>
    </row>
    <row r="22" spans="2:11">
      <c r="B22" s="2">
        <f t="shared" si="1"/>
        <v>20</v>
      </c>
      <c r="C22" s="11"/>
      <c r="D22" s="11"/>
      <c r="E22" s="11"/>
      <c r="F22" s="11"/>
      <c r="G22" s="11"/>
      <c r="H22" s="11"/>
      <c r="I22" s="11"/>
      <c r="J22" s="11"/>
      <c r="K22" s="9" t="s">
        <v>3</v>
      </c>
    </row>
  </sheetData>
  <conditionalFormatting sqref="K3:K22">
    <cfRule type="cellIs" dxfId="1" priority="1" operator="equal">
      <formula>"Not Tested"</formula>
    </cfRule>
    <cfRule type="cellIs" dxfId="0" priority="2" operator="equal">
      <formula>"Fail"</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Enums!$B$8:$B$10</xm:f>
          </x14:formula1>
          <xm:sqref>E3:E5</xm:sqref>
        </x14:dataValidation>
        <x14:dataValidation type="list" allowBlank="1" showInputMessage="1" showErrorMessage="1" xr:uid="{00000000-0002-0000-0100-000001000000}">
          <x14:formula1>
            <xm:f>Enums!$B$2:$B$4</xm:f>
          </x14:formula1>
          <xm:sqref>K3:K22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10"/>
  <sheetViews>
    <sheetView workbookViewId="0">
      <selection activeCell="B5" sqref="B5"/>
    </sheetView>
  </sheetViews>
  <sheetFormatPr defaultColWidth="11.42578125" defaultRowHeight="14.45"/>
  <sheetData>
    <row r="2" spans="2:2">
      <c r="B2" t="s">
        <v>20</v>
      </c>
    </row>
    <row r="3" spans="2:2">
      <c r="B3" t="s">
        <v>78</v>
      </c>
    </row>
    <row r="4" spans="2:2">
      <c r="B4" t="s">
        <v>3</v>
      </c>
    </row>
    <row r="8" spans="2:2">
      <c r="B8" t="s">
        <v>49</v>
      </c>
    </row>
    <row r="9" spans="2:2">
      <c r="B9" t="s">
        <v>22</v>
      </c>
    </row>
    <row r="10" spans="2:2">
      <c r="B10" t="s">
        <v>14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81D8C8DDAE8BD44A422697963F06C45" ma:contentTypeVersion="6" ma:contentTypeDescription="Create a new document." ma:contentTypeScope="" ma:versionID="b6816e004dbb89c674e51f5647972552">
  <xsd:schema xmlns:xsd="http://www.w3.org/2001/XMLSchema" xmlns:xs="http://www.w3.org/2001/XMLSchema" xmlns:p="http://schemas.microsoft.com/office/2006/metadata/properties" xmlns:ns2="2b02348f-b4e3-458c-83fc-9e90db0f8029" targetNamespace="http://schemas.microsoft.com/office/2006/metadata/properties" ma:root="true" ma:fieldsID="e6418ca14ac9ee17b8bbf6df78e0c223" ns2:_="">
    <xsd:import namespace="2b02348f-b4e3-458c-83fc-9e90db0f80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02348f-b4e3-458c-83fc-9e90db0f80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DB72C7-DF0B-4E18-8174-00AB852E6FB4}"/>
</file>

<file path=customXml/itemProps2.xml><?xml version="1.0" encoding="utf-8"?>
<ds:datastoreItem xmlns:ds="http://schemas.openxmlformats.org/officeDocument/2006/customXml" ds:itemID="{859B513B-8BED-4B59-B224-E0A2C6173D25}"/>
</file>

<file path=customXml/itemProps3.xml><?xml version="1.0" encoding="utf-8"?>
<ds:datastoreItem xmlns:ds="http://schemas.openxmlformats.org/officeDocument/2006/customXml" ds:itemID="{BCDB6385-31B2-4574-9AA4-BF13B563A4E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2023-08-18T17:13:17Z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0x010100E81D8C8DDAE8BD44A422697963F06C45</vt:lpwstr>
  </property>
</Properties>
</file>