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e\dev\D2L-Spreadsheet-Automation\test_data\group_sheets\"/>
    </mc:Choice>
  </mc:AlternateContent>
  <xr:revisionPtr revIDLastSave="0" documentId="13_ncr:1_{1C35DF24-5C82-497B-A970-334947EB9F18}" xr6:coauthVersionLast="47" xr6:coauthVersionMax="47" xr10:uidLastSave="{00000000-0000-0000-0000-000000000000}"/>
  <bookViews>
    <workbookView xWindow="3228" yWindow="2280" windowWidth="17280" windowHeight="8964" xr2:uid="{48062A0B-DC7F-CE47-898B-7F5B0B124F1C}"/>
  </bookViews>
  <sheets>
    <sheet name="Sheet1" sheetId="1" r:id="rId1"/>
    <sheet name="Sheet2" sheetId="2" r:id="rId2"/>
  </sheets>
  <definedNames>
    <definedName name="_xlnm.Print_Area" localSheetId="0">Sheet1!$A$1:$C$11</definedName>
    <definedName name="_xlnm.Print_Area" localSheetId="1">Sheet2!$A$1:$D$123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G116" i="2"/>
  <c r="G112" i="2"/>
  <c r="G108" i="2"/>
  <c r="G104" i="2"/>
  <c r="G100" i="2"/>
  <c r="G96" i="2"/>
  <c r="G92" i="2"/>
  <c r="G88" i="2"/>
  <c r="G84" i="2"/>
  <c r="G80" i="2"/>
  <c r="G76" i="2"/>
  <c r="G115" i="2"/>
  <c r="G111" i="2"/>
  <c r="G107" i="2"/>
  <c r="G103" i="2"/>
  <c r="G99" i="2"/>
  <c r="G95" i="2"/>
  <c r="G91" i="2"/>
  <c r="G87" i="2"/>
  <c r="G83" i="2"/>
  <c r="G79" i="2"/>
  <c r="G75" i="2"/>
  <c r="G65" i="2"/>
  <c r="G61" i="2"/>
  <c r="G57" i="2"/>
  <c r="G53" i="2"/>
  <c r="G64" i="2"/>
  <c r="G60" i="2"/>
  <c r="G56" i="2"/>
  <c r="G52" i="2"/>
  <c r="G47" i="2"/>
  <c r="G44" i="2"/>
  <c r="G32" i="2"/>
  <c r="G31" i="2"/>
  <c r="G27" i="2"/>
  <c r="G26" i="2"/>
  <c r="G18" i="2"/>
  <c r="G17" i="2"/>
  <c r="G16" i="2"/>
  <c r="G13" i="2"/>
  <c r="G10" i="2"/>
  <c r="E8" i="2"/>
  <c r="D26" i="2" s="1"/>
  <c r="D67" i="2" l="1"/>
  <c r="D69" i="2"/>
  <c r="D20" i="2"/>
  <c r="G20" i="2"/>
  <c r="D31" i="2"/>
  <c r="D32" i="2"/>
  <c r="D44" i="2"/>
  <c r="D27" i="2"/>
  <c r="G34" i="2"/>
  <c r="D34" i="2" s="1"/>
  <c r="B9" i="1"/>
  <c r="G119" i="2"/>
  <c r="D119" i="2" s="1"/>
  <c r="G48" i="2"/>
  <c r="G67" i="2"/>
  <c r="D47" i="2"/>
  <c r="G69" i="2" l="1"/>
  <c r="G121" i="2" l="1"/>
  <c r="G122" i="2" s="1"/>
  <c r="G123" i="2" s="1"/>
  <c r="G124" i="2" s="1"/>
  <c r="D121" i="2" l="1"/>
  <c r="D123" i="2"/>
  <c r="D7" i="1"/>
  <c r="D15" i="1" s="1"/>
</calcChain>
</file>

<file path=xl/sharedStrings.xml><?xml version="1.0" encoding="utf-8"?>
<sst xmlns="http://schemas.openxmlformats.org/spreadsheetml/2006/main" count="79" uniqueCount="79">
  <si>
    <t>CPSC 351 - Assignment #1</t>
  </si>
  <si>
    <t>Group #:</t>
  </si>
  <si>
    <t>Students:</t>
  </si>
  <si>
    <t>Stage #1:</t>
  </si>
  <si>
    <t xml:space="preserve"> / 5.0</t>
  </si>
  <si>
    <t>Details for Stage #2:</t>
  </si>
  <si>
    <t>Instructor's Answer</t>
  </si>
  <si>
    <t>Group's Answer</t>
  </si>
  <si>
    <t>2. Which Answer for Question #1 is used?</t>
  </si>
  <si>
    <t>Necessary Condition: Answer includes a DFA</t>
  </si>
  <si>
    <t>Necessary Condition: Anser is readable enough to be marked.</t>
  </si>
  <si>
    <t>Seems Unrelated to Question</t>
  </si>
  <si>
    <t>(Almost) Correct</t>
  </si>
  <si>
    <t>3. Deterministic Finite Automaton</t>
  </si>
  <si>
    <t>If almost correct, are there errors in transitions?</t>
  </si>
  <si>
    <t>No Mistakes</t>
  </si>
  <si>
    <t>One Mistake</t>
  </si>
  <si>
    <t>Two Mistakes</t>
  </si>
  <si>
    <t>Three Mistakes</t>
  </si>
  <si>
    <t>At Least Four Mistakes</t>
  </si>
  <si>
    <t>Other Problems:</t>
  </si>
  <si>
    <t xml:space="preserve">  Start State Not Shown</t>
  </si>
  <si>
    <t xml:space="preserve">  Accepting State(s) Not Shown</t>
  </si>
  <si>
    <t xml:space="preserve">  Other Undocumented Changes in Notation</t>
  </si>
  <si>
    <t>Total Marks for Question #3:</t>
  </si>
  <si>
    <t>4. Proof That Every String is in Exactly One of the Subsets</t>
  </si>
  <si>
    <t xml:space="preserve">  Proving that Every String is in At Least One of the Subsets:</t>
  </si>
  <si>
    <t>Claim is Missing or Incorrect</t>
  </si>
  <si>
    <t>Minor Error in Claim</t>
  </si>
  <si>
    <t>Claim is Complete and Correct</t>
  </si>
  <si>
    <t>No Proof at All</t>
  </si>
  <si>
    <t>Major Error or Extremely Incomplete</t>
  </si>
  <si>
    <t>Minor Error or Omission</t>
  </si>
  <si>
    <t>Proof is Complete and Correct</t>
  </si>
  <si>
    <t xml:space="preserve">  Proving That Every String is in At Most One of the Subsets:</t>
  </si>
  <si>
    <t>Total Marks for Question #4:</t>
  </si>
  <si>
    <t>5. Proof of Correctness of Transition Function</t>
  </si>
  <si>
    <t>a) Listing of Claims To Be Established</t>
  </si>
  <si>
    <t xml:space="preserve">    If a complete listing of all 40 claims was attempted:</t>
  </si>
  <si>
    <t xml:space="preserve">  A Compete Listing of all 40 Claims was Attempted:</t>
  </si>
  <si>
    <t>No errors or omissions</t>
  </si>
  <si>
    <t>At most four errors or omissions</t>
  </si>
  <si>
    <t>Five to ten errors or omissions</t>
  </si>
  <si>
    <t>Eleven or more errors or omissions</t>
  </si>
  <si>
    <t>Clear/complete summary given</t>
  </si>
  <si>
    <t>Somewhat incomplete/unclear summary given</t>
  </si>
  <si>
    <t>Summary missing or with major error(s)</t>
  </si>
  <si>
    <t xml:space="preserve">  If a summary or general description was attempted, instead:</t>
  </si>
  <si>
    <t>b) Claims for Transitions out of the Start State</t>
  </si>
  <si>
    <t xml:space="preserve">  Transition for the Symbol "a":</t>
  </si>
  <si>
    <t>Transition for the Symbol "b":</t>
  </si>
  <si>
    <t>Transition for the Symbol "c":</t>
  </si>
  <si>
    <t>Transition for the Symbol "d":</t>
  </si>
  <si>
    <t>Total Marks for Question 5(b):</t>
  </si>
  <si>
    <t>Total Marks for Question #5:</t>
  </si>
  <si>
    <t xml:space="preserve">  Empty State is in the Set for the Start State</t>
  </si>
  <si>
    <t xml:space="preserve">  State for "No Useful Ending, Number of b 's Even" is not accepting</t>
  </si>
  <si>
    <t xml:space="preserve"> State for "No Useful Ending, Number of b's Odd" is not accepting</t>
  </si>
  <si>
    <t xml:space="preserve"> State for "Ends with a, Number of b's is Even" is not accepting</t>
  </si>
  <si>
    <t xml:space="preserve"> State for "Ends with a, Number of b's is Odd" is not accepting</t>
  </si>
  <si>
    <t xml:space="preserve"> State for "Ends with ab, Number of b's is Even" is not accepting</t>
  </si>
  <si>
    <t xml:space="preserve"> State for "Ends with aba, Number of b's is Even" is not accepting</t>
  </si>
  <si>
    <t xml:space="preserve"> State for "Ends with ab, Number of b's is Odd" is not accepting</t>
  </si>
  <si>
    <t xml:space="preserve"> State for "Ends with aba, Number of b's is Odd" is not accepting</t>
  </si>
  <si>
    <r>
      <t xml:space="preserve"> State for "Includes substring, Number of b's Even"</t>
    </r>
    <r>
      <rPr>
        <b/>
        <sz val="12"/>
        <color theme="1"/>
        <rFont val="Aptos Narrow"/>
        <scheme val="minor"/>
      </rPr>
      <t xml:space="preserve"> is </t>
    </r>
    <r>
      <rPr>
        <sz val="12"/>
        <color theme="1"/>
        <rFont val="Aptos Narrow"/>
        <family val="2"/>
        <scheme val="minor"/>
      </rPr>
      <t>accepting</t>
    </r>
  </si>
  <si>
    <t>6. Remaining Claims</t>
  </si>
  <si>
    <t>Total for Question #6:</t>
  </si>
  <si>
    <t>Total for Stage #2 (52 Marks Available; Counted as Out of 50):</t>
  </si>
  <si>
    <t>Marks for Stage #2 (Counted Out of 10, Based on the Above):</t>
  </si>
  <si>
    <t>Stage #2:</t>
  </si>
  <si>
    <t>/10.0</t>
  </si>
  <si>
    <t>Late Penalty?</t>
  </si>
  <si>
    <t>Part Two On Time</t>
  </si>
  <si>
    <t>Part Two One Day Late</t>
  </si>
  <si>
    <t>Part Two Two Days Late</t>
  </si>
  <si>
    <t>Total:</t>
  </si>
  <si>
    <t>/15.0</t>
  </si>
  <si>
    <t xml:space="preserve"> State for "Includes Substring, Number of b's is Odd" is not accepting</t>
  </si>
  <si>
    <t>dane, edward, 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</si>
</sst>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Display (Headings)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fmlaLink="D13" fmlaRange="D9:D11" noThreeD="1" sel="1" val="0"/>
</file>

<file path=xl/ctrlProps/ctrlProp10.xml><?xml version="1.0" encoding="utf-8"?>
<formControlPr xmlns="http://schemas.microsoft.com/office/spreadsheetml/2009/9/main" objectType="Drop" dropStyle="combo" dx="15" fmlaLink="E26" fmlaRange="F23:F25" noThreeD="1" sel="1" val="0"/>
</file>

<file path=xl/ctrlProps/ctrlProp11.xml><?xml version="1.0" encoding="utf-8"?>
<formControlPr xmlns="http://schemas.microsoft.com/office/spreadsheetml/2009/9/main" objectType="Drop" dropStyle="combo" dx="15" fmlaLink="E27" fmlaRange="F27:F30" noThreeD="1" sel="1" val="0"/>
</file>

<file path=xl/ctrlProps/ctrlProp12.xml><?xml version="1.0" encoding="utf-8"?>
<formControlPr xmlns="http://schemas.microsoft.com/office/spreadsheetml/2009/9/main" objectType="Drop" dropStyle="combo" dx="15" fmlaLink="E31" fmlaRange="F23:F25" noThreeD="1" sel="1" val="0"/>
</file>

<file path=xl/ctrlProps/ctrlProp13.xml><?xml version="1.0" encoding="utf-8"?>
<formControlPr xmlns="http://schemas.microsoft.com/office/spreadsheetml/2009/9/main" objectType="Drop" dropStyle="combo" dx="15" fmlaLink="E32" fmlaRange="F27:F30" noThreeD="1" sel="1" val="0"/>
</file>

<file path=xl/ctrlProps/ctrlProp14.xml><?xml version="1.0" encoding="utf-8"?>
<formControlPr xmlns="http://schemas.microsoft.com/office/spreadsheetml/2009/9/main" objectType="CheckBox" checked="Checked" fmlaLink="E41" lockText="1" noThreeD="1"/>
</file>

<file path=xl/ctrlProps/ctrlProp15.xml><?xml version="1.0" encoding="utf-8"?>
<formControlPr xmlns="http://schemas.microsoft.com/office/spreadsheetml/2009/9/main" objectType="Drop" dropStyle="combo" dx="15" fmlaLink="E44" fmlaRange="F39:F42" noThreeD="1" sel="4" val="0"/>
</file>

<file path=xl/ctrlProps/ctrlProp16.xml><?xml version="1.0" encoding="utf-8"?>
<formControlPr xmlns="http://schemas.microsoft.com/office/spreadsheetml/2009/9/main" objectType="Drop" dropStyle="combo" dx="15" fmlaLink="E47" fmlaRange="F44:F46" noThreeD="1" sel="3" val="0"/>
</file>

<file path=xl/ctrlProps/ctrlProp17.xml><?xml version="1.0" encoding="utf-8"?>
<formControlPr xmlns="http://schemas.microsoft.com/office/spreadsheetml/2009/9/main" objectType="Drop" dropStyle="combo" dx="15" fmlaLink="E52" fmlaRange="F23:F25" noThreeD="1" sel="1" val="0"/>
</file>

<file path=xl/ctrlProps/ctrlProp18.xml><?xml version="1.0" encoding="utf-8"?>
<formControlPr xmlns="http://schemas.microsoft.com/office/spreadsheetml/2009/9/main" objectType="Drop" dropStyle="combo" dx="15" fmlaLink="E53" fmlaRange="F27:F30" noThreeD="1" sel="1" val="0"/>
</file>

<file path=xl/ctrlProps/ctrlProp19.xml><?xml version="1.0" encoding="utf-8"?>
<formControlPr xmlns="http://schemas.microsoft.com/office/spreadsheetml/2009/9/main" objectType="Drop" dropStyle="combo" dx="15" fmlaLink="E56" fmlaRange="F23:F25" noThreeD="1" sel="1" val="0"/>
</file>

<file path=xl/ctrlProps/ctrlProp2.xml><?xml version="1.0" encoding="utf-8"?>
<formControlPr xmlns="http://schemas.microsoft.com/office/spreadsheetml/2009/9/main" objectType="Drop" dropStyle="combo" dx="15" fmlaLink="E3" fmlaRange="F2:F3" noThreeD="1" sel="1" val="0"/>
</file>

<file path=xl/ctrlProps/ctrlProp20.xml><?xml version="1.0" encoding="utf-8"?>
<formControlPr xmlns="http://schemas.microsoft.com/office/spreadsheetml/2009/9/main" objectType="Drop" dropStyle="combo" dx="15" fmlaLink="E57" fmlaRange="F27:F30" noThreeD="1" sel="1" val="0"/>
</file>

<file path=xl/ctrlProps/ctrlProp21.xml><?xml version="1.0" encoding="utf-8"?>
<formControlPr xmlns="http://schemas.microsoft.com/office/spreadsheetml/2009/9/main" objectType="Drop" dropStyle="combo" dx="15" fmlaLink="E60" fmlaRange="F23:F25" noThreeD="1" sel="1" val="0"/>
</file>

<file path=xl/ctrlProps/ctrlProp22.xml><?xml version="1.0" encoding="utf-8"?>
<formControlPr xmlns="http://schemas.microsoft.com/office/spreadsheetml/2009/9/main" objectType="Drop" dropStyle="combo" dx="15" fmlaLink="E61" fmlaRange="F27:F30" noThreeD="1" sel="1" val="0"/>
</file>

<file path=xl/ctrlProps/ctrlProp23.xml><?xml version="1.0" encoding="utf-8"?>
<formControlPr xmlns="http://schemas.microsoft.com/office/spreadsheetml/2009/9/main" objectType="Drop" dropStyle="combo" dx="15" fmlaLink="E64" fmlaRange="F23:F25" noThreeD="1" sel="1" val="0"/>
</file>

<file path=xl/ctrlProps/ctrlProp24.xml><?xml version="1.0" encoding="utf-8"?>
<formControlPr xmlns="http://schemas.microsoft.com/office/spreadsheetml/2009/9/main" objectType="Drop" dropStyle="combo" dx="15" fmlaLink="E65" fmlaRange="F27:F30" noThreeD="1" sel="1" val="0"/>
</file>

<file path=xl/ctrlProps/ctrlProp25.xml><?xml version="1.0" encoding="utf-8"?>
<formControlPr xmlns="http://schemas.microsoft.com/office/spreadsheetml/2009/9/main" objectType="Drop" dropStyle="combo" dx="15" fmlaLink="E75" fmlaRange="F23:F25" noThreeD="1" sel="1" val="0"/>
</file>

<file path=xl/ctrlProps/ctrlProp26.xml><?xml version="1.0" encoding="utf-8"?>
<formControlPr xmlns="http://schemas.microsoft.com/office/spreadsheetml/2009/9/main" objectType="Drop" dropStyle="combo" dx="15" fmlaLink="E76" fmlaRange="F27:F30" noThreeD="1" sel="1" val="0"/>
</file>

<file path=xl/ctrlProps/ctrlProp27.xml><?xml version="1.0" encoding="utf-8"?>
<formControlPr xmlns="http://schemas.microsoft.com/office/spreadsheetml/2009/9/main" objectType="Drop" dropStyle="combo" dx="15" fmlaLink="E79" fmlaRange="F23:F25" noThreeD="1" sel="1" val="0"/>
</file>

<file path=xl/ctrlProps/ctrlProp28.xml><?xml version="1.0" encoding="utf-8"?>
<formControlPr xmlns="http://schemas.microsoft.com/office/spreadsheetml/2009/9/main" objectType="Drop" dropStyle="combo" dx="15" fmlaLink="E80" fmlaRange="F27:F30" noThreeD="1" sel="1" val="0"/>
</file>

<file path=xl/ctrlProps/ctrlProp29.xml><?xml version="1.0" encoding="utf-8"?>
<formControlPr xmlns="http://schemas.microsoft.com/office/spreadsheetml/2009/9/main" objectType="Drop" dropStyle="combo" dx="15" fmlaLink="E83" fmlaRange="F23:F25" noThreeD="1" sel="1" val="0"/>
</file>

<file path=xl/ctrlProps/ctrlProp3.xml><?xml version="1.0" encoding="utf-8"?>
<formControlPr xmlns="http://schemas.microsoft.com/office/spreadsheetml/2009/9/main" objectType="CheckBox" fmlaLink="E6" lockText="1" noThreeD="1"/>
</file>

<file path=xl/ctrlProps/ctrlProp30.xml><?xml version="1.0" encoding="utf-8"?>
<formControlPr xmlns="http://schemas.microsoft.com/office/spreadsheetml/2009/9/main" objectType="Drop" dropStyle="combo" dx="15" fmlaLink="E84" fmlaRange="F27:F30" noThreeD="1" sel="1" val="0"/>
</file>

<file path=xl/ctrlProps/ctrlProp31.xml><?xml version="1.0" encoding="utf-8"?>
<formControlPr xmlns="http://schemas.microsoft.com/office/spreadsheetml/2009/9/main" objectType="Drop" dropStyle="combo" dx="15" fmlaLink="E87" fmlaRange="F23:F25" noThreeD="1" sel="1" val="0"/>
</file>

<file path=xl/ctrlProps/ctrlProp32.xml><?xml version="1.0" encoding="utf-8"?>
<formControlPr xmlns="http://schemas.microsoft.com/office/spreadsheetml/2009/9/main" objectType="Drop" dropStyle="combo" dx="15" fmlaLink="E91" fmlaRange="F23:F25" noThreeD="1" sel="1" val="0"/>
</file>

<file path=xl/ctrlProps/ctrlProp33.xml><?xml version="1.0" encoding="utf-8"?>
<formControlPr xmlns="http://schemas.microsoft.com/office/spreadsheetml/2009/9/main" objectType="Drop" dropStyle="combo" dx="15" fmlaLink="E95" fmlaRange="F23:F25" noThreeD="1" sel="1" val="0"/>
</file>

<file path=xl/ctrlProps/ctrlProp34.xml><?xml version="1.0" encoding="utf-8"?>
<formControlPr xmlns="http://schemas.microsoft.com/office/spreadsheetml/2009/9/main" objectType="Drop" dropStyle="combo" dx="15" fmlaLink="E99" fmlaRange="F23:F25" noThreeD="1" sel="1" val="0"/>
</file>

<file path=xl/ctrlProps/ctrlProp35.xml><?xml version="1.0" encoding="utf-8"?>
<formControlPr xmlns="http://schemas.microsoft.com/office/spreadsheetml/2009/9/main" objectType="Drop" dropStyle="combo" dx="15" fmlaLink="E103" fmlaRange="F23:F25" noThreeD="1" sel="1" val="0"/>
</file>

<file path=xl/ctrlProps/ctrlProp36.xml><?xml version="1.0" encoding="utf-8"?>
<formControlPr xmlns="http://schemas.microsoft.com/office/spreadsheetml/2009/9/main" objectType="Drop" dropStyle="combo" dx="15" fmlaLink="E107" fmlaRange="F23:F25" noThreeD="1" sel="1" val="0"/>
</file>

<file path=xl/ctrlProps/ctrlProp37.xml><?xml version="1.0" encoding="utf-8"?>
<formControlPr xmlns="http://schemas.microsoft.com/office/spreadsheetml/2009/9/main" objectType="Drop" dropStyle="combo" dx="15" fmlaLink="E111" fmlaRange="F23:F25" noThreeD="1" sel="1" val="0"/>
</file>

<file path=xl/ctrlProps/ctrlProp38.xml><?xml version="1.0" encoding="utf-8"?>
<formControlPr xmlns="http://schemas.microsoft.com/office/spreadsheetml/2009/9/main" objectType="Drop" dropStyle="combo" dx="15" fmlaLink="E115" fmlaRange="F23:F25" noThreeD="1" sel="1" val="0"/>
</file>

<file path=xl/ctrlProps/ctrlProp39.xml><?xml version="1.0" encoding="utf-8"?>
<formControlPr xmlns="http://schemas.microsoft.com/office/spreadsheetml/2009/9/main" objectType="Drop" dropStyle="combo" dx="15" fmlaLink="E92" fmlaRange="F27:F30" noThreeD="1" sel="1" val="0"/>
</file>

<file path=xl/ctrlProps/ctrlProp4.xml><?xml version="1.0" encoding="utf-8"?>
<formControlPr xmlns="http://schemas.microsoft.com/office/spreadsheetml/2009/9/main" objectType="CheckBox" fmlaLink="E7" lockText="1" noThreeD="1"/>
</file>

<file path=xl/ctrlProps/ctrlProp40.xml><?xml version="1.0" encoding="utf-8"?>
<formControlPr xmlns="http://schemas.microsoft.com/office/spreadsheetml/2009/9/main" objectType="Drop" dropStyle="combo" dx="15" fmlaLink="E88" fmlaRange="F27:F30" noThreeD="1" sel="1" val="0"/>
</file>

<file path=xl/ctrlProps/ctrlProp41.xml><?xml version="1.0" encoding="utf-8"?>
<formControlPr xmlns="http://schemas.microsoft.com/office/spreadsheetml/2009/9/main" objectType="Drop" dropStyle="combo" dx="15" fmlaLink="E96" fmlaRange="F27:F30" noThreeD="1" sel="1" val="0"/>
</file>

<file path=xl/ctrlProps/ctrlProp42.xml><?xml version="1.0" encoding="utf-8"?>
<formControlPr xmlns="http://schemas.microsoft.com/office/spreadsheetml/2009/9/main" objectType="Drop" dropStyle="combo" dx="15" fmlaLink="E100" fmlaRange="F27:F30" noThreeD="1" sel="1" val="0"/>
</file>

<file path=xl/ctrlProps/ctrlProp43.xml><?xml version="1.0" encoding="utf-8"?>
<formControlPr xmlns="http://schemas.microsoft.com/office/spreadsheetml/2009/9/main" objectType="Drop" dropStyle="combo" dx="15" fmlaLink="E104" fmlaRange="F27:F30" noThreeD="1" sel="1" val="0"/>
</file>

<file path=xl/ctrlProps/ctrlProp44.xml><?xml version="1.0" encoding="utf-8"?>
<formControlPr xmlns="http://schemas.microsoft.com/office/spreadsheetml/2009/9/main" objectType="Drop" dropStyle="combo" dx="15" fmlaLink="E108" fmlaRange="F27:F30" noThreeD="1" sel="1" val="0"/>
</file>

<file path=xl/ctrlProps/ctrlProp45.xml><?xml version="1.0" encoding="utf-8"?>
<formControlPr xmlns="http://schemas.microsoft.com/office/spreadsheetml/2009/9/main" objectType="Drop" dropStyle="combo" dx="15" fmlaLink="E112" fmlaRange="F27:F30" noThreeD="1" sel="1" val="0"/>
</file>

<file path=xl/ctrlProps/ctrlProp46.xml><?xml version="1.0" encoding="utf-8"?>
<formControlPr xmlns="http://schemas.microsoft.com/office/spreadsheetml/2009/9/main" objectType="Drop" dropStyle="combo" dx="15" fmlaLink="E116" fmlaRange="F27:F30" noThreeD="1" sel="1" val="0"/>
</file>

<file path=xl/ctrlProps/ctrlProp5.xml><?xml version="1.0" encoding="utf-8"?>
<formControlPr xmlns="http://schemas.microsoft.com/office/spreadsheetml/2009/9/main" objectType="Drop" dropStyle="combo" dx="15" fmlaLink="E10" fmlaRange="F9:F10" noThreeD="1" sel="1" val="0"/>
</file>

<file path=xl/ctrlProps/ctrlProp6.xml><?xml version="1.0" encoding="utf-8"?>
<formControlPr xmlns="http://schemas.microsoft.com/office/spreadsheetml/2009/9/main" objectType="Drop" dropStyle="combo" dx="15" fmlaLink="E13" fmlaRange="F12:F16" noThreeD="1" sel="5" val="0"/>
</file>

<file path=xl/ctrlProps/ctrlProp7.xml><?xml version="1.0" encoding="utf-8"?>
<formControlPr xmlns="http://schemas.microsoft.com/office/spreadsheetml/2009/9/main" objectType="CheckBox" fmlaLink="E16" lockText="1" noThreeD="1"/>
</file>

<file path=xl/ctrlProps/ctrlProp8.xml><?xml version="1.0" encoding="utf-8"?>
<formControlPr xmlns="http://schemas.microsoft.com/office/spreadsheetml/2009/9/main" objectType="CheckBox" fmlaLink="E17" lockText="1" noThreeD="1"/>
</file>

<file path=xl/ctrlProps/ctrlProp9.xml><?xml version="1.0" encoding="utf-8"?>
<formControlPr xmlns="http://schemas.microsoft.com/office/spreadsheetml/2009/9/main" objectType="CheckBox" fmlaLink="E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3909060</xdr:colOff>
          <xdr:row>9</xdr:row>
          <xdr:rowOff>15240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1470660</xdr:colOff>
          <xdr:row>3</xdr:row>
          <xdr:rowOff>0</xdr:rowOff>
        </xdr:from>
        <xdr:to>
          <xdr:col>1</xdr:col>
          <xdr:colOff>38100</xdr:colOff>
          <xdr:row>3</xdr:row>
          <xdr:rowOff>205740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5</xdr:row>
          <xdr:rowOff>0</xdr:rowOff>
        </xdr:from>
        <xdr:to>
          <xdr:col>1</xdr:col>
          <xdr:colOff>0</xdr:colOff>
          <xdr:row>6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6</xdr:row>
          <xdr:rowOff>0</xdr:rowOff>
        </xdr:from>
        <xdr:to>
          <xdr:col>1</xdr:col>
          <xdr:colOff>0</xdr:colOff>
          <xdr:row>7</xdr:row>
          <xdr:rowOff>22860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9</xdr:row>
          <xdr:rowOff>22860</xdr:rowOff>
        </xdr:from>
        <xdr:to>
          <xdr:col>0</xdr:col>
          <xdr:colOff>4442460</xdr:colOff>
          <xdr:row>9</xdr:row>
          <xdr:rowOff>228600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12</xdr:row>
          <xdr:rowOff>0</xdr:rowOff>
        </xdr:from>
        <xdr:to>
          <xdr:col>0</xdr:col>
          <xdr:colOff>4442460</xdr:colOff>
          <xdr:row>13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15</xdr:row>
          <xdr:rowOff>0</xdr:rowOff>
        </xdr:from>
        <xdr:to>
          <xdr:col>1</xdr:col>
          <xdr:colOff>0</xdr:colOff>
          <xdr:row>16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16</xdr:row>
          <xdr:rowOff>0</xdr:rowOff>
        </xdr:from>
        <xdr:to>
          <xdr:col>1</xdr:col>
          <xdr:colOff>0</xdr:colOff>
          <xdr:row>17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17</xdr:row>
          <xdr:rowOff>0</xdr:rowOff>
        </xdr:from>
        <xdr:to>
          <xdr:col>1</xdr:col>
          <xdr:colOff>0</xdr:colOff>
          <xdr:row>18</xdr:row>
          <xdr:rowOff>22860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57150</xdr:colOff>
      <xdr:row>21</xdr:row>
      <xdr:rowOff>25400</xdr:rowOff>
    </xdr:from>
    <xdr:ext cx="68707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0F6B5A-AA4F-4752-4147-296FF169F5A6}"/>
            </a:ext>
          </a:extLst>
        </xdr:cNvPr>
        <xdr:cNvSpPr txBox="1"/>
      </xdr:nvSpPr>
      <xdr:spPr>
        <a:xfrm>
          <a:off x="57150" y="4432300"/>
          <a:ext cx="68707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Note: No mark will be awarded for the remaining questions if no deterministic</a:t>
          </a:r>
          <a:r>
            <a:rPr lang="en-US" sz="1100" kern="1200" baseline="0"/>
            <a:t> finite automaton was given at all! At most 30 out of 50 marks will be awarded, for Part 2 of the assignment, if a deterministic finite automaton was given, but it was incompletely specified or incorrect - in particular, if fewer than 5 marks were awarded in Question #3 - because you will be trying to establish the "correctness"of something that is not correct, at all.</a:t>
          </a:r>
          <a:endParaRPr lang="en-US" sz="1100" kern="12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190500</xdr:rowOff>
        </xdr:from>
        <xdr:to>
          <xdr:col>1</xdr:col>
          <xdr:colOff>0</xdr:colOff>
          <xdr:row>26</xdr:row>
          <xdr:rowOff>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26</xdr:row>
          <xdr:rowOff>15240</xdr:rowOff>
        </xdr:from>
        <xdr:to>
          <xdr:col>1</xdr:col>
          <xdr:colOff>0</xdr:colOff>
          <xdr:row>27</xdr:row>
          <xdr:rowOff>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190500</xdr:rowOff>
        </xdr:from>
        <xdr:to>
          <xdr:col>1</xdr:col>
          <xdr:colOff>0</xdr:colOff>
          <xdr:row>31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15240</xdr:rowOff>
        </xdr:from>
        <xdr:to>
          <xdr:col>1</xdr:col>
          <xdr:colOff>0</xdr:colOff>
          <xdr:row>32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40</xdr:row>
          <xdr:rowOff>0</xdr:rowOff>
        </xdr:from>
        <xdr:to>
          <xdr:col>1</xdr:col>
          <xdr:colOff>0</xdr:colOff>
          <xdr:row>41</xdr:row>
          <xdr:rowOff>22860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43</xdr:row>
          <xdr:rowOff>15240</xdr:rowOff>
        </xdr:from>
        <xdr:to>
          <xdr:col>1</xdr:col>
          <xdr:colOff>0</xdr:colOff>
          <xdr:row>44</xdr:row>
          <xdr:rowOff>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46</xdr:row>
          <xdr:rowOff>15240</xdr:rowOff>
        </xdr:from>
        <xdr:to>
          <xdr:col>1</xdr:col>
          <xdr:colOff>0</xdr:colOff>
          <xdr:row>47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1089660</xdr:colOff>
          <xdr:row>50</xdr:row>
          <xdr:rowOff>190500</xdr:rowOff>
        </xdr:from>
        <xdr:to>
          <xdr:col>0</xdr:col>
          <xdr:colOff>4434840</xdr:colOff>
          <xdr:row>52</xdr:row>
          <xdr:rowOff>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52</xdr:row>
          <xdr:rowOff>15240</xdr:rowOff>
        </xdr:from>
        <xdr:to>
          <xdr:col>1</xdr:col>
          <xdr:colOff>0</xdr:colOff>
          <xdr:row>53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55</xdr:row>
          <xdr:rowOff>0</xdr:rowOff>
        </xdr:from>
        <xdr:to>
          <xdr:col>1</xdr:col>
          <xdr:colOff>0</xdr:colOff>
          <xdr:row>56</xdr:row>
          <xdr:rowOff>15240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56</xdr:row>
          <xdr:rowOff>15240</xdr:rowOff>
        </xdr:from>
        <xdr:to>
          <xdr:col>1</xdr:col>
          <xdr:colOff>0</xdr:colOff>
          <xdr:row>57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59</xdr:row>
          <xdr:rowOff>0</xdr:rowOff>
        </xdr:from>
        <xdr:to>
          <xdr:col>1</xdr:col>
          <xdr:colOff>0</xdr:colOff>
          <xdr:row>60</xdr:row>
          <xdr:rowOff>15240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60</xdr:row>
          <xdr:rowOff>15240</xdr:rowOff>
        </xdr:from>
        <xdr:to>
          <xdr:col>1</xdr:col>
          <xdr:colOff>0</xdr:colOff>
          <xdr:row>61</xdr:row>
          <xdr:rowOff>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63</xdr:row>
          <xdr:rowOff>0</xdr:rowOff>
        </xdr:from>
        <xdr:to>
          <xdr:col>1</xdr:col>
          <xdr:colOff>0</xdr:colOff>
          <xdr:row>64</xdr:row>
          <xdr:rowOff>15240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64</xdr:row>
          <xdr:rowOff>15240</xdr:rowOff>
        </xdr:from>
        <xdr:to>
          <xdr:col>1</xdr:col>
          <xdr:colOff>0</xdr:colOff>
          <xdr:row>65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74</xdr:row>
          <xdr:rowOff>0</xdr:rowOff>
        </xdr:from>
        <xdr:to>
          <xdr:col>1</xdr:col>
          <xdr:colOff>0</xdr:colOff>
          <xdr:row>75</xdr:row>
          <xdr:rowOff>15240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75</xdr:row>
          <xdr:rowOff>15240</xdr:rowOff>
        </xdr:from>
        <xdr:to>
          <xdr:col>1</xdr:col>
          <xdr:colOff>0</xdr:colOff>
          <xdr:row>76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78</xdr:row>
          <xdr:rowOff>0</xdr:rowOff>
        </xdr:from>
        <xdr:to>
          <xdr:col>1</xdr:col>
          <xdr:colOff>0</xdr:colOff>
          <xdr:row>79</xdr:row>
          <xdr:rowOff>15240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79</xdr:row>
          <xdr:rowOff>15240</xdr:rowOff>
        </xdr:from>
        <xdr:to>
          <xdr:col>1</xdr:col>
          <xdr:colOff>0</xdr:colOff>
          <xdr:row>80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82</xdr:row>
          <xdr:rowOff>0</xdr:rowOff>
        </xdr:from>
        <xdr:to>
          <xdr:col>1</xdr:col>
          <xdr:colOff>0</xdr:colOff>
          <xdr:row>83</xdr:row>
          <xdr:rowOff>15240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83</xdr:row>
          <xdr:rowOff>15240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86</xdr:row>
          <xdr:rowOff>0</xdr:rowOff>
        </xdr:from>
        <xdr:to>
          <xdr:col>1</xdr:col>
          <xdr:colOff>0</xdr:colOff>
          <xdr:row>87</xdr:row>
          <xdr:rowOff>15240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90</xdr:row>
          <xdr:rowOff>0</xdr:rowOff>
        </xdr:from>
        <xdr:to>
          <xdr:col>1</xdr:col>
          <xdr:colOff>0</xdr:colOff>
          <xdr:row>91</xdr:row>
          <xdr:rowOff>15240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94</xdr:row>
          <xdr:rowOff>0</xdr:rowOff>
        </xdr:from>
        <xdr:to>
          <xdr:col>1</xdr:col>
          <xdr:colOff>0</xdr:colOff>
          <xdr:row>95</xdr:row>
          <xdr:rowOff>15240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98</xdr:row>
          <xdr:rowOff>0</xdr:rowOff>
        </xdr:from>
        <xdr:to>
          <xdr:col>1</xdr:col>
          <xdr:colOff>0</xdr:colOff>
          <xdr:row>99</xdr:row>
          <xdr:rowOff>15240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102</xdr:row>
          <xdr:rowOff>0</xdr:rowOff>
        </xdr:from>
        <xdr:to>
          <xdr:col>1</xdr:col>
          <xdr:colOff>0</xdr:colOff>
          <xdr:row>103</xdr:row>
          <xdr:rowOff>15240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106</xdr:row>
          <xdr:rowOff>0</xdr:rowOff>
        </xdr:from>
        <xdr:to>
          <xdr:col>1</xdr:col>
          <xdr:colOff>0</xdr:colOff>
          <xdr:row>107</xdr:row>
          <xdr:rowOff>15240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110</xdr:row>
          <xdr:rowOff>0</xdr:rowOff>
        </xdr:from>
        <xdr:to>
          <xdr:col>1</xdr:col>
          <xdr:colOff>0</xdr:colOff>
          <xdr:row>111</xdr:row>
          <xdr:rowOff>15240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114</xdr:row>
          <xdr:rowOff>0</xdr:rowOff>
        </xdr:from>
        <xdr:to>
          <xdr:col>1</xdr:col>
          <xdr:colOff>0</xdr:colOff>
          <xdr:row>115</xdr:row>
          <xdr:rowOff>15240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91</xdr:row>
          <xdr:rowOff>15240</xdr:rowOff>
        </xdr:from>
        <xdr:to>
          <xdr:col>1</xdr:col>
          <xdr:colOff>0</xdr:colOff>
          <xdr:row>92</xdr:row>
          <xdr:rowOff>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87</xdr:row>
          <xdr:rowOff>15240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95</xdr:row>
          <xdr:rowOff>15240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99</xdr:row>
          <xdr:rowOff>15240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103</xdr:row>
          <xdr:rowOff>15240</xdr:rowOff>
        </xdr:from>
        <xdr:to>
          <xdr:col>1</xdr:col>
          <xdr:colOff>0</xdr:colOff>
          <xdr:row>104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107</xdr:row>
          <xdr:rowOff>15240</xdr:rowOff>
        </xdr:from>
        <xdr:to>
          <xdr:col>1</xdr:col>
          <xdr:colOff>0</xdr:colOff>
          <xdr:row>108</xdr:row>
          <xdr:rowOff>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111</xdr:row>
          <xdr:rowOff>15240</xdr:rowOff>
        </xdr:from>
        <xdr:to>
          <xdr:col>1</xdr:col>
          <xdr:colOff>0</xdr:colOff>
          <xdr:row>112</xdr:row>
          <xdr:rowOff>0</xdr:rowOff>
        </xdr:to>
        <xdr:sp macro="" textlink="">
          <xdr:nvSpPr>
            <xdr:cNvPr id="2096" name="Drop Dow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115</xdr:row>
          <xdr:rowOff>15240</xdr:rowOff>
        </xdr:from>
        <xdr:to>
          <xdr:col>1</xdr:col>
          <xdr:colOff>0</xdr:colOff>
          <xdr:row>116</xdr:row>
          <xdr:rowOff>0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63500</xdr:colOff>
      <xdr:row>117</xdr:row>
      <xdr:rowOff>57150</xdr:rowOff>
    </xdr:from>
    <xdr:ext cx="687070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F362F-BAA6-A897-C8BF-5B04E0E81138}"/>
            </a:ext>
          </a:extLst>
        </xdr:cNvPr>
        <xdr:cNvSpPr txBox="1"/>
      </xdr:nvSpPr>
      <xdr:spPr>
        <a:xfrm>
          <a:off x="63500" y="24720550"/>
          <a:ext cx="6870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For Question #6 it was also acceptable to state and prove one claim</a:t>
          </a:r>
          <a:r>
            <a:rPr lang="en-US" sz="1100" kern="1200" baseline="0"/>
            <a:t> concerning all of the non-accepting states, as long as your proof was readable, complete, and correct: You did not need to state and prove all these similar claims, separately.</a:t>
          </a:r>
          <a:endParaRPr 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E9A-E9DF-C146-9C4A-68F048E7F79B}">
  <dimension ref="A1:D15"/>
  <sheetViews>
    <sheetView tabSelected="1" topLeftCell="A3" zoomScale="150" zoomScaleNormal="150" workbookViewId="0">
      <selection activeCell="B10" sqref="B10"/>
    </sheetView>
  </sheetViews>
  <sheetFormatPr defaultColWidth="10.69921875" defaultRowHeight="15.6"/>
  <cols>
    <col min="1" max="1" width="12.796875" customWidth="1"/>
    <col min="2" max="2" width="75.69921875" customWidth="1"/>
    <col min="4" max="5" width="0" hidden="1" customWidth="1"/>
  </cols>
  <sheetData>
    <row r="1" spans="1:4" ht="25.05" customHeight="1">
      <c r="A1" s="6" t="s">
        <v>0</v>
      </c>
      <c r="B1" s="7"/>
      <c r="C1" s="7"/>
    </row>
    <row r="3" spans="1:4">
      <c r="A3" t="s">
        <v>1</v>
      </c>
      <c r="B3">
        <v>2</v>
      </c>
    </row>
    <row r="4" spans="1:4">
      <c r="A4" t="s">
        <v>2</v>
      </c>
      <c r="B4" t="s">
        <v>78</v>
      </c>
    </row>
    <row r="6" spans="1:4">
      <c r="A6" t="s">
        <v>3</v>
      </c>
      <c r="B6" s="1">
        <v>0</v>
      </c>
      <c r="C6" t="s">
        <v>4</v>
      </c>
    </row>
    <row r="7" spans="1:4">
      <c r="A7" t="s">
        <v>69</v>
      </c>
      <c r="B7" s="4">
        <v>10</v>
      </c>
      <c r="C7" t="s">
        <v>70</v>
      </c>
      <c r="D7">
        <f>Sheet2!G124</f>
        <v>0</v>
      </c>
    </row>
    <row r="9" spans="1:4">
      <c r="A9" t="s">
        <v>71</v>
      </c>
      <c r="B9" s="4" t="str">
        <f>TEXT(D14, "0.0")</f>
        <v>0.0</v>
      </c>
      <c r="D9" t="s">
        <v>72</v>
      </c>
    </row>
    <row r="10" spans="1:4">
      <c r="D10" t="s">
        <v>73</v>
      </c>
    </row>
    <row r="11" spans="1:4">
      <c r="A11" s="3" t="s">
        <v>75</v>
      </c>
      <c r="B11" s="4">
        <v>10</v>
      </c>
      <c r="C11" t="s">
        <v>76</v>
      </c>
      <c r="D11" t="s">
        <v>74</v>
      </c>
    </row>
    <row r="13" spans="1:4">
      <c r="D13">
        <v>1</v>
      </c>
    </row>
    <row r="14" spans="1:4">
      <c r="D14">
        <f>IF(D13=1, 0, IF(D13=2, -1, -2.5))</f>
        <v>0</v>
      </c>
    </row>
    <row r="15" spans="1:4">
      <c r="D15" s="1">
        <f>B6+D7+D14</f>
        <v>0</v>
      </c>
    </row>
  </sheetData>
  <mergeCells count="1">
    <mergeCell ref="A1:C1"/>
  </mergeCells>
  <pageMargins left="0.7" right="0.7" top="0.75" bottom="0.75" header="0.3" footer="0.3"/>
  <pageSetup scale="8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3909060</xdr:colOff>
                    <xdr:row>9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FE1F-54E8-0743-AC2B-5928878465BA}">
  <dimension ref="A1:G124"/>
  <sheetViews>
    <sheetView topLeftCell="A84" zoomScale="200" zoomScaleNormal="200" workbookViewId="0">
      <selection activeCell="A114" sqref="A114"/>
    </sheetView>
  </sheetViews>
  <sheetFormatPr defaultColWidth="10.69921875" defaultRowHeight="15.6"/>
  <cols>
    <col min="1" max="1" width="58.296875" customWidth="1"/>
    <col min="5" max="5" width="10.796875" hidden="1" customWidth="1"/>
    <col min="6" max="6" width="26.69921875" hidden="1" customWidth="1"/>
    <col min="7" max="7" width="10.796875" hidden="1" customWidth="1"/>
    <col min="8" max="8" width="0" hidden="1" customWidth="1"/>
  </cols>
  <sheetData>
    <row r="1" spans="1:7" ht="27" customHeight="1">
      <c r="A1" s="6" t="s">
        <v>5</v>
      </c>
      <c r="B1" s="7"/>
      <c r="C1" s="7"/>
      <c r="D1" s="7"/>
    </row>
    <row r="2" spans="1:7">
      <c r="F2" t="s">
        <v>6</v>
      </c>
    </row>
    <row r="3" spans="1:7">
      <c r="A3" s="5" t="s">
        <v>8</v>
      </c>
      <c r="E3">
        <v>1</v>
      </c>
      <c r="F3" t="s">
        <v>7</v>
      </c>
    </row>
    <row r="6" spans="1:7">
      <c r="A6" t="s">
        <v>9</v>
      </c>
      <c r="E6" t="b">
        <v>0</v>
      </c>
    </row>
    <row r="7" spans="1:7">
      <c r="A7" t="s">
        <v>10</v>
      </c>
      <c r="E7" t="b">
        <v>0</v>
      </c>
    </row>
    <row r="8" spans="1:7">
      <c r="E8">
        <f>IF(E6=TRUE, IF(E7=TRUE, 1, 0), 0)</f>
        <v>0</v>
      </c>
    </row>
    <row r="9" spans="1:7">
      <c r="A9" s="5" t="s">
        <v>13</v>
      </c>
      <c r="F9" t="s">
        <v>11</v>
      </c>
    </row>
    <row r="10" spans="1:7" ht="21" customHeight="1">
      <c r="E10">
        <v>1</v>
      </c>
      <c r="F10" t="s">
        <v>12</v>
      </c>
      <c r="G10">
        <f>IF(E10=2, 8, 1)</f>
        <v>1</v>
      </c>
    </row>
    <row r="12" spans="1:7">
      <c r="A12" s="2" t="s">
        <v>14</v>
      </c>
      <c r="F12" t="s">
        <v>15</v>
      </c>
    </row>
    <row r="13" spans="1:7">
      <c r="E13">
        <v>5</v>
      </c>
      <c r="F13" t="s">
        <v>16</v>
      </c>
      <c r="G13">
        <f>IF(E13=1, 0, IF(E13=2, -1, IF(E13=3, -2, IF(E13=4, -3, -4))))</f>
        <v>-4</v>
      </c>
    </row>
    <row r="14" spans="1:7">
      <c r="F14" t="s">
        <v>17</v>
      </c>
    </row>
    <row r="15" spans="1:7">
      <c r="A15" s="2" t="s">
        <v>20</v>
      </c>
      <c r="F15" t="s">
        <v>18</v>
      </c>
    </row>
    <row r="16" spans="1:7">
      <c r="A16" t="s">
        <v>21</v>
      </c>
      <c r="E16" t="b">
        <v>0</v>
      </c>
      <c r="F16" t="s">
        <v>19</v>
      </c>
      <c r="G16">
        <f>IF(E16=FALSE, 0, -1)</f>
        <v>0</v>
      </c>
    </row>
    <row r="17" spans="1:7">
      <c r="A17" t="s">
        <v>22</v>
      </c>
      <c r="E17" t="b">
        <v>0</v>
      </c>
      <c r="G17">
        <f>IF(E17=FALSE, 0, -1)</f>
        <v>0</v>
      </c>
    </row>
    <row r="18" spans="1:7">
      <c r="A18" t="s">
        <v>23</v>
      </c>
      <c r="E18" t="b">
        <v>0</v>
      </c>
      <c r="G18">
        <f>IF(E18=FALSE, 0, -1)</f>
        <v>0</v>
      </c>
    </row>
    <row r="20" spans="1:7">
      <c r="A20" s="3" t="s">
        <v>24</v>
      </c>
      <c r="D20" s="4" t="str">
        <f>IF(E$8=1, CONCATENATE(TEXT(G20, "0.0"), "/8.0"), "")</f>
        <v/>
      </c>
      <c r="G20">
        <f>MAX(G10+G13+SUM(G16:G18), 0)</f>
        <v>0</v>
      </c>
    </row>
    <row r="22" spans="1:7" ht="70.05" customHeight="1"/>
    <row r="23" spans="1:7">
      <c r="A23" s="5" t="s">
        <v>25</v>
      </c>
      <c r="F23" t="s">
        <v>27</v>
      </c>
    </row>
    <row r="24" spans="1:7">
      <c r="F24" t="s">
        <v>28</v>
      </c>
    </row>
    <row r="25" spans="1:7">
      <c r="A25" s="2" t="s">
        <v>26</v>
      </c>
      <c r="F25" t="s">
        <v>29</v>
      </c>
    </row>
    <row r="26" spans="1:7">
      <c r="D26" s="4" t="str">
        <f>IF(E$8=1, CONCATENATE(TEXT(G26, "0.0"), "/1.0"), "")</f>
        <v/>
      </c>
      <c r="E26">
        <v>1</v>
      </c>
      <c r="G26">
        <f>IF(E26=3, 1, IF(E26=2, 0.5, 0))</f>
        <v>0</v>
      </c>
    </row>
    <row r="27" spans="1:7">
      <c r="D27" s="4" t="str">
        <f>IF(E$8=1, CONCATENATE(TEXT(G27, "0.0"), "/3.0"), "")</f>
        <v/>
      </c>
      <c r="E27">
        <v>1</v>
      </c>
      <c r="F27" t="s">
        <v>30</v>
      </c>
      <c r="G27">
        <f>IF(E27=4, 3, IF(E27=3, 2, IF(E27=2, 1, 0)))</f>
        <v>0</v>
      </c>
    </row>
    <row r="28" spans="1:7">
      <c r="F28" t="s">
        <v>31</v>
      </c>
    </row>
    <row r="29" spans="1:7">
      <c r="A29" s="2" t="s">
        <v>34</v>
      </c>
      <c r="F29" t="s">
        <v>32</v>
      </c>
    </row>
    <row r="30" spans="1:7">
      <c r="F30" t="s">
        <v>33</v>
      </c>
    </row>
    <row r="31" spans="1:7">
      <c r="D31" s="4" t="str">
        <f>IF(E$8=1, CONCATENATE(TEXT(G31, "0.0"), "/1.0"), "")</f>
        <v/>
      </c>
      <c r="E31">
        <v>1</v>
      </c>
      <c r="G31">
        <f>IF(E31=3, 1, IF(E31=2, 0.5, 0))</f>
        <v>0</v>
      </c>
    </row>
    <row r="32" spans="1:7">
      <c r="D32" s="4" t="str">
        <f>IF(E$8=1, CONCATENATE(TEXT(G32, "0.0"), "/5.0"), "")</f>
        <v/>
      </c>
      <c r="E32">
        <v>1</v>
      </c>
      <c r="G32">
        <f>IF(E32=4, 5, IF(E32=3, 4, IF(E32=2, 2, 0)))</f>
        <v>0</v>
      </c>
    </row>
    <row r="34" spans="1:7">
      <c r="A34" s="3" t="s">
        <v>35</v>
      </c>
      <c r="D34" s="4" t="str">
        <f>IF(E$8=1, CONCATENATE(TEXT(G34, "0.0"), "/10.0"), "")</f>
        <v/>
      </c>
      <c r="G34">
        <f>G26+G27+G31+G32</f>
        <v>0</v>
      </c>
    </row>
    <row r="37" spans="1:7">
      <c r="A37" s="5" t="s">
        <v>36</v>
      </c>
    </row>
    <row r="39" spans="1:7">
      <c r="A39" t="s">
        <v>37</v>
      </c>
      <c r="F39" t="s">
        <v>40</v>
      </c>
    </row>
    <row r="40" spans="1:7">
      <c r="F40" t="s">
        <v>41</v>
      </c>
    </row>
    <row r="41" spans="1:7">
      <c r="A41" s="2" t="s">
        <v>39</v>
      </c>
      <c r="E41" t="b">
        <v>1</v>
      </c>
      <c r="F41" t="s">
        <v>42</v>
      </c>
    </row>
    <row r="42" spans="1:7">
      <c r="F42" t="s">
        <v>43</v>
      </c>
    </row>
    <row r="43" spans="1:7">
      <c r="A43" t="s">
        <v>38</v>
      </c>
    </row>
    <row r="44" spans="1:7">
      <c r="D44" s="4" t="str">
        <f>IF(E$8=1, IF(E$41=TRUE, CONCATENATE(TEXT(G44, "0.0"), "/5.0"), ""), "")</f>
        <v/>
      </c>
      <c r="E44">
        <v>4</v>
      </c>
      <c r="F44" t="s">
        <v>44</v>
      </c>
      <c r="G44">
        <f>IF(E44=1, 5, IF(E44=2, 4, IF(E44=3, 2, 0)))</f>
        <v>0</v>
      </c>
    </row>
    <row r="45" spans="1:7">
      <c r="F45" t="s">
        <v>45</v>
      </c>
    </row>
    <row r="46" spans="1:7">
      <c r="A46" t="s">
        <v>47</v>
      </c>
      <c r="F46" t="s">
        <v>46</v>
      </c>
    </row>
    <row r="47" spans="1:7">
      <c r="D47" s="4" t="str">
        <f>IF(E$8=1,IF(E$41=FALSE,CONCATENATE(TEXT(G47,"0.0"),"/5.0"),""),"")</f>
        <v/>
      </c>
      <c r="E47">
        <v>3</v>
      </c>
      <c r="G47">
        <f>IF(E47=1, 5, IF(E47=2, 3, 0))</f>
        <v>0</v>
      </c>
    </row>
    <row r="48" spans="1:7">
      <c r="G48">
        <f>IF(E$41=TRUE, G44, G47)</f>
        <v>0</v>
      </c>
    </row>
    <row r="49" spans="1:7">
      <c r="A49" t="s">
        <v>48</v>
      </c>
    </row>
    <row r="51" spans="1:7">
      <c r="A51" t="s">
        <v>49</v>
      </c>
    </row>
    <row r="52" spans="1:7">
      <c r="E52">
        <v>1</v>
      </c>
      <c r="G52">
        <f>IF(E52=3, 1, IF(E52=2, 0.5, 0))</f>
        <v>0</v>
      </c>
    </row>
    <row r="53" spans="1:7">
      <c r="E53">
        <v>1</v>
      </c>
      <c r="G53">
        <f>IF(E53=4, 2, IF(E53=3, 1.5, IF(E53=2, 1, 0)))</f>
        <v>0</v>
      </c>
    </row>
    <row r="55" spans="1:7">
      <c r="A55" t="s">
        <v>50</v>
      </c>
    </row>
    <row r="56" spans="1:7">
      <c r="E56">
        <v>1</v>
      </c>
      <c r="G56">
        <f>IF(E56=3, 1, IF(E56=2, 0.5, 0))</f>
        <v>0</v>
      </c>
    </row>
    <row r="57" spans="1:7">
      <c r="E57">
        <v>1</v>
      </c>
      <c r="G57">
        <f>IF(E57=4, 2, IF(E57=3, 1.5, IF(E57=2, 1, 0)))</f>
        <v>0</v>
      </c>
    </row>
    <row r="59" spans="1:7">
      <c r="A59" t="s">
        <v>51</v>
      </c>
    </row>
    <row r="60" spans="1:7">
      <c r="E60">
        <v>1</v>
      </c>
      <c r="G60">
        <f>IF(E60=3, 1, IF(E60=2, 0.5, 0))</f>
        <v>0</v>
      </c>
    </row>
    <row r="61" spans="1:7">
      <c r="E61">
        <v>1</v>
      </c>
      <c r="G61">
        <f>IF(E61=4, 2, IF(E61=3, 1.5, IF(E61=2, 1, 0)))</f>
        <v>0</v>
      </c>
    </row>
    <row r="63" spans="1:7">
      <c r="A63" t="s">
        <v>52</v>
      </c>
    </row>
    <row r="64" spans="1:7">
      <c r="E64">
        <v>1</v>
      </c>
      <c r="G64">
        <f>IF(E64=3, 1, IF(E64=2, 0.5, 0))</f>
        <v>0</v>
      </c>
    </row>
    <row r="65" spans="1:7">
      <c r="E65">
        <v>1</v>
      </c>
      <c r="G65">
        <f>IF(E65=4, 2, IF(E65=3, 1.5, IF(E65=2, 1, 0)))</f>
        <v>0</v>
      </c>
    </row>
    <row r="67" spans="1:7">
      <c r="A67" t="s">
        <v>53</v>
      </c>
      <c r="D67" s="4" t="str">
        <f>IF(E$8=1, CONCATENATE(TEXT(G67, "0.0"), "/12.0"), "")</f>
        <v/>
      </c>
      <c r="E67" s="4"/>
      <c r="G67">
        <f>G52+G53+G56+G57+G60+G61+G64+G65</f>
        <v>0</v>
      </c>
    </row>
    <row r="69" spans="1:7">
      <c r="A69" s="3" t="s">
        <v>54</v>
      </c>
      <c r="D69" s="4" t="str">
        <f>IF(E$8=1, CONCATENATE(TEXT(G69, "0.0"), "/17.0"), "0.0")</f>
        <v>0.0</v>
      </c>
      <c r="E69" s="4"/>
      <c r="G69">
        <f>G48+G67</f>
        <v>0</v>
      </c>
    </row>
    <row r="72" spans="1:7">
      <c r="A72" s="5" t="s">
        <v>65</v>
      </c>
    </row>
    <row r="74" spans="1:7">
      <c r="A74" t="s">
        <v>55</v>
      </c>
    </row>
    <row r="75" spans="1:7">
      <c r="E75">
        <v>1</v>
      </c>
      <c r="G75">
        <f>IF(E75=3, 1, IF(E75=2, 0.5, 0))</f>
        <v>0</v>
      </c>
    </row>
    <row r="76" spans="1:7">
      <c r="E76">
        <v>1</v>
      </c>
      <c r="G76">
        <f>IF(E76=4, 2, IF(E76=3, 1.5, IF(E76=2, 1, 0)))</f>
        <v>0</v>
      </c>
    </row>
    <row r="78" spans="1:7">
      <c r="A78" t="s">
        <v>56</v>
      </c>
    </row>
    <row r="79" spans="1:7">
      <c r="E79">
        <v>1</v>
      </c>
      <c r="G79">
        <f>IF(E79=3, 0.5, IF(E79=2, 0.25, 0))</f>
        <v>0</v>
      </c>
    </row>
    <row r="80" spans="1:7">
      <c r="E80">
        <v>1</v>
      </c>
      <c r="G80">
        <f>IF(E80=4, 1, IF(E80=3, 0.5, IF(E80=2, 0.25, 0)))</f>
        <v>0</v>
      </c>
    </row>
    <row r="82" spans="1:7">
      <c r="A82" t="s">
        <v>57</v>
      </c>
    </row>
    <row r="83" spans="1:7">
      <c r="E83">
        <v>1</v>
      </c>
      <c r="G83">
        <f>IF(E83=3, 0.5, IF(E83=2, 0.25, 0))</f>
        <v>0</v>
      </c>
    </row>
    <row r="84" spans="1:7">
      <c r="E84">
        <v>1</v>
      </c>
      <c r="G84">
        <f>IF(E84=4, 1, IF(E84=3, 0.5, IF(E84=2, 0.25, 0)))</f>
        <v>0</v>
      </c>
    </row>
    <row r="86" spans="1:7">
      <c r="A86" t="s">
        <v>58</v>
      </c>
    </row>
    <row r="87" spans="1:7">
      <c r="E87">
        <v>1</v>
      </c>
      <c r="G87">
        <f>IF(E87=3, 0.5, IF(E87=2, 0.25, 0))</f>
        <v>0</v>
      </c>
    </row>
    <row r="88" spans="1:7">
      <c r="E88">
        <v>1</v>
      </c>
      <c r="G88">
        <f>IF(E88=4, 1, IF(E88=3, 0.5, IF(E88=2, 0.25, 0)))</f>
        <v>0</v>
      </c>
    </row>
    <row r="90" spans="1:7">
      <c r="A90" t="s">
        <v>59</v>
      </c>
    </row>
    <row r="91" spans="1:7">
      <c r="E91">
        <v>1</v>
      </c>
      <c r="G91">
        <f>IF(E91=3, 0.5, IF(E91=2, 0.25, 0))</f>
        <v>0</v>
      </c>
    </row>
    <row r="92" spans="1:7">
      <c r="E92">
        <v>1</v>
      </c>
      <c r="G92">
        <f>IF(E92=4, 1, IF(E92=3, 0.5, IF(E92=2, 0.25, 0)))</f>
        <v>0</v>
      </c>
    </row>
    <row r="94" spans="1:7">
      <c r="A94" t="s">
        <v>60</v>
      </c>
    </row>
    <row r="95" spans="1:7">
      <c r="E95">
        <v>1</v>
      </c>
      <c r="G95">
        <f>IF(E95=3, 0.5, IF(E95=2, 0.25, 0))</f>
        <v>0</v>
      </c>
    </row>
    <row r="96" spans="1:7">
      <c r="E96">
        <v>1</v>
      </c>
      <c r="G96">
        <f>IF(E96=4, 1, IF(E96=3, 0.5, IF(E96=2, 0.25, 0)))</f>
        <v>0</v>
      </c>
    </row>
    <row r="98" spans="1:7">
      <c r="A98" t="s">
        <v>62</v>
      </c>
    </row>
    <row r="99" spans="1:7">
      <c r="E99">
        <v>1</v>
      </c>
      <c r="G99">
        <f>IF(E99=3, 0.5, IF(E99=2, 0.25, 0))</f>
        <v>0</v>
      </c>
    </row>
    <row r="100" spans="1:7">
      <c r="E100">
        <v>1</v>
      </c>
      <c r="G100">
        <f>IF(E100=4, 1, IF(E100=3, 0.5, IF(E100=2, 0.25, 0)))</f>
        <v>0</v>
      </c>
    </row>
    <row r="102" spans="1:7">
      <c r="A102" t="s">
        <v>61</v>
      </c>
    </row>
    <row r="103" spans="1:7">
      <c r="E103">
        <v>1</v>
      </c>
      <c r="G103">
        <f>IF(E103=3, 0.5, IF(E103=2, 0.25, 0))</f>
        <v>0</v>
      </c>
    </row>
    <row r="104" spans="1:7">
      <c r="E104">
        <v>1</v>
      </c>
      <c r="G104">
        <f>IF(E104=4, 1, IF(E104=3, 0.5, IF(E104=2, 0.25, 0)))</f>
        <v>0</v>
      </c>
    </row>
    <row r="106" spans="1:7">
      <c r="A106" t="s">
        <v>63</v>
      </c>
    </row>
    <row r="107" spans="1:7">
      <c r="E107">
        <v>1</v>
      </c>
      <c r="G107">
        <f>IF(E107=3, 0.5, IF(E107=2, 0.25, 0))</f>
        <v>0</v>
      </c>
    </row>
    <row r="108" spans="1:7">
      <c r="E108">
        <v>1</v>
      </c>
      <c r="G108">
        <f>IF(E108=4, 1, IF(E108=3, 0.5, IF(E108=2, 0.25, 0)))</f>
        <v>0</v>
      </c>
    </row>
    <row r="110" spans="1:7">
      <c r="A110" t="s">
        <v>64</v>
      </c>
    </row>
    <row r="111" spans="1:7">
      <c r="E111">
        <v>1</v>
      </c>
      <c r="G111">
        <f>IF(E111=3, 0.5, IF(E111=2, 0.25, 0))</f>
        <v>0</v>
      </c>
    </row>
    <row r="112" spans="1:7">
      <c r="E112">
        <v>1</v>
      </c>
      <c r="G112">
        <f>IF(E112=4, 1, IF(E112=3, 0.5, IF(E112=2, 0.25, 0)))</f>
        <v>0</v>
      </c>
    </row>
    <row r="114" spans="1:7">
      <c r="A114" t="s">
        <v>77</v>
      </c>
    </row>
    <row r="115" spans="1:7">
      <c r="E115">
        <v>1</v>
      </c>
      <c r="G115">
        <f>IF(E115=3, 0.5, IF(E115=2, 0.25, 0))</f>
        <v>0</v>
      </c>
    </row>
    <row r="116" spans="1:7">
      <c r="E116">
        <v>1</v>
      </c>
      <c r="G116">
        <f>IF(E116=4, 1, IF(E116=3, 0.5, IF(E116=2, 0.25, 0)))</f>
        <v>0</v>
      </c>
    </row>
    <row r="118" spans="1:7" ht="58.95" customHeight="1"/>
    <row r="119" spans="1:7">
      <c r="A119" s="3" t="s">
        <v>66</v>
      </c>
      <c r="D119" s="4" t="str">
        <f>IF(E$8=1, CONCATENATE(TEXT(G119, "0.0"), "/17.0"), "")</f>
        <v/>
      </c>
      <c r="G119">
        <f>G75+G76+G79+G80+G83+G84+G87+G88+G91+G92+G95+G96+G99+G100+G103+G104+G107+G108+G111+G112+G115+G117</f>
        <v>0</v>
      </c>
    </row>
    <row r="121" spans="1:7">
      <c r="A121" s="3" t="s">
        <v>67</v>
      </c>
      <c r="D121" s="4" t="str">
        <f>CONCATENATE(TEXT(G123, "0.0"), "/50.0")</f>
        <v>0.0/50.0</v>
      </c>
      <c r="G121">
        <f>MIN(G20+G34+G69+G119, 50)</f>
        <v>0</v>
      </c>
    </row>
    <row r="122" spans="1:7">
      <c r="G122">
        <f>IF(G20&lt;5,MIN(G121,30),G121)</f>
        <v>0</v>
      </c>
    </row>
    <row r="123" spans="1:7">
      <c r="A123" s="3" t="s">
        <v>68</v>
      </c>
      <c r="D123" s="4" t="str">
        <f>CONCATENATE(TEXT(G124, "0.0"), "/10.0")</f>
        <v>0.0/10.0</v>
      </c>
      <c r="G123">
        <f>IF(E$8=1, G122, 0)</f>
        <v>0</v>
      </c>
    </row>
    <row r="124" spans="1:7">
      <c r="G124">
        <f>CEILING(G123/5, 0.5)</f>
        <v>0</v>
      </c>
    </row>
  </sheetData>
  <mergeCells count="1">
    <mergeCell ref="A1:D1"/>
  </mergeCells>
  <pageMargins left="0.7" right="0.7" top="0.75" bottom="0.75" header="0.3" footer="0.3"/>
  <pageSetup scale="9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0</xdr:col>
                    <xdr:colOff>1470660</xdr:colOff>
                    <xdr:row>3</xdr:row>
                    <xdr:rowOff>0</xdr:rowOff>
                  </from>
                  <to>
                    <xdr:col>1</xdr:col>
                    <xdr:colOff>38100</xdr:colOff>
                    <xdr:row>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4175760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4175760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0</xdr:col>
                    <xdr:colOff>1432560</xdr:colOff>
                    <xdr:row>9</xdr:row>
                    <xdr:rowOff>22860</xdr:rowOff>
                  </from>
                  <to>
                    <xdr:col>0</xdr:col>
                    <xdr:colOff>4442460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0</xdr:col>
                    <xdr:colOff>1432560</xdr:colOff>
                    <xdr:row>12</xdr:row>
                    <xdr:rowOff>0</xdr:rowOff>
                  </from>
                  <to>
                    <xdr:col>0</xdr:col>
                    <xdr:colOff>4442460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4175760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4175760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4175760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190500</xdr:rowOff>
                  </from>
                  <to>
                    <xdr:col>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0</xdr:col>
                    <xdr:colOff>1104900</xdr:colOff>
                    <xdr:row>26</xdr:row>
                    <xdr:rowOff>15240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190500</xdr:rowOff>
                  </from>
                  <to>
                    <xdr:col>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15240</xdr:rowOff>
                  </from>
                  <to>
                    <xdr:col>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4175760</xdr:colOff>
                    <xdr:row>40</xdr:row>
                    <xdr:rowOff>0</xdr:rowOff>
                  </from>
                  <to>
                    <xdr:col>1</xdr:col>
                    <xdr:colOff>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Drop Down 17">
              <controlPr defaultSize="0" autoLine="0" autoPict="0">
                <anchor moveWithCells="1">
                  <from>
                    <xdr:col>0</xdr:col>
                    <xdr:colOff>1104900</xdr:colOff>
                    <xdr:row>43</xdr:row>
                    <xdr:rowOff>15240</xdr:rowOff>
                  </from>
                  <to>
                    <xdr:col>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Drop Down 18">
              <controlPr defaultSize="0" autoLine="0" autoPict="0">
                <anchor moveWithCells="1">
                  <from>
                    <xdr:col>0</xdr:col>
                    <xdr:colOff>1104900</xdr:colOff>
                    <xdr:row>46</xdr:row>
                    <xdr:rowOff>15240</xdr:rowOff>
                  </from>
                  <to>
                    <xdr:col>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Drop Down 20">
              <controlPr defaultSize="0" autoLine="0" autoPict="0">
                <anchor moveWithCells="1">
                  <from>
                    <xdr:col>0</xdr:col>
                    <xdr:colOff>1089660</xdr:colOff>
                    <xdr:row>50</xdr:row>
                    <xdr:rowOff>190500</xdr:rowOff>
                  </from>
                  <to>
                    <xdr:col>0</xdr:col>
                    <xdr:colOff>4434840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Drop Down 21">
              <controlPr defaultSize="0" autoLine="0" autoPict="0">
                <anchor moveWithCells="1">
                  <from>
                    <xdr:col>0</xdr:col>
                    <xdr:colOff>1104900</xdr:colOff>
                    <xdr:row>52</xdr:row>
                    <xdr:rowOff>15240</xdr:rowOff>
                  </from>
                  <to>
                    <xdr:col>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Drop Down 22">
              <controlPr defaultSize="0" autoLine="0" autoPict="0">
                <anchor moveWithCells="1">
                  <from>
                    <xdr:col>0</xdr:col>
                    <xdr:colOff>1104900</xdr:colOff>
                    <xdr:row>55</xdr:row>
                    <xdr:rowOff>0</xdr:rowOff>
                  </from>
                  <to>
                    <xdr:col>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Drop Down 23">
              <controlPr defaultSize="0" autoLine="0" autoPict="0">
                <anchor moveWithCells="1">
                  <from>
                    <xdr:col>0</xdr:col>
                    <xdr:colOff>1104900</xdr:colOff>
                    <xdr:row>56</xdr:row>
                    <xdr:rowOff>15240</xdr:rowOff>
                  </from>
                  <to>
                    <xdr:col>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Drop Down 24">
              <controlPr defaultSize="0" autoLine="0" autoPict="0">
                <anchor moveWithCells="1">
                  <from>
                    <xdr:col>0</xdr:col>
                    <xdr:colOff>1104900</xdr:colOff>
                    <xdr:row>59</xdr:row>
                    <xdr:rowOff>0</xdr:rowOff>
                  </from>
                  <to>
                    <xdr:col>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Drop Down 25">
              <controlPr defaultSize="0" autoLine="0" autoPict="0">
                <anchor moveWithCells="1">
                  <from>
                    <xdr:col>0</xdr:col>
                    <xdr:colOff>1104900</xdr:colOff>
                    <xdr:row>60</xdr:row>
                    <xdr:rowOff>15240</xdr:rowOff>
                  </from>
                  <to>
                    <xdr:col>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Drop Down 26">
              <controlPr defaultSize="0" autoLine="0" autoPict="0">
                <anchor moveWithCells="1">
                  <from>
                    <xdr:col>0</xdr:col>
                    <xdr:colOff>1104900</xdr:colOff>
                    <xdr:row>63</xdr:row>
                    <xdr:rowOff>0</xdr:rowOff>
                  </from>
                  <to>
                    <xdr:col>1</xdr:col>
                    <xdr:colOff>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Drop Down 27">
              <controlPr defaultSize="0" autoLine="0" autoPict="0">
                <anchor moveWithCells="1">
                  <from>
                    <xdr:col>0</xdr:col>
                    <xdr:colOff>1104900</xdr:colOff>
                    <xdr:row>64</xdr:row>
                    <xdr:rowOff>15240</xdr:rowOff>
                  </from>
                  <to>
                    <xdr:col>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Drop Down 28">
              <controlPr defaultSize="0" autoLine="0" autoPict="0">
                <anchor moveWithCells="1">
                  <from>
                    <xdr:col>0</xdr:col>
                    <xdr:colOff>1104900</xdr:colOff>
                    <xdr:row>74</xdr:row>
                    <xdr:rowOff>0</xdr:rowOff>
                  </from>
                  <to>
                    <xdr:col>1</xdr:col>
                    <xdr:colOff>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Drop Down 29">
              <controlPr defaultSize="0" autoLine="0" autoPict="0">
                <anchor moveWithCells="1">
                  <from>
                    <xdr:col>0</xdr:col>
                    <xdr:colOff>1104900</xdr:colOff>
                    <xdr:row>75</xdr:row>
                    <xdr:rowOff>15240</xdr:rowOff>
                  </from>
                  <to>
                    <xdr:col>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Drop Down 30">
              <controlPr defaultSize="0" autoLine="0" autoPict="0">
                <anchor moveWithCells="1">
                  <from>
                    <xdr:col>0</xdr:col>
                    <xdr:colOff>1104900</xdr:colOff>
                    <xdr:row>78</xdr:row>
                    <xdr:rowOff>0</xdr:rowOff>
                  </from>
                  <to>
                    <xdr:col>1</xdr:col>
                    <xdr:colOff>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Drop Down 31">
              <controlPr defaultSize="0" autoLine="0" autoPict="0">
                <anchor moveWithCells="1">
                  <from>
                    <xdr:col>0</xdr:col>
                    <xdr:colOff>1104900</xdr:colOff>
                    <xdr:row>79</xdr:row>
                    <xdr:rowOff>15240</xdr:rowOff>
                  </from>
                  <to>
                    <xdr:col>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Drop Down 32">
              <controlPr defaultSize="0" autoLine="0" autoPict="0">
                <anchor moveWithCells="1">
                  <from>
                    <xdr:col>0</xdr:col>
                    <xdr:colOff>1104900</xdr:colOff>
                    <xdr:row>82</xdr:row>
                    <xdr:rowOff>0</xdr:rowOff>
                  </from>
                  <to>
                    <xdr:col>1</xdr:col>
                    <xdr:colOff>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Drop Down 33">
              <controlPr defaultSize="0" autoLine="0" autoPict="0">
                <anchor moveWithCells="1">
                  <from>
                    <xdr:col>0</xdr:col>
                    <xdr:colOff>1104900</xdr:colOff>
                    <xdr:row>83</xdr:row>
                    <xdr:rowOff>15240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Drop Down 34">
              <controlPr defaultSize="0" autoLine="0" autoPict="0">
                <anchor moveWithCells="1">
                  <from>
                    <xdr:col>0</xdr:col>
                    <xdr:colOff>1104900</xdr:colOff>
                    <xdr:row>86</xdr:row>
                    <xdr:rowOff>0</xdr:rowOff>
                  </from>
                  <to>
                    <xdr:col>1</xdr:col>
                    <xdr:colOff>0</xdr:colOff>
                    <xdr:row>87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Drop Down 35">
              <controlPr defaultSize="0" autoLine="0" autoPict="0">
                <anchor moveWithCells="1">
                  <from>
                    <xdr:col>0</xdr:col>
                    <xdr:colOff>1104900</xdr:colOff>
                    <xdr:row>90</xdr:row>
                    <xdr:rowOff>0</xdr:rowOff>
                  </from>
                  <to>
                    <xdr:col>1</xdr:col>
                    <xdr:colOff>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Drop Down 36">
              <controlPr defaultSize="0" autoLine="0" autoPict="0">
                <anchor moveWithCells="1">
                  <from>
                    <xdr:col>0</xdr:col>
                    <xdr:colOff>1104900</xdr:colOff>
                    <xdr:row>94</xdr:row>
                    <xdr:rowOff>0</xdr:rowOff>
                  </from>
                  <to>
                    <xdr:col>1</xdr:col>
                    <xdr:colOff>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Drop Down 37">
              <controlPr defaultSize="0" autoLine="0" autoPict="0">
                <anchor moveWithCells="1">
                  <from>
                    <xdr:col>0</xdr:col>
                    <xdr:colOff>1104900</xdr:colOff>
                    <xdr:row>98</xdr:row>
                    <xdr:rowOff>0</xdr:rowOff>
                  </from>
                  <to>
                    <xdr:col>1</xdr:col>
                    <xdr:colOff>0</xdr:colOff>
                    <xdr:row>99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Drop Down 38">
              <controlPr defaultSize="0" autoLine="0" autoPict="0">
                <anchor moveWithCells="1">
                  <from>
                    <xdr:col>0</xdr:col>
                    <xdr:colOff>1104900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Drop Down 39">
              <controlPr defaultSize="0" autoLine="0" autoPict="0">
                <anchor moveWithCells="1">
                  <from>
                    <xdr:col>0</xdr:col>
                    <xdr:colOff>1104900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Drop Down 40">
              <controlPr defaultSize="0" autoLine="0" autoPict="0">
                <anchor moveWithCells="1">
                  <from>
                    <xdr:col>0</xdr:col>
                    <xdr:colOff>1104900</xdr:colOff>
                    <xdr:row>110</xdr:row>
                    <xdr:rowOff>0</xdr:rowOff>
                  </from>
                  <to>
                    <xdr:col>1</xdr:col>
                    <xdr:colOff>0</xdr:colOff>
                    <xdr:row>111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Drop Down 41">
              <controlPr defaultSize="0" autoLine="0" autoPict="0">
                <anchor moveWithCells="1">
                  <from>
                    <xdr:col>0</xdr:col>
                    <xdr:colOff>1104900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Drop Down 42">
              <controlPr defaultSize="0" autoLine="0" autoPict="0">
                <anchor moveWithCells="1">
                  <from>
                    <xdr:col>0</xdr:col>
                    <xdr:colOff>1104900</xdr:colOff>
                    <xdr:row>91</xdr:row>
                    <xdr:rowOff>15240</xdr:rowOff>
                  </from>
                  <to>
                    <xdr:col>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Drop Down 43">
              <controlPr defaultSize="0" autoLine="0" autoPict="0">
                <anchor moveWithCells="1">
                  <from>
                    <xdr:col>0</xdr:col>
                    <xdr:colOff>1104900</xdr:colOff>
                    <xdr:row>87</xdr:row>
                    <xdr:rowOff>15240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Drop Down 44">
              <controlPr defaultSize="0" autoLine="0" autoPict="0">
                <anchor moveWithCells="1">
                  <from>
                    <xdr:col>0</xdr:col>
                    <xdr:colOff>1104900</xdr:colOff>
                    <xdr:row>95</xdr:row>
                    <xdr:rowOff>15240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Drop Down 45">
              <controlPr defaultSize="0" autoLine="0" autoPict="0">
                <anchor moveWithCells="1">
                  <from>
                    <xdr:col>0</xdr:col>
                    <xdr:colOff>1104900</xdr:colOff>
                    <xdr:row>99</xdr:row>
                    <xdr:rowOff>15240</xdr:rowOff>
                  </from>
                  <to>
                    <xdr:col>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Drop Down 46">
              <controlPr defaultSize="0" autoLine="0" autoPict="0">
                <anchor moveWithCells="1">
                  <from>
                    <xdr:col>0</xdr:col>
                    <xdr:colOff>1104900</xdr:colOff>
                    <xdr:row>103</xdr:row>
                    <xdr:rowOff>15240</xdr:rowOff>
                  </from>
                  <to>
                    <xdr:col>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Drop Down 47">
              <controlPr defaultSize="0" autoLine="0" autoPict="0">
                <anchor moveWithCells="1">
                  <from>
                    <xdr:col>0</xdr:col>
                    <xdr:colOff>1104900</xdr:colOff>
                    <xdr:row>107</xdr:row>
                    <xdr:rowOff>15240</xdr:rowOff>
                  </from>
                  <to>
                    <xdr:col>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6" name="Drop Down 48">
              <controlPr defaultSize="0" autoLine="0" autoPict="0">
                <anchor moveWithCells="1">
                  <from>
                    <xdr:col>0</xdr:col>
                    <xdr:colOff>1104900</xdr:colOff>
                    <xdr:row>111</xdr:row>
                    <xdr:rowOff>15240</xdr:rowOff>
                  </from>
                  <to>
                    <xdr:col>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7" name="Drop Down 49">
              <controlPr defaultSize="0" autoLine="0" autoPict="0">
                <anchor moveWithCells="1">
                  <from>
                    <xdr:col>0</xdr:col>
                    <xdr:colOff>1104900</xdr:colOff>
                    <xdr:row>115</xdr:row>
                    <xdr:rowOff>15240</xdr:rowOff>
                  </from>
                  <to>
                    <xdr:col>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Michael Eberly</dc:creator>
  <cp:lastModifiedBy>Dane BELIVEAU</cp:lastModifiedBy>
  <dcterms:created xsi:type="dcterms:W3CDTF">2024-10-16T01:17:31Z</dcterms:created>
  <dcterms:modified xsi:type="dcterms:W3CDTF">2025-06-03T22:06:52Z</dcterms:modified>
</cp:coreProperties>
</file>