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MaterialeTesi-VIS\thesis\"/>
    </mc:Choice>
  </mc:AlternateContent>
  <xr:revisionPtr revIDLastSave="0" documentId="13_ncr:1_{7F47CB8C-0577-4C0D-8CB8-90FC0B4907EE}" xr6:coauthVersionLast="47" xr6:coauthVersionMax="47" xr10:uidLastSave="{00000000-0000-0000-0000-000000000000}"/>
  <bookViews>
    <workbookView xWindow="-108" yWindow="-108" windowWidth="30936" windowHeight="16896" xr2:uid="{EC829D04-DB2E-4BA3-BEE6-03FF8C0B4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17" i="1"/>
  <c r="G18" i="1"/>
  <c r="G19" i="1"/>
  <c r="G20" i="1"/>
  <c r="G21" i="1"/>
  <c r="G22" i="1"/>
  <c r="G23" i="1"/>
  <c r="G24" i="1"/>
  <c r="G25" i="1"/>
  <c r="G17" i="1"/>
  <c r="F18" i="1"/>
  <c r="F19" i="1"/>
  <c r="F20" i="1"/>
  <c r="F21" i="1"/>
  <c r="F22" i="1"/>
  <c r="F23" i="1"/>
  <c r="F24" i="1"/>
  <c r="F25" i="1"/>
  <c r="F17" i="1"/>
  <c r="E25" i="1"/>
  <c r="E19" i="1"/>
  <c r="E20" i="1"/>
  <c r="E21" i="1"/>
  <c r="E22" i="1"/>
  <c r="E23" i="1"/>
  <c r="E24" i="1"/>
  <c r="E18" i="1"/>
  <c r="D25" i="1"/>
  <c r="D24" i="1"/>
  <c r="D23" i="1"/>
  <c r="D22" i="1"/>
  <c r="D21" i="1"/>
  <c r="D20" i="1"/>
  <c r="D19" i="1"/>
  <c r="D18" i="1"/>
  <c r="E17" i="1"/>
  <c r="D17" i="1"/>
  <c r="C25" i="1"/>
  <c r="C24" i="1"/>
  <c r="C23" i="1"/>
  <c r="C22" i="1"/>
  <c r="C21" i="1"/>
  <c r="C20" i="1"/>
  <c r="C19" i="1"/>
  <c r="C18" i="1"/>
  <c r="C17" i="1"/>
  <c r="V11" i="1"/>
  <c r="V10" i="1"/>
  <c r="V9" i="1"/>
  <c r="V8" i="1"/>
  <c r="V7" i="1"/>
  <c r="V6" i="1"/>
  <c r="V5" i="1"/>
  <c r="V4" i="1"/>
  <c r="V3" i="1"/>
  <c r="V2" i="1"/>
  <c r="U6" i="1"/>
  <c r="U10" i="1"/>
  <c r="U11" i="1"/>
  <c r="U9" i="1"/>
  <c r="U8" i="1"/>
  <c r="U7" i="1"/>
  <c r="U5" i="1"/>
  <c r="U4" i="1"/>
  <c r="U3" i="1"/>
  <c r="N11" i="1"/>
  <c r="O11" i="1"/>
  <c r="P11" i="1"/>
  <c r="Q11" i="1"/>
  <c r="R11" i="1"/>
  <c r="S11" i="1"/>
  <c r="T11" i="1"/>
  <c r="N10" i="1"/>
  <c r="O10" i="1"/>
  <c r="P10" i="1"/>
  <c r="Q10" i="1"/>
  <c r="R10" i="1"/>
  <c r="S10" i="1"/>
  <c r="T10" i="1"/>
  <c r="M10" i="1"/>
  <c r="N9" i="1"/>
  <c r="O9" i="1"/>
  <c r="P9" i="1"/>
  <c r="Q9" i="1"/>
  <c r="R9" i="1"/>
  <c r="S9" i="1"/>
  <c r="T9" i="1"/>
  <c r="N8" i="1"/>
  <c r="O8" i="1"/>
  <c r="P8" i="1"/>
  <c r="Q8" i="1"/>
  <c r="R8" i="1"/>
  <c r="S8" i="1"/>
  <c r="T8" i="1"/>
  <c r="N7" i="1"/>
  <c r="O7" i="1"/>
  <c r="P7" i="1"/>
  <c r="Q7" i="1"/>
  <c r="R7" i="1"/>
  <c r="S7" i="1"/>
  <c r="T7" i="1"/>
  <c r="M7" i="1"/>
  <c r="N6" i="1"/>
  <c r="O6" i="1"/>
  <c r="P6" i="1"/>
  <c r="Q6" i="1"/>
  <c r="R6" i="1"/>
  <c r="S6" i="1"/>
  <c r="T6" i="1"/>
  <c r="N5" i="1"/>
  <c r="O5" i="1"/>
  <c r="P5" i="1"/>
  <c r="Q5" i="1"/>
  <c r="R5" i="1"/>
  <c r="S5" i="1"/>
  <c r="T5" i="1"/>
  <c r="N4" i="1"/>
  <c r="O4" i="1"/>
  <c r="P4" i="1"/>
  <c r="Q4" i="1"/>
  <c r="R4" i="1"/>
  <c r="S4" i="1"/>
  <c r="T4" i="1"/>
  <c r="M3" i="1"/>
  <c r="M5" i="1"/>
  <c r="M4" i="1"/>
  <c r="M11" i="1"/>
  <c r="M9" i="1"/>
  <c r="M8" i="1"/>
  <c r="M6" i="1"/>
  <c r="M2" i="1"/>
  <c r="N3" i="1"/>
  <c r="O3" i="1"/>
  <c r="P3" i="1"/>
  <c r="Q3" i="1"/>
  <c r="R3" i="1"/>
  <c r="S3" i="1"/>
  <c r="T3" i="1"/>
  <c r="U2" i="1"/>
  <c r="N2" i="1"/>
  <c r="O2" i="1"/>
  <c r="P2" i="1"/>
  <c r="Q2" i="1"/>
  <c r="R2" i="1"/>
  <c r="S2" i="1"/>
  <c r="T2" i="1"/>
  <c r="B25" i="1"/>
  <c r="B24" i="1"/>
  <c r="B23" i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<sst xmlns="http://schemas.openxmlformats.org/spreadsheetml/2006/main" count="49" uniqueCount="45">
  <si>
    <t>Name</t>
  </si>
  <si>
    <t>Elements</t>
  </si>
  <si>
    <t>Siblings</t>
  </si>
  <si>
    <t>Complexity</t>
  </si>
  <si>
    <t>Time</t>
  </si>
  <si>
    <t xml:space="preserve">Events </t>
  </si>
  <si>
    <t>Data Attributes</t>
  </si>
  <si>
    <t>Peculiar Events</t>
  </si>
  <si>
    <t>Peculiar Contexts</t>
  </si>
  <si>
    <t xml:space="preserve">States </t>
  </si>
  <si>
    <t>Edges</t>
  </si>
  <si>
    <t>Nemesis</t>
  </si>
  <si>
    <t>Crosswidget</t>
  </si>
  <si>
    <t>Crumbs</t>
  </si>
  <si>
    <t>DataVis</t>
  </si>
  <si>
    <t>Summit</t>
  </si>
  <si>
    <t>IDMVis</t>
  </si>
  <si>
    <t>Radviz</t>
  </si>
  <si>
    <t>Ivan</t>
  </si>
  <si>
    <t>InfluenceMap</t>
  </si>
  <si>
    <t>Wasp</t>
  </si>
  <si>
    <t>Events</t>
  </si>
  <si>
    <t>Data</t>
  </si>
  <si>
    <t>Pec.Events</t>
  </si>
  <si>
    <t>Pec.Contexts</t>
  </si>
  <si>
    <t>States</t>
  </si>
  <si>
    <t>Rank El</t>
  </si>
  <si>
    <t>Rank Sib</t>
  </si>
  <si>
    <t>Rank Ev</t>
  </si>
  <si>
    <t>Rank Data</t>
  </si>
  <si>
    <t>Rank Pev</t>
  </si>
  <si>
    <t>Rank Pec</t>
  </si>
  <si>
    <t>Rank St</t>
  </si>
  <si>
    <t>Rank Ed</t>
  </si>
  <si>
    <t>Rank Co</t>
  </si>
  <si>
    <t>With Time</t>
  </si>
  <si>
    <t>Pearson</t>
  </si>
  <si>
    <t>Variable</t>
  </si>
  <si>
    <t>Coefficient</t>
  </si>
  <si>
    <t>N</t>
  </si>
  <si>
    <t>T</t>
  </si>
  <si>
    <t>DF</t>
  </si>
  <si>
    <t>Rank Time</t>
  </si>
  <si>
    <t>P Value (2 tails)</t>
  </si>
  <si>
    <t>P Value (1 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</si>
</sst>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3" borderId="1" xfId="0" applyFill="1" applyBorder="1"/>
    <xf numFmtId="0" fontId="2" fillId="0" borderId="3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2" fillId="2" borderId="8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4E2A-D3FF-4B65-901C-64BF5699CF7B}">
  <dimension ref="A1:V25"/>
  <sheetViews>
    <sheetView tabSelected="1" workbookViewId="0">
      <selection activeCell="H29" sqref="H29"/>
    </sheetView>
  </sheetViews>
  <sheetFormatPr defaultRowHeight="14.4" x14ac:dyDescent="0.3"/>
  <cols>
    <col min="1" max="1" width="12.77734375" bestFit="1" customWidth="1"/>
    <col min="2" max="3" width="12.6640625" bestFit="1" customWidth="1"/>
    <col min="4" max="4" width="7" bestFit="1" customWidth="1"/>
    <col min="5" max="6" width="13.77734375" bestFit="1" customWidth="1"/>
    <col min="7" max="7" width="15.5546875" bestFit="1" customWidth="1"/>
    <col min="8" max="8" width="14.109375" bestFit="1" customWidth="1"/>
    <col min="9" max="9" width="5.88671875" bestFit="1" customWidth="1"/>
    <col min="10" max="10" width="5.109375" bestFit="1" customWidth="1"/>
    <col min="11" max="11" width="10.44140625" bestFit="1" customWidth="1"/>
    <col min="13" max="13" width="7.109375" bestFit="1" customWidth="1"/>
    <col min="14" max="14" width="8.21875" bestFit="1" customWidth="1"/>
    <col min="15" max="15" width="7.6640625" bestFit="1" customWidth="1"/>
    <col min="16" max="16" width="9.5546875" bestFit="1" customWidth="1"/>
    <col min="17" max="17" width="8.77734375" bestFit="1" customWidth="1"/>
    <col min="18" max="18" width="8.6640625" bestFit="1" customWidth="1"/>
    <col min="19" max="19" width="7.33203125" bestFit="1" customWidth="1"/>
    <col min="20" max="20" width="7.77734375" bestFit="1" customWidth="1"/>
    <col min="21" max="21" width="7.88671875" bestFit="1" customWidth="1"/>
    <col min="22" max="22" width="9.77734375" bestFit="1" customWidth="1"/>
  </cols>
  <sheetData>
    <row r="1" spans="1:22" ht="15" thickBot="1" x14ac:dyDescent="0.3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4</v>
      </c>
      <c r="K1" s="5" t="s">
        <v>3</v>
      </c>
      <c r="M1" s="13" t="s">
        <v>26</v>
      </c>
      <c r="N1" s="14" t="s">
        <v>27</v>
      </c>
      <c r="O1" s="14" t="s">
        <v>28</v>
      </c>
      <c r="P1" s="14" t="s">
        <v>29</v>
      </c>
      <c r="Q1" s="14" t="s">
        <v>30</v>
      </c>
      <c r="R1" s="14" t="s">
        <v>31</v>
      </c>
      <c r="S1" s="14" t="s">
        <v>32</v>
      </c>
      <c r="T1" s="14" t="s">
        <v>33</v>
      </c>
      <c r="U1" s="15" t="s">
        <v>34</v>
      </c>
      <c r="V1" s="18" t="s">
        <v>42</v>
      </c>
    </row>
    <row r="2" spans="1:22" x14ac:dyDescent="0.3">
      <c r="A2" s="7" t="s">
        <v>11</v>
      </c>
      <c r="B2" s="2">
        <v>3200</v>
      </c>
      <c r="C2" s="2">
        <v>1296</v>
      </c>
      <c r="D2" s="2">
        <v>55</v>
      </c>
      <c r="E2" s="2">
        <v>215</v>
      </c>
      <c r="F2" s="2">
        <v>0</v>
      </c>
      <c r="G2" s="2">
        <v>0</v>
      </c>
      <c r="H2" s="2">
        <v>32</v>
      </c>
      <c r="I2" s="2">
        <v>164</v>
      </c>
      <c r="J2" s="2">
        <v>80</v>
      </c>
      <c r="K2" s="2">
        <v>5052</v>
      </c>
      <c r="M2" s="1">
        <f>_xlfn.RANK.AVG(B2,B2:B11,1)</f>
        <v>8</v>
      </c>
      <c r="N2" s="1">
        <f>_xlfn.RANK.AVG(C2,C2:C11,1)</f>
        <v>7</v>
      </c>
      <c r="O2" s="1">
        <f t="shared" ref="N2:U2" si="0">_xlfn.RANK.AVG(D2,D2:D11,1)</f>
        <v>6</v>
      </c>
      <c r="P2" s="1">
        <f t="shared" si="0"/>
        <v>5</v>
      </c>
      <c r="Q2" s="1">
        <f t="shared" si="0"/>
        <v>3</v>
      </c>
      <c r="R2" s="1">
        <f t="shared" si="0"/>
        <v>2</v>
      </c>
      <c r="S2" s="1">
        <f t="shared" si="0"/>
        <v>4</v>
      </c>
      <c r="T2" s="1">
        <f t="shared" si="0"/>
        <v>4</v>
      </c>
      <c r="U2" s="1">
        <f>_xlfn.RANK.AVG(K2,K2:K11,1)</f>
        <v>5</v>
      </c>
      <c r="V2" s="2">
        <f>_xlfn.RANK.AVG(J2,J2:J11,1)</f>
        <v>4</v>
      </c>
    </row>
    <row r="3" spans="1:22" x14ac:dyDescent="0.3">
      <c r="A3" s="8" t="s">
        <v>12</v>
      </c>
      <c r="B3" s="6">
        <v>857</v>
      </c>
      <c r="C3" s="6">
        <v>496</v>
      </c>
      <c r="D3" s="6">
        <v>62</v>
      </c>
      <c r="E3" s="6">
        <v>758</v>
      </c>
      <c r="F3" s="6">
        <v>0</v>
      </c>
      <c r="G3" s="6">
        <v>30</v>
      </c>
      <c r="H3" s="6">
        <v>44</v>
      </c>
      <c r="I3" s="6">
        <v>176</v>
      </c>
      <c r="J3" s="6">
        <v>100</v>
      </c>
      <c r="K3" s="6">
        <v>2532</v>
      </c>
      <c r="M3" s="1">
        <f>_xlfn.RANK.AVG(B3,B2:B11,1)</f>
        <v>4</v>
      </c>
      <c r="N3" s="1">
        <f t="shared" ref="N3:U3" si="1">_xlfn.RANK.AVG(C3,C2:C11,1)</f>
        <v>5</v>
      </c>
      <c r="O3" s="1">
        <f t="shared" si="1"/>
        <v>8</v>
      </c>
      <c r="P3" s="1">
        <f t="shared" si="1"/>
        <v>10</v>
      </c>
      <c r="Q3" s="1">
        <f t="shared" si="1"/>
        <v>3</v>
      </c>
      <c r="R3" s="1">
        <f t="shared" si="1"/>
        <v>9</v>
      </c>
      <c r="S3" s="1">
        <f t="shared" si="1"/>
        <v>5</v>
      </c>
      <c r="T3" s="1">
        <f t="shared" si="1"/>
        <v>5</v>
      </c>
      <c r="U3" s="1">
        <f>_xlfn.RANK.AVG(K3,K2:K11,1)</f>
        <v>3</v>
      </c>
      <c r="V3" s="1">
        <f>_xlfn.RANK.AVG(J3,J2:J11,1)</f>
        <v>5</v>
      </c>
    </row>
    <row r="4" spans="1:22" x14ac:dyDescent="0.3">
      <c r="A4" s="9" t="s">
        <v>13</v>
      </c>
      <c r="B4" s="1">
        <v>367</v>
      </c>
      <c r="C4" s="1">
        <v>211</v>
      </c>
      <c r="D4" s="1">
        <v>21</v>
      </c>
      <c r="E4" s="1">
        <v>43</v>
      </c>
      <c r="F4" s="1">
        <v>1</v>
      </c>
      <c r="G4" s="1">
        <v>15</v>
      </c>
      <c r="H4" s="1">
        <v>25</v>
      </c>
      <c r="I4" s="1">
        <v>141</v>
      </c>
      <c r="J4" s="1">
        <v>65</v>
      </c>
      <c r="K4" s="1">
        <v>889</v>
      </c>
      <c r="M4" s="1">
        <f>_xlfn.RANK.AVG(B4,B2:B11,1)</f>
        <v>3</v>
      </c>
      <c r="N4" s="1">
        <f t="shared" ref="N4:U4" si="2">_xlfn.RANK.AVG(C4,C2:C11,1)</f>
        <v>3</v>
      </c>
      <c r="O4" s="1">
        <f t="shared" si="2"/>
        <v>1</v>
      </c>
      <c r="P4" s="1">
        <f t="shared" si="2"/>
        <v>1</v>
      </c>
      <c r="Q4" s="1">
        <f t="shared" si="2"/>
        <v>7</v>
      </c>
      <c r="R4" s="1">
        <f t="shared" si="2"/>
        <v>6.5</v>
      </c>
      <c r="S4" s="1">
        <f t="shared" si="2"/>
        <v>3</v>
      </c>
      <c r="T4" s="1">
        <f t="shared" si="2"/>
        <v>3</v>
      </c>
      <c r="U4" s="1">
        <f>_xlfn.RANK.AVG(K4,K2:K11,1)</f>
        <v>2</v>
      </c>
      <c r="V4" s="1">
        <f>_xlfn.RANK.AVG(J4,J2:J11,1)</f>
        <v>3</v>
      </c>
    </row>
    <row r="5" spans="1:22" x14ac:dyDescent="0.3">
      <c r="A5" s="8" t="s">
        <v>14</v>
      </c>
      <c r="B5" s="6">
        <v>237</v>
      </c>
      <c r="C5" s="6">
        <v>1</v>
      </c>
      <c r="D5" s="6">
        <v>44</v>
      </c>
      <c r="E5" s="6">
        <v>147</v>
      </c>
      <c r="F5" s="6">
        <v>5</v>
      </c>
      <c r="G5" s="6">
        <v>15</v>
      </c>
      <c r="H5" s="6">
        <v>6</v>
      </c>
      <c r="I5" s="6">
        <v>83</v>
      </c>
      <c r="J5" s="6">
        <v>30</v>
      </c>
      <c r="K5" s="6">
        <v>568</v>
      </c>
      <c r="M5" s="1">
        <f>_xlfn.RANK.AVG(B5,B2:B11,1)</f>
        <v>2</v>
      </c>
      <c r="N5" s="1">
        <f t="shared" ref="N5:U5" si="3">_xlfn.RANK.AVG(C5,C2:C11,1)</f>
        <v>2</v>
      </c>
      <c r="O5" s="1">
        <f t="shared" si="3"/>
        <v>5</v>
      </c>
      <c r="P5" s="1">
        <f t="shared" si="3"/>
        <v>2</v>
      </c>
      <c r="Q5" s="1">
        <f t="shared" si="3"/>
        <v>9</v>
      </c>
      <c r="R5" s="1">
        <f t="shared" si="3"/>
        <v>6.5</v>
      </c>
      <c r="S5" s="1">
        <f t="shared" si="3"/>
        <v>1</v>
      </c>
      <c r="T5" s="1">
        <f t="shared" si="3"/>
        <v>2</v>
      </c>
      <c r="U5" s="1">
        <f>_xlfn.RANK.AVG(K5,K2:K11,1)</f>
        <v>1</v>
      </c>
      <c r="V5" s="1">
        <f>_xlfn.RANK.AVG(J5,J2:J11,1)</f>
        <v>1.5</v>
      </c>
    </row>
    <row r="6" spans="1:22" x14ac:dyDescent="0.3">
      <c r="A6" s="9" t="s">
        <v>15</v>
      </c>
      <c r="B6" s="1">
        <v>11979</v>
      </c>
      <c r="C6" s="1">
        <v>4149</v>
      </c>
      <c r="D6" s="1">
        <v>31</v>
      </c>
      <c r="E6" s="1">
        <v>194</v>
      </c>
      <c r="F6" s="1">
        <v>6</v>
      </c>
      <c r="G6" s="1">
        <v>0</v>
      </c>
      <c r="H6" s="1">
        <v>7</v>
      </c>
      <c r="I6" s="1">
        <v>31</v>
      </c>
      <c r="J6" s="1">
        <v>30</v>
      </c>
      <c r="K6" s="1">
        <v>16427</v>
      </c>
      <c r="M6" s="1">
        <f>_xlfn.RANK.AVG(B6,B2:B11,1)</f>
        <v>10</v>
      </c>
      <c r="N6" s="1">
        <f t="shared" ref="N6:U6" si="4">_xlfn.RANK.AVG(C6,C2:C11,1)</f>
        <v>10</v>
      </c>
      <c r="O6" s="1">
        <f t="shared" si="4"/>
        <v>2</v>
      </c>
      <c r="P6" s="1">
        <f t="shared" si="4"/>
        <v>4</v>
      </c>
      <c r="Q6" s="1">
        <f t="shared" si="4"/>
        <v>10</v>
      </c>
      <c r="R6" s="1">
        <f t="shared" si="4"/>
        <v>2</v>
      </c>
      <c r="S6" s="1">
        <f t="shared" si="4"/>
        <v>2</v>
      </c>
      <c r="T6" s="1">
        <f t="shared" si="4"/>
        <v>1</v>
      </c>
      <c r="U6" s="1">
        <f>_xlfn.RANK.AVG(K6,K2:K11,1)</f>
        <v>10</v>
      </c>
      <c r="V6" s="1">
        <f>_xlfn.RANK.AVG(J6,J2:J11,1)</f>
        <v>1.5</v>
      </c>
    </row>
    <row r="7" spans="1:22" x14ac:dyDescent="0.3">
      <c r="A7" s="8" t="s">
        <v>16</v>
      </c>
      <c r="B7" s="6">
        <v>2000</v>
      </c>
      <c r="C7" s="6">
        <v>1074</v>
      </c>
      <c r="D7" s="6">
        <v>91</v>
      </c>
      <c r="E7" s="6">
        <v>710</v>
      </c>
      <c r="F7" s="6">
        <v>0</v>
      </c>
      <c r="G7" s="6">
        <v>4</v>
      </c>
      <c r="H7" s="6">
        <v>157</v>
      </c>
      <c r="I7" s="6">
        <v>427</v>
      </c>
      <c r="J7" s="6">
        <v>705</v>
      </c>
      <c r="K7" s="6">
        <v>5168</v>
      </c>
      <c r="M7" s="1">
        <f>_xlfn.RANK.AVG(B7,B2:B11,1)</f>
        <v>6</v>
      </c>
      <c r="N7" s="1">
        <f t="shared" ref="N7:U7" si="5">_xlfn.RANK.AVG(C7,C2:C11,1)</f>
        <v>6</v>
      </c>
      <c r="O7" s="1">
        <f t="shared" si="5"/>
        <v>9</v>
      </c>
      <c r="P7" s="1">
        <f t="shared" si="5"/>
        <v>9</v>
      </c>
      <c r="Q7" s="1">
        <f t="shared" si="5"/>
        <v>3</v>
      </c>
      <c r="R7" s="1">
        <f t="shared" si="5"/>
        <v>5</v>
      </c>
      <c r="S7" s="1">
        <f t="shared" si="5"/>
        <v>8</v>
      </c>
      <c r="T7" s="1">
        <f t="shared" si="5"/>
        <v>6</v>
      </c>
      <c r="U7" s="1">
        <f>_xlfn.RANK.AVG(K7,K2:K11,1)</f>
        <v>6</v>
      </c>
      <c r="V7" s="1">
        <f>_xlfn.RANK.AVG(J7,J2:J11,1)</f>
        <v>8</v>
      </c>
    </row>
    <row r="8" spans="1:22" x14ac:dyDescent="0.3">
      <c r="A8" s="9" t="s">
        <v>17</v>
      </c>
      <c r="B8" s="1">
        <v>1150</v>
      </c>
      <c r="C8" s="1">
        <v>1662</v>
      </c>
      <c r="D8" s="1">
        <v>185</v>
      </c>
      <c r="E8" s="1">
        <v>658</v>
      </c>
      <c r="F8" s="1">
        <v>1</v>
      </c>
      <c r="G8" s="1">
        <v>80</v>
      </c>
      <c r="H8" s="1">
        <v>231</v>
      </c>
      <c r="I8" s="1">
        <v>631</v>
      </c>
      <c r="J8" s="1">
        <v>1860</v>
      </c>
      <c r="K8" s="1">
        <v>6458</v>
      </c>
      <c r="M8" s="1">
        <f>_xlfn.RANK.AVG(B8,B2:B11,1)</f>
        <v>5</v>
      </c>
      <c r="N8" s="1">
        <f t="shared" ref="N8:U8" si="6">_xlfn.RANK.AVG(C8,C2:C11,1)</f>
        <v>9</v>
      </c>
      <c r="O8" s="1">
        <f t="shared" si="6"/>
        <v>10</v>
      </c>
      <c r="P8" s="1">
        <f t="shared" si="6"/>
        <v>8</v>
      </c>
      <c r="Q8" s="1">
        <f t="shared" si="6"/>
        <v>7</v>
      </c>
      <c r="R8" s="1">
        <f t="shared" si="6"/>
        <v>10</v>
      </c>
      <c r="S8" s="1">
        <f t="shared" si="6"/>
        <v>9</v>
      </c>
      <c r="T8" s="1">
        <f t="shared" si="6"/>
        <v>7</v>
      </c>
      <c r="U8" s="1">
        <f>_xlfn.RANK.AVG(K8,K2:K11,1)</f>
        <v>8</v>
      </c>
      <c r="V8" s="1">
        <f>_xlfn.RANK.AVG(J8,J2:J11,1)</f>
        <v>10</v>
      </c>
    </row>
    <row r="9" spans="1:22" x14ac:dyDescent="0.3">
      <c r="A9" s="8" t="s">
        <v>18</v>
      </c>
      <c r="B9" s="6">
        <v>35</v>
      </c>
      <c r="C9" s="6">
        <v>421</v>
      </c>
      <c r="D9" s="6">
        <v>35</v>
      </c>
      <c r="E9" s="6">
        <v>173</v>
      </c>
      <c r="F9" s="6">
        <v>0</v>
      </c>
      <c r="G9" s="6">
        <v>2</v>
      </c>
      <c r="H9" s="6">
        <v>75</v>
      </c>
      <c r="I9" s="6">
        <v>810</v>
      </c>
      <c r="J9" s="6">
        <v>420</v>
      </c>
      <c r="K9" s="6">
        <v>2649</v>
      </c>
      <c r="M9" s="1">
        <f>_xlfn.RANK.AVG(B9,B2:B11,1)</f>
        <v>1</v>
      </c>
      <c r="N9" s="1">
        <f t="shared" ref="N9:U9" si="7">_xlfn.RANK.AVG(C9,C2:C11,1)</f>
        <v>4</v>
      </c>
      <c r="O9" s="1">
        <f t="shared" si="7"/>
        <v>3</v>
      </c>
      <c r="P9" s="1">
        <f t="shared" si="7"/>
        <v>3</v>
      </c>
      <c r="Q9" s="1">
        <f t="shared" si="7"/>
        <v>3</v>
      </c>
      <c r="R9" s="1">
        <f t="shared" si="7"/>
        <v>4</v>
      </c>
      <c r="S9" s="1">
        <f t="shared" si="7"/>
        <v>6</v>
      </c>
      <c r="T9" s="1">
        <f t="shared" si="7"/>
        <v>8</v>
      </c>
      <c r="U9" s="1">
        <f>_xlfn.RANK.AVG(K9,K2:K11,1)</f>
        <v>4</v>
      </c>
      <c r="V9" s="1">
        <f>_xlfn.RANK.AVG(J9,J2:J11,1)</f>
        <v>6.5</v>
      </c>
    </row>
    <row r="10" spans="1:22" x14ac:dyDescent="0.3">
      <c r="A10" s="9" t="s">
        <v>19</v>
      </c>
      <c r="B10" s="1">
        <v>4801</v>
      </c>
      <c r="C10" s="1">
        <v>1624</v>
      </c>
      <c r="D10" s="1">
        <v>43</v>
      </c>
      <c r="E10" s="1">
        <v>429</v>
      </c>
      <c r="F10" s="1">
        <v>0</v>
      </c>
      <c r="G10" s="1">
        <v>20</v>
      </c>
      <c r="H10" s="1">
        <v>112</v>
      </c>
      <c r="I10" s="1">
        <v>832</v>
      </c>
      <c r="J10" s="1">
        <v>420</v>
      </c>
      <c r="K10" s="1">
        <v>8581</v>
      </c>
      <c r="M10" s="1">
        <f>_xlfn.RANK.AVG(B10,B2:B11,1)</f>
        <v>9</v>
      </c>
      <c r="N10" s="1">
        <f t="shared" ref="N10:U10" si="8">_xlfn.RANK.AVG(C10,C2:C11,1)</f>
        <v>8</v>
      </c>
      <c r="O10" s="1">
        <f t="shared" si="8"/>
        <v>4</v>
      </c>
      <c r="P10" s="1">
        <f t="shared" si="8"/>
        <v>7</v>
      </c>
      <c r="Q10" s="1">
        <f t="shared" si="8"/>
        <v>3</v>
      </c>
      <c r="R10" s="1">
        <f t="shared" si="8"/>
        <v>8</v>
      </c>
      <c r="S10" s="1">
        <f t="shared" si="8"/>
        <v>7</v>
      </c>
      <c r="T10" s="1">
        <f t="shared" si="8"/>
        <v>9</v>
      </c>
      <c r="U10" s="1">
        <f>_xlfn.RANK.AVG(K10,K2:K11,1)</f>
        <v>9</v>
      </c>
      <c r="V10" s="1">
        <f>_xlfn.RANK.AVG(J10,J2:J11,1)</f>
        <v>6.5</v>
      </c>
    </row>
    <row r="11" spans="1:22" x14ac:dyDescent="0.3">
      <c r="A11" s="8" t="s">
        <v>20</v>
      </c>
      <c r="B11" s="6">
        <v>2514</v>
      </c>
      <c r="C11" s="6">
        <v>0</v>
      </c>
      <c r="D11" s="6">
        <v>61</v>
      </c>
      <c r="E11" s="6">
        <v>237</v>
      </c>
      <c r="F11" s="6">
        <v>1</v>
      </c>
      <c r="G11" s="6">
        <v>0</v>
      </c>
      <c r="H11" s="6">
        <v>300</v>
      </c>
      <c r="I11" s="6">
        <v>1165</v>
      </c>
      <c r="J11" s="6">
        <v>1140</v>
      </c>
      <c r="K11" s="6">
        <v>5918</v>
      </c>
      <c r="M11" s="1">
        <f>_xlfn.RANK.AVG(B11,B2:B11,1)</f>
        <v>7</v>
      </c>
      <c r="N11" s="1">
        <f t="shared" ref="N11:U11" si="9">_xlfn.RANK.AVG(C11,C2:C11,1)</f>
        <v>1</v>
      </c>
      <c r="O11" s="1">
        <f t="shared" si="9"/>
        <v>7</v>
      </c>
      <c r="P11" s="1">
        <f t="shared" si="9"/>
        <v>6</v>
      </c>
      <c r="Q11" s="1">
        <f t="shared" si="9"/>
        <v>7</v>
      </c>
      <c r="R11" s="1">
        <f t="shared" si="9"/>
        <v>2</v>
      </c>
      <c r="S11" s="1">
        <f t="shared" si="9"/>
        <v>10</v>
      </c>
      <c r="T11" s="1">
        <f t="shared" si="9"/>
        <v>10</v>
      </c>
      <c r="U11" s="1">
        <f>_xlfn.RANK.AVG(K11,K2:K11,1)</f>
        <v>7</v>
      </c>
      <c r="V11" s="1">
        <f>_xlfn.RANK.AVG(J11,J2:J11,1)</f>
        <v>9</v>
      </c>
    </row>
    <row r="14" spans="1:22" ht="15" thickBot="1" x14ac:dyDescent="0.35"/>
    <row r="15" spans="1:22" ht="15" thickBot="1" x14ac:dyDescent="0.35">
      <c r="A15" s="10" t="s">
        <v>35</v>
      </c>
      <c r="B15" s="11"/>
      <c r="C15" s="11"/>
      <c r="D15" s="11"/>
      <c r="E15" s="11"/>
      <c r="F15" s="11"/>
      <c r="G15" s="11"/>
      <c r="H15" s="12"/>
    </row>
    <row r="16" spans="1:22" ht="15" thickBot="1" x14ac:dyDescent="0.35">
      <c r="A16" s="16" t="s">
        <v>37</v>
      </c>
      <c r="B16" s="17" t="s">
        <v>36</v>
      </c>
      <c r="C16" s="17" t="s">
        <v>38</v>
      </c>
      <c r="D16" s="17" t="s">
        <v>39</v>
      </c>
      <c r="E16" s="17" t="s">
        <v>40</v>
      </c>
      <c r="F16" s="17" t="s">
        <v>41</v>
      </c>
      <c r="G16" s="17" t="s">
        <v>43</v>
      </c>
      <c r="H16" s="17" t="s">
        <v>44</v>
      </c>
    </row>
    <row r="17" spans="1:8" x14ac:dyDescent="0.3">
      <c r="A17" s="7" t="s">
        <v>3</v>
      </c>
      <c r="B17" s="2">
        <f>PEARSON(J2:J11,K2:K11)</f>
        <v>8.0983786403810015E-2</v>
      </c>
      <c r="C17" s="2">
        <f>CORREL(M2:M11,V2:V11)</f>
        <v>3.0488371665955204E-2</v>
      </c>
      <c r="D17" s="2">
        <f>COUNT(M2:M11,V2:V11)</f>
        <v>20</v>
      </c>
      <c r="E17" s="2">
        <f>(ABS(C17)*SQRT(D17-2))/(SQRT(1-ABS(C17)^2))</f>
        <v>0.12941136667076458</v>
      </c>
      <c r="F17" s="2">
        <f>D17-2</f>
        <v>18</v>
      </c>
      <c r="G17" s="2">
        <f>TDIST(E17, F17, 2)</f>
        <v>0.89846728099665618</v>
      </c>
      <c r="H17" s="2">
        <f>TDIST(E17, F17, 1)</f>
        <v>0.44923364049832809</v>
      </c>
    </row>
    <row r="18" spans="1:8" x14ac:dyDescent="0.3">
      <c r="A18" s="8" t="s">
        <v>1</v>
      </c>
      <c r="B18" s="6">
        <f>PEARSON(B2:B11,J2:J11)</f>
        <v>-0.20457817990935753</v>
      </c>
      <c r="C18" s="6">
        <f>CORREL(N2:N11,V2:V11)</f>
        <v>3.0488371665955204E-2</v>
      </c>
      <c r="D18" s="6">
        <f>COUNT(N2:N11,V2:V11)</f>
        <v>20</v>
      </c>
      <c r="E18" s="19">
        <f>(ABS(C18)*SQRT(D18-2))/(SQRT(1-ABS(C18)^2))</f>
        <v>0.12941136667076458</v>
      </c>
      <c r="F18" s="19">
        <f t="shared" ref="F18:F25" si="10">D18-2</f>
        <v>18</v>
      </c>
      <c r="G18" s="19">
        <f t="shared" ref="G18:G25" si="11">TDIST(E18, F18, 2)</f>
        <v>0.89846728099665618</v>
      </c>
      <c r="H18" s="6">
        <f t="shared" ref="H18:H25" si="12">TDIST(E18, F18, 1)</f>
        <v>0.44923364049832809</v>
      </c>
    </row>
    <row r="19" spans="1:8" x14ac:dyDescent="0.3">
      <c r="A19" s="9" t="s">
        <v>2</v>
      </c>
      <c r="B19" s="1">
        <f>PEARSON(C2:C11,J2:J11)</f>
        <v>-4.4947480718054274E-2</v>
      </c>
      <c r="C19" s="1">
        <f>CORREL(O2:O11,V2:V11)</f>
        <v>0.67684185098420557</v>
      </c>
      <c r="D19" s="1">
        <f>COUNT(O2:O11,V2:V11)</f>
        <v>20</v>
      </c>
      <c r="E19" s="2">
        <f t="shared" ref="E19:E25" si="13">(ABS(C19)*SQRT(D19-2))/(SQRT(1-ABS(C19)^2))</f>
        <v>3.900945193756673</v>
      </c>
      <c r="F19" s="2">
        <f t="shared" si="10"/>
        <v>18</v>
      </c>
      <c r="G19" s="2">
        <f t="shared" si="11"/>
        <v>1.047208554942789E-3</v>
      </c>
      <c r="H19" s="1">
        <f t="shared" si="12"/>
        <v>5.2360427747139449E-4</v>
      </c>
    </row>
    <row r="20" spans="1:8" x14ac:dyDescent="0.3">
      <c r="A20" s="8" t="s">
        <v>21</v>
      </c>
      <c r="B20" s="6">
        <f>PEARSON(D2:D11,J2:J11)</f>
        <v>0.85831021338174474</v>
      </c>
      <c r="C20" s="6">
        <f>CORREL(P2:P11,V2:V11)</f>
        <v>0.61586510765229519</v>
      </c>
      <c r="D20" s="6">
        <f>COUNT(P2:P11,V2:V11)</f>
        <v>20</v>
      </c>
      <c r="E20" s="19">
        <f t="shared" si="13"/>
        <v>3.3164802987236648</v>
      </c>
      <c r="F20" s="19">
        <f t="shared" si="10"/>
        <v>18</v>
      </c>
      <c r="G20" s="19">
        <f t="shared" si="11"/>
        <v>3.8390358481519135E-3</v>
      </c>
      <c r="H20" s="6">
        <f t="shared" si="12"/>
        <v>1.9195179240759567E-3</v>
      </c>
    </row>
    <row r="21" spans="1:8" x14ac:dyDescent="0.3">
      <c r="A21" s="9" t="s">
        <v>22</v>
      </c>
      <c r="B21" s="1">
        <f>PEARSON(E2:E11,J2:J11)</f>
        <v>0.4386811111335176</v>
      </c>
      <c r="C21" s="1">
        <f>CORREL(Q2:Q11,V2:V11)</f>
        <v>-0.39577457559167062</v>
      </c>
      <c r="D21" s="1">
        <f>COUNT(Q2:Q11,V2:V11)</f>
        <v>20</v>
      </c>
      <c r="E21" s="2">
        <f t="shared" si="13"/>
        <v>1.8284243865968137</v>
      </c>
      <c r="F21" s="2">
        <f t="shared" si="10"/>
        <v>18</v>
      </c>
      <c r="G21" s="2">
        <f t="shared" si="11"/>
        <v>8.4107136472844096E-2</v>
      </c>
      <c r="H21" s="1">
        <f t="shared" si="12"/>
        <v>4.2053568236422048E-2</v>
      </c>
    </row>
    <row r="22" spans="1:8" x14ac:dyDescent="0.3">
      <c r="A22" s="8" t="s">
        <v>23</v>
      </c>
      <c r="B22" s="6">
        <f>PEARSON(F2:F11,J2:J11)</f>
        <v>-0.28136128638198177</v>
      </c>
      <c r="C22" s="6">
        <f>CORREL(R2:R11,V2:V11)</f>
        <v>0.23220815841472023</v>
      </c>
      <c r="D22" s="6">
        <f>COUNT(R2:R11,V2:V11)</f>
        <v>20</v>
      </c>
      <c r="E22" s="19">
        <f t="shared" si="13"/>
        <v>1.0128612127351084</v>
      </c>
      <c r="F22" s="19">
        <f t="shared" si="10"/>
        <v>18</v>
      </c>
      <c r="G22" s="19">
        <f t="shared" si="11"/>
        <v>0.3245487301600688</v>
      </c>
      <c r="H22" s="6">
        <f t="shared" si="12"/>
        <v>0.1622743650800344</v>
      </c>
    </row>
    <row r="23" spans="1:8" x14ac:dyDescent="0.3">
      <c r="A23" s="9" t="s">
        <v>24</v>
      </c>
      <c r="B23" s="1">
        <f>PEARSON(G2:G11,J2:J11)</f>
        <v>0.63622199228015031</v>
      </c>
      <c r="C23" s="1">
        <f>CORREL(S2:S11,V2:V11)</f>
        <v>0.98172556764375773</v>
      </c>
      <c r="D23" s="1">
        <f>COUNT(S2:S11,V2:V11)</f>
        <v>20</v>
      </c>
      <c r="E23" s="2">
        <f t="shared" si="13"/>
        <v>21.886819188942152</v>
      </c>
      <c r="F23" s="2">
        <f t="shared" si="10"/>
        <v>18</v>
      </c>
      <c r="G23" s="2">
        <f t="shared" si="11"/>
        <v>2.0205008979807157E-14</v>
      </c>
      <c r="H23" s="1">
        <f t="shared" si="12"/>
        <v>1.0102504489903579E-14</v>
      </c>
    </row>
    <row r="24" spans="1:8" x14ac:dyDescent="0.3">
      <c r="A24" s="8" t="s">
        <v>25</v>
      </c>
      <c r="B24" s="6">
        <f>PEARSON(H2:H11,J2:J11)</f>
        <v>0.89228570083638947</v>
      </c>
      <c r="C24" s="6">
        <f>CORREL(T2:T11,V2:V11)</f>
        <v>0.85977208097993674</v>
      </c>
      <c r="D24" s="6">
        <f>COUNT(T2:T11,V2:V11)</f>
        <v>20</v>
      </c>
      <c r="E24" s="19">
        <f t="shared" si="13"/>
        <v>7.1428656971719464</v>
      </c>
      <c r="F24" s="19">
        <f t="shared" si="10"/>
        <v>18</v>
      </c>
      <c r="G24" s="19">
        <f t="shared" si="11"/>
        <v>1.1834778035588645E-6</v>
      </c>
      <c r="H24" s="6">
        <f t="shared" si="12"/>
        <v>5.9173890177943227E-7</v>
      </c>
    </row>
    <row r="25" spans="1:8" x14ac:dyDescent="0.3">
      <c r="A25" s="9" t="s">
        <v>10</v>
      </c>
      <c r="B25" s="1">
        <f>PEARSON(I2:I11,J2:J11)</f>
        <v>0.64467815611926282</v>
      </c>
      <c r="C25" s="1">
        <f>CORREL(U2:U11,V2:V11)</f>
        <v>0.37195813432465347</v>
      </c>
      <c r="D25" s="1">
        <f>COUNT(U2:U11,V2:V11)</f>
        <v>20</v>
      </c>
      <c r="E25" s="2">
        <f>(ABS(C25)*SQRT(D25-2))/(SQRT(1-ABS(C25)^2))</f>
        <v>1.7000652341288056</v>
      </c>
      <c r="F25" s="2">
        <f t="shared" si="10"/>
        <v>18</v>
      </c>
      <c r="G25" s="2">
        <f t="shared" si="11"/>
        <v>0.10633256766437126</v>
      </c>
      <c r="H25" s="1">
        <f t="shared" si="12"/>
        <v>5.3166283832185628E-2</v>
      </c>
    </row>
  </sheetData>
  <mergeCells count="1">
    <mergeCell ref="A15:H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dcterms:created xsi:type="dcterms:W3CDTF">2023-01-22T14:53:37Z</dcterms:created>
  <dcterms:modified xsi:type="dcterms:W3CDTF">2023-01-22T15:38:14Z</dcterms:modified>
</cp:coreProperties>
</file>