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<sst xmlns="http://schemas.openxmlformats.org/spreadsheetml/2006/main" count="116" uniqueCount="81">
  <si>
    <t xml:space="preserve">Backup Lab Analysis</t>
  </si>
  <si>
    <t xml:space="preserve">bytes/sec</t>
  </si>
  <si>
    <t xml:space="preserve">hours/TB</t>
  </si>
  <si>
    <t xml:space="preserve">Tar Introduction</t>
  </si>
  <si>
    <t xml:space="preserve">Notation 1</t>
  </si>
  <si>
    <t xml:space="preserve">Bytes reported by "du"</t>
  </si>
  <si>
    <t xml:space="preserve">bytes</t>
  </si>
  <si>
    <t xml:space="preserve">Dump ---&gt;</t>
  </si>
  <si>
    <t xml:space="preserve">Dump only</t>
  </si>
  <si>
    <t xml:space="preserve">Notation 2</t>
  </si>
  <si>
    <t xml:space="preserve">Size of tarball</t>
  </si>
  <si>
    <t xml:space="preserve">Dump remote</t>
  </si>
  <si>
    <t xml:space="preserve">Notation 3</t>
  </si>
  <si>
    <t xml:space="preserve">Time to create tarball</t>
  </si>
  <si>
    <t xml:space="preserve">seconds</t>
  </si>
  <si>
    <t xml:space="preserve">Dump &amp; Verify</t>
  </si>
  <si>
    <t xml:space="preserve">Backup speed</t>
  </si>
  <si>
    <t xml:space="preserve">Dump &amp; Verify remote</t>
  </si>
  <si>
    <t xml:space="preserve">Time to backup 1TB</t>
  </si>
  <si>
    <t xml:space="preserve">hours</t>
  </si>
  <si>
    <t xml:space="preserve">Dump &amp; Compress</t>
  </si>
  <si>
    <t xml:space="preserve">Tarball increase over data</t>
  </si>
  <si>
    <t xml:space="preserve">larger</t>
  </si>
  <si>
    <t xml:space="preserve">Dump &amp; Encrypt</t>
  </si>
  <si>
    <t xml:space="preserve">Dump with all</t>
  </si>
  <si>
    <t xml:space="preserve">Dump Introduction</t>
  </si>
  <si>
    <t xml:space="preserve">Notation 4</t>
  </si>
  <si>
    <t xml:space="preserve">Time to backup with dump</t>
  </si>
  <si>
    <t xml:space="preserve">Notation 5</t>
  </si>
  <si>
    <t xml:space="preserve">Time to remote backup with dump</t>
  </si>
  <si>
    <t xml:space="preserve">Notation 6</t>
  </si>
  <si>
    <t xml:space="preserve">Size of dump file</t>
  </si>
  <si>
    <t xml:space="preserve">Remote backup speed</t>
  </si>
  <si>
    <t xml:space="preserve">Time to remote backup 1TB</t>
  </si>
  <si>
    <t xml:space="preserve">Dump file increase over data </t>
  </si>
  <si>
    <t xml:space="preserve">Dump and Verification</t>
  </si>
  <si>
    <t xml:space="preserve">Notation 7</t>
  </si>
  <si>
    <t xml:space="preserve">Time to verify dump</t>
  </si>
  <si>
    <t xml:space="preserve">Notation 8</t>
  </si>
  <si>
    <t xml:space="preserve">Time to verify remote dump</t>
  </si>
  <si>
    <t xml:space="preserve">Time to backup &amp; verify</t>
  </si>
  <si>
    <t xml:space="preserve">Time to backup &amp; verify remote</t>
  </si>
  <si>
    <t xml:space="preserve">Backup/verification speed</t>
  </si>
  <si>
    <t xml:space="preserve">Backup/verification remote speed</t>
  </si>
  <si>
    <t xml:space="preserve">Time to backup &amp; verify 1TB</t>
  </si>
  <si>
    <t xml:space="preserve">Time to backup &amp; verify 1TB remote</t>
  </si>
  <si>
    <t xml:space="preserve">Relative increase in time with verification</t>
  </si>
  <si>
    <t xml:space="preserve">more time</t>
  </si>
  <si>
    <t xml:space="preserve">Dump and Compression</t>
  </si>
  <si>
    <t xml:space="preserve">Notation 9</t>
  </si>
  <si>
    <t xml:space="preserve">Time to backup &amp; compress</t>
  </si>
  <si>
    <t xml:space="preserve">Notation 10</t>
  </si>
  <si>
    <t xml:space="preserve">Size of compressed backup</t>
  </si>
  <si>
    <t xml:space="preserve">Backup/compression speed</t>
  </si>
  <si>
    <t xml:space="preserve">Time to backup &amp; compress 1TB</t>
  </si>
  <si>
    <t xml:space="preserve">Relative decrease in size</t>
  </si>
  <si>
    <t xml:space="preserve">smaller</t>
  </si>
  <si>
    <t xml:space="preserve">Relative increase in time to compress</t>
  </si>
  <si>
    <t xml:space="preserve">Dump and Encryption</t>
  </si>
  <si>
    <t xml:space="preserve">Notation 11</t>
  </si>
  <si>
    <t xml:space="preserve">Time to encrypt dump file</t>
  </si>
  <si>
    <t xml:space="preserve">Notation 12</t>
  </si>
  <si>
    <t xml:space="preserve">Size of encrypted backup</t>
  </si>
  <si>
    <t xml:space="preserve">Total time to dump and encrypt</t>
  </si>
  <si>
    <t xml:space="preserve">Given:</t>
  </si>
  <si>
    <t xml:space="preserve">bytes per TB</t>
  </si>
  <si>
    <t xml:space="preserve">Backup/encrypt speed</t>
  </si>
  <si>
    <t xml:space="preserve">bytes per MB</t>
  </si>
  <si>
    <t xml:space="preserve">Relative increase in time to encrypt</t>
  </si>
  <si>
    <t xml:space="preserve">Time to backup &amp; encrypt 1TB</t>
  </si>
  <si>
    <t xml:space="preserve">Increase in size after encryption</t>
  </si>
  <si>
    <t xml:space="preserve">Dump with Everything</t>
  </si>
  <si>
    <t xml:space="preserve">Notation 13</t>
  </si>
  <si>
    <t xml:space="preserve">Time to dump &amp; compress</t>
  </si>
  <si>
    <t xml:space="preserve">Notation 14</t>
  </si>
  <si>
    <t xml:space="preserve">Time to verify compressed dump</t>
  </si>
  <si>
    <t xml:space="preserve">Notation 15</t>
  </si>
  <si>
    <t xml:space="preserve">Time to encrypt compressed dump</t>
  </si>
  <si>
    <t xml:space="preserve">Total time</t>
  </si>
  <si>
    <t xml:space="preserve">Speed for all steps</t>
  </si>
  <si>
    <t xml:space="preserve">Time to perform all steps on 1TB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</si>
</sst>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_(* #,##0.00_);_(* \(#,##0.00\);_(* \-??_);_(@_)"/>
    <numFmt numFmtId="166" formatCode="_(* #,##0_);_(* \(#,##0\);_(* \-??_);_(@_)"/>
    <numFmt numFmtId="167" formatCode="0%"/>
    <numFmt numFmtId="168" formatCode="0.0%"/>
  </numFmts>
  <fonts count="8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0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13"/>
      <color rgb="FF000000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7E4BD"/>
        <bgColor rgb="FFCCCC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8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7E4BD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latin typeface="Arial"/>
              </a:rPr>
              <a:t>Backup Rates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numFmt formatCode="_(* #,##0_);_(* \(#,##0\);_(* \-??_);_(@_)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Sheet1!$H$4:$H$10</c:f>
              <c:strCache>
                <c:ptCount val="7"/>
                <c:pt idx="0">
                  <c:v>Dump only</c:v>
                </c:pt>
                <c:pt idx="1">
                  <c:v>Dump remote</c:v>
                </c:pt>
                <c:pt idx="2">
                  <c:v>Dump &amp; Verify</c:v>
                </c:pt>
                <c:pt idx="3">
                  <c:v>Dump &amp; Verify remote</c:v>
                </c:pt>
                <c:pt idx="4">
                  <c:v> Dump &amp; Compress </c:v>
                </c:pt>
                <c:pt idx="5">
                  <c:v> Dump &amp; Encrypt </c:v>
                </c:pt>
                <c:pt idx="6">
                  <c:v>Dump with all</c:v>
                </c:pt>
              </c:strCache>
            </c:strRef>
          </c:cat>
          <c:val>
            <c:numRef>
              <c:f>Sheet1!$I$4:$I$10</c:f>
              <c:numCache>
                <c:formatCode>General</c:formatCode>
                <c:ptCount val="7"/>
                <c:pt idx="0">
                  <c:v>318188456.410256</c:v>
                </c:pt>
                <c:pt idx="1">
                  <c:v>120948828.460039</c:v>
                </c:pt>
                <c:pt idx="2">
                  <c:v>168148371.273713</c:v>
                </c:pt>
                <c:pt idx="3">
                  <c:v>61371660.7319486</c:v>
                </c:pt>
                <c:pt idx="4">
                  <c:v>79957150.7731959</c:v>
                </c:pt>
                <c:pt idx="5">
                  <c:v>191502311.728395</c:v>
                </c:pt>
                <c:pt idx="6">
                  <c:v>57080725.850966</c:v>
                </c:pt>
              </c:numCache>
            </c:numRef>
          </c:val>
        </c:ser>
        <c:gapWidth val="100"/>
        <c:overlap val="0"/>
        <c:axId val="42328125"/>
        <c:axId val="93082073"/>
      </c:barChart>
      <c:catAx>
        <c:axId val="4232812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93082073"/>
        <c:crosses val="autoZero"/>
        <c:auto val="1"/>
        <c:lblAlgn val="ctr"/>
        <c:lblOffset val="100"/>
      </c:catAx>
      <c:valAx>
        <c:axId val="93082073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_(* #,##0_);_(* \(#,##0\);_(* \-??_);_(@_)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42328125"/>
        <c:crosses val="autoZero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latin typeface="Arial"/>
              </a:rPr>
              <a:t>Time per TB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numFmt formatCode="_(* #,##0.00_);_(* \(#,##0.00\);_(* \-??_);_(@_)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Sheet1!$H$4:$H$10</c:f>
              <c:strCache>
                <c:ptCount val="7"/>
                <c:pt idx="0">
                  <c:v>Dump only</c:v>
                </c:pt>
                <c:pt idx="1">
                  <c:v>Dump remote</c:v>
                </c:pt>
                <c:pt idx="2">
                  <c:v>Dump &amp; Verify</c:v>
                </c:pt>
                <c:pt idx="3">
                  <c:v>Dump &amp; Verify remote</c:v>
                </c:pt>
                <c:pt idx="4">
                  <c:v> Dump &amp; Compress </c:v>
                </c:pt>
                <c:pt idx="5">
                  <c:v> Dump &amp; Encrypt </c:v>
                </c:pt>
                <c:pt idx="6">
                  <c:v>Dump with all</c:v>
                </c:pt>
              </c:strCache>
            </c:strRef>
          </c:cat>
          <c:val>
            <c:numRef>
              <c:f>Sheet1!$J$4:$J$10</c:f>
              <c:numCache>
                <c:formatCode>General</c:formatCode>
                <c:ptCount val="7"/>
                <c:pt idx="0">
                  <c:v>0.959871077820156</c:v>
                </c:pt>
                <c:pt idx="1">
                  <c:v>2.52519929703456</c:v>
                </c:pt>
                <c:pt idx="2">
                  <c:v>1.81637142418276</c:v>
                </c:pt>
                <c:pt idx="3">
                  <c:v>4.97656235731373</c:v>
                </c:pt>
                <c:pt idx="4">
                  <c:v>3.81979464814585</c:v>
                </c:pt>
                <c:pt idx="5">
                  <c:v>1.59486271391657</c:v>
                </c:pt>
                <c:pt idx="6">
                  <c:v>5.35066595687441</c:v>
                </c:pt>
              </c:numCache>
            </c:numRef>
          </c:val>
        </c:ser>
        <c:gapWidth val="100"/>
        <c:overlap val="0"/>
        <c:axId val="48431410"/>
        <c:axId val="80049214"/>
      </c:barChart>
      <c:catAx>
        <c:axId val="4843141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80049214"/>
        <c:crosses val="autoZero"/>
        <c:auto val="1"/>
        <c:lblAlgn val="ctr"/>
        <c:lblOffset val="100"/>
      </c:catAx>
      <c:valAx>
        <c:axId val="80049214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_(* #,##0.00_);_(* \(#,##0.00\);_(* \-??_);_(@_)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48431410"/>
        <c:crosses val="autoZero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193680</xdr:colOff>
      <xdr:row>10</xdr:row>
      <xdr:rowOff>110160</xdr:rowOff>
    </xdr:from>
    <xdr:to>
      <xdr:col>10</xdr:col>
      <xdr:colOff>407880</xdr:colOff>
      <xdr:row>27</xdr:row>
      <xdr:rowOff>23040</xdr:rowOff>
    </xdr:to>
    <xdr:graphicFrame>
      <xdr:nvGraphicFramePr>
        <xdr:cNvPr id="0" name="Chart 1"/>
        <xdr:cNvGraphicFramePr/>
      </xdr:nvGraphicFramePr>
      <xdr:xfrm>
        <a:off x="10544760" y="2269080"/>
        <a:ext cx="7503120" cy="3367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513000</xdr:colOff>
      <xdr:row>40</xdr:row>
      <xdr:rowOff>81720</xdr:rowOff>
    </xdr:from>
    <xdr:to>
      <xdr:col>10</xdr:col>
      <xdr:colOff>718560</xdr:colOff>
      <xdr:row>56</xdr:row>
      <xdr:rowOff>69120</xdr:rowOff>
    </xdr:to>
    <xdr:graphicFrame>
      <xdr:nvGraphicFramePr>
        <xdr:cNvPr id="1" name="Chart 2"/>
        <xdr:cNvGraphicFramePr/>
      </xdr:nvGraphicFramePr>
      <xdr:xfrm>
        <a:off x="10864080" y="8336520"/>
        <a:ext cx="7494480" cy="323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5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32" activeCellId="0" sqref="D32"/>
    </sheetView>
  </sheetViews>
  <sheetFormatPr defaultRowHeight="16" zeroHeight="false" outlineLevelRow="0" outlineLevelCol="0"/>
  <cols>
    <col collapsed="false" customWidth="true" hidden="false" outlineLevel="0" max="1" min="1" style="0" width="25.33"/>
    <col collapsed="false" customWidth="true" hidden="false" outlineLevel="0" max="2" min="2" style="0" width="13.66"/>
    <col collapsed="false" customWidth="true" hidden="false" outlineLevel="0" max="3" min="3" style="0" width="39"/>
    <col collapsed="false" customWidth="true" hidden="false" outlineLevel="0" max="4" min="4" style="0" width="16.67"/>
    <col collapsed="false" customWidth="true" hidden="false" outlineLevel="0" max="6" min="5" style="0" width="11.83"/>
    <col collapsed="false" customWidth="true" hidden="false" outlineLevel="0" max="7" min="7" style="0" width="12.16"/>
    <col collapsed="false" customWidth="true" hidden="false" outlineLevel="0" max="8" min="8" style="0" width="18.83"/>
    <col collapsed="false" customWidth="true" hidden="false" outlineLevel="0" max="9" min="9" style="0" width="20.33"/>
    <col collapsed="false" customWidth="true" hidden="false" outlineLevel="0" max="1025" min="10" style="0" width="11.83"/>
  </cols>
  <sheetData>
    <row r="1" customFormat="false" ht="26" hidden="false" customHeight="false" outlineLevel="0" collapsed="false">
      <c r="A1" s="1" t="s">
        <v>0</v>
      </c>
    </row>
    <row r="3" customFormat="false" ht="16" hidden="false" customHeight="false" outlineLevel="0" collapsed="false">
      <c r="I3" s="2" t="s">
        <v>1</v>
      </c>
      <c r="J3" s="3" t="s">
        <v>2</v>
      </c>
    </row>
    <row r="4" customFormat="false" ht="16" hidden="false" customHeight="false" outlineLevel="0" collapsed="false">
      <c r="A4" s="4" t="s">
        <v>3</v>
      </c>
      <c r="B4" s="0" t="s">
        <v>4</v>
      </c>
      <c r="C4" s="0" t="s">
        <v>5</v>
      </c>
      <c r="D4" s="5" t="n">
        <v>62046749</v>
      </c>
      <c r="E4" s="0" t="s">
        <v>6</v>
      </c>
      <c r="G4" s="0" t="s">
        <v>7</v>
      </c>
      <c r="H4" s="6" t="s">
        <v>8</v>
      </c>
      <c r="I4" s="7" t="n">
        <f aca="false">D14</f>
        <v>318188456.410256</v>
      </c>
      <c r="J4" s="8" t="n">
        <f aca="false">D16</f>
        <v>0.959871077820156</v>
      </c>
    </row>
    <row r="5" customFormat="false" ht="16" hidden="false" customHeight="false" outlineLevel="0" collapsed="false">
      <c r="A5" s="4"/>
      <c r="B5" s="0" t="s">
        <v>9</v>
      </c>
      <c r="C5" s="0" t="s">
        <v>10</v>
      </c>
      <c r="D5" s="5" t="n">
        <v>62474240</v>
      </c>
      <c r="E5" s="0" t="s">
        <v>6</v>
      </c>
      <c r="H5" s="0" t="s">
        <v>11</v>
      </c>
      <c r="I5" s="7" t="n">
        <f aca="false">D15</f>
        <v>120948828.460039</v>
      </c>
      <c r="J5" s="8" t="n">
        <f aca="false">D17</f>
        <v>2.52519929703456</v>
      </c>
    </row>
    <row r="6" customFormat="false" ht="16" hidden="false" customHeight="false" outlineLevel="0" collapsed="false">
      <c r="A6" s="4"/>
      <c r="B6" s="0" t="s">
        <v>12</v>
      </c>
      <c r="C6" s="0" t="s">
        <v>13</v>
      </c>
      <c r="D6" s="9" t="n">
        <v>0.137</v>
      </c>
      <c r="E6" s="0" t="s">
        <v>14</v>
      </c>
      <c r="H6" s="6" t="s">
        <v>15</v>
      </c>
      <c r="I6" s="7" t="n">
        <f aca="false">D24</f>
        <v>168148371.273713</v>
      </c>
      <c r="J6" s="8" t="n">
        <f aca="false">D26</f>
        <v>1.81637142418276</v>
      </c>
    </row>
    <row r="7" customFormat="false" ht="16" hidden="false" customHeight="false" outlineLevel="0" collapsed="false">
      <c r="A7" s="4"/>
      <c r="C7" s="0" t="s">
        <v>16</v>
      </c>
      <c r="D7" s="7" t="n">
        <f aca="false">IF(D6&lt;&gt;0,D4/D6,0)</f>
        <v>452895978.10219</v>
      </c>
      <c r="E7" s="0" t="s">
        <v>1</v>
      </c>
      <c r="H7" s="0" t="s">
        <v>17</v>
      </c>
      <c r="I7" s="7" t="n">
        <f aca="false">D25</f>
        <v>61371660.7319486</v>
      </c>
      <c r="J7" s="8" t="n">
        <f aca="false">D27</f>
        <v>4.97656235731373</v>
      </c>
    </row>
    <row r="8" customFormat="false" ht="16" hidden="false" customHeight="false" outlineLevel="0" collapsed="false">
      <c r="A8" s="4"/>
      <c r="C8" s="0" t="s">
        <v>18</v>
      </c>
      <c r="D8" s="8" t="n">
        <f aca="false">IF(D4&lt;&gt;0,(D6*I39)/(D4*3600),0)</f>
        <v>0.674370962365956</v>
      </c>
      <c r="E8" s="0" t="s">
        <v>19</v>
      </c>
      <c r="H8" s="10" t="s">
        <v>20</v>
      </c>
      <c r="I8" s="7" t="n">
        <f aca="false">D32</f>
        <v>79957150.7731959</v>
      </c>
      <c r="J8" s="8" t="n">
        <f aca="false">D33</f>
        <v>3.81979464814585</v>
      </c>
    </row>
    <row r="9" customFormat="false" ht="16" hidden="false" customHeight="false" outlineLevel="0" collapsed="false">
      <c r="A9" s="4"/>
      <c r="C9" s="0" t="s">
        <v>21</v>
      </c>
      <c r="D9" s="11" t="n">
        <f aca="false">IF(D4&lt;&gt;0,(D5-D4)/D4,0)</f>
        <v>0.00688982109280214</v>
      </c>
      <c r="E9" s="0" t="s">
        <v>22</v>
      </c>
      <c r="H9" s="10" t="s">
        <v>23</v>
      </c>
      <c r="I9" s="7" t="n">
        <f aca="false">D40</f>
        <v>191502311.728395</v>
      </c>
      <c r="J9" s="8" t="n">
        <f aca="false">D42</f>
        <v>1.59486271391657</v>
      </c>
    </row>
    <row r="10" customFormat="false" ht="16" hidden="false" customHeight="false" outlineLevel="0" collapsed="false">
      <c r="A10" s="4"/>
      <c r="H10" s="6" t="s">
        <v>24</v>
      </c>
      <c r="I10" s="7" t="n">
        <f aca="false">D49</f>
        <v>57080725.850966</v>
      </c>
      <c r="J10" s="8" t="n">
        <f aca="false">D50</f>
        <v>5.35066595687441</v>
      </c>
    </row>
    <row r="11" customFormat="false" ht="16" hidden="false" customHeight="false" outlineLevel="0" collapsed="false">
      <c r="A11" s="4" t="s">
        <v>25</v>
      </c>
      <c r="B11" s="0" t="s">
        <v>26</v>
      </c>
      <c r="C11" s="0" t="s">
        <v>27</v>
      </c>
      <c r="D11" s="9" t="n">
        <v>0.195</v>
      </c>
      <c r="E11" s="0" t="s">
        <v>14</v>
      </c>
    </row>
    <row r="12" customFormat="false" ht="16" hidden="false" customHeight="false" outlineLevel="0" collapsed="false">
      <c r="A12" s="4"/>
      <c r="B12" s="0" t="s">
        <v>28</v>
      </c>
      <c r="C12" s="0" t="s">
        <v>29</v>
      </c>
      <c r="D12" s="9" t="n">
        <v>0.513</v>
      </c>
      <c r="E12" s="0" t="s">
        <v>14</v>
      </c>
    </row>
    <row r="13" customFormat="false" ht="16" hidden="false" customHeight="false" outlineLevel="0" collapsed="false">
      <c r="A13" s="4"/>
      <c r="B13" s="0" t="s">
        <v>30</v>
      </c>
      <c r="C13" s="0" t="s">
        <v>31</v>
      </c>
      <c r="D13" s="5" t="n">
        <v>63201280</v>
      </c>
      <c r="E13" s="0" t="s">
        <v>6</v>
      </c>
    </row>
    <row r="14" customFormat="false" ht="16" hidden="false" customHeight="false" outlineLevel="0" collapsed="false">
      <c r="A14" s="4"/>
      <c r="C14" s="0" t="s">
        <v>16</v>
      </c>
      <c r="D14" s="12" t="n">
        <f aca="false">IF(D11&lt;&gt;0,D4/D11,0)</f>
        <v>318188456.410256</v>
      </c>
      <c r="E14" s="0" t="s">
        <v>1</v>
      </c>
    </row>
    <row r="15" customFormat="false" ht="16" hidden="false" customHeight="false" outlineLevel="0" collapsed="false">
      <c r="A15" s="4"/>
      <c r="C15" s="0" t="s">
        <v>32</v>
      </c>
      <c r="D15" s="12" t="n">
        <f aca="false">IF(D12&lt;&gt;0,D4/D12,0)</f>
        <v>120948828.460039</v>
      </c>
    </row>
    <row r="16" customFormat="false" ht="16" hidden="false" customHeight="false" outlineLevel="0" collapsed="false">
      <c r="A16" s="4"/>
      <c r="C16" s="0" t="s">
        <v>18</v>
      </c>
      <c r="D16" s="8" t="n">
        <f aca="false">IF(D4&lt;&gt;0,(D11*I39)/(D4*3600),0)</f>
        <v>0.959871077820156</v>
      </c>
      <c r="E16" s="0" t="s">
        <v>19</v>
      </c>
    </row>
    <row r="17" customFormat="false" ht="16" hidden="false" customHeight="false" outlineLevel="0" collapsed="false">
      <c r="A17" s="4"/>
      <c r="C17" s="0" t="s">
        <v>33</v>
      </c>
      <c r="D17" s="8" t="n">
        <f aca="false">IF(D4&lt;&gt;0,(D12*I39)/(D4*3600),0)</f>
        <v>2.52519929703456</v>
      </c>
    </row>
    <row r="18" customFormat="false" ht="16" hidden="false" customHeight="false" outlineLevel="0" collapsed="false">
      <c r="A18" s="4"/>
      <c r="C18" s="0" t="s">
        <v>34</v>
      </c>
      <c r="D18" s="11" t="n">
        <f aca="false">IF(D4&lt;&gt;0,(D13-D4)/D4,0)</f>
        <v>0.0186074374339903</v>
      </c>
      <c r="E18" s="0" t="s">
        <v>22</v>
      </c>
    </row>
    <row r="19" customFormat="false" ht="16" hidden="false" customHeight="false" outlineLevel="0" collapsed="false">
      <c r="A19" s="4"/>
    </row>
    <row r="20" customFormat="false" ht="16" hidden="false" customHeight="false" outlineLevel="0" collapsed="false">
      <c r="A20" s="4" t="s">
        <v>35</v>
      </c>
      <c r="B20" s="0" t="s">
        <v>36</v>
      </c>
      <c r="C20" s="0" t="s">
        <v>37</v>
      </c>
      <c r="D20" s="9" t="n">
        <v>0.174</v>
      </c>
      <c r="E20" s="0" t="s">
        <v>14</v>
      </c>
    </row>
    <row r="21" customFormat="false" ht="16" hidden="false" customHeight="false" outlineLevel="0" collapsed="false">
      <c r="A21" s="4"/>
      <c r="B21" s="0" t="s">
        <v>38</v>
      </c>
      <c r="C21" s="0" t="s">
        <v>39</v>
      </c>
      <c r="D21" s="9" t="n">
        <v>0.498</v>
      </c>
      <c r="E21" s="0" t="s">
        <v>14</v>
      </c>
    </row>
    <row r="22" customFormat="false" ht="16" hidden="false" customHeight="false" outlineLevel="0" collapsed="false">
      <c r="A22" s="4"/>
      <c r="C22" s="0" t="s">
        <v>40</v>
      </c>
      <c r="D22" s="0" t="n">
        <f aca="false">D20+D11</f>
        <v>0.369</v>
      </c>
      <c r="E22" s="0" t="s">
        <v>14</v>
      </c>
    </row>
    <row r="23" customFormat="false" ht="16" hidden="false" customHeight="false" outlineLevel="0" collapsed="false">
      <c r="A23" s="4"/>
      <c r="C23" s="0" t="s">
        <v>41</v>
      </c>
      <c r="D23" s="0" t="n">
        <f aca="false">D21+D12</f>
        <v>1.011</v>
      </c>
      <c r="E23" s="0" t="s">
        <v>14</v>
      </c>
    </row>
    <row r="24" customFormat="false" ht="16" hidden="false" customHeight="false" outlineLevel="0" collapsed="false">
      <c r="A24" s="4"/>
      <c r="C24" s="0" t="s">
        <v>42</v>
      </c>
      <c r="D24" s="7" t="n">
        <f aca="false">IF(D22&lt;&gt;0,D4/D22,0)</f>
        <v>168148371.273713</v>
      </c>
      <c r="E24" s="0" t="s">
        <v>1</v>
      </c>
    </row>
    <row r="25" customFormat="false" ht="16" hidden="false" customHeight="false" outlineLevel="0" collapsed="false">
      <c r="A25" s="4"/>
      <c r="C25" s="0" t="s">
        <v>43</v>
      </c>
      <c r="D25" s="7" t="n">
        <f aca="false">IF(D23&lt;&gt;0,D4/D23,0)</f>
        <v>61371660.7319486</v>
      </c>
      <c r="E25" s="0" t="s">
        <v>1</v>
      </c>
    </row>
    <row r="26" customFormat="false" ht="16" hidden="false" customHeight="false" outlineLevel="0" collapsed="false">
      <c r="A26" s="4"/>
      <c r="C26" s="0" t="s">
        <v>44</v>
      </c>
      <c r="D26" s="8" t="n">
        <f aca="false">IF(D4&lt;&gt;0,(D22*I39)/(D4*3600),0)</f>
        <v>1.81637142418276</v>
      </c>
      <c r="E26" s="0" t="s">
        <v>19</v>
      </c>
    </row>
    <row r="27" customFormat="false" ht="16" hidden="false" customHeight="false" outlineLevel="0" collapsed="false">
      <c r="A27" s="4"/>
      <c r="C27" s="0" t="s">
        <v>45</v>
      </c>
      <c r="D27" s="8" t="n">
        <f aca="false">IF(D4&lt;&gt;0,(D23*I39)/(D4*3600),0)</f>
        <v>4.97656235731373</v>
      </c>
    </row>
    <row r="28" customFormat="false" ht="16" hidden="false" customHeight="false" outlineLevel="0" collapsed="false">
      <c r="A28" s="4"/>
      <c r="C28" s="0" t="s">
        <v>46</v>
      </c>
      <c r="D28" s="13" t="n">
        <f aca="false">IF(D11&lt;&gt;0,D20/D11,0)</f>
        <v>0.892307692307692</v>
      </c>
      <c r="E28" s="0" t="s">
        <v>47</v>
      </c>
    </row>
    <row r="29" customFormat="false" ht="16" hidden="false" customHeight="false" outlineLevel="0" collapsed="false">
      <c r="A29" s="4"/>
    </row>
    <row r="30" customFormat="false" ht="16" hidden="false" customHeight="false" outlineLevel="0" collapsed="false">
      <c r="A30" s="4" t="s">
        <v>48</v>
      </c>
      <c r="B30" s="0" t="s">
        <v>49</v>
      </c>
      <c r="C30" s="0" t="s">
        <v>50</v>
      </c>
      <c r="D30" s="9" t="n">
        <v>0.776</v>
      </c>
      <c r="E30" s="0" t="s">
        <v>14</v>
      </c>
    </row>
    <row r="31" customFormat="false" ht="16" hidden="false" customHeight="false" outlineLevel="0" collapsed="false">
      <c r="A31" s="4"/>
      <c r="B31" s="0" t="s">
        <v>51</v>
      </c>
      <c r="C31" s="0" t="s">
        <v>52</v>
      </c>
      <c r="D31" s="5" t="n">
        <v>29623932</v>
      </c>
      <c r="E31" s="0" t="s">
        <v>6</v>
      </c>
    </row>
    <row r="32" customFormat="false" ht="16" hidden="false" customHeight="false" outlineLevel="0" collapsed="false">
      <c r="A32" s="4"/>
      <c r="C32" s="0" t="s">
        <v>53</v>
      </c>
      <c r="D32" s="12" t="n">
        <f aca="false">IF(D30&lt;&gt;0,D4/D30,0)</f>
        <v>79957150.7731959</v>
      </c>
      <c r="E32" s="0" t="s">
        <v>1</v>
      </c>
    </row>
    <row r="33" customFormat="false" ht="16" hidden="false" customHeight="false" outlineLevel="0" collapsed="false">
      <c r="A33" s="4"/>
      <c r="C33" s="0" t="s">
        <v>54</v>
      </c>
      <c r="D33" s="14" t="n">
        <f aca="false">IF(D4&lt;&gt;0,(D30*I39)/(D4*3600),0)</f>
        <v>3.81979464814585</v>
      </c>
      <c r="E33" s="0" t="s">
        <v>19</v>
      </c>
    </row>
    <row r="34" customFormat="false" ht="16" hidden="false" customHeight="false" outlineLevel="0" collapsed="false">
      <c r="A34" s="4"/>
      <c r="C34" s="0" t="s">
        <v>55</v>
      </c>
      <c r="D34" s="13" t="n">
        <f aca="false">IF(D13&lt;&gt;0,(D13-D31)/D13,0)</f>
        <v>0.531276391870544</v>
      </c>
      <c r="E34" s="0" t="s">
        <v>56</v>
      </c>
    </row>
    <row r="35" customFormat="false" ht="16" hidden="false" customHeight="false" outlineLevel="0" collapsed="false">
      <c r="A35" s="4"/>
      <c r="C35" s="0" t="s">
        <v>57</v>
      </c>
      <c r="D35" s="13" t="n">
        <f aca="false">IF(D11&lt;&gt;0,(D30-D11)/D11,0)</f>
        <v>2.97948717948718</v>
      </c>
      <c r="E35" s="0" t="s">
        <v>47</v>
      </c>
    </row>
    <row r="36" customFormat="false" ht="16" hidden="false" customHeight="false" outlineLevel="0" collapsed="false">
      <c r="A36" s="4"/>
    </row>
    <row r="37" customFormat="false" ht="16" hidden="false" customHeight="false" outlineLevel="0" collapsed="false">
      <c r="A37" s="4" t="s">
        <v>58</v>
      </c>
      <c r="B37" s="0" t="s">
        <v>59</v>
      </c>
      <c r="C37" s="0" t="s">
        <v>60</v>
      </c>
      <c r="D37" s="9" t="n">
        <v>0.129</v>
      </c>
      <c r="E37" s="0" t="s">
        <v>14</v>
      </c>
    </row>
    <row r="38" customFormat="false" ht="16" hidden="false" customHeight="false" outlineLevel="0" collapsed="false">
      <c r="A38" s="4"/>
      <c r="B38" s="0" t="s">
        <v>61</v>
      </c>
      <c r="C38" s="0" t="s">
        <v>62</v>
      </c>
      <c r="D38" s="5" t="n">
        <v>63201312</v>
      </c>
      <c r="E38" s="0" t="s">
        <v>6</v>
      </c>
    </row>
    <row r="39" customFormat="false" ht="16" hidden="false" customHeight="false" outlineLevel="0" collapsed="false">
      <c r="A39" s="4"/>
      <c r="C39" s="0" t="s">
        <v>63</v>
      </c>
      <c r="D39" s="0" t="n">
        <f aca="false">D37+D11</f>
        <v>0.324</v>
      </c>
      <c r="E39" s="0" t="s">
        <v>14</v>
      </c>
      <c r="H39" s="0" t="s">
        <v>64</v>
      </c>
      <c r="I39" s="12" t="n">
        <v>1099511627776</v>
      </c>
      <c r="J39" s="0" t="s">
        <v>65</v>
      </c>
    </row>
    <row r="40" customFormat="false" ht="16" hidden="false" customHeight="false" outlineLevel="0" collapsed="false">
      <c r="A40" s="4"/>
      <c r="C40" s="0" t="s">
        <v>66</v>
      </c>
      <c r="D40" s="7" t="n">
        <f aca="false">IF(D39&lt;&gt;0,D4/D39,0)</f>
        <v>191502311.728395</v>
      </c>
      <c r="E40" s="0" t="s">
        <v>1</v>
      </c>
      <c r="I40" s="12" t="n">
        <v>1048576</v>
      </c>
      <c r="J40" s="0" t="s">
        <v>67</v>
      </c>
    </row>
    <row r="41" customFormat="false" ht="16" hidden="false" customHeight="false" outlineLevel="0" collapsed="false">
      <c r="A41" s="4"/>
      <c r="C41" s="0" t="s">
        <v>68</v>
      </c>
      <c r="D41" s="13" t="n">
        <f aca="false">IF(D11&lt;&gt;0,D37/D11,0)</f>
        <v>0.661538461538462</v>
      </c>
      <c r="E41" s="0" t="s">
        <v>47</v>
      </c>
    </row>
    <row r="42" customFormat="false" ht="16" hidden="false" customHeight="false" outlineLevel="0" collapsed="false">
      <c r="A42" s="4"/>
      <c r="C42" s="0" t="s">
        <v>69</v>
      </c>
      <c r="D42" s="14" t="n">
        <f aca="false">IF(D4&lt;&gt;0,(D39*I39)/(D4*3600),0)</f>
        <v>1.59486271391657</v>
      </c>
      <c r="E42" s="0" t="s">
        <v>19</v>
      </c>
      <c r="F42" s="8"/>
    </row>
    <row r="43" customFormat="false" ht="16" hidden="false" customHeight="false" outlineLevel="0" collapsed="false">
      <c r="A43" s="4"/>
      <c r="C43" s="0" t="s">
        <v>70</v>
      </c>
      <c r="D43" s="12" t="n">
        <f aca="false">D38-D13</f>
        <v>32</v>
      </c>
      <c r="E43" s="0" t="s">
        <v>6</v>
      </c>
    </row>
    <row r="44" customFormat="false" ht="16" hidden="false" customHeight="false" outlineLevel="0" collapsed="false">
      <c r="A44" s="4"/>
    </row>
    <row r="45" customFormat="false" ht="16" hidden="false" customHeight="false" outlineLevel="0" collapsed="false">
      <c r="A45" s="4" t="s">
        <v>71</v>
      </c>
      <c r="B45" s="0" t="s">
        <v>72</v>
      </c>
      <c r="C45" s="0" t="s">
        <v>73</v>
      </c>
      <c r="D45" s="9" t="n">
        <v>0.729</v>
      </c>
      <c r="E45" s="0" t="s">
        <v>14</v>
      </c>
    </row>
    <row r="46" customFormat="false" ht="16" hidden="false" customHeight="false" outlineLevel="0" collapsed="false">
      <c r="A46" s="4"/>
      <c r="B46" s="0" t="s">
        <v>74</v>
      </c>
      <c r="C46" s="0" t="s">
        <v>75</v>
      </c>
      <c r="D46" s="9" t="n">
        <v>0.29</v>
      </c>
      <c r="E46" s="0" t="s">
        <v>14</v>
      </c>
    </row>
    <row r="47" customFormat="false" ht="16" hidden="false" customHeight="false" outlineLevel="0" collapsed="false">
      <c r="A47" s="4"/>
      <c r="B47" s="0" t="s">
        <v>76</v>
      </c>
      <c r="C47" s="0" t="s">
        <v>77</v>
      </c>
      <c r="D47" s="9" t="n">
        <v>0.068</v>
      </c>
      <c r="E47" s="0" t="s">
        <v>14</v>
      </c>
    </row>
    <row r="48" customFormat="false" ht="16" hidden="false" customHeight="false" outlineLevel="0" collapsed="false">
      <c r="A48" s="4"/>
      <c r="C48" s="0" t="s">
        <v>78</v>
      </c>
      <c r="D48" s="0" t="n">
        <f aca="false">SUM(D45:D47)</f>
        <v>1.087</v>
      </c>
      <c r="E48" s="0" t="s">
        <v>14</v>
      </c>
    </row>
    <row r="49" customFormat="false" ht="16" hidden="false" customHeight="false" outlineLevel="0" collapsed="false">
      <c r="A49" s="4"/>
      <c r="C49" s="0" t="s">
        <v>79</v>
      </c>
      <c r="D49" s="7" t="n">
        <f aca="false">IF(D48&lt;&gt;0,D4/D48,0)</f>
        <v>57080725.850966</v>
      </c>
      <c r="E49" s="0" t="s">
        <v>1</v>
      </c>
    </row>
    <row r="50" customFormat="false" ht="16" hidden="false" customHeight="false" outlineLevel="0" collapsed="false">
      <c r="A50" s="4"/>
      <c r="C50" s="0" t="s">
        <v>80</v>
      </c>
      <c r="D50" s="8" t="n">
        <f aca="false">IF(D4&lt;&gt;0,(D48*I39)/(D4*3600),0)</f>
        <v>5.35066595687441</v>
      </c>
      <c r="E50" s="0" t="s">
        <v>19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</TotalTime>
  <Application>LibreOffice/6.0.7.3$Linux_X86_64 LibreOffice_project/00m0$Build-3</Application>
  <Company>NPS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2014-06-06T16:19:46Z</dcterms:created>
  <dc:creator>Paul Clark</dc:creator>
  <dc:description/>
  <dc:language>en-US</dc:language>
  <cp:lastModifiedBy/>
  <dcterms:modified xsi:type="dcterms:W3CDTF">2022-08-02T18:08:34Z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NPS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