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4C0278C9-74A9-41C4-A663-1D7D0FE43D33}" xr6:coauthVersionLast="47" xr6:coauthVersionMax="47" xr10:uidLastSave="{00000000-0000-0000-0000-000000000000}"/>
  <bookViews>
    <workbookView xWindow="7140" yWindow="3795" windowWidth="29145" windowHeight="15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" i="1" l="1"/>
  <c r="O19" i="1"/>
  <c r="O16" i="1"/>
  <c r="O15" i="1"/>
  <c r="O3" i="1"/>
  <c r="N3" i="1"/>
  <c r="K3" i="1"/>
  <c r="J3" i="1"/>
  <c r="E24" i="1"/>
  <c r="F24" i="1"/>
  <c r="H24" i="1"/>
  <c r="I24" i="1"/>
  <c r="J24" i="1"/>
  <c r="K24" i="1"/>
  <c r="D23" i="1"/>
  <c r="E23" i="1"/>
  <c r="F23" i="1"/>
  <c r="G23" i="1"/>
  <c r="H23" i="1"/>
  <c r="I23" i="1"/>
  <c r="J23" i="1"/>
  <c r="K23" i="1"/>
  <c r="E22" i="1"/>
  <c r="F22" i="1"/>
  <c r="G22" i="1"/>
  <c r="H22" i="1"/>
  <c r="I22" i="1"/>
  <c r="J22" i="1"/>
  <c r="K22" i="1"/>
  <c r="C24" i="1"/>
  <c r="C22" i="1"/>
  <c r="D22" i="1"/>
  <c r="C23" i="1"/>
  <c r="B24" i="1"/>
  <c r="B23" i="1"/>
  <c r="K2" i="1"/>
  <c r="M12" i="1"/>
  <c r="M11" i="1"/>
  <c r="K5" i="1"/>
  <c r="K6" i="1"/>
  <c r="O2" i="1"/>
  <c r="N2" i="1"/>
  <c r="L5" i="1"/>
  <c r="C2" i="1"/>
  <c r="D2" i="1"/>
  <c r="F2" i="1"/>
  <c r="G2" i="1"/>
  <c r="B2" i="1"/>
  <c r="O6" i="1"/>
  <c r="O7" i="1"/>
  <c r="O8" i="1"/>
  <c r="O9" i="1"/>
  <c r="O10" i="1"/>
  <c r="O11" i="1"/>
  <c r="O12" i="1"/>
  <c r="O5" i="1"/>
  <c r="N8" i="1"/>
  <c r="N9" i="1"/>
  <c r="N12" i="1"/>
  <c r="K11" i="1"/>
  <c r="J6" i="1"/>
  <c r="J2" i="1" s="1"/>
  <c r="J7" i="1"/>
  <c r="J8" i="1"/>
  <c r="J9" i="1"/>
  <c r="J10" i="1"/>
  <c r="J11" i="1"/>
  <c r="J12" i="1"/>
  <c r="J5" i="1"/>
  <c r="F13" i="1"/>
  <c r="F12" i="1"/>
  <c r="F11" i="1"/>
  <c r="N11" i="1" s="1"/>
  <c r="F7" i="1"/>
  <c r="N6" i="1" s="1"/>
  <c r="F5" i="1"/>
  <c r="N5" i="1" s="1"/>
  <c r="N10" i="1" l="1"/>
  <c r="N7" i="1"/>
</calcChain>
</file>

<file path=xl/sharedStrings.xml><?xml version="1.0" encoding="utf-8"?>
<sst xmlns="http://schemas.openxmlformats.org/spreadsheetml/2006/main" count="51" uniqueCount="33">
  <si>
    <t>Election</t>
  </si>
  <si>
    <t>GRN</t>
  </si>
  <si>
    <t>ONP</t>
  </si>
  <si>
    <t>UAP</t>
  </si>
  <si>
    <t>OTH</t>
  </si>
  <si>
    <t>2019 fed</t>
  </si>
  <si>
    <t>2016 fed</t>
  </si>
  <si>
    <t>OTHx</t>
  </si>
  <si>
    <t>2013 fed</t>
  </si>
  <si>
    <t>2010 fed</t>
  </si>
  <si>
    <t>2007 fed</t>
  </si>
  <si>
    <t>2004 fed</t>
  </si>
  <si>
    <t>2001 fed</t>
  </si>
  <si>
    <t>1998 fed</t>
  </si>
  <si>
    <t>1996 fed</t>
  </si>
  <si>
    <t>MEAN/STDEV</t>
  </si>
  <si>
    <t>ONP/Minor</t>
  </si>
  <si>
    <t>Minors</t>
  </si>
  <si>
    <t>FF</t>
  </si>
  <si>
    <t>IND</t>
  </si>
  <si>
    <t>KAP</t>
  </si>
  <si>
    <t>CD</t>
  </si>
  <si>
    <t>SEX</t>
  </si>
  <si>
    <t>RUA</t>
  </si>
  <si>
    <t>DLP</t>
  </si>
  <si>
    <t>CEC</t>
  </si>
  <si>
    <t>LDP</t>
  </si>
  <si>
    <t>DEM</t>
  </si>
  <si>
    <t>Changes</t>
  </si>
  <si>
    <t xml:space="preserve">RMSE: </t>
  </si>
  <si>
    <t>Count:</t>
  </si>
  <si>
    <t>(for specific election)</t>
  </si>
  <si>
    <t>Excluding: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</si>
</sst>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J3" sqref="J3"/>
    </sheetView>
  </sheetViews>
  <sheetFormatPr defaultRowHeight="15" x14ac:dyDescent="0.25"/>
  <cols>
    <col min="1" max="1" width="21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4</v>
      </c>
      <c r="G1" t="s">
        <v>7</v>
      </c>
      <c r="J1" t="s">
        <v>1</v>
      </c>
      <c r="K1" t="s">
        <v>16</v>
      </c>
      <c r="L1" t="s">
        <v>3</v>
      </c>
      <c r="M1" t="s">
        <v>27</v>
      </c>
      <c r="N1" t="s">
        <v>4</v>
      </c>
      <c r="O1" t="s">
        <v>7</v>
      </c>
    </row>
    <row r="2" spans="1:15" ht="14.25" customHeight="1" x14ac:dyDescent="0.25">
      <c r="A2" t="s">
        <v>15</v>
      </c>
      <c r="B2">
        <f>AVERAGE(B5:B13)</f>
        <v>77.966666666666654</v>
      </c>
      <c r="C2">
        <f t="shared" ref="C2:G2" si="0">AVERAGE(C5:C13)</f>
        <v>43.682500000000005</v>
      </c>
      <c r="D2">
        <f t="shared" si="0"/>
        <v>40.599999999999994</v>
      </c>
      <c r="F2">
        <f t="shared" si="0"/>
        <v>47.960844526050387</v>
      </c>
      <c r="G2">
        <f t="shared" si="0"/>
        <v>46.798888888888897</v>
      </c>
      <c r="J2">
        <f>SQRT(SUMSQ(J5:J12)/COUNT(J5:J12))</f>
        <v>3.4902793584468279</v>
      </c>
      <c r="K2">
        <f>SQRT(SUMSQ(K5:M12)/COUNT(K5:M12))</f>
        <v>8.5956171002048087</v>
      </c>
      <c r="N2">
        <f>SQRT(SUMSQ(N5:N12)/COUNT(N5:N12))</f>
        <v>5.3566440654889806</v>
      </c>
      <c r="O2">
        <f>SQRT(SUMSQ(O5:O12)/COUNT(O5:O12))</f>
        <v>4.8984793558817827</v>
      </c>
    </row>
    <row r="3" spans="1:15" ht="14.25" customHeight="1" x14ac:dyDescent="0.25">
      <c r="A3" t="s">
        <v>31</v>
      </c>
      <c r="J3">
        <f>SQRT(SUMSQ(J6:J13)/COUNT(J6:J13))</f>
        <v>3.7299712752628156</v>
      </c>
      <c r="K3">
        <f>SQRT(SUMSQ(K6:M13)/COUNT(K6:M13))</f>
        <v>4.9085359324344333</v>
      </c>
      <c r="N3">
        <f>SQRT(SUMSQ(N6:N13)/COUNT(N6:N13))</f>
        <v>5.3324259831611478</v>
      </c>
      <c r="O3">
        <f>SQRT(SUMSQ(O6:O13)/COUNT(O6:O13))</f>
        <v>5.2079376230629224</v>
      </c>
    </row>
    <row r="5" spans="1:15" x14ac:dyDescent="0.25">
      <c r="A5" t="s">
        <v>5</v>
      </c>
      <c r="B5">
        <v>82.2</v>
      </c>
      <c r="C5">
        <v>34.799999999999997</v>
      </c>
      <c r="D5">
        <v>34.9</v>
      </c>
      <c r="F5">
        <f>(170404+152538+600321)/(488817+438587+1184031)*100</f>
        <v>43.726801914337884</v>
      </c>
      <c r="G5">
        <v>50.7</v>
      </c>
      <c r="J5">
        <f>B5-B6</f>
        <v>0.26000000000000512</v>
      </c>
      <c r="K5">
        <f>C5-C6</f>
        <v>-14.730000000000004</v>
      </c>
      <c r="L5">
        <f>D5-D7</f>
        <v>-11.399999999999999</v>
      </c>
      <c r="N5">
        <f>F5-F6</f>
        <v>-5.5231980856621163</v>
      </c>
      <c r="O5">
        <f>G5-G6</f>
        <v>1.4500000000000028</v>
      </c>
    </row>
    <row r="6" spans="1:15" x14ac:dyDescent="0.25">
      <c r="A6" t="s">
        <v>6</v>
      </c>
      <c r="B6">
        <v>81.94</v>
      </c>
      <c r="C6">
        <v>49.53</v>
      </c>
      <c r="F6">
        <v>49.25</v>
      </c>
      <c r="G6">
        <v>49.25</v>
      </c>
      <c r="J6">
        <f t="shared" ref="J6:J12" si="1">B6-B7</f>
        <v>-1.0900000000000034</v>
      </c>
      <c r="K6">
        <f>C6-C11</f>
        <v>5.43</v>
      </c>
      <c r="N6">
        <f t="shared" ref="N6:N12" si="2">F6-F7</f>
        <v>2.5628985507246398</v>
      </c>
      <c r="O6">
        <f t="shared" ref="O6:O12" si="3">G6-G7</f>
        <v>2.2800000000000011</v>
      </c>
    </row>
    <row r="7" spans="1:15" x14ac:dyDescent="0.25">
      <c r="A7" t="s">
        <v>8</v>
      </c>
      <c r="B7">
        <v>83.03</v>
      </c>
      <c r="D7">
        <v>46.3</v>
      </c>
      <c r="F7">
        <f>(46.33*5.49+46.97*6.93)/(5.49+6.93)</f>
        <v>46.68710144927536</v>
      </c>
      <c r="G7">
        <v>46.97</v>
      </c>
      <c r="J7">
        <f t="shared" si="1"/>
        <v>4.1899999999999977</v>
      </c>
      <c r="N7">
        <f t="shared" si="2"/>
        <v>4.9471014492753582</v>
      </c>
      <c r="O7">
        <f t="shared" si="3"/>
        <v>5.2299999999999969</v>
      </c>
    </row>
    <row r="8" spans="1:15" x14ac:dyDescent="0.25">
      <c r="A8" t="s">
        <v>9</v>
      </c>
      <c r="B8">
        <v>78.84</v>
      </c>
      <c r="F8">
        <v>41.74</v>
      </c>
      <c r="G8">
        <v>41.74</v>
      </c>
      <c r="J8">
        <f t="shared" si="1"/>
        <v>-0.84999999999999432</v>
      </c>
      <c r="N8">
        <f t="shared" si="2"/>
        <v>-2.8900000000000006</v>
      </c>
      <c r="O8">
        <f t="shared" si="3"/>
        <v>-2.8900000000000006</v>
      </c>
    </row>
    <row r="9" spans="1:15" x14ac:dyDescent="0.25">
      <c r="A9" t="s">
        <v>10</v>
      </c>
      <c r="B9">
        <v>79.69</v>
      </c>
      <c r="F9">
        <v>44.63</v>
      </c>
      <c r="G9">
        <v>44.63</v>
      </c>
      <c r="J9">
        <f t="shared" si="1"/>
        <v>-1.1099999999999994</v>
      </c>
      <c r="N9">
        <f t="shared" si="2"/>
        <v>0.42999999999999972</v>
      </c>
      <c r="O9">
        <f t="shared" si="3"/>
        <v>0.42999999999999972</v>
      </c>
    </row>
    <row r="10" spans="1:15" x14ac:dyDescent="0.25">
      <c r="A10" t="s">
        <v>11</v>
      </c>
      <c r="B10">
        <v>80.8</v>
      </c>
      <c r="F10">
        <v>44.2</v>
      </c>
      <c r="G10">
        <v>44.2</v>
      </c>
      <c r="J10">
        <f t="shared" si="1"/>
        <v>6</v>
      </c>
      <c r="N10">
        <f t="shared" si="2"/>
        <v>-11.593877551020398</v>
      </c>
      <c r="O10">
        <f t="shared" si="3"/>
        <v>-1.3999999999999986</v>
      </c>
    </row>
    <row r="11" spans="1:15" x14ac:dyDescent="0.25">
      <c r="A11" t="s">
        <v>12</v>
      </c>
      <c r="B11">
        <v>74.8</v>
      </c>
      <c r="C11">
        <v>44.1</v>
      </c>
      <c r="E11">
        <v>64.099999999999994</v>
      </c>
      <c r="F11">
        <f>(64.1*5.4+45.6*4.4)/(5.4+4.4)</f>
        <v>55.793877551020401</v>
      </c>
      <c r="G11">
        <v>45.6</v>
      </c>
      <c r="J11">
        <f t="shared" si="1"/>
        <v>1.5</v>
      </c>
      <c r="K11">
        <f>C11-C12</f>
        <v>-2.1999999999999957</v>
      </c>
      <c r="M11">
        <f>E11-E12</f>
        <v>7.3999999999999915</v>
      </c>
      <c r="N11">
        <f t="shared" si="2"/>
        <v>0.49387755102041098</v>
      </c>
      <c r="O11">
        <f t="shared" si="3"/>
        <v>-8</v>
      </c>
    </row>
    <row r="12" spans="1:15" x14ac:dyDescent="0.25">
      <c r="A12" t="s">
        <v>13</v>
      </c>
      <c r="B12">
        <v>73.3</v>
      </c>
      <c r="C12">
        <v>46.3</v>
      </c>
      <c r="E12">
        <v>56.7</v>
      </c>
      <c r="F12">
        <f>(56.7*5.1+53.6*4.2)/(5.1+4.2)</f>
        <v>55.29999999999999</v>
      </c>
      <c r="G12">
        <v>53.6</v>
      </c>
      <c r="J12">
        <f t="shared" si="1"/>
        <v>6.2000000000000028</v>
      </c>
      <c r="M12">
        <f>E12-E13</f>
        <v>2.7000000000000028</v>
      </c>
      <c r="N12">
        <f t="shared" si="2"/>
        <v>4.9801801801801702</v>
      </c>
      <c r="O12">
        <f t="shared" si="3"/>
        <v>9.1000000000000014</v>
      </c>
    </row>
    <row r="13" spans="1:15" x14ac:dyDescent="0.25">
      <c r="A13" t="s">
        <v>14</v>
      </c>
      <c r="B13">
        <v>67.099999999999994</v>
      </c>
      <c r="E13">
        <v>54</v>
      </c>
      <c r="F13">
        <f>(54*6.8+44.5*4.3)/(6.8+4.3)</f>
        <v>50.31981981981982</v>
      </c>
      <c r="G13">
        <v>44.5</v>
      </c>
    </row>
    <row r="15" spans="1:15" x14ac:dyDescent="0.25">
      <c r="A15" t="s">
        <v>17</v>
      </c>
      <c r="B15" t="s">
        <v>18</v>
      </c>
      <c r="C15" t="s">
        <v>19</v>
      </c>
      <c r="D15" t="s">
        <v>20</v>
      </c>
      <c r="E15" t="s">
        <v>21</v>
      </c>
      <c r="F15" t="s">
        <v>22</v>
      </c>
      <c r="G15" t="s">
        <v>23</v>
      </c>
      <c r="H15" t="s">
        <v>24</v>
      </c>
      <c r="I15" t="s">
        <v>2</v>
      </c>
      <c r="J15" t="s">
        <v>25</v>
      </c>
      <c r="K15" t="s">
        <v>26</v>
      </c>
      <c r="M15" s="1" t="s">
        <v>29</v>
      </c>
      <c r="N15" s="1"/>
      <c r="O15">
        <f>SQRT(SUMSQ(B22:K25,K5:L12)/COUNT(B22:K25,K5:L12))</f>
        <v>8.0569865494528727</v>
      </c>
    </row>
    <row r="16" spans="1:15" x14ac:dyDescent="0.25">
      <c r="A16">
        <v>2019</v>
      </c>
      <c r="C16">
        <v>59.4</v>
      </c>
      <c r="D16">
        <v>33</v>
      </c>
      <c r="E16">
        <v>25.6</v>
      </c>
      <c r="F16">
        <v>68.8</v>
      </c>
      <c r="G16">
        <v>39.6</v>
      </c>
      <c r="H16">
        <v>60.2</v>
      </c>
      <c r="I16">
        <v>34.799999999999997</v>
      </c>
      <c r="J16">
        <v>28.2</v>
      </c>
      <c r="K16">
        <v>22.8</v>
      </c>
      <c r="M16" s="1" t="s">
        <v>30</v>
      </c>
      <c r="N16" s="1"/>
      <c r="O16">
        <f>COUNT(B22:K25,K5:L12)</f>
        <v>31</v>
      </c>
    </row>
    <row r="17" spans="1:15" x14ac:dyDescent="0.25">
      <c r="A17">
        <v>2016</v>
      </c>
      <c r="B17">
        <v>40.270000000000003</v>
      </c>
      <c r="C17">
        <v>56.62</v>
      </c>
      <c r="D17">
        <v>46.96</v>
      </c>
      <c r="E17">
        <v>27.28</v>
      </c>
      <c r="F17">
        <v>69.48</v>
      </c>
      <c r="G17">
        <v>47.03</v>
      </c>
      <c r="H17">
        <v>64.25</v>
      </c>
      <c r="I17">
        <v>49.53</v>
      </c>
      <c r="J17">
        <v>47.54</v>
      </c>
      <c r="K17">
        <v>29.89</v>
      </c>
    </row>
    <row r="18" spans="1:15" x14ac:dyDescent="0.25">
      <c r="A18">
        <v>2013</v>
      </c>
      <c r="B18">
        <v>41.67</v>
      </c>
      <c r="C18">
        <v>57.1</v>
      </c>
      <c r="D18">
        <v>46</v>
      </c>
      <c r="E18">
        <v>28.49</v>
      </c>
      <c r="F18">
        <v>62.63</v>
      </c>
      <c r="G18">
        <v>39.770000000000003</v>
      </c>
      <c r="H18">
        <v>56.49</v>
      </c>
      <c r="I18">
        <v>44.9</v>
      </c>
      <c r="J18">
        <v>50.62</v>
      </c>
      <c r="K18">
        <v>20.440000000000001</v>
      </c>
      <c r="M18" s="1" t="s">
        <v>32</v>
      </c>
      <c r="N18" s="1"/>
      <c r="O18">
        <v>2019</v>
      </c>
    </row>
    <row r="19" spans="1:15" x14ac:dyDescent="0.25">
      <c r="A19">
        <v>2010</v>
      </c>
      <c r="B19">
        <v>40.18</v>
      </c>
      <c r="C19">
        <v>43.53</v>
      </c>
      <c r="E19">
        <v>26.53</v>
      </c>
      <c r="F19">
        <v>60.07</v>
      </c>
      <c r="H19">
        <v>59.04</v>
      </c>
      <c r="I19">
        <v>45.21</v>
      </c>
      <c r="J19">
        <v>37.65</v>
      </c>
      <c r="K19">
        <v>27.93</v>
      </c>
      <c r="M19" s="1" t="s">
        <v>29</v>
      </c>
      <c r="N19" s="1"/>
      <c r="O19">
        <f>SQRT(SUMSQ(B23:K25,K6:L12)/COUNT(B23:K25,K6:L12))</f>
        <v>6.1100503271249735</v>
      </c>
    </row>
    <row r="20" spans="1:15" x14ac:dyDescent="0.25">
      <c r="M20" s="1" t="s">
        <v>30</v>
      </c>
      <c r="N20" s="1"/>
      <c r="O20">
        <f>COUNT(B23:K25,K6:L12)</f>
        <v>20</v>
      </c>
    </row>
    <row r="21" spans="1:15" x14ac:dyDescent="0.25">
      <c r="A21" t="s">
        <v>28</v>
      </c>
      <c r="B21" t="s">
        <v>18</v>
      </c>
      <c r="C21" t="s">
        <v>19</v>
      </c>
      <c r="D21" t="s">
        <v>20</v>
      </c>
      <c r="E21" t="s">
        <v>21</v>
      </c>
      <c r="F21" t="s">
        <v>22</v>
      </c>
      <c r="G21" t="s">
        <v>23</v>
      </c>
      <c r="H21" t="s">
        <v>24</v>
      </c>
      <c r="I21" t="s">
        <v>2</v>
      </c>
      <c r="J21" t="s">
        <v>25</v>
      </c>
      <c r="K21" t="s">
        <v>26</v>
      </c>
    </row>
    <row r="22" spans="1:15" x14ac:dyDescent="0.25">
      <c r="A22">
        <v>2019</v>
      </c>
      <c r="C22">
        <f t="shared" ref="C22:K24" si="4">C16-C17</f>
        <v>2.7800000000000011</v>
      </c>
      <c r="D22">
        <f t="shared" si="4"/>
        <v>-13.96</v>
      </c>
      <c r="E22">
        <f t="shared" si="4"/>
        <v>-1.6799999999999997</v>
      </c>
      <c r="F22">
        <f t="shared" si="4"/>
        <v>-0.68000000000000682</v>
      </c>
      <c r="G22">
        <f t="shared" si="4"/>
        <v>-7.43</v>
      </c>
      <c r="H22">
        <f t="shared" si="4"/>
        <v>-4.0499999999999972</v>
      </c>
      <c r="I22">
        <f t="shared" si="4"/>
        <v>-14.730000000000004</v>
      </c>
      <c r="J22">
        <f t="shared" si="4"/>
        <v>-19.34</v>
      </c>
      <c r="K22">
        <f t="shared" si="4"/>
        <v>-7.09</v>
      </c>
    </row>
    <row r="23" spans="1:15" x14ac:dyDescent="0.25">
      <c r="A23">
        <v>2016</v>
      </c>
      <c r="B23">
        <f>B17-B18</f>
        <v>-1.3999999999999986</v>
      </c>
      <c r="C23">
        <f t="shared" si="4"/>
        <v>-0.48000000000000398</v>
      </c>
      <c r="D23">
        <f t="shared" si="4"/>
        <v>0.96000000000000085</v>
      </c>
      <c r="E23">
        <f t="shared" si="4"/>
        <v>-1.2099999999999973</v>
      </c>
      <c r="F23">
        <f t="shared" si="4"/>
        <v>6.8500000000000014</v>
      </c>
      <c r="G23">
        <f t="shared" si="4"/>
        <v>7.259999999999998</v>
      </c>
      <c r="H23">
        <f t="shared" si="4"/>
        <v>7.759999999999998</v>
      </c>
      <c r="I23">
        <f t="shared" si="4"/>
        <v>4.6300000000000026</v>
      </c>
      <c r="J23">
        <f t="shared" si="4"/>
        <v>-3.0799999999999983</v>
      </c>
      <c r="K23">
        <f t="shared" si="4"/>
        <v>9.4499999999999993</v>
      </c>
    </row>
    <row r="24" spans="1:15" x14ac:dyDescent="0.25">
      <c r="A24">
        <v>2013</v>
      </c>
      <c r="B24">
        <f>B18-B19</f>
        <v>1.490000000000002</v>
      </c>
      <c r="C24">
        <f t="shared" si="4"/>
        <v>13.57</v>
      </c>
      <c r="E24">
        <f t="shared" si="4"/>
        <v>1.9599999999999973</v>
      </c>
      <c r="F24">
        <f t="shared" si="4"/>
        <v>2.5600000000000023</v>
      </c>
      <c r="H24">
        <f t="shared" si="4"/>
        <v>-2.5499999999999972</v>
      </c>
      <c r="I24">
        <f t="shared" si="4"/>
        <v>-0.31000000000000227</v>
      </c>
      <c r="J24">
        <f t="shared" si="4"/>
        <v>12.969999999999999</v>
      </c>
      <c r="K24">
        <f t="shared" si="4"/>
        <v>-7.4899999999999984</v>
      </c>
    </row>
    <row r="25" spans="1:15" x14ac:dyDescent="0.25">
      <c r="A25">
        <v>2010</v>
      </c>
    </row>
  </sheetData>
  <mergeCells count="5">
    <mergeCell ref="M15:N15"/>
    <mergeCell ref="M16:N16"/>
    <mergeCell ref="M19:N19"/>
    <mergeCell ref="M20:N20"/>
    <mergeCell ref="M18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2015-06-05T18:17:20Z</dcterms:created>
  <dcterms:modified xsi:type="dcterms:W3CDTF">2021-10-29T06:56:01Z</dcterms:modified>
</cp:coreProperties>
</file>