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Users\danny\source\repos\Polling Analyser\"/>
    </mc:Choice>
  </mc:AlternateContent>
  <xr:revisionPtr revIDLastSave="0" documentId="8_{043361D8-F416-48A5-B398-16B88CDAAB71}" xr6:coauthVersionLast="47" xr6:coauthVersionMax="47" xr10:uidLastSave="{00000000-0000-0000-0000-000000000000}"/>
  <bookViews>
    <workbookView xWindow="16185" yWindow="4845" windowWidth="27960" windowHeight="15465" xr2:uid="{00000000-000D-0000-FFFF-FFFF00000000}"/>
  </bookViews>
  <sheets>
    <sheet name="Calc" sheetId="1" r:id="rId1"/>
    <sheet name="Archiv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C21" i="1"/>
  <c r="G20" i="1"/>
  <c r="F20" i="1"/>
  <c r="E20" i="1"/>
  <c r="D20" i="1"/>
  <c r="C20" i="1"/>
  <c r="G19" i="1"/>
  <c r="F19" i="1"/>
  <c r="E19" i="1"/>
  <c r="D19" i="1"/>
  <c r="C19" i="1"/>
  <c r="C28" i="1" s="1"/>
  <c r="Q3" i="1"/>
  <c r="Q6" i="1"/>
  <c r="A37" i="1"/>
  <c r="A36" i="1"/>
  <c r="G25" i="1"/>
  <c r="F25" i="1"/>
  <c r="E25" i="1"/>
  <c r="D25" i="1"/>
  <c r="C25" i="1"/>
  <c r="G24" i="1"/>
  <c r="F24" i="1"/>
  <c r="E24" i="1"/>
  <c r="D24" i="1"/>
  <c r="C24" i="1"/>
  <c r="K19" i="1"/>
  <c r="J19" i="1"/>
  <c r="L20" i="1"/>
  <c r="Q17" i="1"/>
  <c r="H22" i="1"/>
  <c r="H23" i="1"/>
  <c r="D21" i="1"/>
  <c r="E21" i="1"/>
  <c r="C22" i="1"/>
  <c r="D22" i="1"/>
  <c r="E22" i="1"/>
  <c r="C23" i="1"/>
  <c r="D23" i="1"/>
  <c r="E23" i="1"/>
  <c r="C18" i="1"/>
  <c r="D18" i="1"/>
  <c r="E18" i="1"/>
  <c r="F18" i="1"/>
  <c r="G18" i="1"/>
  <c r="D17" i="1"/>
  <c r="E17" i="1"/>
  <c r="F17" i="1"/>
  <c r="G17" i="1"/>
  <c r="C17" i="1"/>
  <c r="D28" i="1" l="1"/>
  <c r="D29" i="1" s="1"/>
  <c r="E28" i="1"/>
  <c r="E29" i="1" s="1"/>
  <c r="H26" i="1"/>
  <c r="H21" i="1"/>
  <c r="H19" i="1"/>
  <c r="H20" i="1"/>
  <c r="H25" i="1"/>
  <c r="C29" i="1"/>
  <c r="H24" i="1"/>
  <c r="B37" i="1"/>
  <c r="H18" i="1"/>
  <c r="H17" i="1"/>
  <c r="F23" i="1" l="1"/>
  <c r="G21" i="1"/>
  <c r="F22" i="1"/>
  <c r="G23" i="1"/>
  <c r="F21" i="1"/>
  <c r="G22" i="1"/>
  <c r="F28" i="1" l="1"/>
  <c r="F29" i="1" s="1"/>
  <c r="G28" i="1"/>
  <c r="G29" i="1" s="1"/>
</calcChain>
</file>

<file path=xl/sharedStrings.xml><?xml version="1.0" encoding="utf-8"?>
<sst xmlns="http://schemas.openxmlformats.org/spreadsheetml/2006/main" count="72" uniqueCount="37">
  <si>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</si>
  <si>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</si>
  <si>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</si>
  <si>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</si>
  <si>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</si>
  <si>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</si>
  <si>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</si>
  <si>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</si>
  <si>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</si>
  <si>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</si>
  <si>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</si>
  <si>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</si>
  <si>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</si>
  <si>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</si>
  <si>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</si>
  <si>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</si>
  <si>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</si>
  <si>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</si>
  <si>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</si>
  <si>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</si>
  <si>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</si>
  <si>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</si>
  <si>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</si>
  <si>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</si>
  <si>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</si>
  <si>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</si>
  <si>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</si>
  <si>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</si>
  <si>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</si>
  <si>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</si>
  <si>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</si>
  <si>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</si>
  <si>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</si>
  <si>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</si>
  <si>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</si>
  <si>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</si>
  <si>
    <t>First Ipsos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</si>
</sst>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workbookViewId="0">
      <selection activeCell="I26" sqref="I26:I27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32</v>
      </c>
      <c r="K3">
        <v>31</v>
      </c>
      <c r="L3">
        <v>14</v>
      </c>
      <c r="M3">
        <v>4</v>
      </c>
      <c r="N3">
        <v>3</v>
      </c>
      <c r="O3">
        <v>7</v>
      </c>
      <c r="P3">
        <v>9</v>
      </c>
      <c r="Q3">
        <f>K3+L3*0.822+M3*0.348+N3*0.352+(O3+P3)*(0.507)</f>
        <v>53.067999999999998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55</v>
      </c>
      <c r="C5">
        <v>54</v>
      </c>
      <c r="D5">
        <v>58</v>
      </c>
      <c r="E5">
        <v>46</v>
      </c>
      <c r="F5">
        <v>53</v>
      </c>
      <c r="G5">
        <v>59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55.5</v>
      </c>
      <c r="C6">
        <v>56</v>
      </c>
      <c r="D6">
        <v>63.5</v>
      </c>
      <c r="E6">
        <v>43.5</v>
      </c>
      <c r="F6">
        <v>49</v>
      </c>
      <c r="G6">
        <v>62.5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54.5</v>
      </c>
      <c r="C7">
        <v>55</v>
      </c>
      <c r="D7">
        <v>60</v>
      </c>
      <c r="E7">
        <v>45.5</v>
      </c>
      <c r="F7">
        <v>45.5</v>
      </c>
      <c r="G7">
        <v>61.5</v>
      </c>
    </row>
    <row r="8" spans="1:17" x14ac:dyDescent="0.25">
      <c r="A8" t="s">
        <v>10</v>
      </c>
      <c r="B8">
        <v>55</v>
      </c>
      <c r="C8">
        <v>53.5</v>
      </c>
      <c r="D8">
        <v>58</v>
      </c>
      <c r="E8">
        <v>51.5</v>
      </c>
      <c r="F8">
        <v>49</v>
      </c>
      <c r="G8">
        <v>58</v>
      </c>
    </row>
    <row r="9" spans="1:17" x14ac:dyDescent="0.25">
      <c r="A9" t="s">
        <v>11</v>
      </c>
      <c r="B9">
        <v>53.885999999999996</v>
      </c>
      <c r="C9">
        <v>57.556999999999995</v>
      </c>
      <c r="D9">
        <v>53.905000000000001</v>
      </c>
      <c r="E9">
        <v>47.676000000000002</v>
      </c>
      <c r="H9">
        <v>53.067999999999998</v>
      </c>
    </row>
    <row r="10" spans="1:17" x14ac:dyDescent="0.25">
      <c r="A10" t="s">
        <v>19</v>
      </c>
      <c r="B10">
        <v>52.433000000000007</v>
      </c>
      <c r="C10">
        <v>52.417999999999992</v>
      </c>
      <c r="D10">
        <v>51.266999999999996</v>
      </c>
      <c r="E10">
        <v>51.446999999999996</v>
      </c>
      <c r="H10">
        <v>53.558999999999997</v>
      </c>
    </row>
    <row r="11" spans="1:17" x14ac:dyDescent="0.25">
      <c r="A11" t="s">
        <v>20</v>
      </c>
      <c r="B11">
        <v>54.878</v>
      </c>
      <c r="C11">
        <v>52.726999999999997</v>
      </c>
      <c r="D11">
        <v>53.233999999999995</v>
      </c>
      <c r="E11">
        <v>53.542999999999999</v>
      </c>
      <c r="H11">
        <v>60.86399999999999</v>
      </c>
    </row>
    <row r="12" spans="1:17" x14ac:dyDescent="0.25">
      <c r="A12" t="s">
        <v>33</v>
      </c>
      <c r="B12">
        <v>51.785714285714285</v>
      </c>
      <c r="C12">
        <v>50</v>
      </c>
      <c r="D12">
        <v>50.179211469534046</v>
      </c>
      <c r="E12">
        <v>53.597122302158269</v>
      </c>
      <c r="F12">
        <v>52.631578947368418</v>
      </c>
      <c r="G12">
        <v>51.578947368421055</v>
      </c>
    </row>
    <row r="13" spans="1:17" x14ac:dyDescent="0.25">
      <c r="A13" t="s">
        <v>34</v>
      </c>
      <c r="B13">
        <v>51.785714285714285</v>
      </c>
      <c r="C13">
        <v>49.820788530465954</v>
      </c>
      <c r="D13">
        <v>51.971326164874561</v>
      </c>
      <c r="E13">
        <v>50.533807829181498</v>
      </c>
      <c r="F13">
        <v>53.763440860215056</v>
      </c>
      <c r="G13">
        <v>52.173913043478258</v>
      </c>
    </row>
    <row r="14" spans="1:17" x14ac:dyDescent="0.25">
      <c r="A14" t="s">
        <v>36</v>
      </c>
      <c r="B14">
        <v>55</v>
      </c>
      <c r="C14">
        <v>52</v>
      </c>
      <c r="D14">
        <v>58</v>
      </c>
      <c r="E14">
        <v>50</v>
      </c>
      <c r="F14">
        <v>59</v>
      </c>
      <c r="G14">
        <v>55</v>
      </c>
    </row>
    <row r="16" spans="1:17" x14ac:dyDescent="0.25">
      <c r="A16" s="1" t="s">
        <v>22</v>
      </c>
      <c r="B16" t="s">
        <v>5</v>
      </c>
      <c r="C16" t="s">
        <v>0</v>
      </c>
      <c r="D16" t="s">
        <v>1</v>
      </c>
      <c r="E16" t="s">
        <v>2</v>
      </c>
      <c r="F16" t="s">
        <v>4</v>
      </c>
      <c r="G16" t="s">
        <v>3</v>
      </c>
      <c r="H16" t="s">
        <v>6</v>
      </c>
    </row>
    <row r="17" spans="1:17" x14ac:dyDescent="0.25">
      <c r="A17" t="s">
        <v>7</v>
      </c>
      <c r="C17">
        <f t="shared" ref="C17:G20" si="0">(C5-C$2)-($B5-$B$2)</f>
        <v>-0.75</v>
      </c>
      <c r="D17">
        <f t="shared" si="0"/>
        <v>-1.6700000000000017</v>
      </c>
      <c r="E17">
        <f t="shared" si="0"/>
        <v>-2.0900000000000034</v>
      </c>
      <c r="F17">
        <f t="shared" si="0"/>
        <v>2.019999999999996</v>
      </c>
      <c r="G17">
        <f t="shared" si="0"/>
        <v>1.759999999999998</v>
      </c>
      <c r="H17" s="2">
        <f>F17*0.439183+G17*0.336042</f>
        <v>1.4785835799999978</v>
      </c>
      <c r="J17">
        <v>44.45</v>
      </c>
      <c r="K17">
        <v>50.71</v>
      </c>
      <c r="L17">
        <v>55.96</v>
      </c>
      <c r="M17">
        <v>61.61</v>
      </c>
      <c r="O17">
        <v>54.2</v>
      </c>
      <c r="Q17">
        <f>(J17*J18+K17*K18+L17*L18+M17*M18+O17*O18)/SUM(J18:O18)</f>
        <v>49.554498799658013</v>
      </c>
    </row>
    <row r="18" spans="1:17" x14ac:dyDescent="0.25">
      <c r="A18" t="s">
        <v>8</v>
      </c>
      <c r="C18">
        <f t="shared" si="0"/>
        <v>0.75</v>
      </c>
      <c r="D18">
        <f t="shared" si="0"/>
        <v>3.3299999999999983</v>
      </c>
      <c r="E18">
        <f t="shared" si="0"/>
        <v>-5.0900000000000034</v>
      </c>
      <c r="F18">
        <f t="shared" si="0"/>
        <v>-2.480000000000004</v>
      </c>
      <c r="G18">
        <f t="shared" si="0"/>
        <v>4.759999999999998</v>
      </c>
      <c r="H18" s="2">
        <f>F18*0.439183+G18*0.336042</f>
        <v>0.51038607999999774</v>
      </c>
      <c r="J18">
        <v>1401874</v>
      </c>
      <c r="K18">
        <v>1072648</v>
      </c>
      <c r="L18">
        <v>347992</v>
      </c>
      <c r="M18">
        <v>265975</v>
      </c>
      <c r="O18">
        <v>103518</v>
      </c>
    </row>
    <row r="19" spans="1:17" x14ac:dyDescent="0.25">
      <c r="A19" t="s">
        <v>9</v>
      </c>
      <c r="C19">
        <f t="shared" si="0"/>
        <v>0.75</v>
      </c>
      <c r="D19">
        <f t="shared" si="0"/>
        <v>0.82999999999999829</v>
      </c>
      <c r="E19">
        <f t="shared" si="0"/>
        <v>-2.0900000000000034</v>
      </c>
      <c r="F19">
        <f t="shared" si="0"/>
        <v>-4.980000000000004</v>
      </c>
      <c r="G19">
        <f t="shared" si="0"/>
        <v>4.759999999999998</v>
      </c>
      <c r="H19" s="2">
        <f>F19*0.439183+G19*0.336042</f>
        <v>-0.5875714200000024</v>
      </c>
      <c r="J19">
        <f>J18/SUM($J18:$O18)</f>
        <v>0.43918262084011722</v>
      </c>
      <c r="K19">
        <f>K18/SUM($J18:$O18)</f>
        <v>0.3360418695823662</v>
      </c>
    </row>
    <row r="20" spans="1:17" x14ac:dyDescent="0.25">
      <c r="A20" t="s">
        <v>10</v>
      </c>
      <c r="C20">
        <f t="shared" si="0"/>
        <v>-1.25</v>
      </c>
      <c r="D20">
        <f t="shared" si="0"/>
        <v>-1.6700000000000017</v>
      </c>
      <c r="E20">
        <f t="shared" si="0"/>
        <v>3.4099999999999966</v>
      </c>
      <c r="F20">
        <f t="shared" si="0"/>
        <v>-1.980000000000004</v>
      </c>
      <c r="G20">
        <f t="shared" si="0"/>
        <v>0.75999999999999801</v>
      </c>
      <c r="H20" s="2">
        <f>F20*0.439183+G20*0.336042</f>
        <v>-0.61419042000000235</v>
      </c>
      <c r="L20">
        <f>(J18+K18)/SUM(J18:O18)</f>
        <v>0.77522449042248343</v>
      </c>
    </row>
    <row r="21" spans="1:17" x14ac:dyDescent="0.25">
      <c r="A21" t="s">
        <v>11</v>
      </c>
      <c r="C21">
        <f t="shared" ref="C21:E26" si="1">(C9-C$2)-($B9-$B$2)</f>
        <v>3.9209999999999994</v>
      </c>
      <c r="D21">
        <f t="shared" si="1"/>
        <v>-4.6509999999999962</v>
      </c>
      <c r="E21">
        <f t="shared" si="1"/>
        <v>0.70000000000000284</v>
      </c>
      <c r="F21" s="2">
        <f t="shared" ref="F21:G23" si="2">AVERAGE(F$17,F$17,F$17,F$17,F$17,F$17,F$18,F$19,F$20)+($H21-AVERAGE($H$17,$H$17,$H$17,$H$17,$H$17,$H$17,$H$18,$H$19,$H$20))</f>
        <v>-2.5136238796580139</v>
      </c>
      <c r="G21" s="2">
        <f t="shared" si="2"/>
        <v>-0.49584610188023426</v>
      </c>
      <c r="H21">
        <f>(H9-H$2)-($B9-$B$2)</f>
        <v>-1.9024987996580123</v>
      </c>
    </row>
    <row r="22" spans="1:17" x14ac:dyDescent="0.25">
      <c r="A22" t="s">
        <v>19</v>
      </c>
      <c r="C22">
        <f t="shared" si="1"/>
        <v>0.23499999999998522</v>
      </c>
      <c r="D22">
        <f t="shared" si="1"/>
        <v>-5.8360000000000127</v>
      </c>
      <c r="E22">
        <f t="shared" si="1"/>
        <v>5.9239999999999853</v>
      </c>
      <c r="F22" s="2">
        <f t="shared" si="2"/>
        <v>-0.56962387965802563</v>
      </c>
      <c r="G22" s="2">
        <f t="shared" si="2"/>
        <v>1.4481538981197539</v>
      </c>
      <c r="H22">
        <f>(H10-H$2)-($B10-$B$2)</f>
        <v>4.150120034197613E-2</v>
      </c>
    </row>
    <row r="23" spans="1:17" x14ac:dyDescent="0.25">
      <c r="A23" t="s">
        <v>20</v>
      </c>
      <c r="C23">
        <f t="shared" si="1"/>
        <v>-1.9010000000000034</v>
      </c>
      <c r="D23">
        <f t="shared" si="1"/>
        <v>-6.3140000000000072</v>
      </c>
      <c r="E23">
        <f t="shared" si="1"/>
        <v>5.5749999999999957</v>
      </c>
      <c r="F23" s="2">
        <f t="shared" si="2"/>
        <v>4.2903761203419739</v>
      </c>
      <c r="G23" s="2">
        <f t="shared" si="2"/>
        <v>6.3081538981197536</v>
      </c>
      <c r="H23">
        <f>(H11-H$2)-($B11-$B$2)</f>
        <v>4.9015012003419756</v>
      </c>
    </row>
    <row r="24" spans="1:17" x14ac:dyDescent="0.25">
      <c r="A24" t="s">
        <v>31</v>
      </c>
      <c r="C24">
        <f t="shared" si="1"/>
        <v>-1.5357142857142847</v>
      </c>
      <c r="D24">
        <f t="shared" si="1"/>
        <v>-6.2765028161802405</v>
      </c>
      <c r="E24">
        <f t="shared" si="1"/>
        <v>8.7214080164439807</v>
      </c>
      <c r="F24">
        <f t="shared" ref="F24:G26" si="3">(F12-F$2)-($B12-$B$2)</f>
        <v>4.865864661654129</v>
      </c>
      <c r="G24">
        <f t="shared" si="3"/>
        <v>-2.4467669172932318</v>
      </c>
      <c r="H24" s="2">
        <f>F24*0.439183+G24*0.336042</f>
        <v>1.3147885912781931</v>
      </c>
    </row>
    <row r="25" spans="1:17" x14ac:dyDescent="0.25">
      <c r="A25" t="s">
        <v>32</v>
      </c>
      <c r="C25">
        <f t="shared" si="1"/>
        <v>-1.7149257552483306</v>
      </c>
      <c r="D25">
        <f t="shared" si="1"/>
        <v>-4.4843881208397249</v>
      </c>
      <c r="E25">
        <f t="shared" si="1"/>
        <v>5.6580935434672099</v>
      </c>
      <c r="F25">
        <f t="shared" si="3"/>
        <v>5.9977265745007671</v>
      </c>
      <c r="G25">
        <f t="shared" si="3"/>
        <v>-1.8518012422360286</v>
      </c>
      <c r="H25" s="2">
        <f>F25*0.439183+G25*0.336042</f>
        <v>2.0118165571254907</v>
      </c>
    </row>
    <row r="26" spans="1:17" x14ac:dyDescent="0.25">
      <c r="A26" t="s">
        <v>36</v>
      </c>
      <c r="C26">
        <f t="shared" si="1"/>
        <v>-2.75</v>
      </c>
      <c r="D26">
        <f t="shared" si="1"/>
        <v>-1.6700000000000017</v>
      </c>
      <c r="E26">
        <f t="shared" si="1"/>
        <v>1.9099999999999966</v>
      </c>
      <c r="F26">
        <f t="shared" si="3"/>
        <v>8.019999999999996</v>
      </c>
      <c r="G26">
        <f t="shared" si="3"/>
        <v>-2.240000000000002</v>
      </c>
      <c r="H26" s="2">
        <f>F26*0.439183+G26*0.336042</f>
        <v>2.7695135799999977</v>
      </c>
    </row>
    <row r="28" spans="1:17" x14ac:dyDescent="0.25">
      <c r="C28">
        <f>AVERAGE(C17,C17,AVERAGE(C18,C19,C20),AVERAGE(C21,C22,C23),AVERAGE(C24,C25),AVERAGE(C26,C17,C17,AVERAGE(C18,C19,C20),AVERAGE(C21,C22,C23),AVERAGE(C24,C25),C17,C17,AVERAGE(C18,C19,C20),AVERAGE(C21,C22,C23),AVERAGE(C24,C25)))</f>
        <v>-0.49279030706450122</v>
      </c>
      <c r="D28">
        <f>AVERAGE(D17,D17,AVERAGE(D18,D19,D20),AVERAGE(D21,D22,D23),AVERAGE(D24,D25),AVERAGE(D26,D17,D17,AVERAGE(D18,D19,D20),AVERAGE(D21,D22,D23),AVERAGE(D24,D25),D17,D17,AVERAGE(D18,D19,D20),AVERAGE(D21,D22,D23),AVERAGE(D24,D25)))</f>
        <v>-2.6825776427873222</v>
      </c>
      <c r="E28">
        <f>AVERAGE(E17,E17,AVERAGE(E18,E19,E20),AVERAGE(E21,E22,E23),AVERAGE(E24,E25),AVERAGE(E26,E17,E17,AVERAGE(E18,E19,E20),AVERAGE(E21,E22,E23),AVERAGE(E24,E25),E17,E17,AVERAGE(E18,E19,E20),AVERAGE(E21,E22,E23),AVERAGE(E24,E25)))</f>
        <v>1.1751882849407453</v>
      </c>
      <c r="F28">
        <f>AVERAGE(F17,F17,AVERAGE(F18,F19,F20),AVERAGE(F21,F22,F23),AVERAGE(F24,F25),AVERAGE(F26,F17,F17,AVERAGE(F18,F19,F20),AVERAGE(F21,F22,F23),AVERAGE(F24,F25),F17,F17,AVERAGE(F18,F19,F20),AVERAGE(F21,F22,F23),AVERAGE(F24,F25)))</f>
        <v>1.4466297868603897</v>
      </c>
      <c r="G28">
        <f>AVERAGE(G17,G17,AVERAGE(G18,G19,G20),AVERAGE(G21,G22,G23),AVERAGE(G24,G25),AVERAGE(G26,G17,G17,AVERAGE(G18,G19,G20),AVERAGE(G21,G22,G23),AVERAGE(G24,G25),G17,G17,AVERAGE(G18,G19,G20),AVERAGE(G21,G22,G23),AVERAGE(G24,G25)))</f>
        <v>1.3876965803830792</v>
      </c>
    </row>
    <row r="29" spans="1:17" x14ac:dyDescent="0.25">
      <c r="C29">
        <f>48.22+C28</f>
        <v>47.727209692935496</v>
      </c>
      <c r="D29">
        <f>53.14+D28</f>
        <v>50.457422357212678</v>
      </c>
      <c r="E29">
        <f>41.56+E28</f>
        <v>42.735188284940747</v>
      </c>
      <c r="F29">
        <f>44.45+F28</f>
        <v>45.896629786860395</v>
      </c>
      <c r="G29">
        <f>50.71+G28</f>
        <v>52.097696580383079</v>
      </c>
    </row>
    <row r="36" spans="1:2" x14ac:dyDescent="0.25">
      <c r="A36">
        <f>9.26*0.832</f>
        <v>7.7043199999999992</v>
      </c>
    </row>
    <row r="37" spans="1:2" x14ac:dyDescent="0.25">
      <c r="A37">
        <f>20.48*0.619</f>
        <v>12.67712</v>
      </c>
      <c r="B37">
        <f>(A37-A36)/(20.48-9.26)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2015-06-05T18:17:20Z</dcterms:created>
  <dcterms:modified xsi:type="dcterms:W3CDTF">2022-05-03T00:22:26Z</dcterms:modified>
</cp:coreProperties>
</file>