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python\"/>
    </mc:Choice>
  </mc:AlternateContent>
  <xr:revisionPtr revIDLastSave="0" documentId="13_ncr:1_{468F11E1-BA0E-490E-B125-2DEA534FAFF8}" xr6:coauthVersionLast="45" xr6:coauthVersionMax="45" xr10:uidLastSave="{00000000-0000-0000-0000-000000000000}"/>
  <bookViews>
    <workbookView xWindow="2340" yWindow="12330" windowWidth="33540" windowHeight="9270" xr2:uid="{00000000-000D-0000-FFFF-FFFF00000000}"/>
  </bookViews>
  <sheets>
    <sheet name="Sigmas" sheetId="30" r:id="rId1"/>
    <sheet name="2019 Fed" sheetId="2" r:id="rId2"/>
    <sheet name="2016 Fed" sheetId="1" r:id="rId3"/>
    <sheet name="2013 Fed" sheetId="3" r:id="rId4"/>
    <sheet name="2010 Fed" sheetId="4" r:id="rId5"/>
    <sheet name="2007 Fed" sheetId="5" r:id="rId6"/>
    <sheet name="2004 Fed" sheetId="29" r:id="rId7"/>
    <sheet name="2019 NSW" sheetId="7" r:id="rId8"/>
    <sheet name="2015 NSW" sheetId="9" r:id="rId9"/>
    <sheet name="2011 NSW" sheetId="10" r:id="rId10"/>
    <sheet name="2007 NSW" sheetId="11" r:id="rId11"/>
    <sheet name="2018 VIC" sheetId="12" r:id="rId12"/>
    <sheet name="2014 VIC" sheetId="13" r:id="rId13"/>
    <sheet name="2010 VIC" sheetId="14" r:id="rId14"/>
    <sheet name="2006 VIC" sheetId="15" r:id="rId15"/>
    <sheet name="2017 QLD" sheetId="16" r:id="rId16"/>
    <sheet name="2015 QLD" sheetId="17" r:id="rId17"/>
    <sheet name="2012 QLD" sheetId="18" r:id="rId18"/>
    <sheet name="2009 QLD" sheetId="19" r:id="rId19"/>
    <sheet name="2006 QLD" sheetId="20" r:id="rId20"/>
    <sheet name="2017 WA" sheetId="21" r:id="rId21"/>
    <sheet name="2013 WA" sheetId="22" r:id="rId22"/>
    <sheet name="2008 WA" sheetId="23" r:id="rId23"/>
    <sheet name="2018 SA" sheetId="25" r:id="rId24"/>
    <sheet name="2014 SA" sheetId="26" r:id="rId25"/>
    <sheet name="2010 SA" sheetId="27" r:id="rId26"/>
    <sheet name="2006 SA" sheetId="28" r:id="rId2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30" l="1"/>
  <c r="C25" i="30" l="1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B25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B24" i="30"/>
  <c r="Y24" i="30"/>
  <c r="Z24" i="30"/>
  <c r="AA24" i="30"/>
  <c r="X24" i="30"/>
  <c r="V23" i="30"/>
  <c r="W23" i="30"/>
  <c r="X23" i="30"/>
  <c r="Y23" i="30"/>
  <c r="Z23" i="30"/>
  <c r="AA23" i="30"/>
  <c r="U23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Q22" i="30"/>
  <c r="R22" i="30"/>
  <c r="S22" i="30"/>
  <c r="T22" i="30"/>
  <c r="U22" i="30"/>
  <c r="V22" i="30"/>
  <c r="W22" i="30"/>
  <c r="X22" i="30"/>
  <c r="Y22" i="30"/>
  <c r="Z22" i="30"/>
  <c r="AA22" i="30"/>
  <c r="P22" i="30"/>
  <c r="C22" i="30"/>
  <c r="D22" i="30"/>
  <c r="E22" i="30"/>
  <c r="F22" i="30"/>
  <c r="G22" i="30"/>
  <c r="H22" i="30"/>
  <c r="I22" i="30"/>
  <c r="J22" i="30"/>
  <c r="K22" i="30"/>
  <c r="B22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L21" i="30"/>
  <c r="C21" i="30"/>
  <c r="D21" i="30"/>
  <c r="E21" i="30"/>
  <c r="F21" i="30"/>
  <c r="G21" i="30"/>
  <c r="B21" i="30"/>
  <c r="C20" i="30"/>
  <c r="D20" i="30"/>
  <c r="E20" i="30"/>
  <c r="F20" i="30"/>
  <c r="G20" i="30"/>
  <c r="B20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R5" i="30"/>
  <c r="D6" i="30"/>
  <c r="C6" i="30"/>
  <c r="M13" i="29"/>
  <c r="L13" i="29"/>
  <c r="K13" i="29"/>
  <c r="J13" i="29"/>
  <c r="I13" i="29"/>
  <c r="M12" i="29"/>
  <c r="L12" i="29"/>
  <c r="K12" i="29"/>
  <c r="J12" i="29"/>
  <c r="I12" i="29"/>
  <c r="B12" i="29"/>
  <c r="M11" i="29"/>
  <c r="L11" i="29"/>
  <c r="K11" i="29"/>
  <c r="J11" i="29"/>
  <c r="I11" i="29"/>
  <c r="K18" i="29"/>
  <c r="B11" i="29"/>
  <c r="M10" i="29"/>
  <c r="L10" i="29"/>
  <c r="K10" i="29"/>
  <c r="J10" i="29"/>
  <c r="I10" i="29"/>
  <c r="B10" i="29"/>
  <c r="K17" i="29" s="1"/>
  <c r="B6" i="29"/>
  <c r="B13" i="29" s="1"/>
  <c r="K27" i="29" s="1"/>
  <c r="G8" i="30" s="1"/>
  <c r="M13" i="5"/>
  <c r="L13" i="5"/>
  <c r="K13" i="5"/>
  <c r="J13" i="5"/>
  <c r="I13" i="5"/>
  <c r="G13" i="5"/>
  <c r="F13" i="5"/>
  <c r="E13" i="5"/>
  <c r="D13" i="5"/>
  <c r="C13" i="5"/>
  <c r="M12" i="5"/>
  <c r="L12" i="5"/>
  <c r="K12" i="5"/>
  <c r="J12" i="5"/>
  <c r="I12" i="5"/>
  <c r="G12" i="5"/>
  <c r="F12" i="5"/>
  <c r="E12" i="5"/>
  <c r="K19" i="5" s="1"/>
  <c r="D12" i="5"/>
  <c r="C12" i="5"/>
  <c r="B12" i="5"/>
  <c r="K26" i="5" s="1"/>
  <c r="F7" i="30" s="1"/>
  <c r="M11" i="5"/>
  <c r="L11" i="5"/>
  <c r="K11" i="5"/>
  <c r="J11" i="5"/>
  <c r="I11" i="5"/>
  <c r="G11" i="5"/>
  <c r="F11" i="5"/>
  <c r="E11" i="5"/>
  <c r="K18" i="5" s="1"/>
  <c r="D11" i="5"/>
  <c r="C11" i="5"/>
  <c r="B11" i="5"/>
  <c r="M10" i="5"/>
  <c r="L10" i="5"/>
  <c r="K10" i="5"/>
  <c r="J10" i="5"/>
  <c r="I10" i="5"/>
  <c r="G10" i="5"/>
  <c r="F10" i="5"/>
  <c r="E10" i="5"/>
  <c r="K17" i="5" s="1"/>
  <c r="D10" i="5"/>
  <c r="C10" i="5"/>
  <c r="B10" i="5"/>
  <c r="E25" i="26"/>
  <c r="E25" i="19"/>
  <c r="E25" i="14"/>
  <c r="E25" i="10"/>
  <c r="E25" i="4"/>
  <c r="K24" i="4"/>
  <c r="E5" i="30" s="1"/>
  <c r="B28" i="2"/>
  <c r="E25" i="1"/>
  <c r="E24" i="1"/>
  <c r="I12" i="25"/>
  <c r="J12" i="25"/>
  <c r="K12" i="25"/>
  <c r="L12" i="25"/>
  <c r="M12" i="25"/>
  <c r="I13" i="25"/>
  <c r="J13" i="25"/>
  <c r="K13" i="25"/>
  <c r="K29" i="25" s="1"/>
  <c r="X7" i="30" s="1"/>
  <c r="L13" i="25"/>
  <c r="M13" i="25"/>
  <c r="I14" i="25"/>
  <c r="J14" i="25"/>
  <c r="K14" i="25"/>
  <c r="L14" i="25"/>
  <c r="M14" i="25"/>
  <c r="I15" i="25"/>
  <c r="J15" i="25"/>
  <c r="K15" i="25"/>
  <c r="L15" i="25"/>
  <c r="M15" i="25"/>
  <c r="J11" i="25"/>
  <c r="K11" i="25"/>
  <c r="L11" i="25"/>
  <c r="M11" i="25"/>
  <c r="B25" i="25"/>
  <c r="I12" i="23"/>
  <c r="J12" i="23"/>
  <c r="K12" i="23"/>
  <c r="L12" i="23"/>
  <c r="M12" i="23"/>
  <c r="I13" i="23"/>
  <c r="J13" i="23"/>
  <c r="K13" i="23"/>
  <c r="K29" i="23" s="1"/>
  <c r="W7" i="30" s="1"/>
  <c r="L13" i="23"/>
  <c r="M13" i="23"/>
  <c r="I14" i="23"/>
  <c r="J14" i="23"/>
  <c r="K14" i="23"/>
  <c r="L14" i="23"/>
  <c r="M14" i="23"/>
  <c r="I15" i="23"/>
  <c r="J15" i="23"/>
  <c r="K15" i="23"/>
  <c r="L15" i="23"/>
  <c r="M15" i="23"/>
  <c r="J11" i="23"/>
  <c r="K11" i="23"/>
  <c r="L11" i="23"/>
  <c r="M11" i="23"/>
  <c r="K28" i="23"/>
  <c r="W6" i="30" s="1"/>
  <c r="E27" i="23"/>
  <c r="B25" i="23"/>
  <c r="I12" i="22"/>
  <c r="J12" i="22"/>
  <c r="K12" i="22"/>
  <c r="L12" i="22"/>
  <c r="M12" i="22"/>
  <c r="I13" i="22"/>
  <c r="J13" i="22"/>
  <c r="K13" i="22"/>
  <c r="L13" i="22"/>
  <c r="M13" i="22"/>
  <c r="I14" i="22"/>
  <c r="J14" i="22"/>
  <c r="K14" i="22"/>
  <c r="L14" i="22"/>
  <c r="M14" i="22"/>
  <c r="I15" i="22"/>
  <c r="J15" i="22"/>
  <c r="K15" i="22"/>
  <c r="L15" i="22"/>
  <c r="M15" i="22"/>
  <c r="J11" i="22"/>
  <c r="K11" i="22"/>
  <c r="L11" i="22"/>
  <c r="M11" i="22"/>
  <c r="B25" i="22"/>
  <c r="I12" i="18"/>
  <c r="J12" i="18"/>
  <c r="K12" i="18"/>
  <c r="L12" i="18"/>
  <c r="M12" i="18"/>
  <c r="I13" i="18"/>
  <c r="J13" i="18"/>
  <c r="K13" i="18"/>
  <c r="L13" i="18"/>
  <c r="M13" i="18"/>
  <c r="I14" i="18"/>
  <c r="J14" i="18"/>
  <c r="K14" i="18"/>
  <c r="L14" i="18"/>
  <c r="M14" i="18"/>
  <c r="I15" i="18"/>
  <c r="J15" i="18"/>
  <c r="K15" i="18"/>
  <c r="L15" i="18"/>
  <c r="M15" i="18"/>
  <c r="J11" i="18"/>
  <c r="K11" i="18"/>
  <c r="L11" i="18"/>
  <c r="M11" i="18"/>
  <c r="B25" i="18"/>
  <c r="K29" i="3"/>
  <c r="D7" i="30" s="1"/>
  <c r="K31" i="3"/>
  <c r="D9" i="30" s="1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J11" i="3"/>
  <c r="K11" i="3"/>
  <c r="L11" i="3"/>
  <c r="M11" i="3"/>
  <c r="B25" i="3"/>
  <c r="K35" i="28"/>
  <c r="AA15" i="30" s="1"/>
  <c r="B28" i="28"/>
  <c r="B28" i="27"/>
  <c r="B28" i="21"/>
  <c r="E35" i="17"/>
  <c r="E31" i="17"/>
  <c r="B28" i="17"/>
  <c r="B28" i="16"/>
  <c r="E34" i="7"/>
  <c r="K32" i="2"/>
  <c r="B7" i="30" s="1"/>
  <c r="E31" i="2"/>
  <c r="E30" i="2"/>
  <c r="B28" i="7"/>
  <c r="M13" i="4"/>
  <c r="L13" i="4"/>
  <c r="K13" i="4"/>
  <c r="J13" i="4"/>
  <c r="I13" i="4"/>
  <c r="G13" i="4"/>
  <c r="F13" i="4"/>
  <c r="E13" i="4"/>
  <c r="D13" i="4"/>
  <c r="C13" i="4"/>
  <c r="M12" i="4"/>
  <c r="L12" i="4"/>
  <c r="K12" i="4"/>
  <c r="J12" i="4"/>
  <c r="I12" i="4"/>
  <c r="G12" i="4"/>
  <c r="F12" i="4"/>
  <c r="E12" i="4"/>
  <c r="D12" i="4"/>
  <c r="C12" i="4"/>
  <c r="B12" i="4"/>
  <c r="M11" i="4"/>
  <c r="L11" i="4"/>
  <c r="K11" i="4"/>
  <c r="J11" i="4"/>
  <c r="I11" i="4"/>
  <c r="G11" i="4"/>
  <c r="F11" i="4"/>
  <c r="E11" i="4"/>
  <c r="K18" i="4" s="1"/>
  <c r="D11" i="4"/>
  <c r="C11" i="4"/>
  <c r="B11" i="4"/>
  <c r="K25" i="4" s="1"/>
  <c r="E6" i="30" s="1"/>
  <c r="M10" i="4"/>
  <c r="L10" i="4"/>
  <c r="K10" i="4"/>
  <c r="J10" i="4"/>
  <c r="I10" i="4"/>
  <c r="G10" i="4"/>
  <c r="F10" i="4"/>
  <c r="E10" i="4"/>
  <c r="D10" i="4"/>
  <c r="C10" i="4"/>
  <c r="B10" i="4"/>
  <c r="E17" i="1"/>
  <c r="M13" i="1"/>
  <c r="L13" i="1"/>
  <c r="K13" i="1"/>
  <c r="J13" i="1"/>
  <c r="I13" i="1"/>
  <c r="G13" i="1"/>
  <c r="F13" i="1"/>
  <c r="E13" i="1"/>
  <c r="D13" i="1"/>
  <c r="C13" i="1"/>
  <c r="M12" i="1"/>
  <c r="L12" i="1"/>
  <c r="K12" i="1"/>
  <c r="J12" i="1"/>
  <c r="I12" i="1"/>
  <c r="G12" i="1"/>
  <c r="F12" i="1"/>
  <c r="E12" i="1"/>
  <c r="D12" i="1"/>
  <c r="C12" i="1"/>
  <c r="B12" i="1"/>
  <c r="K26" i="1" s="1"/>
  <c r="C7" i="30" s="1"/>
  <c r="M11" i="1"/>
  <c r="L11" i="1"/>
  <c r="K11" i="1"/>
  <c r="J11" i="1"/>
  <c r="I11" i="1"/>
  <c r="G11" i="1"/>
  <c r="F11" i="1"/>
  <c r="E11" i="1"/>
  <c r="D11" i="1"/>
  <c r="C11" i="1"/>
  <c r="B11" i="1"/>
  <c r="K25" i="1" s="1"/>
  <c r="M10" i="1"/>
  <c r="L10" i="1"/>
  <c r="K10" i="1"/>
  <c r="J10" i="1"/>
  <c r="I10" i="1"/>
  <c r="G10" i="1"/>
  <c r="F10" i="1"/>
  <c r="E10" i="1"/>
  <c r="K17" i="1" s="1"/>
  <c r="D10" i="1"/>
  <c r="C10" i="1"/>
  <c r="B10" i="1"/>
  <c r="K24" i="1" s="1"/>
  <c r="C5" i="30" s="1"/>
  <c r="G15" i="3"/>
  <c r="F15" i="3"/>
  <c r="E15" i="3"/>
  <c r="D15" i="3"/>
  <c r="C15" i="3"/>
  <c r="B15" i="3"/>
  <c r="E31" i="3" s="1"/>
  <c r="G14" i="3"/>
  <c r="F14" i="3"/>
  <c r="E14" i="3"/>
  <c r="D14" i="3"/>
  <c r="C14" i="3"/>
  <c r="G13" i="3"/>
  <c r="F13" i="3"/>
  <c r="E13" i="3"/>
  <c r="D13" i="3"/>
  <c r="C13" i="3"/>
  <c r="B13" i="3"/>
  <c r="E29" i="3" s="1"/>
  <c r="G12" i="3"/>
  <c r="F12" i="3"/>
  <c r="E12" i="3"/>
  <c r="D12" i="3"/>
  <c r="C12" i="3"/>
  <c r="B12" i="3"/>
  <c r="K28" i="3" s="1"/>
  <c r="I11" i="3"/>
  <c r="G11" i="3"/>
  <c r="F11" i="3"/>
  <c r="E11" i="3"/>
  <c r="D11" i="3"/>
  <c r="C11" i="3"/>
  <c r="B11" i="3"/>
  <c r="K27" i="3" s="1"/>
  <c r="D5" i="30" s="1"/>
  <c r="M17" i="2"/>
  <c r="L17" i="2"/>
  <c r="K17" i="2"/>
  <c r="J17" i="2"/>
  <c r="I17" i="2"/>
  <c r="G17" i="2"/>
  <c r="F17" i="2"/>
  <c r="E17" i="2"/>
  <c r="K26" i="2" s="1"/>
  <c r="D17" i="2"/>
  <c r="C17" i="2"/>
  <c r="B17" i="2"/>
  <c r="K35" i="2" s="1"/>
  <c r="B10" i="30" s="1"/>
  <c r="M16" i="2"/>
  <c r="L16" i="2"/>
  <c r="K16" i="2"/>
  <c r="J16" i="2"/>
  <c r="I16" i="2"/>
  <c r="G16" i="2"/>
  <c r="F16" i="2"/>
  <c r="E16" i="2"/>
  <c r="D16" i="2"/>
  <c r="C16" i="2"/>
  <c r="B16" i="2"/>
  <c r="K34" i="2" s="1"/>
  <c r="B9" i="30" s="1"/>
  <c r="M15" i="2"/>
  <c r="L15" i="2"/>
  <c r="K15" i="2"/>
  <c r="J15" i="2"/>
  <c r="I15" i="2"/>
  <c r="G15" i="2"/>
  <c r="F15" i="2"/>
  <c r="E15" i="2"/>
  <c r="D15" i="2"/>
  <c r="C15" i="2"/>
  <c r="M14" i="2"/>
  <c r="L14" i="2"/>
  <c r="K14" i="2"/>
  <c r="J14" i="2"/>
  <c r="I14" i="2"/>
  <c r="G14" i="2"/>
  <c r="F14" i="2"/>
  <c r="E14" i="2"/>
  <c r="D14" i="2"/>
  <c r="C14" i="2"/>
  <c r="B14" i="2"/>
  <c r="E23" i="2" s="1"/>
  <c r="M13" i="2"/>
  <c r="L13" i="2"/>
  <c r="K13" i="2"/>
  <c r="J13" i="2"/>
  <c r="K31" i="2" s="1"/>
  <c r="B6" i="30" s="1"/>
  <c r="I13" i="2"/>
  <c r="G13" i="2"/>
  <c r="F13" i="2"/>
  <c r="E13" i="2"/>
  <c r="K22" i="2" s="1"/>
  <c r="D13" i="2"/>
  <c r="C13" i="2"/>
  <c r="B13" i="2"/>
  <c r="M12" i="2"/>
  <c r="L12" i="2"/>
  <c r="K12" i="2"/>
  <c r="J12" i="2"/>
  <c r="I12" i="2"/>
  <c r="G12" i="2"/>
  <c r="F12" i="2"/>
  <c r="E12" i="2"/>
  <c r="D12" i="2"/>
  <c r="C12" i="2"/>
  <c r="B12" i="2"/>
  <c r="K30" i="2" s="1"/>
  <c r="B5" i="30" s="1"/>
  <c r="M13" i="11"/>
  <c r="L13" i="11"/>
  <c r="K13" i="11"/>
  <c r="J13" i="11"/>
  <c r="I13" i="11"/>
  <c r="G13" i="11"/>
  <c r="F13" i="11"/>
  <c r="E13" i="11"/>
  <c r="D13" i="11"/>
  <c r="C13" i="11"/>
  <c r="M12" i="11"/>
  <c r="L12" i="11"/>
  <c r="K12" i="11"/>
  <c r="J12" i="11"/>
  <c r="I12" i="11"/>
  <c r="G12" i="11"/>
  <c r="F12" i="11"/>
  <c r="E12" i="11"/>
  <c r="D12" i="11"/>
  <c r="C12" i="11"/>
  <c r="B12" i="11"/>
  <c r="E19" i="11" s="1"/>
  <c r="M11" i="11"/>
  <c r="L11" i="11"/>
  <c r="K11" i="11"/>
  <c r="J11" i="11"/>
  <c r="I11" i="11"/>
  <c r="G11" i="11"/>
  <c r="F11" i="11"/>
  <c r="E11" i="11"/>
  <c r="D11" i="11"/>
  <c r="C11" i="11"/>
  <c r="B11" i="11"/>
  <c r="K25" i="11" s="1"/>
  <c r="K6" i="30" s="1"/>
  <c r="M10" i="11"/>
  <c r="L10" i="11"/>
  <c r="K10" i="11"/>
  <c r="J10" i="11"/>
  <c r="I10" i="11"/>
  <c r="G10" i="11"/>
  <c r="F10" i="11"/>
  <c r="E10" i="11"/>
  <c r="D10" i="11"/>
  <c r="C10" i="11"/>
  <c r="B10" i="11"/>
  <c r="M13" i="10"/>
  <c r="L13" i="10"/>
  <c r="K13" i="10"/>
  <c r="J13" i="10"/>
  <c r="I13" i="10"/>
  <c r="G13" i="10"/>
  <c r="F13" i="10"/>
  <c r="E13" i="10"/>
  <c r="D13" i="10"/>
  <c r="C13" i="10"/>
  <c r="M12" i="10"/>
  <c r="L12" i="10"/>
  <c r="K12" i="10"/>
  <c r="J12" i="10"/>
  <c r="I12" i="10"/>
  <c r="G12" i="10"/>
  <c r="F12" i="10"/>
  <c r="E12" i="10"/>
  <c r="K19" i="10" s="1"/>
  <c r="D12" i="10"/>
  <c r="C12" i="10"/>
  <c r="B12" i="10"/>
  <c r="M11" i="10"/>
  <c r="L11" i="10"/>
  <c r="K11" i="10"/>
  <c r="J11" i="10"/>
  <c r="I11" i="10"/>
  <c r="G11" i="10"/>
  <c r="F11" i="10"/>
  <c r="E11" i="10"/>
  <c r="D11" i="10"/>
  <c r="C11" i="10"/>
  <c r="B11" i="10"/>
  <c r="K25" i="10" s="1"/>
  <c r="J6" i="30" s="1"/>
  <c r="M10" i="10"/>
  <c r="L10" i="10"/>
  <c r="K10" i="10"/>
  <c r="J10" i="10"/>
  <c r="I10" i="10"/>
  <c r="G10" i="10"/>
  <c r="F10" i="10"/>
  <c r="E10" i="10"/>
  <c r="D10" i="10"/>
  <c r="C10" i="10"/>
  <c r="B10" i="10"/>
  <c r="M13" i="9"/>
  <c r="L13" i="9"/>
  <c r="K13" i="9"/>
  <c r="J13" i="9"/>
  <c r="I13" i="9"/>
  <c r="G13" i="9"/>
  <c r="F13" i="9"/>
  <c r="E13" i="9"/>
  <c r="D13" i="9"/>
  <c r="C13" i="9"/>
  <c r="M12" i="9"/>
  <c r="L12" i="9"/>
  <c r="K12" i="9"/>
  <c r="J12" i="9"/>
  <c r="I12" i="9"/>
  <c r="G12" i="9"/>
  <c r="F12" i="9"/>
  <c r="E12" i="9"/>
  <c r="D12" i="9"/>
  <c r="C12" i="9"/>
  <c r="B12" i="9"/>
  <c r="M11" i="9"/>
  <c r="L11" i="9"/>
  <c r="K11" i="9"/>
  <c r="J11" i="9"/>
  <c r="I11" i="9"/>
  <c r="G11" i="9"/>
  <c r="F11" i="9"/>
  <c r="E11" i="9"/>
  <c r="D11" i="9"/>
  <c r="C11" i="9"/>
  <c r="B11" i="9"/>
  <c r="K25" i="9" s="1"/>
  <c r="I6" i="30" s="1"/>
  <c r="M10" i="9"/>
  <c r="L10" i="9"/>
  <c r="K10" i="9"/>
  <c r="J10" i="9"/>
  <c r="I10" i="9"/>
  <c r="G10" i="9"/>
  <c r="F10" i="9"/>
  <c r="E10" i="9"/>
  <c r="D10" i="9"/>
  <c r="C10" i="9"/>
  <c r="B10" i="9"/>
  <c r="K24" i="9" s="1"/>
  <c r="I5" i="30" s="1"/>
  <c r="M17" i="7"/>
  <c r="L17" i="7"/>
  <c r="K17" i="7"/>
  <c r="J17" i="7"/>
  <c r="I17" i="7"/>
  <c r="G17" i="7"/>
  <c r="F17" i="7"/>
  <c r="E17" i="7"/>
  <c r="D17" i="7"/>
  <c r="C17" i="7"/>
  <c r="B17" i="7"/>
  <c r="E26" i="7" s="1"/>
  <c r="M16" i="7"/>
  <c r="L16" i="7"/>
  <c r="K16" i="7"/>
  <c r="J16" i="7"/>
  <c r="I16" i="7"/>
  <c r="G16" i="7"/>
  <c r="F16" i="7"/>
  <c r="E16" i="7"/>
  <c r="K25" i="7" s="1"/>
  <c r="D16" i="7"/>
  <c r="C16" i="7"/>
  <c r="B16" i="7"/>
  <c r="K34" i="7" s="1"/>
  <c r="H9" i="30" s="1"/>
  <c r="M15" i="7"/>
  <c r="L15" i="7"/>
  <c r="K15" i="7"/>
  <c r="J15" i="7"/>
  <c r="I15" i="7"/>
  <c r="G15" i="7"/>
  <c r="F15" i="7"/>
  <c r="E15" i="7"/>
  <c r="D15" i="7"/>
  <c r="C15" i="7"/>
  <c r="M14" i="7"/>
  <c r="L14" i="7"/>
  <c r="K14" i="7"/>
  <c r="J14" i="7"/>
  <c r="I14" i="7"/>
  <c r="G14" i="7"/>
  <c r="F14" i="7"/>
  <c r="E14" i="7"/>
  <c r="D14" i="7"/>
  <c r="C14" i="7"/>
  <c r="B14" i="7"/>
  <c r="K23" i="7" s="1"/>
  <c r="M13" i="7"/>
  <c r="L13" i="7"/>
  <c r="K13" i="7"/>
  <c r="J13" i="7"/>
  <c r="I13" i="7"/>
  <c r="G13" i="7"/>
  <c r="F13" i="7"/>
  <c r="E13" i="7"/>
  <c r="K22" i="7" s="1"/>
  <c r="D13" i="7"/>
  <c r="E31" i="7" s="1"/>
  <c r="C13" i="7"/>
  <c r="B13" i="7"/>
  <c r="K31" i="7" s="1"/>
  <c r="H6" i="30" s="1"/>
  <c r="M12" i="7"/>
  <c r="L12" i="7"/>
  <c r="K12" i="7"/>
  <c r="J12" i="7"/>
  <c r="I12" i="7"/>
  <c r="G12" i="7"/>
  <c r="F12" i="7"/>
  <c r="E12" i="7"/>
  <c r="D12" i="7"/>
  <c r="C12" i="7"/>
  <c r="B12" i="7"/>
  <c r="B10" i="12"/>
  <c r="C10" i="12"/>
  <c r="D10" i="12"/>
  <c r="E10" i="12"/>
  <c r="F10" i="12"/>
  <c r="G10" i="12"/>
  <c r="I10" i="12"/>
  <c r="J10" i="12"/>
  <c r="K10" i="12"/>
  <c r="L10" i="12"/>
  <c r="M10" i="12"/>
  <c r="B11" i="12"/>
  <c r="K25" i="12" s="1"/>
  <c r="L6" i="30" s="1"/>
  <c r="C11" i="12"/>
  <c r="D11" i="12"/>
  <c r="E11" i="12"/>
  <c r="F11" i="12"/>
  <c r="E25" i="12" s="1"/>
  <c r="G11" i="12"/>
  <c r="I11" i="12"/>
  <c r="J11" i="12"/>
  <c r="K11" i="12"/>
  <c r="L11" i="12"/>
  <c r="M11" i="12"/>
  <c r="B12" i="12"/>
  <c r="C12" i="12"/>
  <c r="D12" i="12"/>
  <c r="E12" i="12"/>
  <c r="F12" i="12"/>
  <c r="G12" i="12"/>
  <c r="I12" i="12"/>
  <c r="J12" i="12"/>
  <c r="K12" i="12"/>
  <c r="L12" i="12"/>
  <c r="M12" i="12"/>
  <c r="C13" i="12"/>
  <c r="D13" i="12"/>
  <c r="E13" i="12"/>
  <c r="F13" i="12"/>
  <c r="G13" i="12"/>
  <c r="I13" i="12"/>
  <c r="J13" i="12"/>
  <c r="K13" i="12"/>
  <c r="L13" i="12"/>
  <c r="M13" i="12"/>
  <c r="E18" i="12"/>
  <c r="K18" i="12"/>
  <c r="M13" i="15"/>
  <c r="L13" i="15"/>
  <c r="K13" i="15"/>
  <c r="J13" i="15"/>
  <c r="I13" i="15"/>
  <c r="G13" i="15"/>
  <c r="F13" i="15"/>
  <c r="E13" i="15"/>
  <c r="D13" i="15"/>
  <c r="C13" i="15"/>
  <c r="M12" i="15"/>
  <c r="L12" i="15"/>
  <c r="K12" i="15"/>
  <c r="J12" i="15"/>
  <c r="I12" i="15"/>
  <c r="G12" i="15"/>
  <c r="F12" i="15"/>
  <c r="E12" i="15"/>
  <c r="D12" i="15"/>
  <c r="C12" i="15"/>
  <c r="B12" i="15"/>
  <c r="M11" i="15"/>
  <c r="L11" i="15"/>
  <c r="K11" i="15"/>
  <c r="J11" i="15"/>
  <c r="I11" i="15"/>
  <c r="G11" i="15"/>
  <c r="F11" i="15"/>
  <c r="E11" i="15"/>
  <c r="D11" i="15"/>
  <c r="C11" i="15"/>
  <c r="B11" i="15"/>
  <c r="K25" i="15" s="1"/>
  <c r="O6" i="30" s="1"/>
  <c r="M10" i="15"/>
  <c r="L10" i="15"/>
  <c r="K10" i="15"/>
  <c r="J10" i="15"/>
  <c r="I10" i="15"/>
  <c r="G10" i="15"/>
  <c r="F10" i="15"/>
  <c r="E10" i="15"/>
  <c r="D10" i="15"/>
  <c r="C10" i="15"/>
  <c r="B10" i="15"/>
  <c r="K24" i="15" s="1"/>
  <c r="O5" i="30" s="1"/>
  <c r="M13" i="14"/>
  <c r="L13" i="14"/>
  <c r="K13" i="14"/>
  <c r="J13" i="14"/>
  <c r="I13" i="14"/>
  <c r="G13" i="14"/>
  <c r="F13" i="14"/>
  <c r="E13" i="14"/>
  <c r="D13" i="14"/>
  <c r="C13" i="14"/>
  <c r="M12" i="14"/>
  <c r="L12" i="14"/>
  <c r="K12" i="14"/>
  <c r="J12" i="14"/>
  <c r="I12" i="14"/>
  <c r="G12" i="14"/>
  <c r="F12" i="14"/>
  <c r="E12" i="14"/>
  <c r="K19" i="14" s="1"/>
  <c r="D12" i="14"/>
  <c r="C12" i="14"/>
  <c r="B12" i="14"/>
  <c r="K26" i="14" s="1"/>
  <c r="N7" i="30" s="1"/>
  <c r="M11" i="14"/>
  <c r="L11" i="14"/>
  <c r="K11" i="14"/>
  <c r="J11" i="14"/>
  <c r="I11" i="14"/>
  <c r="G11" i="14"/>
  <c r="F11" i="14"/>
  <c r="E11" i="14"/>
  <c r="D11" i="14"/>
  <c r="C11" i="14"/>
  <c r="B11" i="14"/>
  <c r="K25" i="14" s="1"/>
  <c r="N6" i="30" s="1"/>
  <c r="M10" i="14"/>
  <c r="L10" i="14"/>
  <c r="K10" i="14"/>
  <c r="J10" i="14"/>
  <c r="I10" i="14"/>
  <c r="G10" i="14"/>
  <c r="F10" i="14"/>
  <c r="E10" i="14"/>
  <c r="D10" i="14"/>
  <c r="C10" i="14"/>
  <c r="B10" i="14"/>
  <c r="M13" i="13"/>
  <c r="L13" i="13"/>
  <c r="K13" i="13"/>
  <c r="J13" i="13"/>
  <c r="I13" i="13"/>
  <c r="G13" i="13"/>
  <c r="F13" i="13"/>
  <c r="E13" i="13"/>
  <c r="D13" i="13"/>
  <c r="C13" i="13"/>
  <c r="M12" i="13"/>
  <c r="L12" i="13"/>
  <c r="K12" i="13"/>
  <c r="J12" i="13"/>
  <c r="I12" i="13"/>
  <c r="G12" i="13"/>
  <c r="F12" i="13"/>
  <c r="E12" i="13"/>
  <c r="K19" i="13" s="1"/>
  <c r="D12" i="13"/>
  <c r="C12" i="13"/>
  <c r="B12" i="13"/>
  <c r="M11" i="13"/>
  <c r="L11" i="13"/>
  <c r="K11" i="13"/>
  <c r="J11" i="13"/>
  <c r="I11" i="13"/>
  <c r="G11" i="13"/>
  <c r="F11" i="13"/>
  <c r="E11" i="13"/>
  <c r="E18" i="13" s="1"/>
  <c r="D11" i="13"/>
  <c r="C11" i="13"/>
  <c r="B11" i="13"/>
  <c r="K25" i="13" s="1"/>
  <c r="M6" i="30" s="1"/>
  <c r="M10" i="13"/>
  <c r="L10" i="13"/>
  <c r="K10" i="13"/>
  <c r="J10" i="13"/>
  <c r="I10" i="13"/>
  <c r="G10" i="13"/>
  <c r="F10" i="13"/>
  <c r="E10" i="13"/>
  <c r="K17" i="13" s="1"/>
  <c r="D10" i="13"/>
  <c r="C10" i="13"/>
  <c r="B10" i="13"/>
  <c r="K24" i="13" s="1"/>
  <c r="M5" i="30" s="1"/>
  <c r="M13" i="20"/>
  <c r="L13" i="20"/>
  <c r="K13" i="20"/>
  <c r="J13" i="20"/>
  <c r="I13" i="20"/>
  <c r="G13" i="20"/>
  <c r="F13" i="20"/>
  <c r="E13" i="20"/>
  <c r="D13" i="20"/>
  <c r="C13" i="20"/>
  <c r="M12" i="20"/>
  <c r="L12" i="20"/>
  <c r="K12" i="20"/>
  <c r="J12" i="20"/>
  <c r="I12" i="20"/>
  <c r="G12" i="20"/>
  <c r="F12" i="20"/>
  <c r="E12" i="20"/>
  <c r="D12" i="20"/>
  <c r="C12" i="20"/>
  <c r="B12" i="20"/>
  <c r="M11" i="20"/>
  <c r="L11" i="20"/>
  <c r="K11" i="20"/>
  <c r="J11" i="20"/>
  <c r="I11" i="20"/>
  <c r="G11" i="20"/>
  <c r="F11" i="20"/>
  <c r="E11" i="20"/>
  <c r="K18" i="20" s="1"/>
  <c r="D11" i="20"/>
  <c r="C11" i="20"/>
  <c r="B11" i="20"/>
  <c r="K25" i="20" s="1"/>
  <c r="T6" i="30" s="1"/>
  <c r="M10" i="20"/>
  <c r="L10" i="20"/>
  <c r="K10" i="20"/>
  <c r="J10" i="20"/>
  <c r="I10" i="20"/>
  <c r="G10" i="20"/>
  <c r="F10" i="20"/>
  <c r="E10" i="20"/>
  <c r="D10" i="20"/>
  <c r="C10" i="20"/>
  <c r="B10" i="20"/>
  <c r="K24" i="20" s="1"/>
  <c r="T5" i="30" s="1"/>
  <c r="E17" i="19"/>
  <c r="M13" i="19"/>
  <c r="L13" i="19"/>
  <c r="K13" i="19"/>
  <c r="J13" i="19"/>
  <c r="I13" i="19"/>
  <c r="G13" i="19"/>
  <c r="F13" i="19"/>
  <c r="E13" i="19"/>
  <c r="D13" i="19"/>
  <c r="C13" i="19"/>
  <c r="M12" i="19"/>
  <c r="L12" i="19"/>
  <c r="K12" i="19"/>
  <c r="J12" i="19"/>
  <c r="I12" i="19"/>
  <c r="G12" i="19"/>
  <c r="F12" i="19"/>
  <c r="E12" i="19"/>
  <c r="K19" i="19" s="1"/>
  <c r="D12" i="19"/>
  <c r="C12" i="19"/>
  <c r="B12" i="19"/>
  <c r="K26" i="19" s="1"/>
  <c r="S7" i="30" s="1"/>
  <c r="M11" i="19"/>
  <c r="L11" i="19"/>
  <c r="K11" i="19"/>
  <c r="J11" i="19"/>
  <c r="I11" i="19"/>
  <c r="G11" i="19"/>
  <c r="F11" i="19"/>
  <c r="E11" i="19"/>
  <c r="D11" i="19"/>
  <c r="C11" i="19"/>
  <c r="B11" i="19"/>
  <c r="K25" i="19" s="1"/>
  <c r="S6" i="30" s="1"/>
  <c r="M10" i="19"/>
  <c r="L10" i="19"/>
  <c r="K10" i="19"/>
  <c r="J10" i="19"/>
  <c r="I10" i="19"/>
  <c r="G10" i="19"/>
  <c r="F10" i="19"/>
  <c r="E10" i="19"/>
  <c r="K17" i="19" s="1"/>
  <c r="D10" i="19"/>
  <c r="C10" i="19"/>
  <c r="B10" i="19"/>
  <c r="K24" i="19" s="1"/>
  <c r="S5" i="30" s="1"/>
  <c r="G15" i="18"/>
  <c r="F15" i="18"/>
  <c r="E15" i="18"/>
  <c r="K23" i="18" s="1"/>
  <c r="D15" i="18"/>
  <c r="C15" i="18"/>
  <c r="B15" i="18"/>
  <c r="G14" i="18"/>
  <c r="F14" i="18"/>
  <c r="E14" i="18"/>
  <c r="D14" i="18"/>
  <c r="C14" i="18"/>
  <c r="G13" i="18"/>
  <c r="F13" i="18"/>
  <c r="E13" i="18"/>
  <c r="D13" i="18"/>
  <c r="C13" i="18"/>
  <c r="B13" i="18"/>
  <c r="E29" i="18" s="1"/>
  <c r="G12" i="18"/>
  <c r="F12" i="18"/>
  <c r="E12" i="18"/>
  <c r="E28" i="18" s="1"/>
  <c r="D12" i="18"/>
  <c r="C12" i="18"/>
  <c r="B12" i="18"/>
  <c r="I11" i="18"/>
  <c r="G11" i="18"/>
  <c r="F11" i="18"/>
  <c r="E11" i="18"/>
  <c r="K19" i="18" s="1"/>
  <c r="D11" i="18"/>
  <c r="C11" i="18"/>
  <c r="B11" i="18"/>
  <c r="K27" i="18" s="1"/>
  <c r="M17" i="17"/>
  <c r="L17" i="17"/>
  <c r="K17" i="17"/>
  <c r="J17" i="17"/>
  <c r="I17" i="17"/>
  <c r="G17" i="17"/>
  <c r="F17" i="17"/>
  <c r="E17" i="17"/>
  <c r="D17" i="17"/>
  <c r="C17" i="17"/>
  <c r="B17" i="17"/>
  <c r="E26" i="17" s="1"/>
  <c r="M16" i="17"/>
  <c r="L16" i="17"/>
  <c r="K16" i="17"/>
  <c r="J16" i="17"/>
  <c r="I16" i="17"/>
  <c r="G16" i="17"/>
  <c r="F16" i="17"/>
  <c r="E16" i="17"/>
  <c r="K25" i="17" s="1"/>
  <c r="D16" i="17"/>
  <c r="C16" i="17"/>
  <c r="B16" i="17"/>
  <c r="K34" i="17" s="1"/>
  <c r="Q10" i="30" s="1"/>
  <c r="M15" i="17"/>
  <c r="L15" i="17"/>
  <c r="K15" i="17"/>
  <c r="J15" i="17"/>
  <c r="I15" i="17"/>
  <c r="G15" i="17"/>
  <c r="F15" i="17"/>
  <c r="E15" i="17"/>
  <c r="D15" i="17"/>
  <c r="C15" i="17"/>
  <c r="M14" i="17"/>
  <c r="L14" i="17"/>
  <c r="K14" i="17"/>
  <c r="J14" i="17"/>
  <c r="I14" i="17"/>
  <c r="G14" i="17"/>
  <c r="F14" i="17"/>
  <c r="E14" i="17"/>
  <c r="D14" i="17"/>
  <c r="C14" i="17"/>
  <c r="B14" i="17"/>
  <c r="E23" i="17" s="1"/>
  <c r="M13" i="17"/>
  <c r="L13" i="17"/>
  <c r="K13" i="17"/>
  <c r="J13" i="17"/>
  <c r="I13" i="17"/>
  <c r="G13" i="17"/>
  <c r="F13" i="17"/>
  <c r="E13" i="17"/>
  <c r="K22" i="17" s="1"/>
  <c r="D13" i="17"/>
  <c r="C13" i="17"/>
  <c r="B13" i="17"/>
  <c r="K31" i="17" s="1"/>
  <c r="Q6" i="30" s="1"/>
  <c r="M12" i="17"/>
  <c r="L12" i="17"/>
  <c r="K12" i="17"/>
  <c r="J12" i="17"/>
  <c r="I12" i="17"/>
  <c r="G12" i="17"/>
  <c r="F12" i="17"/>
  <c r="E12" i="17"/>
  <c r="D12" i="17"/>
  <c r="C12" i="17"/>
  <c r="B12" i="17"/>
  <c r="I11" i="26"/>
  <c r="J11" i="26"/>
  <c r="K11" i="26"/>
  <c r="L11" i="26"/>
  <c r="M11" i="26"/>
  <c r="I12" i="26"/>
  <c r="J12" i="26"/>
  <c r="K12" i="26"/>
  <c r="L12" i="26"/>
  <c r="M12" i="26"/>
  <c r="I13" i="26"/>
  <c r="J13" i="26"/>
  <c r="K13" i="26"/>
  <c r="L13" i="26"/>
  <c r="M13" i="26"/>
  <c r="J10" i="26"/>
  <c r="K10" i="26"/>
  <c r="L10" i="26"/>
  <c r="M10" i="26"/>
  <c r="I10" i="26"/>
  <c r="B11" i="26"/>
  <c r="K25" i="26" s="1"/>
  <c r="Y6" i="30" s="1"/>
  <c r="C11" i="26"/>
  <c r="D11" i="26"/>
  <c r="E11" i="26"/>
  <c r="K18" i="26" s="1"/>
  <c r="F11" i="26"/>
  <c r="G11" i="26"/>
  <c r="B12" i="26"/>
  <c r="C12" i="26"/>
  <c r="D12" i="26"/>
  <c r="E12" i="26"/>
  <c r="F12" i="26"/>
  <c r="G12" i="26"/>
  <c r="C13" i="26"/>
  <c r="D13" i="26"/>
  <c r="E13" i="26"/>
  <c r="F13" i="26"/>
  <c r="G13" i="26"/>
  <c r="C10" i="26"/>
  <c r="D10" i="26"/>
  <c r="E10" i="26"/>
  <c r="K17" i="26" s="1"/>
  <c r="F10" i="26"/>
  <c r="G10" i="26"/>
  <c r="B10" i="26"/>
  <c r="G15" i="25"/>
  <c r="F15" i="25"/>
  <c r="E15" i="25"/>
  <c r="D15" i="25"/>
  <c r="C15" i="25"/>
  <c r="B15" i="25"/>
  <c r="E31" i="25" s="1"/>
  <c r="G14" i="25"/>
  <c r="F14" i="25"/>
  <c r="E14" i="25"/>
  <c r="D14" i="25"/>
  <c r="C14" i="25"/>
  <c r="G13" i="25"/>
  <c r="F13" i="25"/>
  <c r="E13" i="25"/>
  <c r="K21" i="25" s="1"/>
  <c r="D13" i="25"/>
  <c r="C13" i="25"/>
  <c r="B13" i="25"/>
  <c r="G12" i="25"/>
  <c r="F12" i="25"/>
  <c r="E28" i="25" s="1"/>
  <c r="E12" i="25"/>
  <c r="K20" i="25" s="1"/>
  <c r="D12" i="25"/>
  <c r="C12" i="25"/>
  <c r="B12" i="25"/>
  <c r="K28" i="25" s="1"/>
  <c r="X6" i="30" s="1"/>
  <c r="I11" i="25"/>
  <c r="G11" i="25"/>
  <c r="F11" i="25"/>
  <c r="E11" i="25"/>
  <c r="D11" i="25"/>
  <c r="C11" i="25"/>
  <c r="B11" i="25"/>
  <c r="G15" i="23"/>
  <c r="F15" i="23"/>
  <c r="E15" i="23"/>
  <c r="K23" i="23" s="1"/>
  <c r="D15" i="23"/>
  <c r="C15" i="23"/>
  <c r="B15" i="23"/>
  <c r="G14" i="23"/>
  <c r="F14" i="23"/>
  <c r="E14" i="23"/>
  <c r="D14" i="23"/>
  <c r="C14" i="23"/>
  <c r="G13" i="23"/>
  <c r="F13" i="23"/>
  <c r="E13" i="23"/>
  <c r="D13" i="23"/>
  <c r="C13" i="23"/>
  <c r="B13" i="23"/>
  <c r="K21" i="23" s="1"/>
  <c r="G12" i="23"/>
  <c r="F12" i="23"/>
  <c r="E12" i="23"/>
  <c r="K20" i="23" s="1"/>
  <c r="D12" i="23"/>
  <c r="C12" i="23"/>
  <c r="B12" i="23"/>
  <c r="I11" i="23"/>
  <c r="G11" i="23"/>
  <c r="F11" i="23"/>
  <c r="E11" i="23"/>
  <c r="K19" i="23" s="1"/>
  <c r="D11" i="23"/>
  <c r="C11" i="23"/>
  <c r="B11" i="23"/>
  <c r="K27" i="23" s="1"/>
  <c r="W5" i="30" s="1"/>
  <c r="I11" i="22"/>
  <c r="B12" i="22"/>
  <c r="K28" i="22" s="1"/>
  <c r="V6" i="30" s="1"/>
  <c r="C12" i="22"/>
  <c r="D12" i="22"/>
  <c r="E12" i="22"/>
  <c r="K20" i="22" s="1"/>
  <c r="F12" i="22"/>
  <c r="G12" i="22"/>
  <c r="B13" i="22"/>
  <c r="C13" i="22"/>
  <c r="D13" i="22"/>
  <c r="E13" i="22"/>
  <c r="F13" i="22"/>
  <c r="E29" i="22" s="1"/>
  <c r="G13" i="22"/>
  <c r="C14" i="22"/>
  <c r="D14" i="22"/>
  <c r="E14" i="22"/>
  <c r="F14" i="22"/>
  <c r="G14" i="22"/>
  <c r="B15" i="22"/>
  <c r="K31" i="22" s="1"/>
  <c r="V12" i="30" s="1"/>
  <c r="C15" i="22"/>
  <c r="D15" i="22"/>
  <c r="E15" i="22"/>
  <c r="K23" i="22" s="1"/>
  <c r="F15" i="22"/>
  <c r="G15" i="22"/>
  <c r="C11" i="22"/>
  <c r="D11" i="22"/>
  <c r="E11" i="22"/>
  <c r="F11" i="22"/>
  <c r="G11" i="22"/>
  <c r="B11" i="22"/>
  <c r="E27" i="22" s="1"/>
  <c r="M17" i="28"/>
  <c r="L17" i="28"/>
  <c r="K17" i="28"/>
  <c r="J17" i="28"/>
  <c r="I17" i="28"/>
  <c r="G17" i="28"/>
  <c r="F17" i="28"/>
  <c r="E17" i="28"/>
  <c r="K26" i="28" s="1"/>
  <c r="D17" i="28"/>
  <c r="C17" i="28"/>
  <c r="B17" i="28"/>
  <c r="M16" i="28"/>
  <c r="L16" i="28"/>
  <c r="K16" i="28"/>
  <c r="J16" i="28"/>
  <c r="I16" i="28"/>
  <c r="G16" i="28"/>
  <c r="F16" i="28"/>
  <c r="E16" i="28"/>
  <c r="D16" i="28"/>
  <c r="C16" i="28"/>
  <c r="B16" i="28"/>
  <c r="K34" i="28" s="1"/>
  <c r="AA14" i="30" s="1"/>
  <c r="M15" i="28"/>
  <c r="L15" i="28"/>
  <c r="K15" i="28"/>
  <c r="J15" i="28"/>
  <c r="I15" i="28"/>
  <c r="G15" i="28"/>
  <c r="F15" i="28"/>
  <c r="E15" i="28"/>
  <c r="E24" i="28" s="1"/>
  <c r="D15" i="28"/>
  <c r="C15" i="28"/>
  <c r="M14" i="28"/>
  <c r="L14" i="28"/>
  <c r="K14" i="28"/>
  <c r="J14" i="28"/>
  <c r="I14" i="28"/>
  <c r="G14" i="28"/>
  <c r="F14" i="28"/>
  <c r="E14" i="28"/>
  <c r="D14" i="28"/>
  <c r="C14" i="28"/>
  <c r="B14" i="28"/>
  <c r="E23" i="28" s="1"/>
  <c r="M13" i="28"/>
  <c r="L13" i="28"/>
  <c r="K13" i="28"/>
  <c r="J13" i="28"/>
  <c r="I13" i="28"/>
  <c r="G13" i="28"/>
  <c r="F13" i="28"/>
  <c r="E13" i="28"/>
  <c r="D13" i="28"/>
  <c r="C13" i="28"/>
  <c r="B13" i="28"/>
  <c r="E31" i="28" s="1"/>
  <c r="M12" i="28"/>
  <c r="L12" i="28"/>
  <c r="K12" i="28"/>
  <c r="J12" i="28"/>
  <c r="I12" i="28"/>
  <c r="G12" i="28"/>
  <c r="F12" i="28"/>
  <c r="E12" i="28"/>
  <c r="K21" i="28" s="1"/>
  <c r="D12" i="28"/>
  <c r="C12" i="28"/>
  <c r="B12" i="28"/>
  <c r="K30" i="28" s="1"/>
  <c r="AA5" i="30" s="1"/>
  <c r="M17" i="27"/>
  <c r="L17" i="27"/>
  <c r="K17" i="27"/>
  <c r="J17" i="27"/>
  <c r="I17" i="27"/>
  <c r="G17" i="27"/>
  <c r="F17" i="27"/>
  <c r="E17" i="27"/>
  <c r="D17" i="27"/>
  <c r="C17" i="27"/>
  <c r="B17" i="27"/>
  <c r="M16" i="27"/>
  <c r="L16" i="27"/>
  <c r="K16" i="27"/>
  <c r="J16" i="27"/>
  <c r="I16" i="27"/>
  <c r="G16" i="27"/>
  <c r="F16" i="27"/>
  <c r="E16" i="27"/>
  <c r="D16" i="27"/>
  <c r="C16" i="27"/>
  <c r="B16" i="27"/>
  <c r="K34" i="27" s="1"/>
  <c r="Z14" i="30" s="1"/>
  <c r="M15" i="27"/>
  <c r="L15" i="27"/>
  <c r="K15" i="27"/>
  <c r="J15" i="27"/>
  <c r="I15" i="27"/>
  <c r="G15" i="27"/>
  <c r="F15" i="27"/>
  <c r="E15" i="27"/>
  <c r="D15" i="27"/>
  <c r="C15" i="27"/>
  <c r="M14" i="27"/>
  <c r="L14" i="27"/>
  <c r="K14" i="27"/>
  <c r="J14" i="27"/>
  <c r="I14" i="27"/>
  <c r="G14" i="27"/>
  <c r="F14" i="27"/>
  <c r="E14" i="27"/>
  <c r="D14" i="27"/>
  <c r="C14" i="27"/>
  <c r="B14" i="27"/>
  <c r="E32" i="27" s="1"/>
  <c r="M13" i="27"/>
  <c r="L13" i="27"/>
  <c r="K13" i="27"/>
  <c r="J13" i="27"/>
  <c r="I13" i="27"/>
  <c r="G13" i="27"/>
  <c r="F13" i="27"/>
  <c r="E13" i="27"/>
  <c r="K22" i="27" s="1"/>
  <c r="D13" i="27"/>
  <c r="C13" i="27"/>
  <c r="B13" i="27"/>
  <c r="K31" i="27" s="1"/>
  <c r="Z6" i="30" s="1"/>
  <c r="M12" i="27"/>
  <c r="L12" i="27"/>
  <c r="K12" i="27"/>
  <c r="J12" i="27"/>
  <c r="I12" i="27"/>
  <c r="G12" i="27"/>
  <c r="F12" i="27"/>
  <c r="E30" i="27" s="1"/>
  <c r="E12" i="27"/>
  <c r="D12" i="27"/>
  <c r="C12" i="27"/>
  <c r="B12" i="27"/>
  <c r="M17" i="21"/>
  <c r="L17" i="21"/>
  <c r="K17" i="21"/>
  <c r="J17" i="21"/>
  <c r="I17" i="21"/>
  <c r="G17" i="21"/>
  <c r="F17" i="21"/>
  <c r="E17" i="21"/>
  <c r="K26" i="21" s="1"/>
  <c r="D17" i="21"/>
  <c r="C17" i="21"/>
  <c r="B17" i="21"/>
  <c r="K35" i="21" s="1"/>
  <c r="U10" i="30" s="1"/>
  <c r="M16" i="21"/>
  <c r="L16" i="21"/>
  <c r="K16" i="21"/>
  <c r="J16" i="21"/>
  <c r="I16" i="21"/>
  <c r="G16" i="21"/>
  <c r="F16" i="21"/>
  <c r="E16" i="21"/>
  <c r="K25" i="21" s="1"/>
  <c r="D16" i="21"/>
  <c r="C16" i="21"/>
  <c r="B16" i="21"/>
  <c r="M15" i="21"/>
  <c r="L15" i="21"/>
  <c r="K15" i="21"/>
  <c r="J15" i="21"/>
  <c r="I15" i="21"/>
  <c r="G15" i="21"/>
  <c r="F15" i="21"/>
  <c r="E15" i="21"/>
  <c r="D15" i="21"/>
  <c r="C15" i="21"/>
  <c r="M14" i="21"/>
  <c r="L14" i="21"/>
  <c r="K32" i="21" s="1"/>
  <c r="U7" i="30" s="1"/>
  <c r="K14" i="21"/>
  <c r="J14" i="21"/>
  <c r="I14" i="21"/>
  <c r="G14" i="21"/>
  <c r="F14" i="21"/>
  <c r="E14" i="21"/>
  <c r="D14" i="21"/>
  <c r="C14" i="21"/>
  <c r="B14" i="21"/>
  <c r="M13" i="21"/>
  <c r="L13" i="21"/>
  <c r="K13" i="21"/>
  <c r="J13" i="21"/>
  <c r="I13" i="21"/>
  <c r="G13" i="21"/>
  <c r="F13" i="21"/>
  <c r="E31" i="21" s="1"/>
  <c r="E13" i="21"/>
  <c r="K22" i="21" s="1"/>
  <c r="D13" i="21"/>
  <c r="C13" i="21"/>
  <c r="B13" i="21"/>
  <c r="K31" i="21" s="1"/>
  <c r="U6" i="30" s="1"/>
  <c r="M12" i="21"/>
  <c r="L12" i="21"/>
  <c r="K12" i="21"/>
  <c r="J12" i="21"/>
  <c r="I12" i="21"/>
  <c r="G12" i="21"/>
  <c r="F12" i="21"/>
  <c r="E12" i="21"/>
  <c r="D12" i="21"/>
  <c r="C12" i="21"/>
  <c r="B12" i="21"/>
  <c r="K25" i="16"/>
  <c r="B13" i="16"/>
  <c r="B14" i="16"/>
  <c r="E23" i="16" s="1"/>
  <c r="B16" i="16"/>
  <c r="B17" i="16"/>
  <c r="B12" i="16"/>
  <c r="M17" i="16"/>
  <c r="L17" i="16"/>
  <c r="K17" i="16"/>
  <c r="J17" i="16"/>
  <c r="I17" i="16"/>
  <c r="M16" i="16"/>
  <c r="L16" i="16"/>
  <c r="K16" i="16"/>
  <c r="J16" i="16"/>
  <c r="I16" i="16"/>
  <c r="M15" i="16"/>
  <c r="L15" i="16"/>
  <c r="K15" i="16"/>
  <c r="J15" i="16"/>
  <c r="I15" i="16"/>
  <c r="M14" i="16"/>
  <c r="L14" i="16"/>
  <c r="K14" i="16"/>
  <c r="J14" i="16"/>
  <c r="I14" i="16"/>
  <c r="M13" i="16"/>
  <c r="L13" i="16"/>
  <c r="K13" i="16"/>
  <c r="J13" i="16"/>
  <c r="I13" i="16"/>
  <c r="M12" i="16"/>
  <c r="L12" i="16"/>
  <c r="K12" i="16"/>
  <c r="J12" i="16"/>
  <c r="I12" i="16"/>
  <c r="C13" i="16"/>
  <c r="D13" i="16"/>
  <c r="E13" i="16"/>
  <c r="K22" i="16" s="1"/>
  <c r="F13" i="16"/>
  <c r="G13" i="16"/>
  <c r="C14" i="16"/>
  <c r="D14" i="16"/>
  <c r="E14" i="16"/>
  <c r="F14" i="16"/>
  <c r="G14" i="16"/>
  <c r="C15" i="16"/>
  <c r="D15" i="16"/>
  <c r="E15" i="16"/>
  <c r="F15" i="16"/>
  <c r="G15" i="16"/>
  <c r="C16" i="16"/>
  <c r="D16" i="16"/>
  <c r="E16" i="16"/>
  <c r="E25" i="16" s="1"/>
  <c r="F16" i="16"/>
  <c r="G16" i="16"/>
  <c r="C17" i="16"/>
  <c r="D17" i="16"/>
  <c r="E17" i="16"/>
  <c r="F17" i="16"/>
  <c r="G17" i="16"/>
  <c r="D12" i="16"/>
  <c r="E12" i="16"/>
  <c r="E21" i="16" s="1"/>
  <c r="F12" i="16"/>
  <c r="G12" i="16"/>
  <c r="C12" i="16"/>
  <c r="B6" i="28"/>
  <c r="B15" i="28" s="1"/>
  <c r="AB14" i="30" l="1"/>
  <c r="AC14" i="30" s="1"/>
  <c r="K17" i="14"/>
  <c r="E17" i="14"/>
  <c r="K17" i="20"/>
  <c r="E17" i="20"/>
  <c r="E30" i="28"/>
  <c r="K35" i="16"/>
  <c r="P11" i="30" s="1"/>
  <c r="E35" i="16"/>
  <c r="E22" i="16"/>
  <c r="K34" i="21"/>
  <c r="U12" i="30" s="1"/>
  <c r="E34" i="21"/>
  <c r="K31" i="23"/>
  <c r="W12" i="30" s="1"/>
  <c r="E31" i="23"/>
  <c r="K30" i="17"/>
  <c r="Q5" i="30" s="1"/>
  <c r="E30" i="17"/>
  <c r="K28" i="18"/>
  <c r="R6" i="30" s="1"/>
  <c r="K26" i="10"/>
  <c r="J7" i="30" s="1"/>
  <c r="K17" i="11"/>
  <c r="E17" i="11"/>
  <c r="K17" i="4"/>
  <c r="E17" i="4"/>
  <c r="E32" i="16"/>
  <c r="K31" i="28"/>
  <c r="AA6" i="30" s="1"/>
  <c r="E25" i="9"/>
  <c r="E25" i="13"/>
  <c r="E25" i="20"/>
  <c r="E35" i="28"/>
  <c r="K27" i="25"/>
  <c r="X5" i="30" s="1"/>
  <c r="E27" i="25"/>
  <c r="E30" i="7"/>
  <c r="K30" i="7"/>
  <c r="H5" i="30" s="1"/>
  <c r="AH5" i="30" s="1"/>
  <c r="K30" i="16"/>
  <c r="P5" i="30" s="1"/>
  <c r="K30" i="27"/>
  <c r="Z5" i="30" s="1"/>
  <c r="E28" i="23"/>
  <c r="K23" i="16"/>
  <c r="K34" i="16"/>
  <c r="P10" i="30" s="1"/>
  <c r="E34" i="16"/>
  <c r="K21" i="16"/>
  <c r="K19" i="25"/>
  <c r="K31" i="18"/>
  <c r="R11" i="30" s="1"/>
  <c r="K17" i="15"/>
  <c r="E17" i="15"/>
  <c r="K19" i="1"/>
  <c r="E26" i="1"/>
  <c r="E35" i="21"/>
  <c r="E34" i="28"/>
  <c r="E26" i="16"/>
  <c r="K26" i="16"/>
  <c r="K32" i="16"/>
  <c r="P7" i="30" s="1"/>
  <c r="K26" i="4"/>
  <c r="E7" i="30" s="1"/>
  <c r="E26" i="4"/>
  <c r="K27" i="22"/>
  <c r="V5" i="30" s="1"/>
  <c r="K31" i="16"/>
  <c r="P6" i="30" s="1"/>
  <c r="K30" i="21"/>
  <c r="U5" i="30" s="1"/>
  <c r="E30" i="21"/>
  <c r="K18" i="15"/>
  <c r="K26" i="15"/>
  <c r="O7" i="30" s="1"/>
  <c r="E26" i="15"/>
  <c r="K32" i="27"/>
  <c r="Z7" i="30" s="1"/>
  <c r="E28" i="3"/>
  <c r="E25" i="11"/>
  <c r="E25" i="15"/>
  <c r="K24" i="28"/>
  <c r="K33" i="28"/>
  <c r="AA8" i="30" s="1"/>
  <c r="E33" i="28"/>
  <c r="K26" i="20"/>
  <c r="T7" i="30" s="1"/>
  <c r="E26" i="20"/>
  <c r="K17" i="9"/>
  <c r="E17" i="9"/>
  <c r="K24" i="10"/>
  <c r="J5" i="30" s="1"/>
  <c r="E24" i="10"/>
  <c r="E29" i="25"/>
  <c r="K20" i="18"/>
  <c r="E20" i="18"/>
  <c r="K24" i="14"/>
  <c r="N5" i="30" s="1"/>
  <c r="E24" i="14"/>
  <c r="K25" i="27"/>
  <c r="K35" i="27"/>
  <c r="Z15" i="30" s="1"/>
  <c r="E35" i="27"/>
  <c r="K24" i="26"/>
  <c r="Y5" i="30" s="1"/>
  <c r="E24" i="26"/>
  <c r="K26" i="26"/>
  <c r="Y7" i="30" s="1"/>
  <c r="E26" i="26"/>
  <c r="K26" i="13"/>
  <c r="M7" i="30" s="1"/>
  <c r="E26" i="13"/>
  <c r="K24" i="12"/>
  <c r="L5" i="30" s="1"/>
  <c r="K18" i="9"/>
  <c r="K26" i="9"/>
  <c r="I7" i="30" s="1"/>
  <c r="AB7" i="30" s="1"/>
  <c r="E26" i="9"/>
  <c r="K24" i="11"/>
  <c r="K5" i="30" s="1"/>
  <c r="E24" i="11"/>
  <c r="E24" i="4"/>
  <c r="E34" i="27"/>
  <c r="K21" i="21"/>
  <c r="K22" i="28"/>
  <c r="K23" i="25"/>
  <c r="K23" i="17"/>
  <c r="E19" i="12"/>
  <c r="K19" i="3"/>
  <c r="E35" i="2"/>
  <c r="E35" i="7"/>
  <c r="E30" i="16"/>
  <c r="K35" i="17"/>
  <c r="Q11" i="30" s="1"/>
  <c r="E32" i="28"/>
  <c r="E31" i="18"/>
  <c r="E29" i="23"/>
  <c r="K25" i="5"/>
  <c r="F6" i="30" s="1"/>
  <c r="K23" i="27"/>
  <c r="K25" i="28"/>
  <c r="K26" i="17"/>
  <c r="K18" i="19"/>
  <c r="K17" i="12"/>
  <c r="K26" i="7"/>
  <c r="K25" i="2"/>
  <c r="K18" i="1"/>
  <c r="E34" i="2"/>
  <c r="E32" i="17"/>
  <c r="E31" i="27"/>
  <c r="K32" i="28"/>
  <c r="AA7" i="30" s="1"/>
  <c r="E27" i="3"/>
  <c r="E31" i="22"/>
  <c r="E26" i="10"/>
  <c r="E26" i="11"/>
  <c r="E26" i="12"/>
  <c r="E26" i="14"/>
  <c r="E26" i="19"/>
  <c r="E24" i="5"/>
  <c r="E17" i="5"/>
  <c r="K26" i="27"/>
  <c r="K21" i="17"/>
  <c r="K21" i="18"/>
  <c r="K19" i="20"/>
  <c r="E17" i="13"/>
  <c r="K18" i="14"/>
  <c r="K19" i="15"/>
  <c r="E17" i="12"/>
  <c r="K21" i="7"/>
  <c r="K19" i="9"/>
  <c r="K17" i="10"/>
  <c r="K18" i="11"/>
  <c r="K19" i="4"/>
  <c r="E31" i="16"/>
  <c r="K32" i="17"/>
  <c r="Q7" i="30" s="1"/>
  <c r="E27" i="18"/>
  <c r="K29" i="18"/>
  <c r="R7" i="30" s="1"/>
  <c r="K31" i="25"/>
  <c r="X13" i="30" s="1"/>
  <c r="K26" i="11"/>
  <c r="K7" i="30" s="1"/>
  <c r="K26" i="12"/>
  <c r="L7" i="30" s="1"/>
  <c r="E23" i="21"/>
  <c r="K21" i="27"/>
  <c r="K21" i="22"/>
  <c r="E20" i="25"/>
  <c r="E17" i="10"/>
  <c r="E32" i="2"/>
  <c r="K32" i="7"/>
  <c r="H7" i="30" s="1"/>
  <c r="K29" i="22"/>
  <c r="V7" i="30" s="1"/>
  <c r="E18" i="10"/>
  <c r="K19" i="11"/>
  <c r="K21" i="2"/>
  <c r="K21" i="3"/>
  <c r="E32" i="7"/>
  <c r="E34" i="17"/>
  <c r="E28" i="22"/>
  <c r="E24" i="9"/>
  <c r="E24" i="12"/>
  <c r="E24" i="13"/>
  <c r="E24" i="15"/>
  <c r="E24" i="19"/>
  <c r="E24" i="20"/>
  <c r="K24" i="5"/>
  <c r="F5" i="30" s="1"/>
  <c r="K35" i="7"/>
  <c r="H10" i="30" s="1"/>
  <c r="E32" i="21"/>
  <c r="AB9" i="30"/>
  <c r="AC9" i="30" s="1"/>
  <c r="AB15" i="30"/>
  <c r="AC15" i="30" s="1"/>
  <c r="K26" i="29"/>
  <c r="G7" i="30" s="1"/>
  <c r="AJ7" i="30" s="1"/>
  <c r="K25" i="29"/>
  <c r="G6" i="30" s="1"/>
  <c r="K24" i="29"/>
  <c r="G5" i="30" s="1"/>
  <c r="K19" i="29"/>
  <c r="K20" i="29"/>
  <c r="E18" i="5"/>
  <c r="E25" i="5"/>
  <c r="E19" i="5"/>
  <c r="E26" i="5"/>
  <c r="K20" i="3"/>
  <c r="K23" i="3"/>
  <c r="E19" i="3"/>
  <c r="E20" i="3"/>
  <c r="E18" i="4"/>
  <c r="E19" i="4"/>
  <c r="E18" i="1"/>
  <c r="E19" i="1"/>
  <c r="E21" i="3"/>
  <c r="E23" i="3"/>
  <c r="K23" i="2"/>
  <c r="E21" i="2"/>
  <c r="E25" i="2"/>
  <c r="E22" i="2"/>
  <c r="E26" i="2"/>
  <c r="E18" i="11"/>
  <c r="K18" i="10"/>
  <c r="E19" i="10"/>
  <c r="E18" i="9"/>
  <c r="E19" i="9"/>
  <c r="E23" i="7"/>
  <c r="E21" i="7"/>
  <c r="E25" i="7"/>
  <c r="E22" i="7"/>
  <c r="K19" i="12"/>
  <c r="E18" i="15"/>
  <c r="E19" i="15"/>
  <c r="E18" i="14"/>
  <c r="E19" i="14"/>
  <c r="K18" i="13"/>
  <c r="E19" i="13"/>
  <c r="E18" i="20"/>
  <c r="E19" i="20"/>
  <c r="E18" i="19"/>
  <c r="E19" i="19"/>
  <c r="E21" i="18"/>
  <c r="E19" i="18"/>
  <c r="E23" i="18"/>
  <c r="E21" i="17"/>
  <c r="E25" i="17"/>
  <c r="E22" i="17"/>
  <c r="K19" i="26"/>
  <c r="E19" i="26"/>
  <c r="E18" i="26"/>
  <c r="E17" i="26"/>
  <c r="E21" i="25"/>
  <c r="E19" i="25"/>
  <c r="E23" i="25"/>
  <c r="E20" i="23"/>
  <c r="E21" i="23"/>
  <c r="E19" i="23"/>
  <c r="E23" i="23"/>
  <c r="E21" i="22"/>
  <c r="E20" i="22"/>
  <c r="K19" i="22"/>
  <c r="E19" i="22"/>
  <c r="E23" i="22"/>
  <c r="K23" i="28"/>
  <c r="E21" i="28"/>
  <c r="E25" i="28"/>
  <c r="E22" i="28"/>
  <c r="E26" i="28"/>
  <c r="E23" i="27"/>
  <c r="E21" i="27"/>
  <c r="E25" i="27"/>
  <c r="E22" i="27"/>
  <c r="E26" i="27"/>
  <c r="E21" i="21"/>
  <c r="E25" i="21"/>
  <c r="K23" i="21"/>
  <c r="E22" i="21"/>
  <c r="E26" i="21"/>
  <c r="H60" i="30" l="1"/>
  <c r="P60" i="30"/>
  <c r="X60" i="30"/>
  <c r="I60" i="30"/>
  <c r="Q60" i="30"/>
  <c r="Y60" i="30"/>
  <c r="B60" i="30"/>
  <c r="J60" i="30"/>
  <c r="R60" i="30"/>
  <c r="Z60" i="30"/>
  <c r="C60" i="30"/>
  <c r="K60" i="30"/>
  <c r="S60" i="30"/>
  <c r="AA60" i="30"/>
  <c r="D60" i="30"/>
  <c r="L60" i="30"/>
  <c r="T60" i="30"/>
  <c r="E60" i="30"/>
  <c r="M60" i="30"/>
  <c r="U60" i="30"/>
  <c r="F60" i="30"/>
  <c r="N60" i="30"/>
  <c r="V60" i="30"/>
  <c r="G60" i="30"/>
  <c r="O60" i="30"/>
  <c r="W60" i="30"/>
  <c r="I46" i="30"/>
  <c r="Q46" i="30"/>
  <c r="Y46" i="30"/>
  <c r="J46" i="30"/>
  <c r="R46" i="30"/>
  <c r="Z46" i="30"/>
  <c r="C46" i="30"/>
  <c r="K46" i="30"/>
  <c r="S46" i="30"/>
  <c r="AA46" i="30"/>
  <c r="D46" i="30"/>
  <c r="L46" i="30"/>
  <c r="T46" i="30"/>
  <c r="B46" i="30"/>
  <c r="X46" i="30"/>
  <c r="E46" i="30"/>
  <c r="M46" i="30"/>
  <c r="U46" i="30"/>
  <c r="P46" i="30"/>
  <c r="F46" i="30"/>
  <c r="N46" i="30"/>
  <c r="V46" i="30"/>
  <c r="G46" i="30"/>
  <c r="O46" i="30"/>
  <c r="W46" i="30"/>
  <c r="H46" i="30"/>
  <c r="AB13" i="30"/>
  <c r="AC13" i="30"/>
  <c r="AI7" i="30"/>
  <c r="AF6" i="30"/>
  <c r="AA35" i="30" s="1"/>
  <c r="AF7" i="30"/>
  <c r="G36" i="30" s="1"/>
  <c r="AG7" i="30"/>
  <c r="H42" i="30" s="1"/>
  <c r="AJ5" i="30"/>
  <c r="AI5" i="30"/>
  <c r="AE5" i="30"/>
  <c r="AH6" i="30"/>
  <c r="AB12" i="30"/>
  <c r="AC12" i="30" s="1"/>
  <c r="AD6" i="30"/>
  <c r="F29" i="30" s="1"/>
  <c r="AC11" i="30"/>
  <c r="AG6" i="30"/>
  <c r="AH7" i="30"/>
  <c r="AD5" i="30"/>
  <c r="AG5" i="30"/>
  <c r="J40" i="30" s="1"/>
  <c r="AB11" i="30"/>
  <c r="AF5" i="30"/>
  <c r="H34" i="30" s="1"/>
  <c r="AC7" i="30"/>
  <c r="AJ6" i="30"/>
  <c r="AB10" i="30"/>
  <c r="AC10" i="30" s="1"/>
  <c r="AE6" i="30"/>
  <c r="AE7" i="30"/>
  <c r="AB6" i="30"/>
  <c r="AC6" i="30" s="1"/>
  <c r="AD7" i="30"/>
  <c r="M30" i="30" s="1"/>
  <c r="AI6" i="30"/>
  <c r="AB5" i="30"/>
  <c r="AC5" i="30" s="1"/>
  <c r="B6" i="27"/>
  <c r="B15" i="27" s="1"/>
  <c r="B6" i="26"/>
  <c r="B13" i="26" s="1"/>
  <c r="B6" i="25"/>
  <c r="B14" i="25" s="1"/>
  <c r="AN5" i="30" l="1"/>
  <c r="AP7" i="30"/>
  <c r="B59" i="30"/>
  <c r="J59" i="30"/>
  <c r="R59" i="30"/>
  <c r="Z59" i="30"/>
  <c r="C59" i="30"/>
  <c r="K59" i="30"/>
  <c r="S59" i="30"/>
  <c r="AA59" i="30"/>
  <c r="D59" i="30"/>
  <c r="L59" i="30"/>
  <c r="T59" i="30"/>
  <c r="E59" i="30"/>
  <c r="M59" i="30"/>
  <c r="U59" i="30"/>
  <c r="F59" i="30"/>
  <c r="N59" i="30"/>
  <c r="V59" i="30"/>
  <c r="G59" i="30"/>
  <c r="O59" i="30"/>
  <c r="W59" i="30"/>
  <c r="H59" i="30"/>
  <c r="P59" i="30"/>
  <c r="X59" i="30"/>
  <c r="I59" i="30"/>
  <c r="Q59" i="30"/>
  <c r="Y59" i="30"/>
  <c r="E58" i="30"/>
  <c r="M58" i="30"/>
  <c r="U58" i="30"/>
  <c r="F58" i="30"/>
  <c r="N58" i="30"/>
  <c r="V58" i="30"/>
  <c r="G58" i="30"/>
  <c r="O58" i="30"/>
  <c r="W58" i="30"/>
  <c r="B58" i="30"/>
  <c r="H58" i="30"/>
  <c r="P58" i="30"/>
  <c r="X58" i="30"/>
  <c r="I58" i="30"/>
  <c r="Q58" i="30"/>
  <c r="Y58" i="30"/>
  <c r="J58" i="30"/>
  <c r="R58" i="30"/>
  <c r="Z58" i="30"/>
  <c r="C58" i="30"/>
  <c r="K58" i="30"/>
  <c r="S58" i="30"/>
  <c r="AA58" i="30"/>
  <c r="D58" i="30"/>
  <c r="L58" i="30"/>
  <c r="T58" i="30"/>
  <c r="Q40" i="30"/>
  <c r="X40" i="30"/>
  <c r="Z40" i="30"/>
  <c r="V40" i="30"/>
  <c r="Y40" i="30"/>
  <c r="L40" i="30"/>
  <c r="B53" i="30"/>
  <c r="J53" i="30"/>
  <c r="R53" i="30"/>
  <c r="Z53" i="30"/>
  <c r="C53" i="30"/>
  <c r="K53" i="30"/>
  <c r="S53" i="30"/>
  <c r="AA53" i="30"/>
  <c r="D53" i="30"/>
  <c r="L53" i="30"/>
  <c r="T53" i="30"/>
  <c r="E53" i="30"/>
  <c r="M53" i="30"/>
  <c r="U53" i="30"/>
  <c r="Q53" i="30"/>
  <c r="F53" i="30"/>
  <c r="N53" i="30"/>
  <c r="V53" i="30"/>
  <c r="I53" i="30"/>
  <c r="G53" i="30"/>
  <c r="O53" i="30"/>
  <c r="W53" i="30"/>
  <c r="H53" i="30"/>
  <c r="P53" i="30"/>
  <c r="X53" i="30"/>
  <c r="Y53" i="30"/>
  <c r="D48" i="30"/>
  <c r="L48" i="30"/>
  <c r="T48" i="30"/>
  <c r="E48" i="30"/>
  <c r="M48" i="30"/>
  <c r="U48" i="30"/>
  <c r="F48" i="30"/>
  <c r="N48" i="30"/>
  <c r="V48" i="30"/>
  <c r="G48" i="30"/>
  <c r="O48" i="30"/>
  <c r="W48" i="30"/>
  <c r="S48" i="30"/>
  <c r="H48" i="30"/>
  <c r="P48" i="30"/>
  <c r="X48" i="30"/>
  <c r="K48" i="30"/>
  <c r="I48" i="30"/>
  <c r="Q48" i="30"/>
  <c r="Y48" i="30"/>
  <c r="B48" i="30"/>
  <c r="J48" i="30"/>
  <c r="R48" i="30"/>
  <c r="Z48" i="30"/>
  <c r="C48" i="30"/>
  <c r="AA48" i="30"/>
  <c r="F47" i="30"/>
  <c r="N47" i="30"/>
  <c r="V47" i="30"/>
  <c r="G47" i="30"/>
  <c r="O47" i="30"/>
  <c r="W47" i="30"/>
  <c r="U47" i="30"/>
  <c r="H47" i="30"/>
  <c r="P47" i="30"/>
  <c r="X47" i="30"/>
  <c r="I47" i="30"/>
  <c r="Q47" i="30"/>
  <c r="Y47" i="30"/>
  <c r="E47" i="30"/>
  <c r="B47" i="30"/>
  <c r="J47" i="30"/>
  <c r="R47" i="30"/>
  <c r="Z47" i="30"/>
  <c r="C47" i="30"/>
  <c r="K47" i="30"/>
  <c r="S47" i="30"/>
  <c r="AA47" i="30"/>
  <c r="M47" i="30"/>
  <c r="D47" i="30"/>
  <c r="L47" i="30"/>
  <c r="T47" i="30"/>
  <c r="E52" i="30"/>
  <c r="M52" i="30"/>
  <c r="U52" i="30"/>
  <c r="F52" i="30"/>
  <c r="N52" i="30"/>
  <c r="V52" i="30"/>
  <c r="G52" i="30"/>
  <c r="O52" i="30"/>
  <c r="W52" i="30"/>
  <c r="B52" i="30"/>
  <c r="H52" i="30"/>
  <c r="P52" i="30"/>
  <c r="X52" i="30"/>
  <c r="D52" i="30"/>
  <c r="I52" i="30"/>
  <c r="Q52" i="30"/>
  <c r="Y52" i="30"/>
  <c r="T52" i="30"/>
  <c r="J52" i="30"/>
  <c r="R52" i="30"/>
  <c r="Z52" i="30"/>
  <c r="C52" i="30"/>
  <c r="K52" i="30"/>
  <c r="S52" i="30"/>
  <c r="AA52" i="30"/>
  <c r="L52" i="30"/>
  <c r="H54" i="30"/>
  <c r="P54" i="30"/>
  <c r="X54" i="30"/>
  <c r="I54" i="30"/>
  <c r="Q54" i="30"/>
  <c r="Y54" i="30"/>
  <c r="B54" i="30"/>
  <c r="J54" i="30"/>
  <c r="R54" i="30"/>
  <c r="Z54" i="30"/>
  <c r="C54" i="30"/>
  <c r="K54" i="30"/>
  <c r="S54" i="30"/>
  <c r="AA54" i="30"/>
  <c r="D54" i="30"/>
  <c r="L54" i="30"/>
  <c r="T54" i="30"/>
  <c r="G54" i="30"/>
  <c r="W54" i="30"/>
  <c r="E54" i="30"/>
  <c r="M54" i="30"/>
  <c r="U54" i="30"/>
  <c r="F54" i="30"/>
  <c r="N54" i="30"/>
  <c r="V54" i="30"/>
  <c r="O54" i="30"/>
  <c r="Z41" i="30"/>
  <c r="X41" i="30"/>
  <c r="L41" i="30"/>
  <c r="H41" i="30"/>
  <c r="U41" i="30"/>
  <c r="M41" i="30"/>
  <c r="D41" i="30"/>
  <c r="V41" i="30"/>
  <c r="Y41" i="30"/>
  <c r="N41" i="30"/>
  <c r="O41" i="30"/>
  <c r="J41" i="30"/>
  <c r="B41" i="30"/>
  <c r="W41" i="30"/>
  <c r="S41" i="30"/>
  <c r="T41" i="30"/>
  <c r="E41" i="30"/>
  <c r="Q41" i="30"/>
  <c r="I41" i="30"/>
  <c r="K41" i="30"/>
  <c r="C41" i="30"/>
  <c r="AA29" i="30"/>
  <c r="Z34" i="30"/>
  <c r="O36" i="30"/>
  <c r="T30" i="30"/>
  <c r="F41" i="30"/>
  <c r="R30" i="30"/>
  <c r="G30" i="30"/>
  <c r="S42" i="30"/>
  <c r="B42" i="30"/>
  <c r="D42" i="30"/>
  <c r="C42" i="30"/>
  <c r="U42" i="30"/>
  <c r="X42" i="30"/>
  <c r="N42" i="30"/>
  <c r="W42" i="30"/>
  <c r="F42" i="30"/>
  <c r="R41" i="30"/>
  <c r="V34" i="30"/>
  <c r="O42" i="30"/>
  <c r="T36" i="30"/>
  <c r="Y42" i="30"/>
  <c r="I42" i="30"/>
  <c r="AA42" i="30"/>
  <c r="R36" i="30"/>
  <c r="H30" i="30"/>
  <c r="C36" i="30"/>
  <c r="W36" i="30"/>
  <c r="F36" i="30"/>
  <c r="D36" i="30"/>
  <c r="X36" i="30"/>
  <c r="U36" i="30"/>
  <c r="S36" i="30"/>
  <c r="B36" i="30"/>
  <c r="N36" i="30"/>
  <c r="R29" i="30"/>
  <c r="P42" i="30"/>
  <c r="P29" i="30"/>
  <c r="Z42" i="30"/>
  <c r="T42" i="30"/>
  <c r="Y30" i="30"/>
  <c r="I30" i="30"/>
  <c r="AA30" i="30"/>
  <c r="K42" i="30"/>
  <c r="H36" i="30"/>
  <c r="G42" i="30"/>
  <c r="U35" i="30"/>
  <c r="M35" i="30"/>
  <c r="D35" i="30"/>
  <c r="X35" i="30"/>
  <c r="J35" i="30"/>
  <c r="B35" i="30"/>
  <c r="H35" i="30"/>
  <c r="S35" i="30"/>
  <c r="T35" i="30"/>
  <c r="E35" i="30"/>
  <c r="V35" i="30"/>
  <c r="Y35" i="30"/>
  <c r="N35" i="30"/>
  <c r="O35" i="30"/>
  <c r="K35" i="30"/>
  <c r="W35" i="30"/>
  <c r="C35" i="30"/>
  <c r="Z35" i="30"/>
  <c r="L35" i="30"/>
  <c r="Q35" i="30"/>
  <c r="I35" i="30"/>
  <c r="R35" i="30"/>
  <c r="X34" i="30"/>
  <c r="P30" i="30"/>
  <c r="P35" i="30"/>
  <c r="Z30" i="30"/>
  <c r="J34" i="30"/>
  <c r="Y36" i="30"/>
  <c r="I36" i="30"/>
  <c r="AA36" i="30"/>
  <c r="K30" i="30"/>
  <c r="V30" i="30"/>
  <c r="G29" i="30"/>
  <c r="J42" i="30"/>
  <c r="H40" i="30"/>
  <c r="P36" i="30"/>
  <c r="P41" i="30"/>
  <c r="Z36" i="30"/>
  <c r="K34" i="30"/>
  <c r="Q42" i="30"/>
  <c r="K36" i="30"/>
  <c r="V36" i="30"/>
  <c r="G35" i="30"/>
  <c r="N30" i="30"/>
  <c r="C30" i="30"/>
  <c r="W30" i="30"/>
  <c r="F30" i="30"/>
  <c r="D30" i="30"/>
  <c r="X30" i="30"/>
  <c r="U30" i="30"/>
  <c r="S30" i="30"/>
  <c r="B30" i="30"/>
  <c r="AA40" i="30"/>
  <c r="S40" i="30"/>
  <c r="T40" i="30"/>
  <c r="O40" i="30"/>
  <c r="R40" i="30"/>
  <c r="I40" i="30"/>
  <c r="D40" i="30"/>
  <c r="C40" i="30"/>
  <c r="E40" i="30"/>
  <c r="W40" i="30"/>
  <c r="M40" i="30"/>
  <c r="B40" i="30"/>
  <c r="J30" i="30"/>
  <c r="E36" i="30"/>
  <c r="U40" i="30"/>
  <c r="N40" i="30"/>
  <c r="M36" i="30"/>
  <c r="K40" i="30"/>
  <c r="Q30" i="30"/>
  <c r="L30" i="30"/>
  <c r="V42" i="30"/>
  <c r="G41" i="30"/>
  <c r="B34" i="30"/>
  <c r="O34" i="30"/>
  <c r="AA34" i="30"/>
  <c r="S34" i="30"/>
  <c r="T34" i="30"/>
  <c r="R34" i="30"/>
  <c r="I34" i="30"/>
  <c r="D34" i="30"/>
  <c r="E34" i="30"/>
  <c r="W34" i="30"/>
  <c r="M34" i="30"/>
  <c r="C34" i="30"/>
  <c r="J36" i="30"/>
  <c r="P40" i="30"/>
  <c r="E30" i="30"/>
  <c r="U34" i="30"/>
  <c r="N34" i="30"/>
  <c r="M42" i="30"/>
  <c r="Q36" i="30"/>
  <c r="L36" i="30"/>
  <c r="F40" i="30"/>
  <c r="G40" i="30"/>
  <c r="Q29" i="30"/>
  <c r="I29" i="30"/>
  <c r="U29" i="30"/>
  <c r="M29" i="30"/>
  <c r="D29" i="30"/>
  <c r="X29" i="30"/>
  <c r="J29" i="30"/>
  <c r="B29" i="30"/>
  <c r="H29" i="30"/>
  <c r="S29" i="30"/>
  <c r="T29" i="30"/>
  <c r="E29" i="30"/>
  <c r="V29" i="30"/>
  <c r="Y29" i="30"/>
  <c r="N29" i="30"/>
  <c r="O29" i="30"/>
  <c r="K29" i="30"/>
  <c r="W29" i="30"/>
  <c r="C29" i="30"/>
  <c r="Z29" i="30"/>
  <c r="L29" i="30"/>
  <c r="Q34" i="30"/>
  <c r="AA41" i="30"/>
  <c r="P34" i="30"/>
  <c r="E42" i="30"/>
  <c r="O30" i="30"/>
  <c r="Y34" i="30"/>
  <c r="L34" i="30"/>
  <c r="F35" i="30"/>
  <c r="R42" i="30"/>
  <c r="L42" i="30"/>
  <c r="F34" i="30"/>
  <c r="G34" i="30"/>
  <c r="J28" i="30"/>
  <c r="R28" i="30"/>
  <c r="Z28" i="30"/>
  <c r="C28" i="30"/>
  <c r="K28" i="30"/>
  <c r="S28" i="30"/>
  <c r="AA28" i="30"/>
  <c r="D28" i="30"/>
  <c r="L28" i="30"/>
  <c r="T28" i="30"/>
  <c r="B28" i="30"/>
  <c r="E28" i="30"/>
  <c r="M28" i="30"/>
  <c r="U28" i="30"/>
  <c r="F28" i="30"/>
  <c r="N28" i="30"/>
  <c r="V28" i="30"/>
  <c r="G28" i="30"/>
  <c r="O28" i="30"/>
  <c r="W28" i="30"/>
  <c r="H28" i="30"/>
  <c r="P28" i="30"/>
  <c r="X28" i="30"/>
  <c r="I28" i="30"/>
  <c r="Q28" i="30"/>
  <c r="Y28" i="30"/>
  <c r="E30" i="25"/>
  <c r="K30" i="25"/>
  <c r="X8" i="30" s="1"/>
  <c r="K22" i="25"/>
  <c r="E22" i="25"/>
  <c r="E27" i="26"/>
  <c r="K27" i="26"/>
  <c r="Y8" i="30" s="1"/>
  <c r="K24" i="27"/>
  <c r="K33" i="27"/>
  <c r="Z8" i="30" s="1"/>
  <c r="E33" i="27"/>
  <c r="E24" i="27"/>
  <c r="K20" i="26"/>
  <c r="E20" i="26"/>
  <c r="AM5" i="30" l="1"/>
  <c r="AN6" i="30"/>
  <c r="AP5" i="30"/>
  <c r="AL6" i="30"/>
  <c r="AO6" i="30"/>
  <c r="AL7" i="30"/>
  <c r="AM7" i="30"/>
  <c r="AO5" i="30"/>
  <c r="AL5" i="30"/>
  <c r="AM6" i="30"/>
  <c r="AO7" i="30"/>
  <c r="AN7" i="30"/>
  <c r="AP6" i="30"/>
  <c r="AK7" i="30"/>
  <c r="AK6" i="30"/>
  <c r="AK5" i="30"/>
  <c r="B6" i="23"/>
  <c r="B14" i="23" s="1"/>
  <c r="B6" i="22"/>
  <c r="B14" i="22" s="1"/>
  <c r="B6" i="21"/>
  <c r="B15" i="21" s="1"/>
  <c r="K33" i="21" l="1"/>
  <c r="U8" i="30" s="1"/>
  <c r="E33" i="21"/>
  <c r="E24" i="21"/>
  <c r="K24" i="21"/>
  <c r="E30" i="22"/>
  <c r="K30" i="22"/>
  <c r="V8" i="30" s="1"/>
  <c r="E30" i="23"/>
  <c r="K22" i="23"/>
  <c r="E22" i="23"/>
  <c r="K30" i="23"/>
  <c r="W8" i="30" s="1"/>
  <c r="K22" i="22"/>
  <c r="E22" i="22"/>
  <c r="B6" i="20"/>
  <c r="B13" i="20" s="1"/>
  <c r="B6" i="19"/>
  <c r="B13" i="19" s="1"/>
  <c r="B6" i="18"/>
  <c r="B14" i="18" s="1"/>
  <c r="B6" i="17"/>
  <c r="B15" i="17" s="1"/>
  <c r="B6" i="16"/>
  <c r="B15" i="16" s="1"/>
  <c r="B6" i="15"/>
  <c r="B13" i="15" s="1"/>
  <c r="B6" i="14"/>
  <c r="B13" i="14" s="1"/>
  <c r="B6" i="13"/>
  <c r="B13" i="13" s="1"/>
  <c r="B6" i="12"/>
  <c r="B13" i="12" s="1"/>
  <c r="B6" i="11"/>
  <c r="B13" i="11" s="1"/>
  <c r="B6" i="10"/>
  <c r="B13" i="10" s="1"/>
  <c r="B6" i="9"/>
  <c r="B13" i="9" s="1"/>
  <c r="B6" i="7"/>
  <c r="B15" i="7" s="1"/>
  <c r="B6" i="5"/>
  <c r="B13" i="5" s="1"/>
  <c r="B6" i="2"/>
  <c r="B15" i="2" s="1"/>
  <c r="B6" i="1"/>
  <c r="B13" i="1" s="1"/>
  <c r="B6" i="3"/>
  <c r="B14" i="3" s="1"/>
  <c r="K30" i="3" s="1"/>
  <c r="D8" i="30" s="1"/>
  <c r="B6" i="4"/>
  <c r="B13" i="4" s="1"/>
  <c r="E27" i="9" l="1"/>
  <c r="K27" i="9"/>
  <c r="I8" i="30" s="1"/>
  <c r="K20" i="9"/>
  <c r="E20" i="9"/>
  <c r="E27" i="19"/>
  <c r="K27" i="19"/>
  <c r="S8" i="30" s="1"/>
  <c r="E20" i="19"/>
  <c r="K20" i="19"/>
  <c r="E27" i="10"/>
  <c r="K27" i="10"/>
  <c r="J8" i="30" s="1"/>
  <c r="E20" i="10"/>
  <c r="K20" i="10"/>
  <c r="E27" i="20"/>
  <c r="K27" i="20"/>
  <c r="T8" i="30" s="1"/>
  <c r="K20" i="20"/>
  <c r="E20" i="20"/>
  <c r="E27" i="13"/>
  <c r="K27" i="13"/>
  <c r="M8" i="30" s="1"/>
  <c r="K20" i="13"/>
  <c r="E20" i="13"/>
  <c r="E27" i="14"/>
  <c r="K27" i="14"/>
  <c r="N8" i="30" s="1"/>
  <c r="K20" i="14"/>
  <c r="E20" i="14"/>
  <c r="E30" i="18"/>
  <c r="K30" i="18"/>
  <c r="R8" i="30" s="1"/>
  <c r="E22" i="18"/>
  <c r="K22" i="18"/>
  <c r="E27" i="11"/>
  <c r="K27" i="11"/>
  <c r="K8" i="30" s="1"/>
  <c r="K20" i="11"/>
  <c r="E20" i="11"/>
  <c r="K20" i="12"/>
  <c r="E27" i="12"/>
  <c r="K27" i="12"/>
  <c r="L8" i="30" s="1"/>
  <c r="E20" i="12"/>
  <c r="E33" i="2"/>
  <c r="K33" i="2"/>
  <c r="B8" i="30" s="1"/>
  <c r="E24" i="2"/>
  <c r="K24" i="2"/>
  <c r="E27" i="15"/>
  <c r="K27" i="15"/>
  <c r="O8" i="30" s="1"/>
  <c r="K20" i="15"/>
  <c r="E20" i="15"/>
  <c r="K24" i="17"/>
  <c r="E33" i="17"/>
  <c r="E24" i="17"/>
  <c r="K33" i="17"/>
  <c r="Q8" i="30" s="1"/>
  <c r="E27" i="4"/>
  <c r="K27" i="4"/>
  <c r="E8" i="30" s="1"/>
  <c r="E20" i="4"/>
  <c r="K20" i="4"/>
  <c r="E27" i="1"/>
  <c r="K27" i="1"/>
  <c r="C8" i="30" s="1"/>
  <c r="K20" i="1"/>
  <c r="E20" i="1"/>
  <c r="E27" i="5"/>
  <c r="K27" i="5"/>
  <c r="F8" i="30" s="1"/>
  <c r="K20" i="5"/>
  <c r="E20" i="5"/>
  <c r="E33" i="7"/>
  <c r="K33" i="7"/>
  <c r="H8" i="30" s="1"/>
  <c r="K24" i="7"/>
  <c r="E24" i="7"/>
  <c r="E33" i="16"/>
  <c r="K33" i="16"/>
  <c r="P8" i="30" s="1"/>
  <c r="E24" i="16"/>
  <c r="K24" i="16"/>
  <c r="E30" i="3"/>
  <c r="E22" i="3"/>
  <c r="K22" i="3"/>
  <c r="AB8" i="30" l="1"/>
  <c r="AG8" i="30"/>
  <c r="C43" i="30" s="1"/>
  <c r="AC8" i="30"/>
  <c r="AH8" i="30"/>
  <c r="AF8" i="30"/>
  <c r="C37" i="30" s="1"/>
  <c r="AJ8" i="30"/>
  <c r="AD8" i="30"/>
  <c r="L31" i="30" s="1"/>
  <c r="AI8" i="30"/>
  <c r="AE8" i="30"/>
  <c r="F61" i="30" l="1"/>
  <c r="N61" i="30"/>
  <c r="V61" i="30"/>
  <c r="G61" i="30"/>
  <c r="O61" i="30"/>
  <c r="W61" i="30"/>
  <c r="H61" i="30"/>
  <c r="P61" i="30"/>
  <c r="X61" i="30"/>
  <c r="I61" i="30"/>
  <c r="Q61" i="30"/>
  <c r="Y61" i="30"/>
  <c r="B61" i="30"/>
  <c r="J61" i="30"/>
  <c r="R61" i="30"/>
  <c r="Z61" i="30"/>
  <c r="C61" i="30"/>
  <c r="K61" i="30"/>
  <c r="S61" i="30"/>
  <c r="AA61" i="30"/>
  <c r="D61" i="30"/>
  <c r="L61" i="30"/>
  <c r="T61" i="30"/>
  <c r="E61" i="30"/>
  <c r="M61" i="30"/>
  <c r="U61" i="30"/>
  <c r="M31" i="30"/>
  <c r="K31" i="30"/>
  <c r="B31" i="30"/>
  <c r="O31" i="30"/>
  <c r="E31" i="30"/>
  <c r="S31" i="30"/>
  <c r="C31" i="30"/>
  <c r="J31" i="30"/>
  <c r="F31" i="30"/>
  <c r="T43" i="30"/>
  <c r="H31" i="30"/>
  <c r="F55" i="30"/>
  <c r="N55" i="30"/>
  <c r="V55" i="30"/>
  <c r="G55" i="30"/>
  <c r="O55" i="30"/>
  <c r="W55" i="30"/>
  <c r="H55" i="30"/>
  <c r="P55" i="30"/>
  <c r="X55" i="30"/>
  <c r="I55" i="30"/>
  <c r="Q55" i="30"/>
  <c r="Y55" i="30"/>
  <c r="E55" i="30"/>
  <c r="B55" i="30"/>
  <c r="J55" i="30"/>
  <c r="R55" i="30"/>
  <c r="Z55" i="30"/>
  <c r="U55" i="30"/>
  <c r="C55" i="30"/>
  <c r="K55" i="30"/>
  <c r="S55" i="30"/>
  <c r="AA55" i="30"/>
  <c r="D55" i="30"/>
  <c r="L55" i="30"/>
  <c r="T55" i="30"/>
  <c r="M55" i="30"/>
  <c r="B49" i="30"/>
  <c r="AN8" i="30" s="1"/>
  <c r="J49" i="30"/>
  <c r="R49" i="30"/>
  <c r="Z49" i="30"/>
  <c r="C49" i="30"/>
  <c r="K49" i="30"/>
  <c r="S49" i="30"/>
  <c r="AA49" i="30"/>
  <c r="D49" i="30"/>
  <c r="L49" i="30"/>
  <c r="T49" i="30"/>
  <c r="E49" i="30"/>
  <c r="M49" i="30"/>
  <c r="U49" i="30"/>
  <c r="Q49" i="30"/>
  <c r="F49" i="30"/>
  <c r="N49" i="30"/>
  <c r="V49" i="30"/>
  <c r="I49" i="30"/>
  <c r="G49" i="30"/>
  <c r="O49" i="30"/>
  <c r="W49" i="30"/>
  <c r="Y49" i="30"/>
  <c r="H49" i="30"/>
  <c r="P49" i="30"/>
  <c r="X49" i="30"/>
  <c r="R37" i="30"/>
  <c r="Q37" i="30"/>
  <c r="R43" i="30"/>
  <c r="B37" i="30"/>
  <c r="F37" i="30"/>
  <c r="S43" i="30"/>
  <c r="K37" i="30"/>
  <c r="E37" i="30"/>
  <c r="M43" i="30"/>
  <c r="O43" i="30"/>
  <c r="E43" i="30"/>
  <c r="S37" i="30"/>
  <c r="M37" i="30"/>
  <c r="H43" i="30"/>
  <c r="H37" i="30"/>
  <c r="B43" i="30"/>
  <c r="I43" i="30"/>
  <c r="J43" i="30"/>
  <c r="N31" i="30"/>
  <c r="O37" i="30"/>
  <c r="P43" i="30"/>
  <c r="G37" i="30"/>
  <c r="AA37" i="30"/>
  <c r="Z37" i="30"/>
  <c r="Y37" i="30"/>
  <c r="X37" i="30"/>
  <c r="D37" i="30"/>
  <c r="V37" i="30"/>
  <c r="U37" i="30"/>
  <c r="W37" i="30"/>
  <c r="N43" i="30"/>
  <c r="K43" i="30"/>
  <c r="G31" i="30"/>
  <c r="AA31" i="30"/>
  <c r="Z31" i="30"/>
  <c r="Y31" i="30"/>
  <c r="X31" i="30"/>
  <c r="D31" i="30"/>
  <c r="U31" i="30"/>
  <c r="W31" i="30"/>
  <c r="V31" i="30"/>
  <c r="I31" i="30"/>
  <c r="T31" i="30"/>
  <c r="N37" i="30"/>
  <c r="L37" i="30"/>
  <c r="Q43" i="30"/>
  <c r="P31" i="30"/>
  <c r="G43" i="30"/>
  <c r="AA43" i="30"/>
  <c r="Z43" i="30"/>
  <c r="X43" i="30"/>
  <c r="Y43" i="30"/>
  <c r="D43" i="30"/>
  <c r="V43" i="30"/>
  <c r="U43" i="30"/>
  <c r="W43" i="30"/>
  <c r="J37" i="30"/>
  <c r="I37" i="30"/>
  <c r="T37" i="30"/>
  <c r="R31" i="30"/>
  <c r="L43" i="30"/>
  <c r="Q31" i="30"/>
  <c r="F43" i="30"/>
  <c r="P37" i="30"/>
  <c r="AP8" i="30" l="1"/>
  <c r="AO8" i="30"/>
  <c r="AL8" i="30"/>
  <c r="AM8" i="30"/>
  <c r="AK8" i="30"/>
</calcChain>
</file>

<file path=xl/sharedStrings.xml><?xml version="1.0" encoding="utf-8"?>
<sst xmlns="http://schemas.openxmlformats.org/spreadsheetml/2006/main" count="782" uniqueCount="48">
  <si>
    <t>Actual</t>
  </si>
  <si>
    <t>Party/Group</t>
  </si>
  <si>
    <t>Final Model Output</t>
  </si>
  <si>
    <t>LNP</t>
  </si>
  <si>
    <t>ALP</t>
  </si>
  <si>
    <t>GRN</t>
  </si>
  <si>
    <t>OTH</t>
  </si>
  <si>
    <t>UAP</t>
  </si>
  <si>
    <t>ONP</t>
  </si>
  <si>
    <t>SFF</t>
  </si>
  <si>
    <t>KAP</t>
  </si>
  <si>
    <t>NAT</t>
  </si>
  <si>
    <t>LIB</t>
  </si>
  <si>
    <t>SAB</t>
  </si>
  <si>
    <t>DEM</t>
  </si>
  <si>
    <t>FF</t>
  </si>
  <si>
    <t>Revised Model Output</t>
  </si>
  <si>
    <t>Transformed</t>
  </si>
  <si>
    <t>Error</t>
  </si>
  <si>
    <t>Sigma</t>
  </si>
  <si>
    <t>LNP/LIB</t>
  </si>
  <si>
    <t>Fed</t>
  </si>
  <si>
    <t>NSW</t>
  </si>
  <si>
    <t>QLD</t>
  </si>
  <si>
    <t>VIC</t>
  </si>
  <si>
    <t>WA</t>
  </si>
  <si>
    <t>SA</t>
  </si>
  <si>
    <t>MEAN</t>
  </si>
  <si>
    <t>STDEV</t>
  </si>
  <si>
    <t>All</t>
  </si>
  <si>
    <t>Weights</t>
  </si>
  <si>
    <t>Unmatched weight:</t>
  </si>
  <si>
    <t>Table of Sigmas (number of estimated standard deviations from the mean for this result after logit transform)</t>
  </si>
  <si>
    <t>Weights for formula convenience (for forecasting an election in a region, weight other elections in that region higher than other regions)</t>
  </si>
  <si>
    <t>States</t>
  </si>
  <si>
    <t>NSW (W)</t>
  </si>
  <si>
    <t>State (W)</t>
  </si>
  <si>
    <t>Fed (W)</t>
  </si>
  <si>
    <t>VIC (W)</t>
  </si>
  <si>
    <t>QLD (W)</t>
  </si>
  <si>
    <t>WA (W)</t>
  </si>
  <si>
    <t>SA (W)</t>
  </si>
  <si>
    <t>Squared deviations using Fed means (for determining weighted standard deviations)</t>
  </si>
  <si>
    <t>Squared deviations using NSW means (for determining weighted standard deviations)</t>
  </si>
  <si>
    <t>Squared deviations using QLD means (for determining weighted standard deviations)</t>
  </si>
  <si>
    <t>Squared deviations using VIC means (for determining weighted standard deviations)</t>
  </si>
  <si>
    <t>Squared deviations using SA means (for determining weighted standard deviations)</t>
  </si>
  <si>
    <t>Squared deviations using WA means (for determining weighted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</si>
</sst>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600000"/>
      <name val="Calibri"/>
      <family val="2"/>
      <scheme val="minor"/>
    </font>
    <font>
      <sz val="11"/>
      <color rgb="FF00763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NumberFormat="1" applyBorder="1"/>
    <xf numFmtId="0" fontId="5" fillId="0" borderId="1" xfId="0" applyNumberFormat="1" applyFont="1" applyBorder="1"/>
    <xf numFmtId="0" fontId="0" fillId="0" borderId="2" xfId="0" applyBorder="1"/>
    <xf numFmtId="0" fontId="0" fillId="0" borderId="0" xfId="0" applyBorder="1"/>
    <xf numFmtId="0" fontId="5" fillId="0" borderId="0" xfId="0" applyFont="1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35"/>
      <color rgb="FF6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70EF-8CAE-4903-A5C2-D94685E5165D}">
  <dimension ref="A2:AP61"/>
  <sheetViews>
    <sheetView tabSelected="1" workbookViewId="0">
      <selection activeCell="AI10" sqref="AI10"/>
    </sheetView>
  </sheetViews>
  <sheetFormatPr defaultRowHeight="15" x14ac:dyDescent="0.25"/>
  <cols>
    <col min="2" max="7" width="5.7109375" customWidth="1"/>
    <col min="8" max="16" width="5.42578125" customWidth="1"/>
    <col min="17" max="17" width="5.42578125" style="7" customWidth="1"/>
    <col min="18" max="28" width="5.42578125" customWidth="1"/>
    <col min="29" max="29" width="12" bestFit="1" customWidth="1"/>
    <col min="30" max="30" width="7.5703125" customWidth="1"/>
  </cols>
  <sheetData>
    <row r="2" spans="1:42" s="11" customFormat="1" x14ac:dyDescent="0.25">
      <c r="A2" s="14" t="s">
        <v>32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42" s="8" customFormat="1" x14ac:dyDescent="0.25">
      <c r="B3" s="8">
        <v>2019</v>
      </c>
      <c r="C3" s="8">
        <v>2016</v>
      </c>
      <c r="D3" s="9">
        <v>2013</v>
      </c>
      <c r="E3" s="9">
        <v>2010</v>
      </c>
      <c r="F3" s="9">
        <v>2007</v>
      </c>
      <c r="G3" s="9">
        <v>2004</v>
      </c>
      <c r="H3" s="9">
        <v>2019</v>
      </c>
      <c r="I3" s="9">
        <v>2015</v>
      </c>
      <c r="J3" s="9">
        <v>2011</v>
      </c>
      <c r="K3" s="9">
        <v>2007</v>
      </c>
      <c r="L3" s="9">
        <v>2018</v>
      </c>
      <c r="M3" s="9">
        <v>2014</v>
      </c>
      <c r="N3" s="9">
        <v>2010</v>
      </c>
      <c r="O3" s="9">
        <v>2006</v>
      </c>
      <c r="P3" s="9">
        <v>2017</v>
      </c>
      <c r="Q3" s="10">
        <v>2015</v>
      </c>
      <c r="R3" s="9">
        <v>2012</v>
      </c>
      <c r="S3" s="9">
        <v>2009</v>
      </c>
      <c r="T3" s="9">
        <v>2006</v>
      </c>
      <c r="U3" s="9">
        <v>2018</v>
      </c>
      <c r="V3" s="9">
        <v>2013</v>
      </c>
      <c r="W3" s="9">
        <v>2008</v>
      </c>
      <c r="X3" s="9">
        <v>2018</v>
      </c>
      <c r="Y3" s="9">
        <v>2014</v>
      </c>
      <c r="Z3" s="9">
        <v>2010</v>
      </c>
      <c r="AA3" s="9">
        <v>2006</v>
      </c>
      <c r="AB3" s="8" t="s">
        <v>27</v>
      </c>
      <c r="AC3" s="8" t="s">
        <v>28</v>
      </c>
      <c r="AD3" s="8" t="s">
        <v>27</v>
      </c>
      <c r="AE3" s="8" t="s">
        <v>27</v>
      </c>
      <c r="AF3" s="8" t="s">
        <v>27</v>
      </c>
      <c r="AG3" s="8" t="s">
        <v>27</v>
      </c>
      <c r="AH3" s="8" t="s">
        <v>27</v>
      </c>
      <c r="AI3" s="8" t="s">
        <v>27</v>
      </c>
      <c r="AJ3" s="8" t="s">
        <v>27</v>
      </c>
      <c r="AK3" s="8" t="s">
        <v>28</v>
      </c>
      <c r="AL3" s="8" t="s">
        <v>28</v>
      </c>
      <c r="AM3" s="8" t="s">
        <v>28</v>
      </c>
      <c r="AN3" s="8" t="s">
        <v>28</v>
      </c>
      <c r="AO3" s="8" t="s">
        <v>28</v>
      </c>
      <c r="AP3" s="8" t="s">
        <v>28</v>
      </c>
    </row>
    <row r="4" spans="1:42" x14ac:dyDescent="0.25"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22</v>
      </c>
      <c r="I4" t="s">
        <v>22</v>
      </c>
      <c r="J4" t="s">
        <v>22</v>
      </c>
      <c r="K4" t="s">
        <v>22</v>
      </c>
      <c r="L4" t="s">
        <v>24</v>
      </c>
      <c r="M4" t="s">
        <v>24</v>
      </c>
      <c r="N4" t="s">
        <v>24</v>
      </c>
      <c r="O4" t="s">
        <v>24</v>
      </c>
      <c r="P4" t="s">
        <v>23</v>
      </c>
      <c r="Q4" s="7" t="s">
        <v>23</v>
      </c>
      <c r="R4" t="s">
        <v>23</v>
      </c>
      <c r="S4" t="s">
        <v>23</v>
      </c>
      <c r="T4" t="s">
        <v>23</v>
      </c>
      <c r="U4" t="s">
        <v>25</v>
      </c>
      <c r="V4" t="s">
        <v>25</v>
      </c>
      <c r="W4" t="s">
        <v>25</v>
      </c>
      <c r="X4" t="s">
        <v>26</v>
      </c>
      <c r="Y4" t="s">
        <v>26</v>
      </c>
      <c r="Z4" t="s">
        <v>26</v>
      </c>
      <c r="AA4" t="s">
        <v>26</v>
      </c>
      <c r="AB4" t="s">
        <v>29</v>
      </c>
      <c r="AC4" t="s">
        <v>29</v>
      </c>
      <c r="AD4" t="s">
        <v>37</v>
      </c>
      <c r="AE4" t="s">
        <v>36</v>
      </c>
      <c r="AF4" t="s">
        <v>35</v>
      </c>
      <c r="AG4" t="s">
        <v>38</v>
      </c>
      <c r="AH4" t="s">
        <v>39</v>
      </c>
      <c r="AI4" t="s">
        <v>40</v>
      </c>
      <c r="AJ4" t="s">
        <v>41</v>
      </c>
      <c r="AK4" t="s">
        <v>37</v>
      </c>
      <c r="AL4" t="s">
        <v>35</v>
      </c>
      <c r="AM4" t="s">
        <v>38</v>
      </c>
      <c r="AN4" t="s">
        <v>39</v>
      </c>
      <c r="AO4" t="s">
        <v>40</v>
      </c>
      <c r="AP4" t="s">
        <v>41</v>
      </c>
    </row>
    <row r="5" spans="1:42" x14ac:dyDescent="0.25">
      <c r="A5" t="s">
        <v>20</v>
      </c>
      <c r="B5">
        <f>'2019 Fed'!K30</f>
        <v>3.3422007354619292</v>
      </c>
      <c r="C5">
        <f>'2016 Fed'!K24</f>
        <v>0.18356589886859279</v>
      </c>
      <c r="D5">
        <f>'2013 Fed'!K27</f>
        <v>1.0682379554640513</v>
      </c>
      <c r="E5">
        <f>'2010 Fed'!K24</f>
        <v>1.3187687629121021</v>
      </c>
      <c r="F5">
        <f>'2007 Fed'!K24</f>
        <v>0.60757520843719104</v>
      </c>
      <c r="G5">
        <f>'2004 Fed'!K24</f>
        <v>1.1675160694305908</v>
      </c>
      <c r="H5">
        <f>'2019 NSW'!K30</f>
        <v>0.73384996656298607</v>
      </c>
      <c r="I5">
        <f>'2015 NSW'!K24</f>
        <v>-0.26998927976269016</v>
      </c>
      <c r="J5">
        <f>'2011 NSW'!K24</f>
        <v>-5.9351153843431668E-2</v>
      </c>
      <c r="K5">
        <f>'2007 NSW'!K24</f>
        <v>3.2729262747223675</v>
      </c>
      <c r="L5">
        <f>'2018 VIC'!K24</f>
        <v>-2.8014894558289427</v>
      </c>
      <c r="M5">
        <f>'2014 VIC'!K24</f>
        <v>1.6657617407906775</v>
      </c>
      <c r="N5">
        <f>'2010 VIC'!K24</f>
        <v>1.4980643578172959</v>
      </c>
      <c r="O5">
        <f>'2006 VIC'!K24</f>
        <v>0.40666462137425247</v>
      </c>
      <c r="P5">
        <f>'2017 QLD'!K30</f>
        <v>0.48220694604943565</v>
      </c>
      <c r="Q5" s="7">
        <f>'2015 QLD'!K30</f>
        <v>0.26399213420963752</v>
      </c>
      <c r="R5">
        <f>'2012 QLD'!K27</f>
        <v>0.36381368509045242</v>
      </c>
      <c r="S5">
        <f>'2009 QLD'!K24</f>
        <v>-0.97400701599480555</v>
      </c>
      <c r="T5">
        <f>'2006 QLD'!K24</f>
        <v>-2.6850353644019913</v>
      </c>
      <c r="U5">
        <f>'2017 WA'!K30</f>
        <v>-0.34053020719410521</v>
      </c>
      <c r="V5">
        <f>'2013 WA'!K27</f>
        <v>0.21859360050987447</v>
      </c>
      <c r="W5">
        <f>'2008 WA'!K27</f>
        <v>1.631091491187596</v>
      </c>
      <c r="X5">
        <f>'2018 SA'!K27</f>
        <v>5.537523875339363</v>
      </c>
      <c r="Y5">
        <f>'2014 SA'!K24</f>
        <v>1.015357661787528</v>
      </c>
      <c r="Z5">
        <f>'2010 SA'!K30</f>
        <v>-9.8702926668742808E-2</v>
      </c>
      <c r="AA5">
        <f>'2006 SA'!K30</f>
        <v>0.58087824143939071</v>
      </c>
      <c r="AB5">
        <f>AVERAGE(B5:AA5)</f>
        <v>0.69728783937540784</v>
      </c>
      <c r="AC5">
        <f>_xlfn.STDEV.S(B5:AB5)</f>
        <v>1.6524329737241183</v>
      </c>
      <c r="AD5">
        <f>SUMPRODUCT(B5:AA5,B$19:AA$19)/SUM(B$19:AA$19)</f>
        <v>0.93620631171554514</v>
      </c>
      <c r="AE5">
        <f>SUMPRODUCT($B5:$AA5,$B$20:$AA$20)/SUM($B$20:$AA$20)</f>
        <v>0.57505048143394244</v>
      </c>
      <c r="AF5">
        <f>SUMPRODUCT($B5:$AA5,$B$21:$AA$21)/SUM($B$21:$AA$21)</f>
        <v>0.76741555912627102</v>
      </c>
      <c r="AG5">
        <f>SUMPRODUCT($B5:$AA5,$B$22:$AA$22)/SUM($B$22:$AA$22)</f>
        <v>0.53780230569001208</v>
      </c>
      <c r="AH5">
        <f>SUMPRODUCT($B5:$AA5,$B$23:$AA$23)/SUM($B$23:$AA$23)</f>
        <v>0.25566817021021437</v>
      </c>
      <c r="AI5">
        <f>SUMPRODUCT($B5:$AA5,$B$24:$AA$24)/SUM($B$24:$AA$24)</f>
        <v>0.64734138506487715</v>
      </c>
      <c r="AJ5">
        <f>SUMPRODUCT($B5:$AA5,$B$25:$AA$25)/SUM($B$25:$AA$25)</f>
        <v>1.0324909047224531</v>
      </c>
      <c r="AK5">
        <f>SQRT(SUMPRODUCT($B28:$AA28,$B$19:$AA$19)/(SUM($B$19:$AA$19)))</f>
        <v>1.4500762773090998</v>
      </c>
      <c r="AL5">
        <f>SQRT(SUMPRODUCT($B34:$AA34,$B$21:$AA$21)/(SUM($B$21:$AA$21)))</f>
        <v>1.5831111620221012</v>
      </c>
      <c r="AM5">
        <f>SQRT(SUMPRODUCT($B40:$AA40,$B$22:$AA$22)/(SUM($B22:$AA22)))</f>
        <v>1.71481636534967</v>
      </c>
      <c r="AN5">
        <f>SQRT(SUMPRODUCT($B46:$AA46,$B$23:$AA$23)/(SUM($B$23:$AA$23)))</f>
        <v>1.6134601356701896</v>
      </c>
      <c r="AO5">
        <f>SQRT(SUMPRODUCT($B52:$AA52,$B$24:$AA$24)/(SUM($B$24:$AA$24)))</f>
        <v>1.4874830280445541</v>
      </c>
      <c r="AP5">
        <f>SQRT(SUMPRODUCT($B58:$AA58,$B$25:$AA$25)/(SUM($B$25:$AA$25)))</f>
        <v>1.9143007436268409</v>
      </c>
    </row>
    <row r="6" spans="1:42" x14ac:dyDescent="0.25">
      <c r="A6" t="s">
        <v>4</v>
      </c>
      <c r="B6">
        <f>'2019 Fed'!K31</f>
        <v>-2.4581783575392535</v>
      </c>
      <c r="C6">
        <f>'2016 Fed'!K25</f>
        <v>1.3586555493421957</v>
      </c>
      <c r="D6">
        <f>'2013 Fed'!K28</f>
        <v>7.8585736026535652E-2</v>
      </c>
      <c r="E6">
        <f>'2010 Fed'!K25</f>
        <v>-3.749699813265938E-2</v>
      </c>
      <c r="F6">
        <f>'2007 Fed'!K25</f>
        <v>-1.509122531257727</v>
      </c>
      <c r="G6">
        <f>'2004 Fed'!K25</f>
        <v>-1.1955062539448553</v>
      </c>
      <c r="H6">
        <f>'2019 NSW'!K31</f>
        <v>-2.4372184670701125</v>
      </c>
      <c r="I6">
        <f>'2015 NSW'!K25</f>
        <v>1.2693195002789264</v>
      </c>
      <c r="J6">
        <f>'2011 NSW'!K25</f>
        <v>3.3031544940722015</v>
      </c>
      <c r="K6">
        <f>'2007 NSW'!K25</f>
        <v>-4.9640530522531146</v>
      </c>
      <c r="L6">
        <f>'2018 VIC'!K25</f>
        <v>3.0273618655557786</v>
      </c>
      <c r="M6">
        <f>'2014 VIC'!K25</f>
        <v>0.65567678553703834</v>
      </c>
      <c r="N6">
        <f>'2010 VIC'!K25</f>
        <v>0.67723471441376359</v>
      </c>
      <c r="O6">
        <f>'2006 VIC'!K25</f>
        <v>0.88987681603739932</v>
      </c>
      <c r="P6">
        <f>'2017 QLD'!K31</f>
        <v>-0.79229835294728534</v>
      </c>
      <c r="Q6" s="7">
        <f>'2015 QLD'!K31</f>
        <v>0.41047683810421809</v>
      </c>
      <c r="R6">
        <f>'2012 QLD'!K28</f>
        <v>-1.9773483143271846</v>
      </c>
      <c r="S6">
        <f>'2009 QLD'!K25</f>
        <v>0.4708932386850691</v>
      </c>
      <c r="T6">
        <f>'2006 QLD'!K25</f>
        <v>2.3566159025233056</v>
      </c>
      <c r="U6">
        <f>'2017 WA'!K31</f>
        <v>2.484280153022266</v>
      </c>
      <c r="V6">
        <f>'2013 WA'!K28</f>
        <v>6.7576923838330763E-2</v>
      </c>
      <c r="W6">
        <f>'2008 WA'!K28</f>
        <v>-1.853976127541386</v>
      </c>
      <c r="X6">
        <f>'2018 SA'!K28</f>
        <v>2.7197606082054313</v>
      </c>
      <c r="Y6">
        <f>'2014 SA'!K25</f>
        <v>1.084129912344943</v>
      </c>
      <c r="Z6">
        <f>'2010 SA'!K31</f>
        <v>1.0370731051246023</v>
      </c>
      <c r="AA6">
        <f>'2006 SA'!K31</f>
        <v>-3.5742239776159777E-2</v>
      </c>
      <c r="AB6">
        <f t="shared" ref="AB6:AB15" si="0">AVERAGE(B6:AA6)</f>
        <v>0.17806659416624104</v>
      </c>
      <c r="AC6">
        <f t="shared" ref="AC6:AC15" si="1">_xlfn.STDEV.S(B6:AB6)</f>
        <v>1.9061828496728184</v>
      </c>
      <c r="AD6">
        <f t="shared" ref="AD6:AD8" si="2">SUMPRODUCT(B6:AA6,B$19:AA$19)/SUM(B$19:AA$19)</f>
        <v>-0.15135129814079604</v>
      </c>
      <c r="AE6">
        <f t="shared" ref="AE6:AF8" si="3">SUMPRODUCT($B6:$AA6,$B$20:$AA$20)/SUM($B$20:$AA$20)</f>
        <v>0.34660598092798095</v>
      </c>
      <c r="AF6">
        <f t="shared" si="3"/>
        <v>0.34660598092798095</v>
      </c>
      <c r="AG6">
        <f t="shared" ref="AG6:AG8" si="4">SUMPRODUCT($B6:$AA6,$B$22:$AA$22)/SUM($B$22:$AA$22)</f>
        <v>0.53632057876195283</v>
      </c>
      <c r="AH6">
        <f t="shared" ref="AH6:AH8" si="5">SUMPRODUCT($B6:$AA6,$B$23:$AA$23)/SUM($B$23:$AA$23)</f>
        <v>0.14718900937650331</v>
      </c>
      <c r="AI6">
        <f t="shared" ref="AI6:AI8" si="6">SUMPRODUCT($B6:$AA6,$B$24:$AA$24)/SUM($B$24:$AA$24)</f>
        <v>0.19209640846513998</v>
      </c>
      <c r="AJ6">
        <f>SUMPRODUCT($B6:$AA6,$B$25:$AA$25)/SUM($B$25:$AA$25)</f>
        <v>0.50119462121101888</v>
      </c>
      <c r="AK6">
        <f t="shared" ref="AK6:AK8" si="7">SQRT(SUMPRODUCT($B29:$AA29,$B$19:$AA$19)/(SUM($B$19:$AA$19)))</f>
        <v>1.7128982814619305</v>
      </c>
      <c r="AL6">
        <f t="shared" ref="AL6:AL8" si="8">SQRT(SUMPRODUCT($B35:$AA35,$B$21:$AA$21)/(SUM($B$21:$AA$21)))</f>
        <v>2.4700653887213164</v>
      </c>
      <c r="AM6">
        <f t="shared" ref="AM6:AM8" si="9">SQRT(SUMPRODUCT($B41:$AA41,$B$22:$AA$22)/(SUM($B23:$AA23)))</f>
        <v>1.6885700945312261</v>
      </c>
      <c r="AN6">
        <f t="shared" ref="AN6:AN8" si="10">SQRT(SUMPRODUCT($B47:$AA47,$B$23:$AA$23)/(SUM($B$23:$AA$23)))</f>
        <v>1.7520200944711235</v>
      </c>
      <c r="AO6">
        <f t="shared" ref="AO6:AO8" si="11">SQRT(SUMPRODUCT($B53:$AA53,$B$24:$AA$24)/(SUM($B$24:$AA$24)))</f>
        <v>1.8734616540691937</v>
      </c>
      <c r="AP6">
        <f t="shared" ref="AP6:AP8" si="12">SQRT(SUMPRODUCT($B59:$AA59,$B$25:$AA$25)/(SUM($B$25:$AA$25)))</f>
        <v>1.7373490910457372</v>
      </c>
    </row>
    <row r="7" spans="1:42" x14ac:dyDescent="0.25">
      <c r="A7" t="s">
        <v>5</v>
      </c>
      <c r="B7">
        <f>'2019 Fed'!K32</f>
        <v>0.27298858290376921</v>
      </c>
      <c r="C7">
        <f>'2016 Fed'!K26</f>
        <v>-1.572333199345054</v>
      </c>
      <c r="D7">
        <f>'2013 Fed'!K29</f>
        <v>-2.3418973331940323</v>
      </c>
      <c r="E7">
        <f>'2010 Fed'!K26</f>
        <v>-1.4267419154216063</v>
      </c>
      <c r="F7">
        <f>'2007 Fed'!K26</f>
        <v>-0.43955950688799134</v>
      </c>
      <c r="G7">
        <f>'2004 Fed'!K26</f>
        <v>-0.10016799458031732</v>
      </c>
      <c r="H7">
        <f>'2019 NSW'!K32</f>
        <v>3.7856158607281414E-2</v>
      </c>
      <c r="I7">
        <f>'2015 NSW'!K26</f>
        <v>-0.99303091101177987</v>
      </c>
      <c r="J7">
        <f>'2011 NSW'!K26</f>
        <v>-2.1244089993208743</v>
      </c>
      <c r="K7">
        <f>'2007 NSW'!K26</f>
        <v>-0.10255156144293334</v>
      </c>
      <c r="L7">
        <f>'2018 VIC'!K26</f>
        <v>-0.77414319732881876</v>
      </c>
      <c r="M7">
        <f>'2014 VIC'!K26</f>
        <v>-2.5837706637804745</v>
      </c>
      <c r="N7">
        <f>'2010 VIC'!K26</f>
        <v>-3.9134492952101998</v>
      </c>
      <c r="O7">
        <f>'2006 VIC'!K26</f>
        <v>-1.2336434538197669</v>
      </c>
      <c r="P7">
        <f>'2017 QLD'!K32</f>
        <v>0.42696990047082395</v>
      </c>
      <c r="Q7" s="7">
        <f>'2015 QLD'!K32</f>
        <v>1.2712079829900556</v>
      </c>
      <c r="R7">
        <f>'2012 QLD'!K29</f>
        <v>6.6057774546925505E-2</v>
      </c>
      <c r="S7">
        <f>'2009 QLD'!K26</f>
        <v>0.38455034804384358</v>
      </c>
      <c r="T7">
        <f>'2006 QLD'!K26</f>
        <v>2.2959441562891922</v>
      </c>
      <c r="U7">
        <f>'2017 WA'!K32</f>
        <v>0.65714894811187596</v>
      </c>
      <c r="V7">
        <f>'2013 WA'!K29</f>
        <v>-0.14896282746657682</v>
      </c>
      <c r="W7">
        <f>'2008 WA'!K29</f>
        <v>0.74718746887656784</v>
      </c>
      <c r="X7">
        <f>'2018 SA'!K29</f>
        <v>-1.2332354044755995</v>
      </c>
      <c r="Y7">
        <f>'2014 SA'!K26</f>
        <v>0.85736794779216519</v>
      </c>
      <c r="Z7">
        <f>'2010 SA'!K32</f>
        <v>-1.0471907436599752</v>
      </c>
      <c r="AA7">
        <f>'2006 SA'!K32</f>
        <v>2.4937387058389624</v>
      </c>
      <c r="AB7">
        <f t="shared" si="0"/>
        <v>-0.40477188586440527</v>
      </c>
      <c r="AC7">
        <f t="shared" si="1"/>
        <v>1.4336481504363539</v>
      </c>
      <c r="AD7">
        <f t="shared" si="2"/>
        <v>-0.62152734391023268</v>
      </c>
      <c r="AE7">
        <f t="shared" si="3"/>
        <v>-0.29387374453863307</v>
      </c>
      <c r="AF7">
        <f t="shared" si="3"/>
        <v>-0.29387374453863307</v>
      </c>
      <c r="AG7">
        <f t="shared" si="4"/>
        <v>-0.9483970753392712</v>
      </c>
      <c r="AH7">
        <f t="shared" si="5"/>
        <v>6.8539547671902068E-2</v>
      </c>
      <c r="AI7">
        <f t="shared" si="6"/>
        <v>-0.1930842361116839</v>
      </c>
      <c r="AJ7">
        <f>SUMPRODUCT($B7:$AA7,$B$25:$AA$25)/SUM($B$25:$AA$25)</f>
        <v>-0.19242177673652316</v>
      </c>
      <c r="AK7">
        <f t="shared" si="7"/>
        <v>1.2748624169190486</v>
      </c>
      <c r="AL7">
        <f t="shared" si="8"/>
        <v>1.3150722188336652</v>
      </c>
      <c r="AM7">
        <f t="shared" si="9"/>
        <v>1.6549138394941267</v>
      </c>
      <c r="AN7">
        <f t="shared" si="10"/>
        <v>1.3896120788558215</v>
      </c>
      <c r="AO7">
        <f t="shared" si="11"/>
        <v>1.3030841199067966</v>
      </c>
      <c r="AP7">
        <f t="shared" si="12"/>
        <v>1.4956581730712022</v>
      </c>
    </row>
    <row r="8" spans="1:42" x14ac:dyDescent="0.25">
      <c r="A8" t="s">
        <v>6</v>
      </c>
      <c r="B8">
        <f>'2019 Fed'!K33</f>
        <v>-1.0886320494880248</v>
      </c>
      <c r="C8">
        <f>'2016 Fed'!K27</f>
        <v>0.32817329746577834</v>
      </c>
      <c r="D8">
        <f>'2013 Fed'!K30</f>
        <v>-2.1381126658094129</v>
      </c>
      <c r="E8">
        <f>'2010 Fed'!K27</f>
        <v>0.79895234920510694</v>
      </c>
      <c r="F8">
        <f>'2007 Fed'!K27</f>
        <v>1.2317718818177592</v>
      </c>
      <c r="G8">
        <f>'2004 Fed'!K27</f>
        <v>-0.32355242936547884</v>
      </c>
      <c r="H8">
        <f>'2019 NSW'!K33</f>
        <v>1.0452055907598834</v>
      </c>
      <c r="I8">
        <f>'2015 NSW'!K27</f>
        <v>-0.32118408671765769</v>
      </c>
      <c r="J8">
        <f>'2011 NSW'!K27</f>
        <v>-1.319782077681428</v>
      </c>
      <c r="K8">
        <f>'2007 NSW'!K27</f>
        <v>1.194165847473297</v>
      </c>
      <c r="L8">
        <f>'2018 VIC'!K27</f>
        <v>0.49529303676588615</v>
      </c>
      <c r="M8">
        <f>'2014 VIC'!K27</f>
        <v>0.50607846567068882</v>
      </c>
      <c r="N8">
        <f>'2010 VIC'!K27</f>
        <v>1.4071970610130844</v>
      </c>
      <c r="O8">
        <f>'2006 VIC'!K27</f>
        <v>-0.11648317693925843</v>
      </c>
      <c r="P8">
        <f>'2017 QLD'!K33</f>
        <v>-0.4074063263148876</v>
      </c>
      <c r="Q8" s="7">
        <f>'2015 QLD'!K33</f>
        <v>-1.8833563077217301</v>
      </c>
      <c r="R8">
        <f>'2012 QLD'!K30</f>
        <v>1.7014986904791762</v>
      </c>
      <c r="S8">
        <f>'2009 QLD'!K27</f>
        <v>0.30767856230844393</v>
      </c>
      <c r="T8">
        <f>'2006 QLD'!K27</f>
        <v>-2.9378875552132513</v>
      </c>
      <c r="U8">
        <f>'2017 WA'!K33</f>
        <v>-2.1748225766252092</v>
      </c>
      <c r="V8">
        <f>'2013 WA'!K30</f>
        <v>-0.65773403292734378</v>
      </c>
      <c r="W8">
        <f>'2008 WA'!K30</f>
        <v>4.6069358435261054E-2</v>
      </c>
      <c r="X8">
        <f>'2018 SA'!K30</f>
        <v>-8.3598397187649915</v>
      </c>
      <c r="Y8">
        <f>'2014 SA'!K27</f>
        <v>-3.5216768985646705</v>
      </c>
      <c r="Z8">
        <f>'2010 SA'!K33</f>
        <v>0.72435113656312022</v>
      </c>
      <c r="AA8">
        <f>'2006 SA'!K33</f>
        <v>-1.345364921375495</v>
      </c>
      <c r="AB8">
        <f t="shared" si="0"/>
        <v>-0.64651536713659041</v>
      </c>
      <c r="AC8">
        <f t="shared" si="1"/>
        <v>2.0497478433942953</v>
      </c>
      <c r="AD8">
        <f t="shared" si="2"/>
        <v>-0.46326359986532212</v>
      </c>
      <c r="AE8">
        <f t="shared" si="3"/>
        <v>-0.74027208527537902</v>
      </c>
      <c r="AF8">
        <f t="shared" si="3"/>
        <v>-0.74027208527537902</v>
      </c>
      <c r="AG8">
        <f t="shared" si="4"/>
        <v>-0.26139851015842508</v>
      </c>
      <c r="AH8">
        <f t="shared" si="5"/>
        <v>-0.64555654524239281</v>
      </c>
      <c r="AI8">
        <f t="shared" si="6"/>
        <v>-0.71911032282580656</v>
      </c>
      <c r="AJ8">
        <f>SUMPRODUCT($B8:$AA8,$B$25:$AA$25)/SUM($B$25:$AA$25)</f>
        <v>-1.4293944934730911</v>
      </c>
      <c r="AK8">
        <f t="shared" si="7"/>
        <v>1.7518595728957513</v>
      </c>
      <c r="AL8">
        <f t="shared" si="8"/>
        <v>1.8623062373489974</v>
      </c>
      <c r="AM8">
        <f t="shared" si="9"/>
        <v>1.8136525773420906</v>
      </c>
      <c r="AN8">
        <f t="shared" si="10"/>
        <v>1.9064784143861255</v>
      </c>
      <c r="AO8">
        <f t="shared" si="11"/>
        <v>1.8322526179127381</v>
      </c>
      <c r="AP8">
        <f t="shared" si="12"/>
        <v>2.7925498078803566</v>
      </c>
    </row>
    <row r="9" spans="1:42" x14ac:dyDescent="0.25">
      <c r="A9" t="s">
        <v>7</v>
      </c>
      <c r="B9">
        <f>'2019 Fed'!K34</f>
        <v>-0.22231457575449706</v>
      </c>
      <c r="D9">
        <f>'2013 Fed'!K31</f>
        <v>-0.10722139101820526</v>
      </c>
      <c r="H9">
        <f>'2019 NSW'!K34</f>
        <v>-8.9268121910284451E-2</v>
      </c>
      <c r="AB9">
        <f t="shared" si="0"/>
        <v>-0.13960136289432892</v>
      </c>
      <c r="AC9">
        <f t="shared" si="1"/>
        <v>5.8944531293716962E-2</v>
      </c>
    </row>
    <row r="10" spans="1:42" x14ac:dyDescent="0.25">
      <c r="A10" t="s">
        <v>8</v>
      </c>
      <c r="B10">
        <f>'2019 Fed'!K35</f>
        <v>-0.8944730094219</v>
      </c>
      <c r="H10">
        <f>'2019 NSW'!K35</f>
        <v>-2.0960255494613209</v>
      </c>
      <c r="P10">
        <f>'2017 QLD'!K34</f>
        <v>0.21153625705244425</v>
      </c>
      <c r="Q10" s="7">
        <f>'2015 QLD'!K34</f>
        <v>0.63853771522330016</v>
      </c>
      <c r="U10">
        <f>'2017 WA'!K35</f>
        <v>-3.4523191443515806</v>
      </c>
      <c r="AB10">
        <f t="shared" si="0"/>
        <v>-1.1185487461918115</v>
      </c>
      <c r="AC10">
        <f t="shared" si="1"/>
        <v>1.5039038570872352</v>
      </c>
    </row>
    <row r="11" spans="1:42" x14ac:dyDescent="0.25">
      <c r="A11" t="s">
        <v>10</v>
      </c>
      <c r="P11">
        <f>'2017 QLD'!K35</f>
        <v>0.32354339146290634</v>
      </c>
      <c r="Q11" s="7">
        <f>'2015 QLD'!K35</f>
        <v>-1.0344523926480818</v>
      </c>
      <c r="R11">
        <f>'2012 QLD'!K31</f>
        <v>2.7250560811348432</v>
      </c>
      <c r="AB11">
        <f t="shared" si="0"/>
        <v>0.6713823599832226</v>
      </c>
      <c r="AC11">
        <f t="shared" si="1"/>
        <v>1.5543959066954518</v>
      </c>
    </row>
    <row r="12" spans="1:42" x14ac:dyDescent="0.25">
      <c r="A12" t="s">
        <v>11</v>
      </c>
      <c r="U12">
        <f>'2017 WA'!K34</f>
        <v>-0.14528339265417606</v>
      </c>
      <c r="V12">
        <f>'2013 WA'!K31</f>
        <v>0.20881282016752473</v>
      </c>
      <c r="W12">
        <f>'2008 WA'!K31</f>
        <v>-0.96102136076732358</v>
      </c>
      <c r="AB12">
        <f t="shared" si="0"/>
        <v>-0.29916397775132497</v>
      </c>
      <c r="AC12">
        <f t="shared" si="1"/>
        <v>0.48982134741369909</v>
      </c>
    </row>
    <row r="13" spans="1:42" x14ac:dyDescent="0.25">
      <c r="A13" t="s">
        <v>13</v>
      </c>
      <c r="X13">
        <f>'2018 SA'!K31</f>
        <v>-7.1234818622357619</v>
      </c>
      <c r="AB13">
        <f t="shared" si="0"/>
        <v>-7.1234818622357619</v>
      </c>
      <c r="AC13">
        <f t="shared" si="1"/>
        <v>0</v>
      </c>
    </row>
    <row r="14" spans="1:42" x14ac:dyDescent="0.25">
      <c r="A14" t="s">
        <v>14</v>
      </c>
      <c r="Z14">
        <f>'2010 SA'!K34</f>
        <v>-9.4383143076566187E-2</v>
      </c>
      <c r="AA14">
        <f>'2006 SA'!K34</f>
        <v>1.0045632349748892</v>
      </c>
      <c r="AB14">
        <f t="shared" si="0"/>
        <v>0.45509004594916153</v>
      </c>
      <c r="AC14">
        <f t="shared" si="1"/>
        <v>0.54947318902572762</v>
      </c>
    </row>
    <row r="15" spans="1:42" x14ac:dyDescent="0.25">
      <c r="A15" t="s">
        <v>15</v>
      </c>
      <c r="Z15">
        <f>'2010 SA'!K35</f>
        <v>1.28155</v>
      </c>
      <c r="AA15">
        <f>'2006 SA'!K35</f>
        <v>2.3547981270764056</v>
      </c>
      <c r="AB15">
        <f t="shared" si="0"/>
        <v>1.8181740635382027</v>
      </c>
      <c r="AC15">
        <f t="shared" si="1"/>
        <v>0.53662406353820324</v>
      </c>
    </row>
    <row r="17" spans="1:27" s="11" customFormat="1" x14ac:dyDescent="0.25">
      <c r="A17" s="14" t="s">
        <v>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7" s="12" customFormat="1" x14ac:dyDescent="0.25">
      <c r="A18" s="12" t="s">
        <v>30</v>
      </c>
      <c r="B18" s="15" t="s">
        <v>31</v>
      </c>
      <c r="C18" s="15"/>
      <c r="D18" s="12">
        <v>0.25</v>
      </c>
      <c r="Q18" s="13"/>
    </row>
    <row r="19" spans="1:27" x14ac:dyDescent="0.25">
      <c r="A19" t="s">
        <v>21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>$D$18</f>
        <v>0.25</v>
      </c>
      <c r="I19">
        <f t="shared" ref="I19:AA19" si="13">$D$18</f>
        <v>0.25</v>
      </c>
      <c r="J19">
        <f t="shared" si="13"/>
        <v>0.25</v>
      </c>
      <c r="K19">
        <f t="shared" si="13"/>
        <v>0.25</v>
      </c>
      <c r="L19">
        <f t="shared" si="13"/>
        <v>0.25</v>
      </c>
      <c r="M19">
        <f t="shared" si="13"/>
        <v>0.25</v>
      </c>
      <c r="N19">
        <f t="shared" si="13"/>
        <v>0.25</v>
      </c>
      <c r="O19">
        <f t="shared" si="13"/>
        <v>0.25</v>
      </c>
      <c r="P19">
        <f t="shared" si="13"/>
        <v>0.25</v>
      </c>
      <c r="Q19">
        <f t="shared" si="13"/>
        <v>0.25</v>
      </c>
      <c r="R19">
        <f t="shared" si="13"/>
        <v>0.25</v>
      </c>
      <c r="S19">
        <f t="shared" si="13"/>
        <v>0.25</v>
      </c>
      <c r="T19">
        <f t="shared" si="13"/>
        <v>0.25</v>
      </c>
      <c r="U19">
        <f t="shared" si="13"/>
        <v>0.25</v>
      </c>
      <c r="V19">
        <f t="shared" si="13"/>
        <v>0.25</v>
      </c>
      <c r="W19">
        <f t="shared" si="13"/>
        <v>0.25</v>
      </c>
      <c r="X19">
        <f t="shared" si="13"/>
        <v>0.25</v>
      </c>
      <c r="Y19">
        <f t="shared" si="13"/>
        <v>0.25</v>
      </c>
      <c r="Z19">
        <f t="shared" si="13"/>
        <v>0.25</v>
      </c>
      <c r="AA19">
        <f t="shared" si="13"/>
        <v>0.25</v>
      </c>
    </row>
    <row r="20" spans="1:27" x14ac:dyDescent="0.25">
      <c r="A20" t="s">
        <v>34</v>
      </c>
      <c r="B20">
        <f t="shared" ref="B20:G25" si="14">$D$18</f>
        <v>0.25</v>
      </c>
      <c r="C20">
        <f t="shared" si="14"/>
        <v>0.25</v>
      </c>
      <c r="D20">
        <f t="shared" si="14"/>
        <v>0.25</v>
      </c>
      <c r="E20">
        <f t="shared" si="14"/>
        <v>0.25</v>
      </c>
      <c r="F20">
        <f t="shared" si="14"/>
        <v>0.25</v>
      </c>
      <c r="G20">
        <f t="shared" si="14"/>
        <v>0.25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 t="s">
        <v>22</v>
      </c>
      <c r="B21">
        <f t="shared" si="14"/>
        <v>0.25</v>
      </c>
      <c r="C21">
        <f t="shared" si="14"/>
        <v>0.25</v>
      </c>
      <c r="D21">
        <f t="shared" si="14"/>
        <v>0.25</v>
      </c>
      <c r="E21">
        <f t="shared" si="14"/>
        <v>0.25</v>
      </c>
      <c r="F21">
        <f t="shared" si="14"/>
        <v>0.25</v>
      </c>
      <c r="G21">
        <f t="shared" si="14"/>
        <v>0.25</v>
      </c>
      <c r="H21">
        <v>1</v>
      </c>
      <c r="I21">
        <v>1</v>
      </c>
      <c r="J21">
        <v>1</v>
      </c>
      <c r="K21">
        <v>1</v>
      </c>
      <c r="L21">
        <f t="shared" ref="L21:AA21" si="15">$D$18</f>
        <v>0.25</v>
      </c>
      <c r="M21">
        <f t="shared" si="15"/>
        <v>0.25</v>
      </c>
      <c r="N21">
        <f t="shared" si="15"/>
        <v>0.25</v>
      </c>
      <c r="O21">
        <f t="shared" si="15"/>
        <v>0.25</v>
      </c>
      <c r="P21">
        <f t="shared" si="15"/>
        <v>0.25</v>
      </c>
      <c r="Q21">
        <f t="shared" si="15"/>
        <v>0.25</v>
      </c>
      <c r="R21">
        <f t="shared" si="15"/>
        <v>0.25</v>
      </c>
      <c r="S21">
        <f t="shared" si="15"/>
        <v>0.25</v>
      </c>
      <c r="T21">
        <f t="shared" si="15"/>
        <v>0.25</v>
      </c>
      <c r="U21">
        <f t="shared" si="15"/>
        <v>0.25</v>
      </c>
      <c r="V21">
        <f t="shared" si="15"/>
        <v>0.25</v>
      </c>
      <c r="W21">
        <f t="shared" si="15"/>
        <v>0.25</v>
      </c>
      <c r="X21">
        <f t="shared" si="15"/>
        <v>0.25</v>
      </c>
      <c r="Y21">
        <f t="shared" si="15"/>
        <v>0.25</v>
      </c>
      <c r="Z21">
        <f t="shared" si="15"/>
        <v>0.25</v>
      </c>
      <c r="AA21">
        <f t="shared" si="15"/>
        <v>0.25</v>
      </c>
    </row>
    <row r="22" spans="1:27" x14ac:dyDescent="0.25">
      <c r="A22" t="s">
        <v>24</v>
      </c>
      <c r="B22">
        <f t="shared" si="14"/>
        <v>0.25</v>
      </c>
      <c r="C22">
        <f t="shared" si="14"/>
        <v>0.25</v>
      </c>
      <c r="D22">
        <f t="shared" si="14"/>
        <v>0.25</v>
      </c>
      <c r="E22">
        <f t="shared" si="14"/>
        <v>0.25</v>
      </c>
      <c r="F22">
        <f t="shared" si="14"/>
        <v>0.25</v>
      </c>
      <c r="G22">
        <f t="shared" si="14"/>
        <v>0.25</v>
      </c>
      <c r="H22">
        <f t="shared" ref="H22:K25" si="16">$D$18</f>
        <v>0.25</v>
      </c>
      <c r="I22">
        <f t="shared" si="16"/>
        <v>0.25</v>
      </c>
      <c r="J22">
        <f t="shared" si="16"/>
        <v>0.25</v>
      </c>
      <c r="K22">
        <f t="shared" si="16"/>
        <v>0.25</v>
      </c>
      <c r="L22">
        <v>1</v>
      </c>
      <c r="M22">
        <v>1</v>
      </c>
      <c r="N22">
        <v>1</v>
      </c>
      <c r="O22">
        <v>1</v>
      </c>
      <c r="P22">
        <f t="shared" ref="P22:AA22" si="17">$D$18</f>
        <v>0.25</v>
      </c>
      <c r="Q22">
        <f t="shared" si="17"/>
        <v>0.25</v>
      </c>
      <c r="R22">
        <f t="shared" si="17"/>
        <v>0.25</v>
      </c>
      <c r="S22">
        <f t="shared" si="17"/>
        <v>0.25</v>
      </c>
      <c r="T22">
        <f t="shared" si="17"/>
        <v>0.25</v>
      </c>
      <c r="U22">
        <f t="shared" si="17"/>
        <v>0.25</v>
      </c>
      <c r="V22">
        <f t="shared" si="17"/>
        <v>0.25</v>
      </c>
      <c r="W22">
        <f t="shared" si="17"/>
        <v>0.25</v>
      </c>
      <c r="X22">
        <f t="shared" si="17"/>
        <v>0.25</v>
      </c>
      <c r="Y22">
        <f t="shared" si="17"/>
        <v>0.25</v>
      </c>
      <c r="Z22">
        <f t="shared" si="17"/>
        <v>0.25</v>
      </c>
      <c r="AA22">
        <f t="shared" si="17"/>
        <v>0.25</v>
      </c>
    </row>
    <row r="23" spans="1:27" x14ac:dyDescent="0.25">
      <c r="A23" t="s">
        <v>23</v>
      </c>
      <c r="B23">
        <f t="shared" si="14"/>
        <v>0.25</v>
      </c>
      <c r="C23">
        <f t="shared" si="14"/>
        <v>0.25</v>
      </c>
      <c r="D23">
        <f t="shared" si="14"/>
        <v>0.25</v>
      </c>
      <c r="E23">
        <f t="shared" si="14"/>
        <v>0.25</v>
      </c>
      <c r="F23">
        <f t="shared" si="14"/>
        <v>0.25</v>
      </c>
      <c r="G23">
        <f t="shared" si="14"/>
        <v>0.25</v>
      </c>
      <c r="H23">
        <f t="shared" si="16"/>
        <v>0.25</v>
      </c>
      <c r="I23">
        <f t="shared" si="16"/>
        <v>0.25</v>
      </c>
      <c r="J23">
        <f t="shared" si="16"/>
        <v>0.25</v>
      </c>
      <c r="K23">
        <f t="shared" si="16"/>
        <v>0.25</v>
      </c>
      <c r="L23">
        <f t="shared" ref="L23:O25" si="18">$D$18</f>
        <v>0.25</v>
      </c>
      <c r="M23">
        <f t="shared" si="18"/>
        <v>0.25</v>
      </c>
      <c r="N23">
        <f t="shared" si="18"/>
        <v>0.25</v>
      </c>
      <c r="O23">
        <f t="shared" si="18"/>
        <v>0.25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ref="U23:AA23" si="19">$D$18</f>
        <v>0.25</v>
      </c>
      <c r="V23">
        <f t="shared" si="19"/>
        <v>0.25</v>
      </c>
      <c r="W23">
        <f t="shared" si="19"/>
        <v>0.25</v>
      </c>
      <c r="X23">
        <f t="shared" si="19"/>
        <v>0.25</v>
      </c>
      <c r="Y23">
        <f t="shared" si="19"/>
        <v>0.25</v>
      </c>
      <c r="Z23">
        <f t="shared" si="19"/>
        <v>0.25</v>
      </c>
      <c r="AA23">
        <f t="shared" si="19"/>
        <v>0.25</v>
      </c>
    </row>
    <row r="24" spans="1:27" x14ac:dyDescent="0.25">
      <c r="A24" t="s">
        <v>25</v>
      </c>
      <c r="B24">
        <f t="shared" si="14"/>
        <v>0.25</v>
      </c>
      <c r="C24">
        <f t="shared" si="14"/>
        <v>0.25</v>
      </c>
      <c r="D24">
        <f t="shared" si="14"/>
        <v>0.25</v>
      </c>
      <c r="E24">
        <f t="shared" si="14"/>
        <v>0.25</v>
      </c>
      <c r="F24">
        <f t="shared" si="14"/>
        <v>0.25</v>
      </c>
      <c r="G24">
        <f t="shared" si="14"/>
        <v>0.25</v>
      </c>
      <c r="H24">
        <f t="shared" si="16"/>
        <v>0.25</v>
      </c>
      <c r="I24">
        <f t="shared" si="16"/>
        <v>0.25</v>
      </c>
      <c r="J24">
        <f t="shared" si="16"/>
        <v>0.25</v>
      </c>
      <c r="K24">
        <f t="shared" si="16"/>
        <v>0.25</v>
      </c>
      <c r="L24">
        <f t="shared" si="18"/>
        <v>0.25</v>
      </c>
      <c r="M24">
        <f t="shared" si="18"/>
        <v>0.25</v>
      </c>
      <c r="N24">
        <f t="shared" si="18"/>
        <v>0.25</v>
      </c>
      <c r="O24">
        <f t="shared" si="18"/>
        <v>0.25</v>
      </c>
      <c r="P24">
        <f t="shared" ref="P24:T25" si="20">$D$18</f>
        <v>0.25</v>
      </c>
      <c r="Q24">
        <f t="shared" si="20"/>
        <v>0.25</v>
      </c>
      <c r="R24">
        <f t="shared" si="20"/>
        <v>0.25</v>
      </c>
      <c r="S24">
        <f t="shared" si="20"/>
        <v>0.25</v>
      </c>
      <c r="T24">
        <f t="shared" si="20"/>
        <v>0.25</v>
      </c>
      <c r="U24">
        <v>1</v>
      </c>
      <c r="V24">
        <v>1</v>
      </c>
      <c r="W24">
        <v>1</v>
      </c>
      <c r="X24">
        <f>$D$18</f>
        <v>0.25</v>
      </c>
      <c r="Y24">
        <f>$D$18</f>
        <v>0.25</v>
      </c>
      <c r="Z24">
        <f>$D$18</f>
        <v>0.25</v>
      </c>
      <c r="AA24">
        <f>$D$18</f>
        <v>0.25</v>
      </c>
    </row>
    <row r="25" spans="1:27" x14ac:dyDescent="0.25">
      <c r="A25" t="s">
        <v>26</v>
      </c>
      <c r="B25">
        <f t="shared" si="14"/>
        <v>0.25</v>
      </c>
      <c r="C25">
        <f t="shared" si="14"/>
        <v>0.25</v>
      </c>
      <c r="D25">
        <f t="shared" si="14"/>
        <v>0.25</v>
      </c>
      <c r="E25">
        <f t="shared" si="14"/>
        <v>0.25</v>
      </c>
      <c r="F25">
        <f t="shared" si="14"/>
        <v>0.25</v>
      </c>
      <c r="G25">
        <f t="shared" si="14"/>
        <v>0.25</v>
      </c>
      <c r="H25">
        <f t="shared" si="16"/>
        <v>0.25</v>
      </c>
      <c r="I25">
        <f t="shared" si="16"/>
        <v>0.25</v>
      </c>
      <c r="J25">
        <f t="shared" si="16"/>
        <v>0.25</v>
      </c>
      <c r="K25">
        <f t="shared" si="16"/>
        <v>0.25</v>
      </c>
      <c r="L25">
        <f t="shared" si="18"/>
        <v>0.25</v>
      </c>
      <c r="M25">
        <f t="shared" si="18"/>
        <v>0.25</v>
      </c>
      <c r="N25">
        <f t="shared" si="18"/>
        <v>0.25</v>
      </c>
      <c r="O25">
        <f t="shared" si="18"/>
        <v>0.25</v>
      </c>
      <c r="P25">
        <f t="shared" si="20"/>
        <v>0.25</v>
      </c>
      <c r="Q25">
        <f t="shared" si="20"/>
        <v>0.25</v>
      </c>
      <c r="R25">
        <f t="shared" si="20"/>
        <v>0.25</v>
      </c>
      <c r="S25">
        <f t="shared" si="20"/>
        <v>0.25</v>
      </c>
      <c r="T25">
        <f t="shared" si="20"/>
        <v>0.25</v>
      </c>
      <c r="U25">
        <f>$D$18</f>
        <v>0.25</v>
      </c>
      <c r="V25">
        <f>$D$18</f>
        <v>0.25</v>
      </c>
      <c r="W25">
        <f>$D$18</f>
        <v>0.25</v>
      </c>
      <c r="X25">
        <v>1</v>
      </c>
      <c r="Y25">
        <v>1</v>
      </c>
      <c r="Z25">
        <v>1</v>
      </c>
      <c r="AA25">
        <v>1</v>
      </c>
    </row>
    <row r="27" spans="1:27" s="11" customFormat="1" x14ac:dyDescent="0.25">
      <c r="A27" s="14" t="s">
        <v>42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7" x14ac:dyDescent="0.25">
      <c r="A28" t="s">
        <v>20</v>
      </c>
      <c r="B28">
        <f>(B5-$AD5)^2</f>
        <v>5.7888091670986945</v>
      </c>
      <c r="C28">
        <f t="shared" ref="C28:AA28" si="21">(C5-$AD5)^2</f>
        <v>0.56646759105043087</v>
      </c>
      <c r="D28">
        <f t="shared" si="21"/>
        <v>1.7432354950932451E-2</v>
      </c>
      <c r="E28">
        <f t="shared" si="21"/>
        <v>0.14635402906551803</v>
      </c>
      <c r="F28">
        <f t="shared" si="21"/>
        <v>0.10799840204194824</v>
      </c>
      <c r="G28">
        <f t="shared" si="21"/>
        <v>5.3504204014193139E-2</v>
      </c>
      <c r="H28">
        <f t="shared" si="21"/>
        <v>4.0948090423501615E-2</v>
      </c>
      <c r="I28">
        <f t="shared" si="21"/>
        <v>1.4549078049015303</v>
      </c>
      <c r="J28">
        <f t="shared" si="21"/>
        <v>0.99113466723021337</v>
      </c>
      <c r="K28">
        <f t="shared" si="21"/>
        <v>5.4602601855146045</v>
      </c>
      <c r="L28">
        <f t="shared" si="21"/>
        <v>13.970369650719979</v>
      </c>
      <c r="M28">
        <f t="shared" si="21"/>
        <v>0.53225112409300046</v>
      </c>
      <c r="N28">
        <f t="shared" si="21"/>
        <v>0.31568446396927702</v>
      </c>
      <c r="O28">
        <f t="shared" si="21"/>
        <v>0.28041440180951344</v>
      </c>
      <c r="P28">
        <f t="shared" si="21"/>
        <v>0.20611542402522978</v>
      </c>
      <c r="Q28">
        <f t="shared" si="21"/>
        <v>0.45187190043994385</v>
      </c>
      <c r="R28">
        <f t="shared" si="21"/>
        <v>0.32763331901477277</v>
      </c>
      <c r="S28">
        <f t="shared" si="21"/>
        <v>3.6489149573622512</v>
      </c>
      <c r="T28">
        <f t="shared" si="21"/>
        <v>13.113391276850546</v>
      </c>
      <c r="U28">
        <f t="shared" si="21"/>
        <v>1.6300561387175323</v>
      </c>
      <c r="V28">
        <f t="shared" si="21"/>
        <v>0.51496800328395331</v>
      </c>
      <c r="W28">
        <f t="shared" si="21"/>
        <v>0.48286541264990435</v>
      </c>
      <c r="X28">
        <f t="shared" si="21"/>
        <v>21.172123321313027</v>
      </c>
      <c r="Y28">
        <f t="shared" si="21"/>
        <v>6.2649362182175747E-3</v>
      </c>
      <c r="Z28">
        <f t="shared" si="21"/>
        <v>1.0710371316931468</v>
      </c>
      <c r="AA28">
        <f t="shared" si="21"/>
        <v>0.12625803752617573</v>
      </c>
    </row>
    <row r="29" spans="1:27" x14ac:dyDescent="0.25">
      <c r="A29" t="s">
        <v>4</v>
      </c>
      <c r="B29">
        <f t="shared" ref="B29:AA29" si="22">(B6-$AD6)^2</f>
        <v>5.3214510819729339</v>
      </c>
      <c r="C29">
        <f t="shared" si="22"/>
        <v>2.2801206794455231</v>
      </c>
      <c r="D29">
        <f t="shared" si="22"/>
        <v>5.2871039681668661E-2</v>
      </c>
      <c r="E29">
        <f t="shared" si="22"/>
        <v>1.2962801630342784E-2</v>
      </c>
      <c r="F29">
        <f t="shared" si="22"/>
        <v>1.8435427214798712</v>
      </c>
      <c r="G29">
        <f t="shared" si="22"/>
        <v>1.0902595717301768</v>
      </c>
      <c r="H29">
        <f t="shared" si="22"/>
        <v>5.2251887139889277</v>
      </c>
      <c r="I29">
        <f t="shared" si="22"/>
        <v>2.0183055174825317</v>
      </c>
      <c r="J29">
        <f t="shared" si="22"/>
        <v>11.933610268433149</v>
      </c>
      <c r="K29">
        <f t="shared" si="22"/>
        <v>23.162098174035791</v>
      </c>
      <c r="L29">
        <f t="shared" si="22"/>
        <v>10.104217377057887</v>
      </c>
      <c r="M29">
        <f t="shared" si="22"/>
        <v>0.65129432784471775</v>
      </c>
      <c r="N29">
        <f t="shared" si="22"/>
        <v>0.68655478020106486</v>
      </c>
      <c r="O29">
        <f t="shared" si="22"/>
        <v>1.0841559857550811</v>
      </c>
      <c r="P29">
        <f t="shared" si="22"/>
        <v>0.41081312706511275</v>
      </c>
      <c r="Q29">
        <f t="shared" si="22"/>
        <v>0.31565085467654619</v>
      </c>
      <c r="R29">
        <f t="shared" si="22"/>
        <v>3.3342651031215942</v>
      </c>
      <c r="S29">
        <f t="shared" si="22"/>
        <v>0.38718826360963543</v>
      </c>
      <c r="T29">
        <f t="shared" si="22"/>
        <v>6.2898994796069303</v>
      </c>
      <c r="U29">
        <f t="shared" si="22"/>
        <v>6.9465531463599088</v>
      </c>
      <c r="V29">
        <f t="shared" si="22"/>
        <v>4.7929566378941822E-2</v>
      </c>
      <c r="W29">
        <f t="shared" si="22"/>
        <v>2.8989313096913878</v>
      </c>
      <c r="X29">
        <f t="shared" si="22"/>
        <v>8.2432835787630676</v>
      </c>
      <c r="Y29">
        <f t="shared" si="22"/>
        <v>1.5264138214633072</v>
      </c>
      <c r="Z29">
        <f t="shared" si="22"/>
        <v>1.4123525622767181</v>
      </c>
      <c r="AA29">
        <f t="shared" si="22"/>
        <v>1.3365454375957871E-2</v>
      </c>
    </row>
    <row r="30" spans="1:27" x14ac:dyDescent="0.25">
      <c r="A30" t="s">
        <v>5</v>
      </c>
      <c r="B30">
        <f t="shared" ref="B30:AA30" si="23">(B7-$AD7)^2</f>
        <v>0.8001587433239129</v>
      </c>
      <c r="C30">
        <f t="shared" si="23"/>
        <v>0.90403177472914231</v>
      </c>
      <c r="D30">
        <f t="shared" si="23"/>
        <v>2.9596729000283406</v>
      </c>
      <c r="E30">
        <f t="shared" si="23"/>
        <v>0.64837050617424508</v>
      </c>
      <c r="F30">
        <f t="shared" si="23"/>
        <v>3.3112293710552985E-2</v>
      </c>
      <c r="G30">
        <f t="shared" si="23"/>
        <v>0.27181557113371269</v>
      </c>
      <c r="H30">
        <f t="shared" si="23"/>
        <v>0.43478660339226449</v>
      </c>
      <c r="I30">
        <f t="shared" si="23"/>
        <v>0.13801490036917377</v>
      </c>
      <c r="J30">
        <f t="shared" si="23"/>
        <v>2.2586532701698308</v>
      </c>
      <c r="K30">
        <f t="shared" si="23"/>
        <v>0.26933586278754562</v>
      </c>
      <c r="L30">
        <f t="shared" si="23"/>
        <v>2.3291598714683351E-2</v>
      </c>
      <c r="M30">
        <f t="shared" si="23"/>
        <v>3.8503988463753882</v>
      </c>
      <c r="N30">
        <f t="shared" si="23"/>
        <v>10.836750133450582</v>
      </c>
      <c r="O30">
        <f t="shared" si="23"/>
        <v>0.37468613201078099</v>
      </c>
      <c r="P30">
        <f t="shared" si="23"/>
        <v>1.099346471474669</v>
      </c>
      <c r="Q30">
        <f t="shared" si="23"/>
        <v>3.582447017696341</v>
      </c>
      <c r="R30">
        <f t="shared" si="23"/>
        <v>0.47277329512374427</v>
      </c>
      <c r="S30">
        <f t="shared" si="23"/>
        <v>1.012192322247641</v>
      </c>
      <c r="T30">
        <f t="shared" si="23"/>
        <v>8.5116399544758838</v>
      </c>
      <c r="U30">
        <f t="shared" si="23"/>
        <v>1.6350130597794088</v>
      </c>
      <c r="V30">
        <f t="shared" si="23"/>
        <v>0.22331722220162625</v>
      </c>
      <c r="W30">
        <f t="shared" si="23"/>
        <v>1.8733802387420064</v>
      </c>
      <c r="X30">
        <f t="shared" si="23"/>
        <v>0.37418675136064256</v>
      </c>
      <c r="Y30">
        <f t="shared" si="23"/>
        <v>2.1871312838195203</v>
      </c>
      <c r="Z30">
        <f t="shared" si="23"/>
        <v>0.18118932988650913</v>
      </c>
      <c r="AA30">
        <f t="shared" si="23"/>
        <v>9.7048825607199536</v>
      </c>
    </row>
    <row r="31" spans="1:27" x14ac:dyDescent="0.25">
      <c r="A31" t="s">
        <v>6</v>
      </c>
      <c r="B31">
        <f t="shared" ref="B31:AA31" si="24">(B8-$AD8)^2</f>
        <v>0.39108569778350294</v>
      </c>
      <c r="C31">
        <f t="shared" si="24"/>
        <v>0.62637236245707884</v>
      </c>
      <c r="D31">
        <f t="shared" si="24"/>
        <v>2.8051193936937935</v>
      </c>
      <c r="E31">
        <f t="shared" si="24"/>
        <v>1.5931891020877638</v>
      </c>
      <c r="F31">
        <f t="shared" si="24"/>
        <v>2.8731452841645955</v>
      </c>
      <c r="G31">
        <f t="shared" si="24"/>
        <v>1.9519211162436278E-2</v>
      </c>
      <c r="H31">
        <f t="shared" si="24"/>
        <v>2.2754792990654624</v>
      </c>
      <c r="I31">
        <f t="shared" si="24"/>
        <v>2.0186588056277349E-2</v>
      </c>
      <c r="J31">
        <f t="shared" si="24"/>
        <v>0.73362390284041912</v>
      </c>
      <c r="K31">
        <f t="shared" si="24"/>
        <v>2.7470723729052002</v>
      </c>
      <c r="L31">
        <f t="shared" si="24"/>
        <v>0.91883082562973428</v>
      </c>
      <c r="M31">
        <f t="shared" si="24"/>
        <v>0.93962404001762023</v>
      </c>
      <c r="N31">
        <f t="shared" si="24"/>
        <v>3.4986230838936851</v>
      </c>
      <c r="O31">
        <f t="shared" si="24"/>
        <v>0.12025666172477961</v>
      </c>
      <c r="P31">
        <f t="shared" si="24"/>
        <v>3.1200350084880715E-3</v>
      </c>
      <c r="Q31">
        <f t="shared" si="24"/>
        <v>2.0166632989069457</v>
      </c>
      <c r="R31">
        <f t="shared" si="24"/>
        <v>4.6861957736975581</v>
      </c>
      <c r="S31">
        <f t="shared" si="24"/>
        <v>0.59435181741716125</v>
      </c>
      <c r="T31">
        <f t="shared" si="24"/>
        <v>6.1237637203818291</v>
      </c>
      <c r="U31">
        <f t="shared" si="24"/>
        <v>2.9294341309273517</v>
      </c>
      <c r="V31">
        <f t="shared" si="24"/>
        <v>3.7818749335330248E-2</v>
      </c>
      <c r="W31">
        <f t="shared" si="24"/>
        <v>0.25942006241122367</v>
      </c>
      <c r="X31">
        <f t="shared" si="24"/>
        <v>62.355914401576563</v>
      </c>
      <c r="Y31">
        <f t="shared" si="24"/>
        <v>9.3538919056610279</v>
      </c>
      <c r="Z31">
        <f t="shared" si="24"/>
        <v>1.4104287621819986</v>
      </c>
      <c r="AA31">
        <f t="shared" si="24"/>
        <v>0.77810274140999347</v>
      </c>
    </row>
    <row r="33" spans="1:27" s="11" customFormat="1" x14ac:dyDescent="0.25">
      <c r="A33" s="14" t="s">
        <v>43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7" x14ac:dyDescent="0.25">
      <c r="A34" t="s">
        <v>20</v>
      </c>
      <c r="B34">
        <f>(B5-$AF5)^2</f>
        <v>6.6295187042778476</v>
      </c>
      <c r="C34">
        <f t="shared" ref="C34:AA34" si="25">(C5-$AF5)^2</f>
        <v>0.34088042578300631</v>
      </c>
      <c r="D34">
        <f t="shared" si="25"/>
        <v>9.0494114138404566E-2</v>
      </c>
      <c r="E34">
        <f t="shared" si="25"/>
        <v>0.30399035532490015</v>
      </c>
      <c r="F34">
        <f t="shared" si="25"/>
        <v>2.5548937708408069E-2</v>
      </c>
      <c r="G34">
        <f t="shared" si="25"/>
        <v>0.16008041834577713</v>
      </c>
      <c r="H34">
        <f t="shared" si="25"/>
        <v>1.1266490041244501E-3</v>
      </c>
      <c r="I34">
        <f t="shared" si="25"/>
        <v>1.0762087997502314</v>
      </c>
      <c r="J34">
        <f t="shared" si="25"/>
        <v>0.68354319767472682</v>
      </c>
      <c r="K34">
        <f t="shared" si="25"/>
        <v>6.2775839459668621</v>
      </c>
      <c r="L34">
        <f t="shared" si="25"/>
        <v>12.737083005772476</v>
      </c>
      <c r="M34">
        <f t="shared" si="25"/>
        <v>0.80702586211101879</v>
      </c>
      <c r="N34">
        <f t="shared" si="25"/>
        <v>0.53384766702863773</v>
      </c>
      <c r="O34">
        <f t="shared" si="25"/>
        <v>0.13014123908896078</v>
      </c>
      <c r="P34">
        <f t="shared" si="25"/>
        <v>8.1343952973211994E-2</v>
      </c>
      <c r="Q34">
        <f t="shared" si="25"/>
        <v>0.25343514475479334</v>
      </c>
      <c r="R34">
        <f t="shared" si="25"/>
        <v>0.16289447272522478</v>
      </c>
      <c r="S34">
        <f t="shared" si="25"/>
        <v>3.0325525851413215</v>
      </c>
      <c r="T34">
        <f t="shared" si="25"/>
        <v>11.919417379371152</v>
      </c>
      <c r="U34">
        <f t="shared" si="25"/>
        <v>1.2275438211072458</v>
      </c>
      <c r="V34">
        <f t="shared" si="25"/>
        <v>0.30120554225953761</v>
      </c>
      <c r="W34">
        <f t="shared" si="25"/>
        <v>0.74593611562199846</v>
      </c>
      <c r="X34">
        <f t="shared" si="25"/>
        <v>22.753933348405297</v>
      </c>
      <c r="Y34">
        <f t="shared" si="25"/>
        <v>6.1475286272085275E-2</v>
      </c>
      <c r="Z34">
        <f t="shared" si="25"/>
        <v>0.75016123143584756</v>
      </c>
      <c r="AA34">
        <f t="shared" si="25"/>
        <v>3.4796170889816111E-2</v>
      </c>
    </row>
    <row r="35" spans="1:27" x14ac:dyDescent="0.25">
      <c r="A35" t="s">
        <v>4</v>
      </c>
      <c r="B35">
        <f t="shared" ref="B35:AA35" si="26">(B6-$AF6)^2</f>
        <v>7.8668151853110819</v>
      </c>
      <c r="C35">
        <f t="shared" si="26"/>
        <v>1.0242443289273984</v>
      </c>
      <c r="D35">
        <f t="shared" si="26"/>
        <v>7.1834851677030701E-2</v>
      </c>
      <c r="E35">
        <f t="shared" si="26"/>
        <v>0.14753509852325872</v>
      </c>
      <c r="F35">
        <f t="shared" si="26"/>
        <v>3.4437283109389809</v>
      </c>
      <c r="G35">
        <f t="shared" si="26"/>
        <v>2.3781101449444937</v>
      </c>
      <c r="H35">
        <f t="shared" si="26"/>
        <v>7.7496785572718894</v>
      </c>
      <c r="I35">
        <f t="shared" si="26"/>
        <v>0.85140023879300764</v>
      </c>
      <c r="J35">
        <f t="shared" si="26"/>
        <v>8.7411791105753025</v>
      </c>
      <c r="K35">
        <f t="shared" si="26"/>
        <v>28.203099366707967</v>
      </c>
      <c r="L35">
        <f t="shared" si="26"/>
        <v>7.1864521129665659</v>
      </c>
      <c r="M35">
        <f t="shared" si="26"/>
        <v>9.5524762261690127E-2</v>
      </c>
      <c r="N35">
        <f t="shared" si="26"/>
        <v>0.1093153594064127</v>
      </c>
      <c r="O35">
        <f t="shared" si="26"/>
        <v>0.29514320028048491</v>
      </c>
      <c r="P35">
        <f t="shared" si="26"/>
        <v>1.2971030817198639</v>
      </c>
      <c r="Q35">
        <f t="shared" si="26"/>
        <v>4.0794863964272836E-3</v>
      </c>
      <c r="R35">
        <f t="shared" si="26"/>
        <v>5.400763566434934</v>
      </c>
      <c r="S35">
        <f t="shared" si="26"/>
        <v>1.5447322440776869E-2</v>
      </c>
      <c r="T35">
        <f t="shared" si="26"/>
        <v>4.0401398849116434</v>
      </c>
      <c r="U35">
        <f t="shared" si="26"/>
        <v>4.5696508660389874</v>
      </c>
      <c r="V35">
        <f t="shared" si="26"/>
        <v>7.7857214700339267E-2</v>
      </c>
      <c r="W35">
        <f t="shared" si="26"/>
        <v>4.8425616161154856</v>
      </c>
      <c r="X35">
        <f t="shared" si="26"/>
        <v>5.6318628849683749</v>
      </c>
      <c r="Y35">
        <f t="shared" si="26"/>
        <v>0.54394154941273187</v>
      </c>
      <c r="Z35">
        <f t="shared" si="26"/>
        <v>0.47674484959635255</v>
      </c>
      <c r="AA35">
        <f t="shared" si="26"/>
        <v>0.14619016187562228</v>
      </c>
    </row>
    <row r="36" spans="1:27" x14ac:dyDescent="0.25">
      <c r="A36" t="s">
        <v>5</v>
      </c>
      <c r="B36">
        <f t="shared" ref="B36:AA36" si="27">(B7-$AF7)^2</f>
        <v>0.32133289827341732</v>
      </c>
      <c r="C36">
        <f t="shared" si="27"/>
        <v>1.6344585775839311</v>
      </c>
      <c r="D36">
        <f t="shared" si="27"/>
        <v>4.1944006196889401</v>
      </c>
      <c r="E36">
        <f t="shared" si="27"/>
        <v>1.2833902925997336</v>
      </c>
      <c r="F36">
        <f t="shared" si="27"/>
        <v>2.1224341351313694E-2</v>
      </c>
      <c r="G36">
        <f t="shared" si="27"/>
        <v>3.7521917566913539E-2</v>
      </c>
      <c r="H36">
        <f t="shared" si="27"/>
        <v>0.11004472864119781</v>
      </c>
      <c r="I36">
        <f t="shared" si="27"/>
        <v>0.4888207434307596</v>
      </c>
      <c r="J36">
        <f t="shared" si="27"/>
        <v>3.3508593190006852</v>
      </c>
      <c r="K36">
        <f t="shared" si="27"/>
        <v>3.6604177744504453E-2</v>
      </c>
      <c r="L36">
        <f t="shared" si="27"/>
        <v>0.2306587472833844</v>
      </c>
      <c r="M36">
        <f t="shared" si="27"/>
        <v>5.2436279007532764</v>
      </c>
      <c r="N36">
        <f t="shared" si="27"/>
        <v>13.101327167019376</v>
      </c>
      <c r="O36">
        <f t="shared" si="27"/>
        <v>0.88316710648234698</v>
      </c>
      <c r="P36">
        <f t="shared" si="27"/>
        <v>0.51961556055052016</v>
      </c>
      <c r="Q36">
        <f t="shared" si="27"/>
        <v>2.4494808138441844</v>
      </c>
      <c r="R36">
        <f t="shared" si="27"/>
        <v>0.12955069843123784</v>
      </c>
      <c r="S36">
        <f t="shared" si="27"/>
        <v>0.46025924939635693</v>
      </c>
      <c r="T36">
        <f t="shared" si="27"/>
        <v>6.7071567594482433</v>
      </c>
      <c r="U36">
        <f t="shared" si="27"/>
        <v>0.90444416193622446</v>
      </c>
      <c r="V36">
        <f t="shared" si="27"/>
        <v>2.0999173886664363E-2</v>
      </c>
      <c r="W36">
        <f t="shared" si="27"/>
        <v>1.0838084500775305</v>
      </c>
      <c r="X36">
        <f t="shared" si="27"/>
        <v>0.88240032815953318</v>
      </c>
      <c r="Y36">
        <f t="shared" si="27"/>
        <v>1.3253574341606802</v>
      </c>
      <c r="Z36">
        <f t="shared" si="27"/>
        <v>0.56748650116518429</v>
      </c>
      <c r="AA36">
        <f t="shared" si="27"/>
        <v>7.770783173500182</v>
      </c>
    </row>
    <row r="37" spans="1:27" x14ac:dyDescent="0.25">
      <c r="A37" t="s">
        <v>6</v>
      </c>
      <c r="B37">
        <f t="shared" ref="B37:AA37" si="28">(B8-$AF8)^2</f>
        <v>0.12135466466623587</v>
      </c>
      <c r="C37">
        <f t="shared" si="28"/>
        <v>1.1415755359008981</v>
      </c>
      <c r="D37">
        <f t="shared" si="28"/>
        <v>1.9539582885877249</v>
      </c>
      <c r="E37">
        <f t="shared" si="28"/>
        <v>2.3692118597017719</v>
      </c>
      <c r="F37">
        <f t="shared" si="28"/>
        <v>3.8889574081484426</v>
      </c>
      <c r="G37">
        <f t="shared" si="28"/>
        <v>0.17365527162166561</v>
      </c>
      <c r="H37">
        <f t="shared" si="28"/>
        <v>3.1879305316202813</v>
      </c>
      <c r="I37">
        <f t="shared" si="28"/>
        <v>0.17563475053511662</v>
      </c>
      <c r="J37">
        <f t="shared" si="28"/>
        <v>0.33583183129845889</v>
      </c>
      <c r="K37">
        <f t="shared" si="28"/>
        <v>3.7420501156569714</v>
      </c>
      <c r="L37">
        <f t="shared" si="28"/>
        <v>1.5266211708048463</v>
      </c>
      <c r="M37">
        <f t="shared" si="28"/>
        <v>1.5533896958435671</v>
      </c>
      <c r="N37">
        <f t="shared" si="28"/>
        <v>4.6116237342609008</v>
      </c>
      <c r="O37">
        <f t="shared" si="28"/>
        <v>0.38911260216316901</v>
      </c>
      <c r="P37">
        <f t="shared" si="28"/>
        <v>0.11079961348834397</v>
      </c>
      <c r="Q37">
        <f t="shared" si="28"/>
        <v>1.3066415396057791</v>
      </c>
      <c r="R37">
        <f t="shared" si="28"/>
        <v>5.9622445213290023</v>
      </c>
      <c r="S37">
        <f t="shared" si="28"/>
        <v>1.0982005597713538</v>
      </c>
      <c r="T37">
        <f t="shared" si="28"/>
        <v>4.8295137537102564</v>
      </c>
      <c r="U37">
        <f t="shared" si="28"/>
        <v>2.0579351122320393</v>
      </c>
      <c r="V37">
        <f t="shared" si="28"/>
        <v>6.8125300854070059E-3</v>
      </c>
      <c r="W37">
        <f t="shared" si="28"/>
        <v>0.61833286609693372</v>
      </c>
      <c r="X37">
        <f t="shared" si="28"/>
        <v>58.057810921322499</v>
      </c>
      <c r="Y37">
        <f t="shared" si="28"/>
        <v>7.736212735388837</v>
      </c>
      <c r="Z37">
        <f t="shared" si="28"/>
        <v>2.1451211819485856</v>
      </c>
      <c r="AA37">
        <f t="shared" si="28"/>
        <v>0.36613734029968181</v>
      </c>
    </row>
    <row r="39" spans="1:27" s="11" customFormat="1" x14ac:dyDescent="0.25">
      <c r="A39" s="14" t="s">
        <v>45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7" x14ac:dyDescent="0.25">
      <c r="A40" t="s">
        <v>20</v>
      </c>
      <c r="B40">
        <f>(B5-$AG5)^2</f>
        <v>7.8646505529071939</v>
      </c>
      <c r="C40">
        <f t="shared" ref="C40:AA40" si="29">(C5-$AG5)^2</f>
        <v>0.1254834319177501</v>
      </c>
      <c r="D40">
        <f t="shared" si="29"/>
        <v>0.2813619785512072</v>
      </c>
      <c r="E40">
        <f t="shared" si="29"/>
        <v>0.60990860730602259</v>
      </c>
      <c r="F40">
        <f t="shared" si="29"/>
        <v>4.8682579577672925E-3</v>
      </c>
      <c r="G40">
        <f t="shared" si="29"/>
        <v>0.39653942424432542</v>
      </c>
      <c r="H40">
        <f t="shared" si="29"/>
        <v>3.8434685333764616E-2</v>
      </c>
      <c r="I40">
        <f t="shared" si="29"/>
        <v>0.6525272455281903</v>
      </c>
      <c r="J40">
        <f t="shared" si="29"/>
        <v>0.35659225423276031</v>
      </c>
      <c r="K40">
        <f t="shared" si="29"/>
        <v>7.4809031259753054</v>
      </c>
      <c r="L40">
        <f t="shared" si="29"/>
        <v>11.150869468548365</v>
      </c>
      <c r="M40">
        <f t="shared" si="29"/>
        <v>1.2722924872326122</v>
      </c>
      <c r="N40">
        <f t="shared" si="29"/>
        <v>0.92210320875570229</v>
      </c>
      <c r="O40">
        <f t="shared" si="29"/>
        <v>1.7197092247699827E-2</v>
      </c>
      <c r="P40">
        <f t="shared" si="29"/>
        <v>3.0908440135650351E-3</v>
      </c>
      <c r="Q40">
        <f t="shared" si="29"/>
        <v>7.497201000611213E-2</v>
      </c>
      <c r="R40">
        <f t="shared" si="29"/>
        <v>3.0272040098137516E-2</v>
      </c>
      <c r="S40">
        <f t="shared" si="29"/>
        <v>2.2855674251331082</v>
      </c>
      <c r="T40">
        <f t="shared" si="29"/>
        <v>10.386682647764053</v>
      </c>
      <c r="U40">
        <f t="shared" si="29"/>
        <v>0.77146800318932807</v>
      </c>
      <c r="V40">
        <f t="shared" si="29"/>
        <v>0.10189419746278001</v>
      </c>
      <c r="W40">
        <f t="shared" si="29"/>
        <v>1.1952812431259705</v>
      </c>
      <c r="X40">
        <f t="shared" si="29"/>
        <v>24.997215774016968</v>
      </c>
      <c r="Y40">
        <f t="shared" si="29"/>
        <v>0.22805911813742519</v>
      </c>
      <c r="Z40">
        <f t="shared" si="29"/>
        <v>0.40513891082007253</v>
      </c>
      <c r="AA40">
        <f t="shared" si="29"/>
        <v>1.8555362406845954E-3</v>
      </c>
    </row>
    <row r="41" spans="1:27" x14ac:dyDescent="0.25">
      <c r="A41" t="s">
        <v>4</v>
      </c>
      <c r="B41">
        <f t="shared" ref="B41:AA41" si="30">(B6-$AG6)^2</f>
        <v>8.9670238795090569</v>
      </c>
      <c r="C41">
        <f t="shared" si="30"/>
        <v>0.67623480383920886</v>
      </c>
      <c r="D41">
        <f t="shared" si="30"/>
        <v>0.20952118625401711</v>
      </c>
      <c r="E41">
        <f t="shared" si="30"/>
        <v>0.32926661155320419</v>
      </c>
      <c r="F41">
        <f t="shared" si="30"/>
        <v>4.1838375163269799</v>
      </c>
      <c r="G41">
        <f t="shared" si="30"/>
        <v>2.9992241784832951</v>
      </c>
      <c r="H41">
        <f t="shared" si="30"/>
        <v>8.84193445708787</v>
      </c>
      <c r="I41">
        <f t="shared" si="30"/>
        <v>0.53728741894504639</v>
      </c>
      <c r="J41">
        <f t="shared" si="30"/>
        <v>7.6553699149110397</v>
      </c>
      <c r="K41">
        <f t="shared" si="30"/>
        <v>30.254110080765876</v>
      </c>
      <c r="L41">
        <f t="shared" si="30"/>
        <v>6.2052866925114385</v>
      </c>
      <c r="M41">
        <f t="shared" si="30"/>
        <v>1.4245904095736969E-2</v>
      </c>
      <c r="N41">
        <f t="shared" si="30"/>
        <v>1.9856793626496925E-2</v>
      </c>
      <c r="O41">
        <f t="shared" si="30"/>
        <v>0.12500201291637181</v>
      </c>
      <c r="P41">
        <f t="shared" si="30"/>
        <v>1.7652282656961975</v>
      </c>
      <c r="Q41">
        <f t="shared" si="30"/>
        <v>1.5836647062731198E-2</v>
      </c>
      <c r="R41">
        <f t="shared" si="30"/>
        <v>6.3185313040839688</v>
      </c>
      <c r="S41">
        <f t="shared" si="30"/>
        <v>4.2807368295361952E-3</v>
      </c>
      <c r="T41">
        <f t="shared" si="30"/>
        <v>3.3134750657074474</v>
      </c>
      <c r="U41">
        <f t="shared" si="30"/>
        <v>3.7945465029524201</v>
      </c>
      <c r="V41">
        <f t="shared" si="30"/>
        <v>0.2197206140311557</v>
      </c>
      <c r="W41">
        <f t="shared" si="30"/>
        <v>5.7135183441645889</v>
      </c>
      <c r="X41">
        <f t="shared" si="30"/>
        <v>4.7674103621761379</v>
      </c>
      <c r="Y41">
        <f t="shared" si="30"/>
        <v>0.30009506596063984</v>
      </c>
      <c r="Z41">
        <f t="shared" si="30"/>
        <v>0.25075309265857593</v>
      </c>
      <c r="AA41">
        <f t="shared" si="30"/>
        <v>0.32725586835376952</v>
      </c>
    </row>
    <row r="42" spans="1:27" x14ac:dyDescent="0.25">
      <c r="A42" t="s">
        <v>5</v>
      </c>
      <c r="B42">
        <f t="shared" ref="B42:AA42" si="31">(B7-$AG7)^2</f>
        <v>1.4917829261617852</v>
      </c>
      <c r="C42">
        <f t="shared" si="31"/>
        <v>0.38929628683935957</v>
      </c>
      <c r="D42">
        <f t="shared" si="31"/>
        <v>1.9418429686412855</v>
      </c>
      <c r="E42">
        <f t="shared" si="31"/>
        <v>0.22881378603339478</v>
      </c>
      <c r="F42">
        <f t="shared" si="31"/>
        <v>0.25891567106741087</v>
      </c>
      <c r="G42">
        <f t="shared" si="31"/>
        <v>0.71949257344517992</v>
      </c>
      <c r="H42">
        <f t="shared" si="31"/>
        <v>0.97269544147003351</v>
      </c>
      <c r="I42">
        <f t="shared" si="31"/>
        <v>1.9921792868405077E-3</v>
      </c>
      <c r="J42">
        <f t="shared" si="31"/>
        <v>1.3830040453469119</v>
      </c>
      <c r="K42">
        <f t="shared" si="31"/>
        <v>0.71545463337855997</v>
      </c>
      <c r="L42">
        <f t="shared" si="31"/>
        <v>3.0364414001681644E-2</v>
      </c>
      <c r="M42">
        <f t="shared" si="31"/>
        <v>2.674446773771058</v>
      </c>
      <c r="N42">
        <f t="shared" si="31"/>
        <v>8.791534666561521</v>
      </c>
      <c r="O42">
        <f t="shared" si="31"/>
        <v>8.1365496436238208E-2</v>
      </c>
      <c r="P42">
        <f t="shared" si="31"/>
        <v>1.8916343181490065</v>
      </c>
      <c r="Q42">
        <f t="shared" si="31"/>
        <v>4.9266466149611343</v>
      </c>
      <c r="R42">
        <f t="shared" si="31"/>
        <v>1.029118642457626</v>
      </c>
      <c r="S42">
        <f t="shared" si="31"/>
        <v>1.7767488335036843</v>
      </c>
      <c r="T42">
        <f t="shared" si="31"/>
        <v>10.525750027244495</v>
      </c>
      <c r="U42">
        <f t="shared" si="31"/>
        <v>2.5777780334197917</v>
      </c>
      <c r="V42">
        <f t="shared" si="31"/>
        <v>0.63909511667178054</v>
      </c>
      <c r="W42">
        <f t="shared" si="31"/>
        <v>2.8750069465836345</v>
      </c>
      <c r="X42">
        <f t="shared" si="31"/>
        <v>8.1132873745175318E-2</v>
      </c>
      <c r="Y42">
        <f t="shared" si="31"/>
        <v>3.2607873187648768</v>
      </c>
      <c r="Z42">
        <f t="shared" si="31"/>
        <v>9.7601889002612765E-3</v>
      </c>
      <c r="AA42">
        <f t="shared" si="31"/>
        <v>11.848298736067488</v>
      </c>
    </row>
    <row r="43" spans="1:27" x14ac:dyDescent="0.25">
      <c r="A43" t="s">
        <v>6</v>
      </c>
      <c r="B43">
        <f t="shared" ref="B43:AA43" si="32">(B8-$AG8)^2</f>
        <v>0.68431532859177646</v>
      </c>
      <c r="C43">
        <f t="shared" si="32"/>
        <v>0.34759491634527068</v>
      </c>
      <c r="D43">
        <f t="shared" si="32"/>
        <v>3.5220560220208004</v>
      </c>
      <c r="E43">
        <f t="shared" si="32"/>
        <v>1.1243439449529808</v>
      </c>
      <c r="F43">
        <f t="shared" si="32"/>
        <v>2.2295578194743118</v>
      </c>
      <c r="G43">
        <f t="shared" si="32"/>
        <v>3.863109672796967E-3</v>
      </c>
      <c r="H43">
        <f t="shared" si="32"/>
        <v>1.7072142765365412</v>
      </c>
      <c r="I43">
        <f t="shared" si="32"/>
        <v>3.5743151645198641E-3</v>
      </c>
      <c r="J43">
        <f t="shared" si="32"/>
        <v>1.1201757760027189</v>
      </c>
      <c r="K43">
        <f t="shared" si="32"/>
        <v>2.1186675992078476</v>
      </c>
      <c r="L43">
        <f t="shared" si="32"/>
        <v>0.57258209718670705</v>
      </c>
      <c r="M43">
        <f t="shared" si="32"/>
        <v>0.5890209084278023</v>
      </c>
      <c r="N43">
        <f t="shared" si="32"/>
        <v>2.7842111801331759</v>
      </c>
      <c r="O43">
        <f t="shared" si="32"/>
        <v>2.1000453802022111E-2</v>
      </c>
      <c r="P43">
        <f t="shared" si="32"/>
        <v>2.1318282378779359E-2</v>
      </c>
      <c r="Q43">
        <f t="shared" si="32"/>
        <v>2.6307470970764073</v>
      </c>
      <c r="R43">
        <f t="shared" si="32"/>
        <v>3.8529654202709316</v>
      </c>
      <c r="S43">
        <f t="shared" si="32"/>
        <v>0.3238487144074621</v>
      </c>
      <c r="T43">
        <f t="shared" si="32"/>
        <v>7.1635936082984957</v>
      </c>
      <c r="U43">
        <f t="shared" si="32"/>
        <v>3.661191658134284</v>
      </c>
      <c r="V43">
        <f t="shared" si="32"/>
        <v>0.15708184660851207</v>
      </c>
      <c r="W43">
        <f t="shared" si="32"/>
        <v>9.4536490217544247E-2</v>
      </c>
      <c r="X43">
        <f t="shared" si="32"/>
        <v>65.584750009256979</v>
      </c>
      <c r="Y43">
        <f t="shared" si="32"/>
        <v>10.629415169908825</v>
      </c>
      <c r="Z43">
        <f t="shared" si="32"/>
        <v>0.97170236601165139</v>
      </c>
      <c r="AA43">
        <f t="shared" si="32"/>
        <v>1.1749831806468141</v>
      </c>
    </row>
    <row r="45" spans="1:27" s="11" customFormat="1" x14ac:dyDescent="0.25">
      <c r="A45" s="14" t="s">
        <v>44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7" x14ac:dyDescent="0.25">
      <c r="A46" t="s">
        <v>20</v>
      </c>
      <c r="B46">
        <f>(B5-$AH5)^2</f>
        <v>9.5266832763593321</v>
      </c>
      <c r="C46">
        <f t="shared" ref="C46:AA46" si="33">(C5-$AH5)^2</f>
        <v>5.1987375326208261E-3</v>
      </c>
      <c r="D46">
        <f t="shared" si="33"/>
        <v>0.66026965590746667</v>
      </c>
      <c r="E46">
        <f t="shared" si="33"/>
        <v>1.1301828702031049</v>
      </c>
      <c r="F46">
        <f t="shared" si="33"/>
        <v>0.12383856355368282</v>
      </c>
      <c r="G46">
        <f t="shared" si="33"/>
        <v>0.8314665913126138</v>
      </c>
      <c r="H46">
        <f t="shared" si="33"/>
        <v>0.22865783036316362</v>
      </c>
      <c r="I46">
        <f t="shared" si="33"/>
        <v>0.27631575471201664</v>
      </c>
      <c r="J46">
        <f t="shared" si="33"/>
        <v>9.9237174527216046E-2</v>
      </c>
      <c r="K46">
        <f t="shared" si="33"/>
        <v>9.1038464692442709</v>
      </c>
      <c r="L46">
        <f t="shared" si="33"/>
        <v>9.3462127504493751</v>
      </c>
      <c r="M46">
        <f t="shared" si="33"/>
        <v>1.9883638777923596</v>
      </c>
      <c r="N46">
        <f t="shared" si="33"/>
        <v>1.5435482869806103</v>
      </c>
      <c r="O46">
        <f t="shared" si="33"/>
        <v>2.279992826413374E-2</v>
      </c>
      <c r="P46">
        <f t="shared" si="33"/>
        <v>5.1319816958732944E-2</v>
      </c>
      <c r="Q46">
        <f t="shared" si="33"/>
        <v>6.9288376663692564E-5</v>
      </c>
      <c r="R46">
        <f t="shared" si="33"/>
        <v>1.1695452388711789E-2</v>
      </c>
      <c r="S46">
        <f t="shared" si="33"/>
        <v>1.5121010635683505</v>
      </c>
      <c r="T46">
        <f t="shared" si="33"/>
        <v>8.6477372784807205</v>
      </c>
      <c r="U46">
        <f t="shared" si="33"/>
        <v>0.35545250521954347</v>
      </c>
      <c r="V46">
        <f t="shared" si="33"/>
        <v>1.3745237184653613E-3</v>
      </c>
      <c r="W46">
        <f t="shared" si="33"/>
        <v>1.8917893118884495</v>
      </c>
      <c r="X46">
        <f t="shared" si="33"/>
        <v>27.897999689805332</v>
      </c>
      <c r="Y46">
        <f t="shared" si="33"/>
        <v>0.57712812361299715</v>
      </c>
      <c r="Z46">
        <f t="shared" si="33"/>
        <v>0.12557887430319525</v>
      </c>
      <c r="AA46">
        <f t="shared" si="33"/>
        <v>0.10576159042888594</v>
      </c>
    </row>
    <row r="47" spans="1:27" x14ac:dyDescent="0.25">
      <c r="A47" t="s">
        <v>4</v>
      </c>
      <c r="B47">
        <f t="shared" ref="B47:AA47" si="34">(B6-$AH6)^2</f>
        <v>6.7879391165895431</v>
      </c>
      <c r="C47">
        <f t="shared" si="34"/>
        <v>1.4676511774564465</v>
      </c>
      <c r="D47">
        <f t="shared" si="34"/>
        <v>4.7064091143303828E-3</v>
      </c>
      <c r="E47">
        <f t="shared" si="34"/>
        <v>3.41089213696745E-2</v>
      </c>
      <c r="F47">
        <f t="shared" si="34"/>
        <v>2.7433679196381378</v>
      </c>
      <c r="G47">
        <f t="shared" si="34"/>
        <v>1.8028305701456127</v>
      </c>
      <c r="H47">
        <f t="shared" si="34"/>
        <v>6.6791620043131639</v>
      </c>
      <c r="I47">
        <f t="shared" si="34"/>
        <v>1.2591768386129127</v>
      </c>
      <c r="J47">
        <f t="shared" si="34"/>
        <v>9.9601181405905539</v>
      </c>
      <c r="K47">
        <f t="shared" si="34"/>
        <v>26.124795412571785</v>
      </c>
      <c r="L47">
        <f t="shared" si="34"/>
        <v>8.2953956814718843</v>
      </c>
      <c r="M47">
        <f t="shared" si="34"/>
        <v>0.25855981850468646</v>
      </c>
      <c r="N47">
        <f t="shared" si="34"/>
        <v>0.28094844942844627</v>
      </c>
      <c r="O47">
        <f t="shared" si="34"/>
        <v>0.55158517816277242</v>
      </c>
      <c r="P47">
        <f t="shared" si="34"/>
        <v>0.88263650396610982</v>
      </c>
      <c r="Q47">
        <f t="shared" si="34"/>
        <v>6.9320480756154476E-2</v>
      </c>
      <c r="R47">
        <f t="shared" si="34"/>
        <v>4.513658839810029</v>
      </c>
      <c r="S47">
        <f t="shared" si="34"/>
        <v>0.10478442807225255</v>
      </c>
      <c r="T47">
        <f t="shared" si="34"/>
        <v>4.881567196160332</v>
      </c>
      <c r="U47">
        <f t="shared" si="34"/>
        <v>5.46199501370746</v>
      </c>
      <c r="V47">
        <f t="shared" si="34"/>
        <v>6.3380841637373023E-3</v>
      </c>
      <c r="W47">
        <f t="shared" si="34"/>
        <v>4.0046619052155945</v>
      </c>
      <c r="X47">
        <f t="shared" si="34"/>
        <v>6.6181246311012281</v>
      </c>
      <c r="Y47">
        <f t="shared" si="34"/>
        <v>0.87785825565531506</v>
      </c>
      <c r="Z47">
        <f t="shared" si="34"/>
        <v>0.79189370386541169</v>
      </c>
      <c r="AA47">
        <f t="shared" si="34"/>
        <v>3.3463841916553702E-2</v>
      </c>
    </row>
    <row r="48" spans="1:27" x14ac:dyDescent="0.25">
      <c r="A48" t="s">
        <v>5</v>
      </c>
      <c r="B48">
        <f t="shared" ref="B48:AA48" si="35">(B7-$AH7)^2</f>
        <v>4.1799408007241252E-2</v>
      </c>
      <c r="C48">
        <f t="shared" si="35"/>
        <v>2.692463371902972</v>
      </c>
      <c r="D48">
        <f t="shared" si="35"/>
        <v>5.8102059566386943</v>
      </c>
      <c r="E48">
        <f t="shared" si="35"/>
        <v>2.2358666538710628</v>
      </c>
      <c r="F48">
        <f t="shared" si="35"/>
        <v>0.25816464924465748</v>
      </c>
      <c r="G48">
        <f t="shared" si="35"/>
        <v>2.8462234812784395E-2</v>
      </c>
      <c r="H48">
        <f t="shared" si="35"/>
        <v>9.4147036449088238E-4</v>
      </c>
      <c r="I48">
        <f t="shared" si="35"/>
        <v>1.1269318387498826</v>
      </c>
      <c r="J48">
        <f t="shared" si="35"/>
        <v>4.8090233297577285</v>
      </c>
      <c r="K48">
        <f t="shared" si="35"/>
        <v>2.9272167618144516E-2</v>
      </c>
      <c r="L48">
        <f t="shared" si="35"/>
        <v>0.71011420872194986</v>
      </c>
      <c r="M48">
        <f t="shared" si="35"/>
        <v>7.0347494577745495</v>
      </c>
      <c r="N48">
        <f t="shared" si="35"/>
        <v>15.856235144837539</v>
      </c>
      <c r="O48">
        <f t="shared" si="35"/>
        <v>1.6956805693738517</v>
      </c>
      <c r="P48">
        <f t="shared" si="35"/>
        <v>0.12847231780755961</v>
      </c>
      <c r="Q48">
        <f t="shared" si="35"/>
        <v>1.4464113653106159</v>
      </c>
      <c r="R48">
        <f t="shared" si="35"/>
        <v>6.1591978438559371E-6</v>
      </c>
      <c r="S48">
        <f t="shared" si="35"/>
        <v>9.986282595171507E-2</v>
      </c>
      <c r="T48">
        <f t="shared" si="35"/>
        <v>4.9613312904895439</v>
      </c>
      <c r="U48">
        <f t="shared" si="35"/>
        <v>0.34646102628630554</v>
      </c>
      <c r="V48">
        <f t="shared" si="35"/>
        <v>4.7307283190879602E-2</v>
      </c>
      <c r="W48">
        <f t="shared" si="35"/>
        <v>0.46056300095541425</v>
      </c>
      <c r="X48">
        <f t="shared" si="35"/>
        <v>1.6946180260386303</v>
      </c>
      <c r="Y48">
        <f t="shared" si="35"/>
        <v>0.62225024483629388</v>
      </c>
      <c r="Z48">
        <f t="shared" si="35"/>
        <v>1.2448540829955159</v>
      </c>
      <c r="AA48">
        <f t="shared" si="35"/>
        <v>5.8815909567742191</v>
      </c>
    </row>
    <row r="49" spans="1:27" x14ac:dyDescent="0.25">
      <c r="A49" t="s">
        <v>6</v>
      </c>
      <c r="B49">
        <f t="shared" ref="B49:AA49" si="36">(B8-$AH8)^2</f>
        <v>0.19631590246252109</v>
      </c>
      <c r="C49">
        <f t="shared" si="36"/>
        <v>0.94814980658047965</v>
      </c>
      <c r="D49">
        <f t="shared" si="36"/>
        <v>2.2277237730420731</v>
      </c>
      <c r="E49">
        <f t="shared" si="36"/>
        <v>2.0866059461379378</v>
      </c>
      <c r="F49">
        <f t="shared" si="36"/>
        <v>3.5243620230481447</v>
      </c>
      <c r="G49">
        <f t="shared" si="36"/>
        <v>0.10368665064167304</v>
      </c>
      <c r="H49">
        <f t="shared" si="36"/>
        <v>2.8586766005389794</v>
      </c>
      <c r="I49">
        <f t="shared" si="36"/>
        <v>0.10521749184938101</v>
      </c>
      <c r="J49">
        <f t="shared" si="36"/>
        <v>0.45458006859270045</v>
      </c>
      <c r="K49">
        <f t="shared" si="36"/>
        <v>3.3845784822595428</v>
      </c>
      <c r="L49">
        <f t="shared" si="36"/>
        <v>1.3015377687684646</v>
      </c>
      <c r="M49">
        <f t="shared" si="36"/>
        <v>1.326263198360774</v>
      </c>
      <c r="N49">
        <f t="shared" si="36"/>
        <v>4.2137973679948661</v>
      </c>
      <c r="O49">
        <f t="shared" si="36"/>
        <v>0.27991862904762405</v>
      </c>
      <c r="P49">
        <f t="shared" si="36"/>
        <v>5.6715526775218662E-2</v>
      </c>
      <c r="Q49">
        <f t="shared" si="36"/>
        <v>1.5321482519939038</v>
      </c>
      <c r="R49">
        <f t="shared" si="36"/>
        <v>5.5086682795280302</v>
      </c>
      <c r="S49">
        <f t="shared" si="36"/>
        <v>0.90865717026745529</v>
      </c>
      <c r="T49">
        <f t="shared" si="36"/>
        <v>5.2547814592740174</v>
      </c>
      <c r="U49">
        <f t="shared" si="36"/>
        <v>2.3386545947413491</v>
      </c>
      <c r="V49">
        <f t="shared" si="36"/>
        <v>1.4829120631713259E-4</v>
      </c>
      <c r="W49">
        <f t="shared" si="36"/>
        <v>0.47834639063793133</v>
      </c>
      <c r="X49">
        <f t="shared" si="36"/>
        <v>59.510164881293903</v>
      </c>
      <c r="Y49">
        <f t="shared" si="36"/>
        <v>8.2720682867946618</v>
      </c>
      <c r="Z49">
        <f t="shared" si="36"/>
        <v>1.8766470566697544</v>
      </c>
      <c r="AA49">
        <f t="shared" si="36"/>
        <v>0.48973176330604945</v>
      </c>
    </row>
    <row r="51" spans="1:27" s="11" customFormat="1" x14ac:dyDescent="0.25">
      <c r="A51" s="14" t="s">
        <v>47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7" x14ac:dyDescent="0.25">
      <c r="A52" t="s">
        <v>20</v>
      </c>
      <c r="B52">
        <f>(B5-$AI5)^2</f>
        <v>7.2622669184224211</v>
      </c>
      <c r="C52">
        <f t="shared" ref="C52:AA52" si="37">(C5-$AI5)^2</f>
        <v>0.21508770159659998</v>
      </c>
      <c r="D52">
        <f t="shared" si="37"/>
        <v>0.17715392297378696</v>
      </c>
      <c r="E52">
        <f t="shared" si="37"/>
        <v>0.45081472372280018</v>
      </c>
      <c r="F52">
        <f t="shared" si="37"/>
        <v>1.5813488035843291E-3</v>
      </c>
      <c r="G52">
        <f t="shared" si="37"/>
        <v>0.27058170225496986</v>
      </c>
      <c r="H52">
        <f t="shared" si="37"/>
        <v>7.4837346728149519E-3</v>
      </c>
      <c r="I52">
        <f t="shared" si="37"/>
        <v>0.84149554863298659</v>
      </c>
      <c r="J52">
        <f t="shared" si="37"/>
        <v>0.49941434454867162</v>
      </c>
      <c r="K52">
        <f t="shared" si="37"/>
        <v>6.8936960127977356</v>
      </c>
      <c r="L52">
        <f t="shared" si="37"/>
        <v>11.894434169100373</v>
      </c>
      <c r="M52">
        <f t="shared" si="37"/>
        <v>1.0371800209566655</v>
      </c>
      <c r="N52">
        <f t="shared" si="37"/>
        <v>0.72372957636871249</v>
      </c>
      <c r="O52">
        <f t="shared" si="37"/>
        <v>5.7925304580592793E-2</v>
      </c>
      <c r="P52">
        <f t="shared" si="37"/>
        <v>2.726938294894457E-2</v>
      </c>
      <c r="Q52">
        <f t="shared" si="37"/>
        <v>0.14695664813127343</v>
      </c>
      <c r="R52">
        <f t="shared" si="37"/>
        <v>8.0387956652787404E-2</v>
      </c>
      <c r="S52">
        <f t="shared" si="37"/>
        <v>2.6287706376187892</v>
      </c>
      <c r="T52">
        <f t="shared" si="37"/>
        <v>11.104734800387373</v>
      </c>
      <c r="U52">
        <f t="shared" si="37"/>
        <v>0.97589028279229706</v>
      </c>
      <c r="V52">
        <f t="shared" si="37"/>
        <v>0.18382466276082299</v>
      </c>
      <c r="W52">
        <f t="shared" si="37"/>
        <v>0.96776427129646059</v>
      </c>
      <c r="X52">
        <f t="shared" si="37"/>
        <v>23.913884788187175</v>
      </c>
      <c r="Y52">
        <f t="shared" si="37"/>
        <v>0.13543597993280268</v>
      </c>
      <c r="Z52">
        <f t="shared" si="37"/>
        <v>0.5565821150700907</v>
      </c>
      <c r="AA52">
        <f t="shared" si="37"/>
        <v>4.4173494605820388E-3</v>
      </c>
    </row>
    <row r="53" spans="1:27" x14ac:dyDescent="0.25">
      <c r="A53" t="s">
        <v>4</v>
      </c>
      <c r="B53">
        <f t="shared" ref="B53:AA53" si="38">(B6-$AI6)^2</f>
        <v>7.0239563353196441</v>
      </c>
      <c r="C53">
        <f t="shared" si="38"/>
        <v>1.3608602291638143</v>
      </c>
      <c r="D53">
        <f t="shared" si="38"/>
        <v>1.2884672757464128E-2</v>
      </c>
      <c r="E53">
        <f t="shared" si="38"/>
        <v>5.2713132353182424E-2</v>
      </c>
      <c r="F53">
        <f t="shared" si="38"/>
        <v>2.8941458808717955</v>
      </c>
      <c r="G53">
        <f t="shared" si="38"/>
        <v>1.9254411487273073</v>
      </c>
      <c r="H53">
        <f t="shared" si="38"/>
        <v>6.9132967147109587</v>
      </c>
      <c r="I53">
        <f t="shared" si="38"/>
        <v>1.1604095895368534</v>
      </c>
      <c r="J53">
        <f t="shared" si="38"/>
        <v>9.6786824120210753</v>
      </c>
      <c r="K53">
        <f t="shared" si="38"/>
        <v>26.58587726126515</v>
      </c>
      <c r="L53">
        <f t="shared" si="38"/>
        <v>8.0387302121713891</v>
      </c>
      <c r="M53">
        <f t="shared" si="38"/>
        <v>0.21490676600612346</v>
      </c>
      <c r="N53">
        <f t="shared" si="38"/>
        <v>0.23535917589870034</v>
      </c>
      <c r="O53">
        <f t="shared" si="38"/>
        <v>0.48689749719170838</v>
      </c>
      <c r="P53">
        <f t="shared" si="38"/>
        <v>0.96903304629622578</v>
      </c>
      <c r="Q53">
        <f t="shared" si="38"/>
        <v>4.7690012049348349E-2</v>
      </c>
      <c r="R53">
        <f t="shared" si="38"/>
        <v>4.7064904052514658</v>
      </c>
      <c r="S53">
        <f t="shared" si="38"/>
        <v>7.7727672540679985E-2</v>
      </c>
      <c r="T53">
        <f t="shared" si="38"/>
        <v>4.6851446401578158</v>
      </c>
      <c r="U53">
        <f t="shared" si="38"/>
        <v>5.2541063188119272</v>
      </c>
      <c r="V53">
        <f t="shared" si="38"/>
        <v>1.5505102051726177E-2</v>
      </c>
      <c r="W53">
        <f t="shared" si="38"/>
        <v>4.1864128226001762</v>
      </c>
      <c r="X53">
        <f t="shared" si="38"/>
        <v>6.3890863066487285</v>
      </c>
      <c r="Y53">
        <f t="shared" si="38"/>
        <v>0.79572377204407863</v>
      </c>
      <c r="Z53">
        <f t="shared" si="38"/>
        <v>0.71398561789753689</v>
      </c>
      <c r="AA53">
        <f t="shared" si="38"/>
        <v>5.191044963242273E-2</v>
      </c>
    </row>
    <row r="54" spans="1:27" x14ac:dyDescent="0.25">
      <c r="A54" t="s">
        <v>5</v>
      </c>
      <c r="B54">
        <f t="shared" ref="B54:AA54" si="39">(B7-$AI7)^2</f>
        <v>0.21722387262501131</v>
      </c>
      <c r="C54">
        <f t="shared" si="39"/>
        <v>1.902327702580326</v>
      </c>
      <c r="D54">
        <f t="shared" si="39"/>
        <v>4.6173977261926344</v>
      </c>
      <c r="E54">
        <f t="shared" si="39"/>
        <v>1.5219112697203436</v>
      </c>
      <c r="F54">
        <f t="shared" si="39"/>
        <v>6.0750059104254066E-2</v>
      </c>
      <c r="G54">
        <f t="shared" si="39"/>
        <v>8.6334279403152536E-3</v>
      </c>
      <c r="H54">
        <f t="shared" si="39"/>
        <v>5.333346591295151E-2</v>
      </c>
      <c r="I54">
        <f t="shared" si="39"/>
        <v>0.63991468268371987</v>
      </c>
      <c r="J54">
        <f t="shared" si="39"/>
        <v>3.7300153409850361</v>
      </c>
      <c r="K54">
        <f t="shared" si="39"/>
        <v>8.1961651826778295E-3</v>
      </c>
      <c r="L54">
        <f t="shared" si="39"/>
        <v>0.3376295164107358</v>
      </c>
      <c r="M54">
        <f t="shared" si="39"/>
        <v>5.715381595439764</v>
      </c>
      <c r="N54">
        <f t="shared" si="39"/>
        <v>13.841116172961105</v>
      </c>
      <c r="O54">
        <f t="shared" si="39"/>
        <v>1.0827634855572579</v>
      </c>
      <c r="P54">
        <f t="shared" si="39"/>
        <v>0.38446713229307933</v>
      </c>
      <c r="Q54">
        <f t="shared" si="39"/>
        <v>2.1441517029218962</v>
      </c>
      <c r="R54">
        <f t="shared" si="39"/>
        <v>6.7154581688186846E-2</v>
      </c>
      <c r="S54">
        <f t="shared" si="39"/>
        <v>0.33366171281252915</v>
      </c>
      <c r="T54">
        <f t="shared" si="39"/>
        <v>6.195262338177689</v>
      </c>
      <c r="U54">
        <f t="shared" si="39"/>
        <v>0.72289646755493386</v>
      </c>
      <c r="V54">
        <f t="shared" si="39"/>
        <v>1.9466987008285297E-3</v>
      </c>
      <c r="W54">
        <f t="shared" si="39"/>
        <v>0.88411087920151388</v>
      </c>
      <c r="X54">
        <f t="shared" si="39"/>
        <v>1.0819144530488185</v>
      </c>
      <c r="Y54">
        <f t="shared" si="39"/>
        <v>1.1034497906683658</v>
      </c>
      <c r="Z54">
        <f t="shared" si="39"/>
        <v>0.72949792623633936</v>
      </c>
      <c r="AA54">
        <f t="shared" si="39"/>
        <v>7.2190175213923258</v>
      </c>
    </row>
    <row r="55" spans="1:27" x14ac:dyDescent="0.25">
      <c r="A55" t="s">
        <v>6</v>
      </c>
      <c r="B55">
        <f t="shared" ref="B55:AA55" si="40">(B8-$AI8)^2</f>
        <v>0.13654630647542715</v>
      </c>
      <c r="C55">
        <f t="shared" si="40"/>
        <v>1.0968029813310487</v>
      </c>
      <c r="D55">
        <f t="shared" si="40"/>
        <v>2.0135676493929644</v>
      </c>
      <c r="E55">
        <f t="shared" si="40"/>
        <v>2.304514276213637</v>
      </c>
      <c r="F55">
        <f t="shared" si="40"/>
        <v>3.805941376394939</v>
      </c>
      <c r="G55">
        <f t="shared" si="40"/>
        <v>0.15646604707877196</v>
      </c>
      <c r="H55">
        <f t="shared" si="40"/>
        <v>3.1128106429317084</v>
      </c>
      <c r="I55">
        <f t="shared" si="40"/>
        <v>0.15834528938319825</v>
      </c>
      <c r="J55">
        <f t="shared" si="40"/>
        <v>0.36080655708133175</v>
      </c>
      <c r="K55">
        <f t="shared" si="40"/>
        <v>3.6606257038344041</v>
      </c>
      <c r="L55">
        <f t="shared" si="40"/>
        <v>1.4747755197875902</v>
      </c>
      <c r="M55">
        <f t="shared" si="40"/>
        <v>1.5010875674575102</v>
      </c>
      <c r="N55">
        <f t="shared" si="40"/>
        <v>4.5211830905677894</v>
      </c>
      <c r="O55">
        <f t="shared" si="40"/>
        <v>0.3631594769593669</v>
      </c>
      <c r="P55">
        <f t="shared" si="40"/>
        <v>9.7159381440878975E-2</v>
      </c>
      <c r="Q55">
        <f t="shared" si="40"/>
        <v>1.3554687133462793</v>
      </c>
      <c r="R55">
        <f t="shared" si="40"/>
        <v>5.8593479952933221</v>
      </c>
      <c r="S55">
        <f t="shared" si="40"/>
        <v>1.0542954146352372</v>
      </c>
      <c r="T55">
        <f t="shared" si="40"/>
        <v>4.9229724069608887</v>
      </c>
      <c r="U55">
        <f t="shared" si="40"/>
        <v>2.119098165861736</v>
      </c>
      <c r="V55">
        <f t="shared" si="40"/>
        <v>3.7670489617001438E-3</v>
      </c>
      <c r="W55">
        <f t="shared" si="40"/>
        <v>0.58549994461478905</v>
      </c>
      <c r="X55">
        <f t="shared" si="40"/>
        <v>58.380745701969182</v>
      </c>
      <c r="Y55">
        <f t="shared" si="40"/>
        <v>7.8543794114486607</v>
      </c>
      <c r="Z55">
        <f t="shared" si="40"/>
        <v>2.0835809847412103</v>
      </c>
      <c r="AA55">
        <f t="shared" si="40"/>
        <v>0.39219482220463148</v>
      </c>
    </row>
    <row r="57" spans="1:27" s="11" customFormat="1" x14ac:dyDescent="0.25">
      <c r="A57" s="14" t="s">
        <v>46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7" x14ac:dyDescent="0.25">
      <c r="A58" t="s">
        <v>20</v>
      </c>
      <c r="B58">
        <f>(B5-$AJ5)^2</f>
        <v>5.3347595022145793</v>
      </c>
      <c r="C58">
        <f t="shared" ref="C58:AA58" si="41">(C5-$AJ5)^2</f>
        <v>0.72067366556397683</v>
      </c>
      <c r="D58">
        <f t="shared" si="41"/>
        <v>1.2778516367223985E-3</v>
      </c>
      <c r="E58">
        <f t="shared" si="41"/>
        <v>8.1955012089652793E-2</v>
      </c>
      <c r="F58">
        <f t="shared" si="41"/>
        <v>0.18055334894958905</v>
      </c>
      <c r="G58">
        <f t="shared" si="41"/>
        <v>1.8231795104459728E-2</v>
      </c>
      <c r="H58">
        <f t="shared" si="41"/>
        <v>8.9186409944766606E-2</v>
      </c>
      <c r="I58">
        <f t="shared" si="41"/>
        <v>1.6964546309764528</v>
      </c>
      <c r="J58">
        <f t="shared" si="41"/>
        <v>1.192119080853389</v>
      </c>
      <c r="K58">
        <f t="shared" si="41"/>
        <v>5.0195506471466533</v>
      </c>
      <c r="L58">
        <f t="shared" si="41"/>
        <v>14.699405405093811</v>
      </c>
      <c r="M58">
        <f t="shared" si="41"/>
        <v>0.40103195181454798</v>
      </c>
      <c r="N58">
        <f t="shared" si="41"/>
        <v>0.21675864022665575</v>
      </c>
      <c r="O58">
        <f t="shared" si="41"/>
        <v>0.39165853692942237</v>
      </c>
      <c r="P58">
        <f t="shared" si="41"/>
        <v>0.30281243517284723</v>
      </c>
      <c r="Q58">
        <f t="shared" si="41"/>
        <v>0.59059036027970913</v>
      </c>
      <c r="R58">
        <f t="shared" si="41"/>
        <v>0.44712922405478284</v>
      </c>
      <c r="S58">
        <f t="shared" si="41"/>
        <v>4.0260339058426817</v>
      </c>
      <c r="T58">
        <f t="shared" si="41"/>
        <v>13.820001561630312</v>
      </c>
      <c r="U58">
        <f t="shared" si="41"/>
        <v>1.885186973768582</v>
      </c>
      <c r="V58">
        <f t="shared" si="41"/>
        <v>0.66242882180450269</v>
      </c>
      <c r="W58">
        <f t="shared" si="41"/>
        <v>0.35832266211641306</v>
      </c>
      <c r="X58">
        <f t="shared" si="41"/>
        <v>20.295322066345417</v>
      </c>
      <c r="Y58">
        <f t="shared" si="41"/>
        <v>2.9354801346716188E-4</v>
      </c>
      <c r="Z58">
        <f t="shared" si="41"/>
        <v>1.2795994841774936</v>
      </c>
      <c r="AA58">
        <f t="shared" si="41"/>
        <v>0.20395399763762068</v>
      </c>
    </row>
    <row r="59" spans="1:27" x14ac:dyDescent="0.25">
      <c r="A59" t="s">
        <v>4</v>
      </c>
      <c r="B59">
        <f t="shared" ref="B59:AA59" si="42">(B6-$AJ6)^2</f>
        <v>8.7578884273572601</v>
      </c>
      <c r="C59">
        <f t="shared" si="42"/>
        <v>0.73523924327157919</v>
      </c>
      <c r="D59">
        <f t="shared" si="42"/>
        <v>0.17859826983687174</v>
      </c>
      <c r="E59">
        <f t="shared" si="42"/>
        <v>0.29018866075111438</v>
      </c>
      <c r="F59">
        <f t="shared" si="42"/>
        <v>4.0413750535100466</v>
      </c>
      <c r="G59">
        <f t="shared" si="42"/>
        <v>2.8787938597547096</v>
      </c>
      <c r="H59">
        <f t="shared" si="42"/>
        <v>8.6342714773818567</v>
      </c>
      <c r="I59">
        <f t="shared" si="42"/>
        <v>0.59001582984308754</v>
      </c>
      <c r="J59">
        <f t="shared" si="42"/>
        <v>7.8509791291242541</v>
      </c>
      <c r="K59">
        <f t="shared" si="42"/>
        <v>29.868932132305119</v>
      </c>
      <c r="L59">
        <f t="shared" si="42"/>
        <v>6.3815209464003964</v>
      </c>
      <c r="M59">
        <f t="shared" si="42"/>
        <v>2.3864739094851282E-2</v>
      </c>
      <c r="N59">
        <f t="shared" si="42"/>
        <v>3.0990114414831047E-2</v>
      </c>
      <c r="O59">
        <f t="shared" si="42"/>
        <v>0.15107384857505238</v>
      </c>
      <c r="P59">
        <f t="shared" si="42"/>
        <v>1.6731240741968958</v>
      </c>
      <c r="Q59">
        <f t="shared" si="42"/>
        <v>8.2297161718125501E-3</v>
      </c>
      <c r="R59">
        <f t="shared" si="42"/>
        <v>6.1431750833063345</v>
      </c>
      <c r="S59">
        <f t="shared" si="42"/>
        <v>9.1817378298393419E-4</v>
      </c>
      <c r="T59">
        <f t="shared" si="42"/>
        <v>3.4425881311465272</v>
      </c>
      <c r="U59">
        <f t="shared" si="42"/>
        <v>3.9326282264790966</v>
      </c>
      <c r="V59">
        <f t="shared" si="42"/>
        <v>0.18802430747479215</v>
      </c>
      <c r="W59">
        <f t="shared" si="42"/>
        <v>5.5468292557789631</v>
      </c>
      <c r="X59">
        <f t="shared" si="42"/>
        <v>4.9220350386484908</v>
      </c>
      <c r="Y59">
        <f t="shared" si="42"/>
        <v>0.33981355364939292</v>
      </c>
      <c r="Z59">
        <f t="shared" si="42"/>
        <v>0.28716574952152063</v>
      </c>
      <c r="AA59">
        <f t="shared" si="42"/>
        <v>0.2883011926867648</v>
      </c>
    </row>
    <row r="60" spans="1:27" x14ac:dyDescent="0.25">
      <c r="A60" t="s">
        <v>5</v>
      </c>
      <c r="B60">
        <f t="shared" ref="B60:AA60" si="43">(B7-$AJ7)^2</f>
        <v>0.21660680286050629</v>
      </c>
      <c r="C60">
        <f t="shared" si="43"/>
        <v>1.904155534245499</v>
      </c>
      <c r="D60">
        <f t="shared" si="43"/>
        <v>4.620245167808319</v>
      </c>
      <c r="E60">
        <f t="shared" si="43"/>
        <v>1.5235462047635633</v>
      </c>
      <c r="F60">
        <f t="shared" si="43"/>
        <v>6.1077057664419898E-2</v>
      </c>
      <c r="G60">
        <f t="shared" si="43"/>
        <v>8.5107603221246837E-3</v>
      </c>
      <c r="H60">
        <f t="shared" si="43"/>
        <v>5.3027927506205448E-2</v>
      </c>
      <c r="I60">
        <f t="shared" si="43"/>
        <v>0.64097498588497603</v>
      </c>
      <c r="J60">
        <f t="shared" si="43"/>
        <v>3.7325746282291958</v>
      </c>
      <c r="K60">
        <f t="shared" si="43"/>
        <v>8.0766555969161852E-3</v>
      </c>
      <c r="L60">
        <f t="shared" si="43"/>
        <v>0.33839981117591844</v>
      </c>
      <c r="M60">
        <f t="shared" si="43"/>
        <v>5.7185494995663451</v>
      </c>
      <c r="N60">
        <f t="shared" si="43"/>
        <v>13.846045793238369</v>
      </c>
      <c r="O60">
        <f t="shared" si="43"/>
        <v>1.0841425808280429</v>
      </c>
      <c r="P60">
        <f t="shared" si="43"/>
        <v>0.38364604979373046</v>
      </c>
      <c r="Q60">
        <f t="shared" si="43"/>
        <v>2.1422120735572823</v>
      </c>
      <c r="R60">
        <f t="shared" si="43"/>
        <v>6.6811678431692972E-2</v>
      </c>
      <c r="S60">
        <f t="shared" si="43"/>
        <v>0.33289683277357107</v>
      </c>
      <c r="T60">
        <f t="shared" si="43"/>
        <v>6.1919650166429383</v>
      </c>
      <c r="U60">
        <f t="shared" si="43"/>
        <v>0.7217704165194343</v>
      </c>
      <c r="V60">
        <f t="shared" si="43"/>
        <v>1.8886802716477696E-3</v>
      </c>
      <c r="W60">
        <f t="shared" si="43"/>
        <v>0.88286553444160198</v>
      </c>
      <c r="X60">
        <f t="shared" si="43"/>
        <v>1.0832930076873764</v>
      </c>
      <c r="Y60">
        <f t="shared" si="43"/>
        <v>1.1020584657260191</v>
      </c>
      <c r="Z60">
        <f t="shared" si="43"/>
        <v>0.73062998681538549</v>
      </c>
      <c r="AA60">
        <f t="shared" si="43"/>
        <v>7.215458138150165</v>
      </c>
    </row>
    <row r="61" spans="1:27" x14ac:dyDescent="0.25">
      <c r="A61" t="s">
        <v>6</v>
      </c>
      <c r="B61">
        <f t="shared" ref="B61:AA61" si="44">(B8-$AJ8)^2</f>
        <v>0.11611904323067543</v>
      </c>
      <c r="C61">
        <f t="shared" si="44"/>
        <v>3.0890445397457373</v>
      </c>
      <c r="D61">
        <f t="shared" si="44"/>
        <v>0.50228144779973638</v>
      </c>
      <c r="E61">
        <f t="shared" si="44"/>
        <v>4.9655296512738936</v>
      </c>
      <c r="F61">
        <f t="shared" si="44"/>
        <v>7.0818064769786444</v>
      </c>
      <c r="G61">
        <f t="shared" si="44"/>
        <v>1.2228866707497845</v>
      </c>
      <c r="H61">
        <f t="shared" si="44"/>
        <v>6.1236455768858447</v>
      </c>
      <c r="I61">
        <f t="shared" si="44"/>
        <v>1.2281303056410433</v>
      </c>
      <c r="J61">
        <f t="shared" si="44"/>
        <v>1.2014881695684444E-2</v>
      </c>
      <c r="K61">
        <f t="shared" si="44"/>
        <v>6.8830688625867271</v>
      </c>
      <c r="L61">
        <f t="shared" si="44"/>
        <v>3.704422089057414</v>
      </c>
      <c r="M61">
        <f t="shared" si="44"/>
        <v>3.7460555755767797</v>
      </c>
      <c r="N61">
        <f t="shared" si="44"/>
        <v>8.0462516469822969</v>
      </c>
      <c r="O61">
        <f t="shared" si="44"/>
        <v>1.7237361250826018</v>
      </c>
      <c r="P61">
        <f t="shared" si="44"/>
        <v>1.0444598138113843</v>
      </c>
      <c r="Q61">
        <f t="shared" si="44"/>
        <v>0.20608132879591584</v>
      </c>
      <c r="R61">
        <f t="shared" si="44"/>
        <v>9.8024921293187646</v>
      </c>
      <c r="S61">
        <f t="shared" si="44"/>
        <v>3.0174228011222</v>
      </c>
      <c r="T61">
        <f t="shared" si="44"/>
        <v>2.2755513173182029</v>
      </c>
      <c r="U61">
        <f t="shared" si="44"/>
        <v>0.55566302715184102</v>
      </c>
      <c r="V61">
        <f t="shared" si="44"/>
        <v>0.59545986636967485</v>
      </c>
      <c r="W61">
        <f t="shared" si="44"/>
        <v>2.1769935782882319</v>
      </c>
      <c r="X61">
        <f t="shared" si="44"/>
        <v>48.0310710207713</v>
      </c>
      <c r="Y61">
        <f t="shared" si="44"/>
        <v>4.3776456626558042</v>
      </c>
      <c r="Z61">
        <f t="shared" si="44"/>
        <v>4.638620238900077</v>
      </c>
      <c r="AA61">
        <f t="shared" si="44"/>
        <v>7.0609689869051001E-3</v>
      </c>
    </row>
  </sheetData>
  <mergeCells count="9">
    <mergeCell ref="A39:V39"/>
    <mergeCell ref="A45:V45"/>
    <mergeCell ref="A51:V51"/>
    <mergeCell ref="A57:V57"/>
    <mergeCell ref="A27:V27"/>
    <mergeCell ref="B18:C18"/>
    <mergeCell ref="A2:R2"/>
    <mergeCell ref="A17:V17"/>
    <mergeCell ref="A33:V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E055-159D-4D79-89A1-512FDEE10FEA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51.15</v>
      </c>
      <c r="C3">
        <v>49.78</v>
      </c>
      <c r="D3">
        <v>50.35</v>
      </c>
      <c r="E3">
        <v>51.25</v>
      </c>
      <c r="F3">
        <v>52.12</v>
      </c>
      <c r="G3">
        <v>52.86</v>
      </c>
      <c r="I3">
        <v>49.34</v>
      </c>
      <c r="J3">
        <v>50.12</v>
      </c>
      <c r="K3">
        <v>51.2</v>
      </c>
      <c r="L3">
        <v>52.28</v>
      </c>
      <c r="M3">
        <v>53.1</v>
      </c>
    </row>
    <row r="4" spans="1:13" x14ac:dyDescent="0.25">
      <c r="A4" t="s">
        <v>4</v>
      </c>
      <c r="B4">
        <v>25.55</v>
      </c>
      <c r="C4">
        <v>21.53</v>
      </c>
      <c r="D4">
        <v>22.17</v>
      </c>
      <c r="E4">
        <v>23.04</v>
      </c>
      <c r="F4">
        <v>23.89</v>
      </c>
      <c r="G4">
        <v>24.59</v>
      </c>
      <c r="I4">
        <v>20.82</v>
      </c>
      <c r="J4">
        <v>21.72</v>
      </c>
      <c r="K4">
        <v>22.75</v>
      </c>
      <c r="L4">
        <v>23.81</v>
      </c>
      <c r="M4">
        <v>24.63</v>
      </c>
    </row>
    <row r="5" spans="1:13" x14ac:dyDescent="0.25">
      <c r="A5" t="s">
        <v>5</v>
      </c>
      <c r="B5">
        <v>10.28</v>
      </c>
      <c r="C5">
        <v>10.63</v>
      </c>
      <c r="D5">
        <v>11.22</v>
      </c>
      <c r="E5">
        <v>12.14</v>
      </c>
      <c r="F5">
        <v>12.95</v>
      </c>
      <c r="G5">
        <v>13.66</v>
      </c>
      <c r="I5">
        <v>10.14</v>
      </c>
      <c r="J5">
        <v>10.92</v>
      </c>
      <c r="K5">
        <v>11.96</v>
      </c>
      <c r="L5">
        <v>13.04</v>
      </c>
      <c r="M5">
        <v>13.83</v>
      </c>
    </row>
    <row r="6" spans="1:13" x14ac:dyDescent="0.25">
      <c r="A6" t="s">
        <v>6</v>
      </c>
      <c r="B6">
        <f>100-SUM(B3:B5)</f>
        <v>13.019999999999996</v>
      </c>
      <c r="C6">
        <v>11.8</v>
      </c>
      <c r="D6">
        <v>12.6</v>
      </c>
      <c r="E6">
        <v>13.52</v>
      </c>
      <c r="F6">
        <v>14.42</v>
      </c>
      <c r="G6">
        <v>15.08</v>
      </c>
      <c r="I6">
        <v>12.24</v>
      </c>
      <c r="J6">
        <v>13.05</v>
      </c>
      <c r="K6">
        <v>14.09</v>
      </c>
      <c r="L6">
        <v>15.13</v>
      </c>
      <c r="M6">
        <v>16.03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51.15020284772109</v>
      </c>
      <c r="C10" s="2">
        <f t="shared" ref="C10:M13" si="0">LN((C3/100)/(1-C3/100))*25+50</f>
        <v>49.779998580250179</v>
      </c>
      <c r="D10" s="2">
        <f t="shared" si="0"/>
        <v>50.350005716834744</v>
      </c>
      <c r="E10" s="2">
        <f t="shared" si="0"/>
        <v>51.250260514366531</v>
      </c>
      <c r="F10" s="2">
        <f t="shared" si="0"/>
        <v>52.1212717891718</v>
      </c>
      <c r="G10" s="2">
        <f t="shared" si="0"/>
        <v>52.863125291703952</v>
      </c>
      <c r="H10" s="2"/>
      <c r="I10" s="2">
        <f t="shared" si="0"/>
        <v>49.339961663192042</v>
      </c>
      <c r="J10" s="2">
        <f t="shared" si="0"/>
        <v>50.120000230400791</v>
      </c>
      <c r="K10" s="2">
        <f t="shared" si="0"/>
        <v>51.20023047965902</v>
      </c>
      <c r="L10" s="2">
        <f t="shared" si="0"/>
        <v>52.281582288157651</v>
      </c>
      <c r="M10" s="2">
        <f t="shared" si="0"/>
        <v>53.103981319891489</v>
      </c>
    </row>
    <row r="11" spans="1:13" x14ac:dyDescent="0.25">
      <c r="A11" t="s">
        <v>4</v>
      </c>
      <c r="B11" s="2">
        <f t="shared" ref="B11:G13" si="1">LN((B4/100)/(1-B4/100))*25+50</f>
        <v>23.262738937992388</v>
      </c>
      <c r="C11" s="2">
        <f t="shared" si="1"/>
        <v>17.668273130922245</v>
      </c>
      <c r="D11" s="2">
        <f t="shared" si="1"/>
        <v>18.605326566423088</v>
      </c>
      <c r="E11" s="2">
        <f t="shared" si="1"/>
        <v>19.848650736755985</v>
      </c>
      <c r="F11" s="2">
        <f t="shared" si="1"/>
        <v>21.03200747646045</v>
      </c>
      <c r="G11" s="2">
        <f t="shared" si="1"/>
        <v>21.984999100338641</v>
      </c>
      <c r="H11" s="2"/>
      <c r="I11" s="2">
        <f t="shared" si="0"/>
        <v>16.604758037720948</v>
      </c>
      <c r="J11" s="2">
        <f t="shared" si="0"/>
        <v>17.948533813446474</v>
      </c>
      <c r="K11" s="2">
        <f t="shared" si="0"/>
        <v>19.437955740477612</v>
      </c>
      <c r="L11" s="2">
        <f t="shared" si="0"/>
        <v>20.921886000346323</v>
      </c>
      <c r="M11" s="2">
        <f t="shared" si="0"/>
        <v>22.038897356926697</v>
      </c>
    </row>
    <row r="12" spans="1:13" x14ac:dyDescent="0.25">
      <c r="A12" t="s">
        <v>5</v>
      </c>
      <c r="B12" s="2">
        <f t="shared" si="1"/>
        <v>-4.1623362406247182</v>
      </c>
      <c r="C12" s="2">
        <f t="shared" si="1"/>
        <v>-3.2276215759860918</v>
      </c>
      <c r="D12" s="2">
        <f t="shared" si="1"/>
        <v>-1.7115874827834716</v>
      </c>
      <c r="E12" s="2">
        <f t="shared" si="1"/>
        <v>0.51902867709296174</v>
      </c>
      <c r="F12" s="2">
        <f t="shared" si="1"/>
        <v>2.3653280482837147</v>
      </c>
      <c r="G12" s="2">
        <f t="shared" si="1"/>
        <v>3.9044716003828199</v>
      </c>
      <c r="H12" s="2"/>
      <c r="I12" s="2">
        <f t="shared" si="0"/>
        <v>-4.5441226369744143</v>
      </c>
      <c r="J12" s="2">
        <f t="shared" si="0"/>
        <v>-2.4734718018101987</v>
      </c>
      <c r="K12" s="2">
        <f t="shared" si="0"/>
        <v>9.4412296605625556E-2</v>
      </c>
      <c r="L12" s="2">
        <f t="shared" si="0"/>
        <v>2.5643328421388176</v>
      </c>
      <c r="M12" s="2">
        <f t="shared" si="0"/>
        <v>4.2629514106247868</v>
      </c>
    </row>
    <row r="13" spans="1:13" x14ac:dyDescent="0.25">
      <c r="A13" t="s">
        <v>6</v>
      </c>
      <c r="B13" s="2">
        <f t="shared" si="1"/>
        <v>2.5202107402732565</v>
      </c>
      <c r="C13" s="2">
        <f t="shared" si="1"/>
        <v>-0.28768578852815807</v>
      </c>
      <c r="D13" s="2">
        <f t="shared" si="1"/>
        <v>1.5800382823985686</v>
      </c>
      <c r="E13" s="2">
        <f t="shared" si="1"/>
        <v>3.6064224320966289</v>
      </c>
      <c r="F13" s="2">
        <f t="shared" si="1"/>
        <v>5.4791130217033057</v>
      </c>
      <c r="G13" s="2">
        <f t="shared" si="1"/>
        <v>6.7914931436188652</v>
      </c>
      <c r="H13" s="2"/>
      <c r="I13" s="2">
        <f t="shared" si="0"/>
        <v>0.75258652793013425</v>
      </c>
      <c r="J13" s="2">
        <f t="shared" si="0"/>
        <v>2.5863723242102594</v>
      </c>
      <c r="K13" s="2">
        <f t="shared" si="0"/>
        <v>4.8041272315155936</v>
      </c>
      <c r="L13" s="2">
        <f t="shared" si="0"/>
        <v>6.8889713454669774</v>
      </c>
      <c r="M13" s="2">
        <f t="shared" si="0"/>
        <v>8.6000593606497446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0.10005766664544069</v>
      </c>
      <c r="K17">
        <f>E10-$B10</f>
        <v>0.10005766664544069</v>
      </c>
    </row>
    <row r="18" spans="1:11" x14ac:dyDescent="0.25">
      <c r="A18" t="s">
        <v>4</v>
      </c>
      <c r="E18">
        <f>E11-$B11</f>
        <v>-3.4140882012364031</v>
      </c>
      <c r="K18">
        <f>E11-$B11</f>
        <v>-3.4140882012364031</v>
      </c>
    </row>
    <row r="19" spans="1:11" x14ac:dyDescent="0.25">
      <c r="A19" t="s">
        <v>5</v>
      </c>
      <c r="E19">
        <f>E12-$B12</f>
        <v>4.6813649177176799</v>
      </c>
      <c r="K19">
        <f>E12-$B12</f>
        <v>4.6813649177176799</v>
      </c>
    </row>
    <row r="20" spans="1:11" x14ac:dyDescent="0.25">
      <c r="A20" t="s">
        <v>6</v>
      </c>
      <c r="E20">
        <f>E13-$B13</f>
        <v>1.0862116918233724</v>
      </c>
      <c r="K20">
        <f>E13-$B13</f>
        <v>1.0862116918233724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-0.14243623365410271</v>
      </c>
      <c r="F24" s="6"/>
      <c r="G24" s="6"/>
      <c r="H24" s="6"/>
      <c r="I24" s="6"/>
      <c r="J24" s="6"/>
      <c r="K24" s="6">
        <f>IF($B10&gt;K10,($B10-K10)/(L10-K10)*1.28155,-($B10-K10)/(J10-K10)*1.28155)</f>
        <v>-5.9351153843431668E-2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3.697384387557737</v>
      </c>
      <c r="F25" s="6"/>
      <c r="G25" s="6"/>
      <c r="H25" s="6"/>
      <c r="I25" s="6"/>
      <c r="J25" s="6"/>
      <c r="K25" s="6">
        <f>IF($B11&gt;K11,($B11-K11)/(L11-K11)*1.28155,-($B11-K11)/(J11-K11)*1.28155)</f>
        <v>3.3031544940722015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-2.6895721990256871</v>
      </c>
      <c r="F26" s="6"/>
      <c r="G26" s="6"/>
      <c r="H26" s="6"/>
      <c r="I26" s="6"/>
      <c r="J26" s="6"/>
      <c r="K26" s="6">
        <f>IF($B12&gt;K12,($B12-K12)/(L12-K12)*1.28155,-($B12-K12)/(J12-K12)*1.28155)</f>
        <v>-2.1244089993208743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-0.68695493589587242</v>
      </c>
      <c r="F27" s="6"/>
      <c r="G27" s="6"/>
      <c r="H27" s="6"/>
      <c r="I27" s="6"/>
      <c r="J27" s="6"/>
      <c r="K27" s="6">
        <f>IF($B13&gt;K13,($B13-K13)/(L13-K13)*1.28155,-($B13-K13)/(J13-K13)*1.28155)</f>
        <v>-1.319782077681428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30DA-45AB-4907-8D6E-4610F7D367C7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38.979999999999997</v>
      </c>
      <c r="C3">
        <v>33.840000000000003</v>
      </c>
      <c r="D3">
        <v>34.71</v>
      </c>
      <c r="E3">
        <v>35.72</v>
      </c>
      <c r="F3">
        <v>36.74</v>
      </c>
      <c r="G3">
        <v>37.69</v>
      </c>
      <c r="I3">
        <v>33.31</v>
      </c>
      <c r="J3">
        <v>34.32</v>
      </c>
      <c r="K3">
        <v>35.57</v>
      </c>
      <c r="L3">
        <v>36.89</v>
      </c>
      <c r="M3">
        <v>37.97</v>
      </c>
    </row>
    <row r="4" spans="1:13" x14ac:dyDescent="0.25">
      <c r="A4" t="s">
        <v>4</v>
      </c>
      <c r="B4">
        <v>36.99</v>
      </c>
      <c r="C4">
        <v>40.729999999999997</v>
      </c>
      <c r="D4">
        <v>41.51</v>
      </c>
      <c r="E4">
        <v>42.56</v>
      </c>
      <c r="F4">
        <v>43.64</v>
      </c>
      <c r="G4">
        <v>44.4</v>
      </c>
      <c r="I4">
        <v>39.69</v>
      </c>
      <c r="J4">
        <v>40.619999999999997</v>
      </c>
      <c r="K4">
        <v>41.91</v>
      </c>
      <c r="L4">
        <v>43.26</v>
      </c>
      <c r="M4">
        <v>44.3</v>
      </c>
    </row>
    <row r="5" spans="1:13" x14ac:dyDescent="0.25">
      <c r="A5" t="s">
        <v>5</v>
      </c>
      <c r="B5">
        <v>8.9499999999999993</v>
      </c>
      <c r="C5">
        <v>4.25</v>
      </c>
      <c r="D5">
        <v>5.77</v>
      </c>
      <c r="E5">
        <v>7.66</v>
      </c>
      <c r="F5">
        <v>9.52</v>
      </c>
      <c r="G5">
        <v>10.95</v>
      </c>
      <c r="I5">
        <v>5.31</v>
      </c>
      <c r="J5">
        <v>7.1</v>
      </c>
      <c r="K5">
        <v>9.1300000000000008</v>
      </c>
      <c r="L5">
        <v>10.97</v>
      </c>
      <c r="M5">
        <v>12.88</v>
      </c>
    </row>
    <row r="6" spans="1:13" x14ac:dyDescent="0.25">
      <c r="A6" t="s">
        <v>6</v>
      </c>
      <c r="B6">
        <f>100-SUM(B3:B5)</f>
        <v>15.079999999999998</v>
      </c>
      <c r="C6">
        <v>11.4</v>
      </c>
      <c r="D6">
        <v>12.87</v>
      </c>
      <c r="E6">
        <v>14.79</v>
      </c>
      <c r="F6">
        <v>16.760000000000002</v>
      </c>
      <c r="G6">
        <v>18.2</v>
      </c>
      <c r="I6">
        <v>9.2799999999999994</v>
      </c>
      <c r="J6">
        <v>11.06</v>
      </c>
      <c r="K6">
        <v>13.15</v>
      </c>
      <c r="L6">
        <v>15.23</v>
      </c>
      <c r="M6">
        <v>16.97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38.796175369772271</v>
      </c>
      <c r="C10" s="2">
        <f t="shared" ref="C10:M13" si="0">LN((C3/100)/(1-C3/100))*25+50</f>
        <v>33.239187100564671</v>
      </c>
      <c r="D10" s="2">
        <f t="shared" si="0"/>
        <v>34.204723616878823</v>
      </c>
      <c r="E10" s="2">
        <f t="shared" si="0"/>
        <v>35.311555378474658</v>
      </c>
      <c r="F10" s="2">
        <f t="shared" si="0"/>
        <v>36.415321547736916</v>
      </c>
      <c r="G10" s="2">
        <f t="shared" si="0"/>
        <v>37.431822018072836</v>
      </c>
      <c r="H10" s="2"/>
      <c r="I10" s="2">
        <f t="shared" si="0"/>
        <v>32.645065889034335</v>
      </c>
      <c r="J10" s="2">
        <f t="shared" si="0"/>
        <v>33.773345236889718</v>
      </c>
      <c r="K10" s="2">
        <f t="shared" si="0"/>
        <v>35.14808057024532</v>
      </c>
      <c r="L10" s="2">
        <f t="shared" si="0"/>
        <v>36.576531900310904</v>
      </c>
      <c r="M10" s="2">
        <f t="shared" si="0"/>
        <v>37.729455881467118</v>
      </c>
    </row>
    <row r="11" spans="1:13" x14ac:dyDescent="0.25">
      <c r="A11" t="s">
        <v>4</v>
      </c>
      <c r="B11" s="2">
        <f t="shared" ref="B11:G13" si="1">LN((B4/100)/(1-B4/100))*25+50</f>
        <v>36.683854047259963</v>
      </c>
      <c r="C11" s="2">
        <f t="shared" si="1"/>
        <v>40.62154114651436</v>
      </c>
      <c r="D11" s="2">
        <f t="shared" si="1"/>
        <v>41.426964065250324</v>
      </c>
      <c r="E11" s="2">
        <f t="shared" si="1"/>
        <v>42.504348007335508</v>
      </c>
      <c r="F11" s="2">
        <f t="shared" si="1"/>
        <v>43.605361848359763</v>
      </c>
      <c r="G11" s="2">
        <f t="shared" si="1"/>
        <v>44.376406704541054</v>
      </c>
      <c r="H11" s="2"/>
      <c r="I11" s="2">
        <f t="shared" si="0"/>
        <v>39.540033483301961</v>
      </c>
      <c r="J11" s="2">
        <f t="shared" si="0"/>
        <v>40.507577170415615</v>
      </c>
      <c r="K11" s="2">
        <f t="shared" si="0"/>
        <v>41.838273248313477</v>
      </c>
      <c r="L11" s="2">
        <f t="shared" si="0"/>
        <v>43.218724778605178</v>
      </c>
      <c r="M11" s="2">
        <f t="shared" si="0"/>
        <v>44.275113252946284</v>
      </c>
    </row>
    <row r="12" spans="1:13" x14ac:dyDescent="0.25">
      <c r="A12" t="s">
        <v>5</v>
      </c>
      <c r="B12" s="2">
        <f t="shared" si="1"/>
        <v>-7.9938818471713233</v>
      </c>
      <c r="C12" s="2">
        <f t="shared" si="1"/>
        <v>-27.870541128110744</v>
      </c>
      <c r="D12" s="2">
        <f t="shared" si="1"/>
        <v>-19.826663042466421</v>
      </c>
      <c r="E12" s="2">
        <f t="shared" si="1"/>
        <v>-12.236635833158573</v>
      </c>
      <c r="F12" s="2">
        <f t="shared" si="1"/>
        <v>-6.2933495751147817</v>
      </c>
      <c r="G12" s="2">
        <f t="shared" si="1"/>
        <v>-2.396463836829021</v>
      </c>
      <c r="H12" s="2"/>
      <c r="I12" s="2">
        <f t="shared" si="0"/>
        <v>-22.025414068539035</v>
      </c>
      <c r="J12" s="2">
        <f t="shared" si="0"/>
        <v>-14.285721544313077</v>
      </c>
      <c r="K12" s="2">
        <f t="shared" si="0"/>
        <v>-7.4466054775094577</v>
      </c>
      <c r="L12" s="2">
        <f t="shared" si="0"/>
        <v>-2.3452279324610217</v>
      </c>
      <c r="M12" s="2">
        <f t="shared" si="0"/>
        <v>2.2097310512875694</v>
      </c>
    </row>
    <row r="13" spans="1:13" x14ac:dyDescent="0.25">
      <c r="A13" t="s">
        <v>6</v>
      </c>
      <c r="B13" s="2">
        <f t="shared" si="1"/>
        <v>6.7914931436188652</v>
      </c>
      <c r="C13" s="2">
        <f t="shared" si="1"/>
        <v>-1.262962555264636</v>
      </c>
      <c r="D13" s="2">
        <f t="shared" si="1"/>
        <v>2.1874441341209945</v>
      </c>
      <c r="E13" s="2">
        <f t="shared" si="1"/>
        <v>6.2208119720710968</v>
      </c>
      <c r="F13" s="2">
        <f t="shared" si="1"/>
        <v>9.9316773382125874</v>
      </c>
      <c r="G13" s="2">
        <f t="shared" si="1"/>
        <v>12.428608761851208</v>
      </c>
      <c r="H13" s="2"/>
      <c r="I13" s="2">
        <f t="shared" si="0"/>
        <v>-6.9979073295333123</v>
      </c>
      <c r="J13" s="2">
        <f t="shared" si="0"/>
        <v>-2.1156747247090379</v>
      </c>
      <c r="K13" s="2">
        <f t="shared" si="0"/>
        <v>2.8059816484164912</v>
      </c>
      <c r="L13" s="2">
        <f t="shared" si="0"/>
        <v>7.0831365071689021</v>
      </c>
      <c r="M13" s="2">
        <f t="shared" si="0"/>
        <v>10.306127274304885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-3.4846199912976132</v>
      </c>
      <c r="K17">
        <f>E10-$B10</f>
        <v>-3.4846199912976132</v>
      </c>
    </row>
    <row r="18" spans="1:11" x14ac:dyDescent="0.25">
      <c r="A18" t="s">
        <v>4</v>
      </c>
      <c r="E18">
        <f>E11-$B11</f>
        <v>5.8204939600755452</v>
      </c>
      <c r="K18">
        <f>E11-$B11</f>
        <v>5.8204939600755452</v>
      </c>
    </row>
    <row r="19" spans="1:11" x14ac:dyDescent="0.25">
      <c r="A19" t="s">
        <v>5</v>
      </c>
      <c r="E19">
        <f>E12-$B12</f>
        <v>-4.2427539859872496</v>
      </c>
      <c r="K19">
        <f>E12-$B12</f>
        <v>-4.2427539859872496</v>
      </c>
    </row>
    <row r="20" spans="1:11" x14ac:dyDescent="0.25">
      <c r="A20" t="s">
        <v>6</v>
      </c>
      <c r="E20">
        <f>E13-$B13</f>
        <v>-0.57068117154776843</v>
      </c>
      <c r="K20">
        <f>E13-$B13</f>
        <v>-0.57068117154776843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4.0458884084409643</v>
      </c>
      <c r="F24" s="6"/>
      <c r="G24" s="6"/>
      <c r="H24" s="6"/>
      <c r="I24" s="6"/>
      <c r="J24" s="6"/>
      <c r="K24" s="6">
        <f>IF($B10&gt;K10,($B10-K10)/(L10-K10)*1.28155,-($B10-K10)/(J10-K10)*1.28155)</f>
        <v>3.2729262747223675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-6.9234872946946542</v>
      </c>
      <c r="F25" s="6"/>
      <c r="G25" s="6"/>
      <c r="H25" s="6"/>
      <c r="I25" s="6"/>
      <c r="J25" s="6"/>
      <c r="K25" s="6">
        <f>IF($B11&gt;K11,($B11-K11)/(L11-K11)*1.28155,-($B11-K11)/(J11-K11)*1.28155)</f>
        <v>-4.9640530522531146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0.91486445960481555</v>
      </c>
      <c r="F26" s="6"/>
      <c r="G26" s="6"/>
      <c r="H26" s="6"/>
      <c r="I26" s="6"/>
      <c r="J26" s="6"/>
      <c r="K26" s="6">
        <f>IF($B12&gt;K12,($B12-K12)/(L12-K12)*1.28155,-($B12-K12)/(J12-K12)*1.28155)</f>
        <v>-0.10255156144293334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0.19708514948293515</v>
      </c>
      <c r="F27" s="6"/>
      <c r="G27" s="6"/>
      <c r="H27" s="6"/>
      <c r="I27" s="6"/>
      <c r="J27" s="6"/>
      <c r="K27" s="6">
        <f>IF($B13&gt;K13,($B13-K13)/(L13-K13)*1.28155,-($B13-K13)/(J13-K13)*1.28155)</f>
        <v>1.194165847473297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F6B-E5DA-45F6-B908-3DE14E591A47}">
  <dimension ref="A1:M27"/>
  <sheetViews>
    <sheetView workbookViewId="0">
      <selection activeCell="J30" sqref="J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35.19</v>
      </c>
      <c r="C3">
        <v>35.770000000000003</v>
      </c>
      <c r="D3">
        <v>36.5</v>
      </c>
      <c r="E3">
        <v>37.42</v>
      </c>
      <c r="F3">
        <v>38.35</v>
      </c>
      <c r="G3">
        <v>39.07</v>
      </c>
      <c r="I3">
        <v>35.869999999999997</v>
      </c>
      <c r="J3">
        <v>36.729999999999997</v>
      </c>
      <c r="K3">
        <v>38.049999999999997</v>
      </c>
      <c r="L3">
        <v>39.11</v>
      </c>
      <c r="M3">
        <v>40.090000000000003</v>
      </c>
    </row>
    <row r="4" spans="1:13" x14ac:dyDescent="0.25">
      <c r="A4" t="s">
        <v>4</v>
      </c>
      <c r="B4">
        <v>42.68</v>
      </c>
      <c r="C4">
        <v>38.68</v>
      </c>
      <c r="D4">
        <v>39.53</v>
      </c>
      <c r="E4">
        <v>40.43</v>
      </c>
      <c r="F4">
        <v>41.38</v>
      </c>
      <c r="G4">
        <v>42.14</v>
      </c>
      <c r="I4">
        <v>37.76</v>
      </c>
      <c r="J4">
        <v>38.65</v>
      </c>
      <c r="K4">
        <v>39.9</v>
      </c>
      <c r="L4">
        <v>41.07</v>
      </c>
      <c r="M4">
        <v>42</v>
      </c>
    </row>
    <row r="5" spans="1:13" x14ac:dyDescent="0.25">
      <c r="A5" t="s">
        <v>5</v>
      </c>
      <c r="B5">
        <v>10.71</v>
      </c>
      <c r="C5">
        <v>9.7799999999999994</v>
      </c>
      <c r="D5">
        <v>10.71</v>
      </c>
      <c r="E5">
        <v>11.62</v>
      </c>
      <c r="F5">
        <v>12.48</v>
      </c>
      <c r="G5">
        <v>13.33</v>
      </c>
      <c r="I5">
        <v>9.1999999999999993</v>
      </c>
      <c r="J5">
        <v>10.26</v>
      </c>
      <c r="K5">
        <v>11.43</v>
      </c>
      <c r="L5">
        <v>12.61</v>
      </c>
      <c r="M5">
        <v>13.49</v>
      </c>
    </row>
    <row r="6" spans="1:13" x14ac:dyDescent="0.25">
      <c r="A6" t="s">
        <v>6</v>
      </c>
      <c r="B6">
        <f>100-SUM(B3:B5)</f>
        <v>11.419999999999987</v>
      </c>
      <c r="C6">
        <v>9.0299999999999994</v>
      </c>
      <c r="D6">
        <v>9.75</v>
      </c>
      <c r="E6">
        <v>10.68</v>
      </c>
      <c r="F6">
        <v>11.55</v>
      </c>
      <c r="G6">
        <v>12.38</v>
      </c>
      <c r="I6">
        <v>8.83</v>
      </c>
      <c r="J6">
        <v>9.77</v>
      </c>
      <c r="K6">
        <v>10.98</v>
      </c>
      <c r="L6">
        <v>12.15</v>
      </c>
      <c r="M6">
        <v>13.29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34.732550972346729</v>
      </c>
      <c r="C10" s="2">
        <f t="shared" ref="C10:M13" si="0">LN((C3/100)/(1-C3/100))*25+50</f>
        <v>35.365979050030631</v>
      </c>
      <c r="D10" s="2">
        <f t="shared" si="0"/>
        <v>36.156808867244997</v>
      </c>
      <c r="E10" s="2">
        <f t="shared" si="0"/>
        <v>37.143989565130191</v>
      </c>
      <c r="F10" s="2">
        <f t="shared" si="0"/>
        <v>38.132032455072796</v>
      </c>
      <c r="G10" s="2">
        <f t="shared" si="0"/>
        <v>38.890731120164403</v>
      </c>
      <c r="H10" s="2"/>
      <c r="I10" s="2">
        <f t="shared" si="0"/>
        <v>35.474725459585493</v>
      </c>
      <c r="J10" s="2">
        <f t="shared" si="0"/>
        <v>36.404564416819568</v>
      </c>
      <c r="K10" s="2">
        <f t="shared" si="0"/>
        <v>37.814336905813576</v>
      </c>
      <c r="L10" s="2">
        <f t="shared" si="0"/>
        <v>38.932730778673502</v>
      </c>
      <c r="M10" s="2">
        <f t="shared" si="0"/>
        <v>39.957087263964553</v>
      </c>
    </row>
    <row r="11" spans="1:13" x14ac:dyDescent="0.25">
      <c r="A11" t="s">
        <v>4</v>
      </c>
      <c r="B11" s="2">
        <f t="shared" ref="B11:G13" si="1">LN((B4/100)/(1-B4/100))*25+50</f>
        <v>42.627020586839542</v>
      </c>
      <c r="C11" s="2">
        <f t="shared" si="1"/>
        <v>38.480415414537006</v>
      </c>
      <c r="D11" s="2">
        <f t="shared" si="1"/>
        <v>39.372812575586813</v>
      </c>
      <c r="E11" s="2">
        <f t="shared" si="1"/>
        <v>40.310499800302082</v>
      </c>
      <c r="F11" s="2">
        <f t="shared" si="1"/>
        <v>41.293043425866266</v>
      </c>
      <c r="G11" s="2">
        <f t="shared" si="1"/>
        <v>42.074277720701346</v>
      </c>
      <c r="H11" s="2"/>
      <c r="I11" s="2">
        <f t="shared" si="0"/>
        <v>37.506311535179094</v>
      </c>
      <c r="J11" s="2">
        <f t="shared" si="0"/>
        <v>38.448790096912767</v>
      </c>
      <c r="K11" s="2">
        <f t="shared" si="0"/>
        <v>39.759162058866394</v>
      </c>
      <c r="L11" s="2">
        <f t="shared" si="0"/>
        <v>40.973190727966134</v>
      </c>
      <c r="M11" s="2">
        <f t="shared" si="0"/>
        <v>41.930665193423721</v>
      </c>
    </row>
    <row r="12" spans="1:13" x14ac:dyDescent="0.25">
      <c r="A12" t="s">
        <v>5</v>
      </c>
      <c r="B12" s="2">
        <f t="shared" si="1"/>
        <v>-3.0177903767366843</v>
      </c>
      <c r="C12" s="2">
        <f t="shared" si="1"/>
        <v>-5.5477911983381034</v>
      </c>
      <c r="D12" s="2">
        <f t="shared" si="1"/>
        <v>-3.0177903767366843</v>
      </c>
      <c r="E12" s="2">
        <f t="shared" si="1"/>
        <v>-0.722948706970719</v>
      </c>
      <c r="F12" s="2">
        <f t="shared" si="1"/>
        <v>1.306500606690264</v>
      </c>
      <c r="G12" s="2">
        <f t="shared" si="1"/>
        <v>3.1977332761090906</v>
      </c>
      <c r="H12" s="2"/>
      <c r="I12" s="2">
        <f t="shared" si="0"/>
        <v>-7.2363950388063216</v>
      </c>
      <c r="J12" s="2">
        <f t="shared" si="0"/>
        <v>-4.2165940201303513</v>
      </c>
      <c r="K12" s="2">
        <f t="shared" si="0"/>
        <v>-1.1887930503693056</v>
      </c>
      <c r="L12" s="2">
        <f t="shared" si="0"/>
        <v>1.6027322584343793</v>
      </c>
      <c r="M12" s="2">
        <f t="shared" si="0"/>
        <v>3.5422164006845378</v>
      </c>
    </row>
    <row r="13" spans="1:13" x14ac:dyDescent="0.25">
      <c r="A13" t="s">
        <v>6</v>
      </c>
      <c r="B13" s="2">
        <f t="shared" si="1"/>
        <v>-1.2134973566797242</v>
      </c>
      <c r="C13" s="2">
        <f t="shared" si="1"/>
        <v>-7.7494353601269097</v>
      </c>
      <c r="D13" s="2">
        <f t="shared" si="1"/>
        <v>-5.6329078050808548</v>
      </c>
      <c r="E13" s="2">
        <f t="shared" si="1"/>
        <v>-3.0963148359977168</v>
      </c>
      <c r="F13" s="2">
        <f t="shared" si="1"/>
        <v>-0.89379959094979711</v>
      </c>
      <c r="G13" s="2">
        <f t="shared" si="1"/>
        <v>1.0768246217674431</v>
      </c>
      <c r="H13" s="2"/>
      <c r="I13" s="2">
        <f t="shared" si="0"/>
        <v>-8.3642720245235651</v>
      </c>
      <c r="J13" s="2">
        <f t="shared" si="0"/>
        <v>-5.5761374987929528</v>
      </c>
      <c r="K13" s="2">
        <f t="shared" si="0"/>
        <v>-2.3196406876580866</v>
      </c>
      <c r="L13" s="2">
        <f t="shared" si="0"/>
        <v>0.5424588788362783</v>
      </c>
      <c r="M13" s="2">
        <f t="shared" si="0"/>
        <v>3.1110663834021253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2.4114385927834618</v>
      </c>
      <c r="K17">
        <f>E10-$B10</f>
        <v>2.4114385927834618</v>
      </c>
    </row>
    <row r="18" spans="1:11" x14ac:dyDescent="0.25">
      <c r="A18" t="s">
        <v>4</v>
      </c>
      <c r="E18">
        <f>E11-$B11</f>
        <v>-2.3165207865374597</v>
      </c>
      <c r="K18">
        <f>E11-$B11</f>
        <v>-2.3165207865374597</v>
      </c>
    </row>
    <row r="19" spans="1:11" x14ac:dyDescent="0.25">
      <c r="A19" t="s">
        <v>5</v>
      </c>
      <c r="E19">
        <f>E12-$B12</f>
        <v>2.2948416697659653</v>
      </c>
      <c r="K19">
        <f>E12-$B12</f>
        <v>2.2948416697659653</v>
      </c>
    </row>
    <row r="20" spans="1:11" x14ac:dyDescent="0.25">
      <c r="A20" t="s">
        <v>6</v>
      </c>
      <c r="E20">
        <f>E13-$B13</f>
        <v>-1.8828174793179926</v>
      </c>
      <c r="K20">
        <f>E13-$B13</f>
        <v>-1.8828174793179926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-3.1305100831104866</v>
      </c>
      <c r="F24" s="6"/>
      <c r="G24" s="6"/>
      <c r="H24" s="6"/>
      <c r="I24" s="6"/>
      <c r="J24" s="6"/>
      <c r="K24" s="6">
        <f>IF($B10&gt;K10,($B10-K10)/(L10-K10)*1.28155,-($B10-K10)/(J10-K10)*1.28155)</f>
        <v>-2.8014894558289427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3.0214813233177429</v>
      </c>
      <c r="F25" s="6"/>
      <c r="G25" s="6"/>
      <c r="H25" s="6"/>
      <c r="I25" s="6"/>
      <c r="J25" s="6"/>
      <c r="K25" s="6">
        <f>IF($B11&gt;K11,($B11-K11)/(L11-K11)*1.28155,-($B11-K11)/(J11-K11)*1.28155)</f>
        <v>3.0273618655557786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-1.28155</v>
      </c>
      <c r="F26" s="6"/>
      <c r="G26" s="6"/>
      <c r="H26" s="6"/>
      <c r="I26" s="6"/>
      <c r="J26" s="6"/>
      <c r="K26" s="6">
        <f>IF($B12&gt;K12,($B12-K12)/(L12-K12)*1.28155,-($B12-K12)/(J12-K12)*1.28155)</f>
        <v>-0.77414319732881876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1.0955314593372887</v>
      </c>
      <c r="F27" s="6"/>
      <c r="G27" s="6"/>
      <c r="H27" s="6"/>
      <c r="I27" s="6"/>
      <c r="J27" s="6"/>
      <c r="K27" s="6">
        <f>IF($B13&gt;K13,($B13-K13)/(L13-K13)*1.28155,-($B13-K13)/(J13-K13)*1.28155)</f>
        <v>0.49529303676588615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84DA-AD64-45E3-B6FF-416DF66E0617}">
  <dimension ref="A1:M27"/>
  <sheetViews>
    <sheetView workbookViewId="0">
      <selection activeCell="I31" sqref="I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42</v>
      </c>
      <c r="C3">
        <v>38.630000000000003</v>
      </c>
      <c r="D3">
        <v>39.28</v>
      </c>
      <c r="E3">
        <v>40.020000000000003</v>
      </c>
      <c r="F3">
        <v>40.74</v>
      </c>
      <c r="G3">
        <v>41.34</v>
      </c>
      <c r="I3">
        <v>39.04</v>
      </c>
      <c r="J3">
        <v>39.85</v>
      </c>
      <c r="K3">
        <v>40.79</v>
      </c>
      <c r="L3">
        <v>41.72</v>
      </c>
      <c r="M3">
        <v>42.41</v>
      </c>
    </row>
    <row r="4" spans="1:13" x14ac:dyDescent="0.25">
      <c r="A4" t="s">
        <v>4</v>
      </c>
      <c r="B4">
        <v>38.1</v>
      </c>
      <c r="C4">
        <v>36.200000000000003</v>
      </c>
      <c r="D4">
        <v>36.79</v>
      </c>
      <c r="E4">
        <v>37.549999999999997</v>
      </c>
      <c r="F4">
        <v>38.33</v>
      </c>
      <c r="G4">
        <v>38.99</v>
      </c>
      <c r="I4">
        <v>35.89</v>
      </c>
      <c r="J4">
        <v>36.65</v>
      </c>
      <c r="K4">
        <v>37.61</v>
      </c>
      <c r="L4">
        <v>38.57</v>
      </c>
      <c r="M4">
        <v>39.380000000000003</v>
      </c>
    </row>
    <row r="5" spans="1:13" x14ac:dyDescent="0.25">
      <c r="A5" t="s">
        <v>5</v>
      </c>
      <c r="B5">
        <v>11.48</v>
      </c>
      <c r="C5">
        <v>12.69</v>
      </c>
      <c r="D5">
        <v>13.26</v>
      </c>
      <c r="E5">
        <v>14.05</v>
      </c>
      <c r="F5">
        <v>14.84</v>
      </c>
      <c r="G5">
        <v>15.52</v>
      </c>
      <c r="I5">
        <v>11.71</v>
      </c>
      <c r="J5">
        <v>12.43</v>
      </c>
      <c r="K5">
        <v>13.43</v>
      </c>
      <c r="L5">
        <v>14.39</v>
      </c>
      <c r="M5">
        <v>14.39</v>
      </c>
    </row>
    <row r="6" spans="1:13" x14ac:dyDescent="0.25">
      <c r="A6" t="s">
        <v>6</v>
      </c>
      <c r="B6">
        <f>100-SUM(B3:B5)</f>
        <v>8.4200000000000017</v>
      </c>
      <c r="C6">
        <v>6.99</v>
      </c>
      <c r="D6">
        <v>7.63</v>
      </c>
      <c r="E6">
        <v>8.41</v>
      </c>
      <c r="F6">
        <v>9.17</v>
      </c>
      <c r="G6">
        <v>9.74</v>
      </c>
      <c r="I6">
        <v>6.28</v>
      </c>
      <c r="J6">
        <v>7.06</v>
      </c>
      <c r="K6">
        <v>8.06</v>
      </c>
      <c r="L6">
        <v>9</v>
      </c>
      <c r="M6">
        <v>9.84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41.930665193423721</v>
      </c>
      <c r="C10" s="2">
        <f t="shared" ref="C10:M13" si="0">LN((C3/100)/(1-C3/100))*25+50</f>
        <v>38.427701506929608</v>
      </c>
      <c r="D10" s="2">
        <f t="shared" si="0"/>
        <v>39.111058759972266</v>
      </c>
      <c r="E10" s="2">
        <f t="shared" si="0"/>
        <v>39.884203895868119</v>
      </c>
      <c r="F10" s="2">
        <f t="shared" si="0"/>
        <v>40.631896716331013</v>
      </c>
      <c r="G10" s="2">
        <f t="shared" si="0"/>
        <v>41.251812267607932</v>
      </c>
      <c r="H10" s="2"/>
      <c r="I10" s="2">
        <f t="shared" si="0"/>
        <v>38.85922125416252</v>
      </c>
      <c r="J10" s="2">
        <f t="shared" si="0"/>
        <v>39.707024070388407</v>
      </c>
      <c r="K10" s="2">
        <f t="shared" si="0"/>
        <v>40.683662669644555</v>
      </c>
      <c r="L10" s="2">
        <f t="shared" si="0"/>
        <v>41.643041220139196</v>
      </c>
      <c r="M10" s="2">
        <f t="shared" si="0"/>
        <v>42.350881049197952</v>
      </c>
    </row>
    <row r="11" spans="1:13" x14ac:dyDescent="0.25">
      <c r="A11" t="s">
        <v>4</v>
      </c>
      <c r="B11" s="2">
        <f t="shared" ref="B11:G13" si="1">LN((B4/100)/(1-B4/100))*25+50</f>
        <v>37.86735256105262</v>
      </c>
      <c r="C11" s="2">
        <f t="shared" si="1"/>
        <v>35.832648212024537</v>
      </c>
      <c r="D11" s="2">
        <f t="shared" si="1"/>
        <v>36.469088815811887</v>
      </c>
      <c r="E11" s="2">
        <f t="shared" si="1"/>
        <v>37.282678540963921</v>
      </c>
      <c r="F11" s="2">
        <f t="shared" si="1"/>
        <v>38.110882259726552</v>
      </c>
      <c r="G11" s="2">
        <f t="shared" si="1"/>
        <v>38.806685445768622</v>
      </c>
      <c r="H11" s="2"/>
      <c r="I11" s="2">
        <f t="shared" si="0"/>
        <v>35.496458679008754</v>
      </c>
      <c r="J11" s="2">
        <f t="shared" si="0"/>
        <v>36.318463039137811</v>
      </c>
      <c r="K11" s="2">
        <f t="shared" si="0"/>
        <v>37.346624158988746</v>
      </c>
      <c r="L11" s="2">
        <f t="shared" si="0"/>
        <v>38.364411426107509</v>
      </c>
      <c r="M11" s="2">
        <f t="shared" si="0"/>
        <v>39.215830039533067</v>
      </c>
    </row>
    <row r="12" spans="1:13" x14ac:dyDescent="0.25">
      <c r="A12" t="s">
        <v>5</v>
      </c>
      <c r="B12" s="2">
        <f t="shared" si="1"/>
        <v>-1.0655531072857087</v>
      </c>
      <c r="C12" s="2">
        <f t="shared" si="1"/>
        <v>1.7837319475894944</v>
      </c>
      <c r="D12" s="2">
        <f t="shared" si="1"/>
        <v>3.045921158762404</v>
      </c>
      <c r="E12" s="2">
        <f t="shared" si="1"/>
        <v>4.7214165987724144</v>
      </c>
      <c r="F12" s="2">
        <f t="shared" si="1"/>
        <v>6.3198599428488933</v>
      </c>
      <c r="G12" s="2">
        <f t="shared" si="1"/>
        <v>7.6403673699280361</v>
      </c>
      <c r="H12" s="2"/>
      <c r="I12" s="2">
        <f t="shared" si="0"/>
        <v>-0.5045918325966241</v>
      </c>
      <c r="J12" s="2">
        <f t="shared" si="0"/>
        <v>1.1918607997121597</v>
      </c>
      <c r="K12" s="2">
        <f t="shared" si="0"/>
        <v>3.4134418826865982</v>
      </c>
      <c r="L12" s="2">
        <f t="shared" si="0"/>
        <v>5.4182855536220558</v>
      </c>
      <c r="M12" s="2">
        <f t="shared" si="0"/>
        <v>5.4182855536220558</v>
      </c>
    </row>
    <row r="13" spans="1:13" x14ac:dyDescent="0.25">
      <c r="A13" t="s">
        <v>6</v>
      </c>
      <c r="B13" s="2">
        <f t="shared" si="1"/>
        <v>-9.6650769743678495</v>
      </c>
      <c r="C13" s="2">
        <f t="shared" si="1"/>
        <v>-14.705661450216425</v>
      </c>
      <c r="D13" s="2">
        <f t="shared" si="1"/>
        <v>-12.342860132703827</v>
      </c>
      <c r="E13" s="2">
        <f t="shared" si="1"/>
        <v>-9.6975155357509806</v>
      </c>
      <c r="F13" s="2">
        <f t="shared" si="1"/>
        <v>-7.3263085311437237</v>
      </c>
      <c r="G13" s="2">
        <f t="shared" si="1"/>
        <v>-5.66133191861028</v>
      </c>
      <c r="H13" s="2"/>
      <c r="I13" s="2">
        <f t="shared" si="0"/>
        <v>-17.573540828987191</v>
      </c>
      <c r="J13" s="2">
        <f t="shared" si="0"/>
        <v>-14.437726803792046</v>
      </c>
      <c r="K13" s="2">
        <f t="shared" si="0"/>
        <v>-10.855565846488624</v>
      </c>
      <c r="L13" s="2">
        <f t="shared" si="0"/>
        <v>-7.8408732295157648</v>
      </c>
      <c r="M13" s="2">
        <f t="shared" si="0"/>
        <v>-5.3782539666839639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-2.0464612975556022</v>
      </c>
      <c r="K17">
        <f>E10-$B10</f>
        <v>-2.0464612975556022</v>
      </c>
    </row>
    <row r="18" spans="1:11" x14ac:dyDescent="0.25">
      <c r="A18" t="s">
        <v>4</v>
      </c>
      <c r="E18">
        <f>E11-$B11</f>
        <v>-0.5846740200886984</v>
      </c>
      <c r="K18">
        <f>E11-$B11</f>
        <v>-0.5846740200886984</v>
      </c>
    </row>
    <row r="19" spans="1:11" x14ac:dyDescent="0.25">
      <c r="A19" t="s">
        <v>5</v>
      </c>
      <c r="E19">
        <f>E12-$B12</f>
        <v>5.7869697060581231</v>
      </c>
      <c r="K19">
        <f>E12-$B12</f>
        <v>5.7869697060581231</v>
      </c>
    </row>
    <row r="20" spans="1:11" x14ac:dyDescent="0.25">
      <c r="A20" t="s">
        <v>6</v>
      </c>
      <c r="E20">
        <f>E13-$B13</f>
        <v>-3.2438561383131059E-2</v>
      </c>
      <c r="K20">
        <f>E13-$B13</f>
        <v>-3.2438561383131059E-2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3.5076469963409713</v>
      </c>
      <c r="F24" s="6"/>
      <c r="G24" s="6"/>
      <c r="H24" s="6"/>
      <c r="I24" s="6"/>
      <c r="J24" s="6"/>
      <c r="K24" s="6">
        <f>IF($B10&gt;K10,($B10-K10)/(L10-K10)*1.28155,-($B10-K10)/(J10-K10)*1.28155)</f>
        <v>1.6657617407906775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0.90471580055706524</v>
      </c>
      <c r="F25" s="6"/>
      <c r="G25" s="6"/>
      <c r="H25" s="6"/>
      <c r="I25" s="6"/>
      <c r="J25" s="6"/>
      <c r="K25" s="6">
        <f>IF($B11&gt;K11,($B11-K11)/(L11-K11)*1.28155,-($B11-K11)/(J11-K11)*1.28155)</f>
        <v>0.65567678553703834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-4.4263271923643543</v>
      </c>
      <c r="F26" s="6"/>
      <c r="G26" s="6"/>
      <c r="H26" s="6"/>
      <c r="I26" s="6"/>
      <c r="J26" s="6"/>
      <c r="K26" s="6">
        <f>IF($B12&gt;K12,($B12-K12)/(L12-K12)*1.28155,-($B12-K12)/(J12-K12)*1.28155)</f>
        <v>-2.5837706637804745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1.7531846970668476E-2</v>
      </c>
      <c r="F27" s="6"/>
      <c r="G27" s="6"/>
      <c r="H27" s="6"/>
      <c r="I27" s="6"/>
      <c r="J27" s="6"/>
      <c r="K27" s="6">
        <f>IF($B13&gt;K13,($B13-K13)/(L13-K13)*1.28155,-($B13-K13)/(J13-K13)*1.28155)</f>
        <v>0.50607846567068882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6B8-5508-417A-8E18-2708113449E7}">
  <dimension ref="A1:M27"/>
  <sheetViews>
    <sheetView workbookViewId="0">
      <selection activeCell="G30" sqref="G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3" width="6.14062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44.78</v>
      </c>
      <c r="C3">
        <v>39.86</v>
      </c>
      <c r="D3">
        <v>40.619999999999997</v>
      </c>
      <c r="E3">
        <v>41.6</v>
      </c>
      <c r="F3">
        <v>42.6</v>
      </c>
      <c r="G3">
        <v>43.53</v>
      </c>
      <c r="I3">
        <v>41.37</v>
      </c>
      <c r="J3">
        <v>42.29</v>
      </c>
      <c r="K3">
        <v>43.4</v>
      </c>
      <c r="L3">
        <v>44.58</v>
      </c>
      <c r="M3">
        <v>45.45</v>
      </c>
    </row>
    <row r="4" spans="1:13" x14ac:dyDescent="0.25">
      <c r="A4" t="s">
        <v>4</v>
      </c>
      <c r="B4">
        <v>36.25</v>
      </c>
      <c r="C4">
        <v>35.22</v>
      </c>
      <c r="D4">
        <v>36.090000000000003</v>
      </c>
      <c r="E4">
        <v>37.1</v>
      </c>
      <c r="F4">
        <v>38.18</v>
      </c>
      <c r="G4">
        <v>39.06</v>
      </c>
      <c r="I4">
        <v>33.57</v>
      </c>
      <c r="J4">
        <v>34.58</v>
      </c>
      <c r="K4">
        <v>35.659999999999997</v>
      </c>
      <c r="L4">
        <v>36.78</v>
      </c>
      <c r="M4">
        <v>37.68</v>
      </c>
    </row>
    <row r="5" spans="1:13" x14ac:dyDescent="0.25">
      <c r="A5" t="s">
        <v>5</v>
      </c>
      <c r="B5">
        <v>11.21</v>
      </c>
      <c r="C5">
        <v>13.19</v>
      </c>
      <c r="D5">
        <v>14.1</v>
      </c>
      <c r="E5">
        <v>15.14</v>
      </c>
      <c r="F5">
        <v>16.14</v>
      </c>
      <c r="G5">
        <v>16.829999999999998</v>
      </c>
      <c r="I5">
        <v>12.37</v>
      </c>
      <c r="J5">
        <v>13.33</v>
      </c>
      <c r="K5">
        <v>14.48</v>
      </c>
      <c r="L5">
        <v>15.71</v>
      </c>
      <c r="M5">
        <v>16.510000000000002</v>
      </c>
    </row>
    <row r="6" spans="1:13" x14ac:dyDescent="0.25">
      <c r="A6" t="s">
        <v>6</v>
      </c>
      <c r="B6">
        <f>100-SUM(B3:B5)</f>
        <v>7.7599999999999909</v>
      </c>
      <c r="C6">
        <v>4.5999999999999996</v>
      </c>
      <c r="D6">
        <v>5.43</v>
      </c>
      <c r="E6">
        <v>6.42</v>
      </c>
      <c r="F6">
        <v>7.47</v>
      </c>
      <c r="G6">
        <v>8.2200000000000006</v>
      </c>
      <c r="I6">
        <v>4.5599999999999996</v>
      </c>
      <c r="J6">
        <v>5.42</v>
      </c>
      <c r="K6">
        <v>6.51</v>
      </c>
      <c r="L6">
        <v>7.64</v>
      </c>
      <c r="M6">
        <v>8.68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44.76091011671501</v>
      </c>
      <c r="C10" s="2">
        <f t="shared" ref="C10:M13" si="0">LN((C3/100)/(1-C3/100))*25+50</f>
        <v>39.717453430606639</v>
      </c>
      <c r="D10" s="2">
        <f t="shared" si="0"/>
        <v>40.507577170415615</v>
      </c>
      <c r="E10" s="2">
        <f t="shared" si="0"/>
        <v>41.519606935825905</v>
      </c>
      <c r="F10" s="2">
        <f t="shared" si="0"/>
        <v>42.545248748745095</v>
      </c>
      <c r="G10" s="2">
        <f t="shared" si="0"/>
        <v>43.493520796986523</v>
      </c>
      <c r="H10" s="2"/>
      <c r="I10" s="2">
        <f t="shared" si="0"/>
        <v>41.282736737429907</v>
      </c>
      <c r="J10" s="2">
        <f t="shared" si="0"/>
        <v>42.228004569038056</v>
      </c>
      <c r="K10" s="2">
        <f t="shared" si="0"/>
        <v>43.361261397430546</v>
      </c>
      <c r="L10" s="2">
        <f t="shared" si="0"/>
        <v>44.558619713072261</v>
      </c>
      <c r="M10" s="2">
        <f t="shared" si="0"/>
        <v>45.4373777086102</v>
      </c>
    </row>
    <row r="11" spans="1:13" x14ac:dyDescent="0.25">
      <c r="A11" t="s">
        <v>4</v>
      </c>
      <c r="B11" s="2">
        <f t="shared" ref="B11:G13" si="1">LN((B4/100)/(1-B4/100))*25+50</f>
        <v>35.886754931553703</v>
      </c>
      <c r="C11" s="2">
        <f t="shared" si="1"/>
        <v>34.765429733121927</v>
      </c>
      <c r="D11" s="2">
        <f t="shared" si="1"/>
        <v>35.71349937481267</v>
      </c>
      <c r="E11" s="2">
        <f t="shared" si="1"/>
        <v>36.801770147674866</v>
      </c>
      <c r="F11" s="2">
        <f t="shared" si="1"/>
        <v>37.952122039840781</v>
      </c>
      <c r="G11" s="2">
        <f t="shared" si="1"/>
        <v>38.880228797274249</v>
      </c>
      <c r="H11" s="2"/>
      <c r="I11" s="2">
        <f t="shared" si="0"/>
        <v>32.937101232869843</v>
      </c>
      <c r="J11" s="2">
        <f t="shared" si="0"/>
        <v>34.061186453622668</v>
      </c>
      <c r="K11" s="2">
        <f t="shared" si="0"/>
        <v>35.246202265602854</v>
      </c>
      <c r="L11" s="2">
        <f t="shared" si="0"/>
        <v>36.458337809717584</v>
      </c>
      <c r="M11" s="2">
        <f t="shared" si="0"/>
        <v>37.421176203641735</v>
      </c>
    </row>
    <row r="12" spans="1:13" x14ac:dyDescent="0.25">
      <c r="A12" t="s">
        <v>5</v>
      </c>
      <c r="B12" s="2">
        <f t="shared" si="1"/>
        <v>-1.7366948490041736</v>
      </c>
      <c r="C12" s="2">
        <f t="shared" si="1"/>
        <v>2.8934286081376683</v>
      </c>
      <c r="D12" s="2">
        <f t="shared" si="1"/>
        <v>4.8247742098478241</v>
      </c>
      <c r="E12" s="2">
        <f t="shared" si="1"/>
        <v>6.9084352058780993</v>
      </c>
      <c r="F12" s="2">
        <f t="shared" si="1"/>
        <v>8.803798027479651</v>
      </c>
      <c r="G12" s="2">
        <f t="shared" si="1"/>
        <v>10.056907558052956</v>
      </c>
      <c r="H12" s="2"/>
      <c r="I12" s="2">
        <f t="shared" si="0"/>
        <v>1.0537695334159309</v>
      </c>
      <c r="J12" s="2">
        <f t="shared" si="0"/>
        <v>3.1977332761090906</v>
      </c>
      <c r="K12" s="2">
        <f t="shared" si="0"/>
        <v>5.6004530060195208</v>
      </c>
      <c r="L12" s="2">
        <f t="shared" si="0"/>
        <v>8.0008554564534791</v>
      </c>
      <c r="M12" s="2">
        <f t="shared" si="0"/>
        <v>9.4809848431531947</v>
      </c>
    </row>
    <row r="13" spans="1:13" x14ac:dyDescent="0.25">
      <c r="A13" t="s">
        <v>6</v>
      </c>
      <c r="B13" s="2">
        <f t="shared" si="1"/>
        <v>-11.885288544141936</v>
      </c>
      <c r="C13" s="2">
        <f t="shared" si="1"/>
        <v>-25.800556873979787</v>
      </c>
      <c r="D13" s="2">
        <f t="shared" si="1"/>
        <v>-21.435029177039425</v>
      </c>
      <c r="E13" s="2">
        <f t="shared" si="1"/>
        <v>-16.98496419340502</v>
      </c>
      <c r="F13" s="2">
        <f t="shared" si="1"/>
        <v>-12.915947927905322</v>
      </c>
      <c r="G13" s="2">
        <f t="shared" si="1"/>
        <v>-10.320604997464969</v>
      </c>
      <c r="H13" s="2"/>
      <c r="I13" s="2">
        <f t="shared" si="0"/>
        <v>-26.029378856584145</v>
      </c>
      <c r="J13" s="2">
        <f t="shared" si="0"/>
        <v>-21.483755544104383</v>
      </c>
      <c r="K13" s="2">
        <f t="shared" si="0"/>
        <v>-16.612875562068666</v>
      </c>
      <c r="L13" s="2">
        <f t="shared" si="0"/>
        <v>-12.307409532696632</v>
      </c>
      <c r="M13" s="2">
        <f t="shared" si="0"/>
        <v>-8.8337073247333961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-3.2413031808891049</v>
      </c>
      <c r="K17">
        <f>E10-$B10</f>
        <v>-3.2413031808891049</v>
      </c>
    </row>
    <row r="18" spans="1:11" x14ac:dyDescent="0.25">
      <c r="A18" t="s">
        <v>4</v>
      </c>
      <c r="E18">
        <f>E11-$B11</f>
        <v>0.91501521612116221</v>
      </c>
      <c r="K18">
        <f>E11-$B11</f>
        <v>0.91501521612116221</v>
      </c>
    </row>
    <row r="19" spans="1:11" x14ac:dyDescent="0.25">
      <c r="A19" t="s">
        <v>5</v>
      </c>
      <c r="E19">
        <f>E12-$B12</f>
        <v>8.6451300548822729</v>
      </c>
      <c r="K19">
        <f>E12-$B12</f>
        <v>8.6451300548822729</v>
      </c>
    </row>
    <row r="20" spans="1:11" x14ac:dyDescent="0.25">
      <c r="A20" t="s">
        <v>6</v>
      </c>
      <c r="E20">
        <f>E13-$B13</f>
        <v>-5.0996756492630837</v>
      </c>
      <c r="K20">
        <f>E13-$B13</f>
        <v>-5.0996756492630837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4.0500416803850756</v>
      </c>
      <c r="F24" s="6"/>
      <c r="G24" s="6"/>
      <c r="H24" s="6"/>
      <c r="I24" s="6"/>
      <c r="J24" s="6"/>
      <c r="K24" s="6">
        <f>IF($B10&gt;K10,($B10-K10)/(L10-K10)*1.28155,-($B10-K10)/(J10-K10)*1.28155)</f>
        <v>1.4980643578172959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-1.077523884185543</v>
      </c>
      <c r="F25" s="6"/>
      <c r="G25" s="6"/>
      <c r="H25" s="6"/>
      <c r="I25" s="6"/>
      <c r="J25" s="6"/>
      <c r="K25" s="6">
        <f>IF($B11&gt;K11,($B11-K11)/(L11-K11)*1.28155,-($B11-K11)/(J11-K11)*1.28155)</f>
        <v>0.67723471441376359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-5.317163609119743</v>
      </c>
      <c r="F26" s="6"/>
      <c r="G26" s="6"/>
      <c r="H26" s="6"/>
      <c r="I26" s="6"/>
      <c r="J26" s="6"/>
      <c r="K26" s="6">
        <f>IF($B12&gt;K12,($B12-K12)/(L12-K12)*1.28155,-($B12-K12)/(J12-K12)*1.28155)</f>
        <v>-3.9134492952101998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1.6061595486177074</v>
      </c>
      <c r="F27" s="6"/>
      <c r="G27" s="6"/>
      <c r="H27" s="6"/>
      <c r="I27" s="6"/>
      <c r="J27" s="6"/>
      <c r="K27" s="6">
        <f>IF($B13&gt;K13,($B13-K13)/(L13-K13)*1.28155,-($B13-K13)/(J13-K13)*1.28155)</f>
        <v>1.4071970610130844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3C8-DAE1-4174-8C3D-17EF20F51236}">
  <dimension ref="A1:M27"/>
  <sheetViews>
    <sheetView workbookViewId="0">
      <selection activeCell="N26" sqref="N2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39.61</v>
      </c>
      <c r="C3">
        <v>37.799999999999997</v>
      </c>
      <c r="D3">
        <v>38.369999999999997</v>
      </c>
      <c r="E3">
        <v>39.33</v>
      </c>
      <c r="F3">
        <v>40.229999999999997</v>
      </c>
      <c r="G3">
        <v>40.86</v>
      </c>
      <c r="I3">
        <v>37.15</v>
      </c>
      <c r="J3">
        <v>38.08</v>
      </c>
      <c r="K3">
        <v>39.24</v>
      </c>
      <c r="L3">
        <v>40.409999999999997</v>
      </c>
      <c r="M3">
        <v>41.31</v>
      </c>
    </row>
    <row r="4" spans="1:13" x14ac:dyDescent="0.25">
      <c r="A4" t="s">
        <v>4</v>
      </c>
      <c r="B4">
        <v>43.06</v>
      </c>
      <c r="C4">
        <v>40.92</v>
      </c>
      <c r="D4">
        <v>41.67</v>
      </c>
      <c r="E4">
        <v>42.59</v>
      </c>
      <c r="F4">
        <v>43.48</v>
      </c>
      <c r="G4">
        <v>44.31</v>
      </c>
      <c r="I4">
        <v>40.24</v>
      </c>
      <c r="J4">
        <v>41.17</v>
      </c>
      <c r="K4">
        <v>42.29</v>
      </c>
      <c r="L4">
        <v>43.4</v>
      </c>
      <c r="M4">
        <v>44.31</v>
      </c>
    </row>
    <row r="5" spans="1:13" x14ac:dyDescent="0.25">
      <c r="A5" t="s">
        <v>5</v>
      </c>
      <c r="B5">
        <v>10.039999999999999</v>
      </c>
      <c r="C5">
        <v>8.91</v>
      </c>
      <c r="D5">
        <v>9.82</v>
      </c>
      <c r="E5">
        <v>10.72</v>
      </c>
      <c r="F5">
        <v>11.69</v>
      </c>
      <c r="G5">
        <v>12.61</v>
      </c>
      <c r="I5">
        <v>9.09</v>
      </c>
      <c r="J5">
        <v>10</v>
      </c>
      <c r="K5">
        <v>11.12</v>
      </c>
      <c r="L5">
        <v>12.31</v>
      </c>
      <c r="M5">
        <v>13.15</v>
      </c>
    </row>
    <row r="6" spans="1:13" x14ac:dyDescent="0.25">
      <c r="A6" t="s">
        <v>6</v>
      </c>
      <c r="B6">
        <f>100-SUM(B3:B5)</f>
        <v>7.289999999999992</v>
      </c>
      <c r="C6">
        <v>5.69</v>
      </c>
      <c r="D6">
        <v>6.53</v>
      </c>
      <c r="E6">
        <v>7.48</v>
      </c>
      <c r="F6">
        <v>8.39</v>
      </c>
      <c r="G6">
        <v>9.2100000000000009</v>
      </c>
      <c r="I6">
        <v>5.27</v>
      </c>
      <c r="J6">
        <v>6.27</v>
      </c>
      <c r="K6">
        <v>7.4</v>
      </c>
      <c r="L6">
        <v>8.6199999999999992</v>
      </c>
      <c r="M6">
        <v>9.3699999999999992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39.45645208285039</v>
      </c>
      <c r="C10" s="2">
        <f t="shared" ref="C10:M13" si="0">LN((C3/100)/(1-C3/100))*25+50</f>
        <v>37.548852572010198</v>
      </c>
      <c r="D10" s="2">
        <f t="shared" si="0"/>
        <v>38.153178482117724</v>
      </c>
      <c r="E10" s="2">
        <f t="shared" si="0"/>
        <v>39.163456112237789</v>
      </c>
      <c r="F10" s="2">
        <f t="shared" si="0"/>
        <v>40.102728078138348</v>
      </c>
      <c r="G10" s="2">
        <f t="shared" si="0"/>
        <v>40.756101874128625</v>
      </c>
      <c r="H10" s="2"/>
      <c r="I10" s="2">
        <f t="shared" si="0"/>
        <v>36.855320903187788</v>
      </c>
      <c r="J10" s="2">
        <f t="shared" si="0"/>
        <v>37.846149516042317</v>
      </c>
      <c r="K10" s="2">
        <f t="shared" si="0"/>
        <v>39.069123924239761</v>
      </c>
      <c r="L10" s="2">
        <f t="shared" si="0"/>
        <v>40.289737608287368</v>
      </c>
      <c r="M10" s="2">
        <f t="shared" si="0"/>
        <v>41.220881170960752</v>
      </c>
    </row>
    <row r="11" spans="1:13" x14ac:dyDescent="0.25">
      <c r="A11" t="s">
        <v>4</v>
      </c>
      <c r="B11" s="2">
        <f t="shared" ref="B11:G13" si="1">LN((B4/100)/(1-B4/100))*25+50</f>
        <v>43.014910252158145</v>
      </c>
      <c r="C11" s="2">
        <f t="shared" si="1"/>
        <v>40.818162085506174</v>
      </c>
      <c r="D11" s="2">
        <f t="shared" si="1"/>
        <v>41.5916226167204</v>
      </c>
      <c r="E11" s="2">
        <f t="shared" si="1"/>
        <v>42.535024493889424</v>
      </c>
      <c r="F11" s="2">
        <f t="shared" si="1"/>
        <v>43.442662610917047</v>
      </c>
      <c r="G11" s="2">
        <f t="shared" si="1"/>
        <v>44.285244690245527</v>
      </c>
      <c r="H11" s="2"/>
      <c r="I11" s="2">
        <f t="shared" si="0"/>
        <v>40.113124624173054</v>
      </c>
      <c r="J11" s="2">
        <f t="shared" si="0"/>
        <v>41.07644767263622</v>
      </c>
      <c r="K11" s="2">
        <f t="shared" si="0"/>
        <v>42.228004569038056</v>
      </c>
      <c r="L11" s="2">
        <f t="shared" si="0"/>
        <v>43.361261397430546</v>
      </c>
      <c r="M11" s="2">
        <f t="shared" si="0"/>
        <v>44.285244690245527</v>
      </c>
    </row>
    <row r="12" spans="1:13" x14ac:dyDescent="0.25">
      <c r="A12" t="s">
        <v>5</v>
      </c>
      <c r="B12" s="2">
        <f t="shared" si="1"/>
        <v>-4.8197003206883053</v>
      </c>
      <c r="C12" s="2">
        <f t="shared" si="1"/>
        <v>-8.1168446818500115</v>
      </c>
      <c r="D12" s="2">
        <f t="shared" si="1"/>
        <v>-5.4346637656640837</v>
      </c>
      <c r="E12" s="2">
        <f t="shared" si="1"/>
        <v>-2.991658574758624</v>
      </c>
      <c r="F12" s="2">
        <f t="shared" si="1"/>
        <v>-0.55298939991834573</v>
      </c>
      <c r="G12" s="2">
        <f t="shared" si="1"/>
        <v>1.6027322584343793</v>
      </c>
      <c r="H12" s="2"/>
      <c r="I12" s="2">
        <f t="shared" si="0"/>
        <v>-7.5673774486094914</v>
      </c>
      <c r="J12" s="2">
        <f t="shared" si="0"/>
        <v>-4.9306144334054807</v>
      </c>
      <c r="K12" s="2">
        <f t="shared" si="0"/>
        <v>-1.9635464127234599</v>
      </c>
      <c r="L12" s="2">
        <f t="shared" si="0"/>
        <v>0.91510181012744596</v>
      </c>
      <c r="M12" s="2">
        <f t="shared" si="0"/>
        <v>2.8059816484164912</v>
      </c>
    </row>
    <row r="13" spans="1:13" x14ac:dyDescent="0.25">
      <c r="A13" t="s">
        <v>6</v>
      </c>
      <c r="B13" s="2">
        <f t="shared" si="1"/>
        <v>-13.574319889958133</v>
      </c>
      <c r="C13" s="2">
        <f t="shared" si="1"/>
        <v>-20.196924510438834</v>
      </c>
      <c r="D13" s="2">
        <f t="shared" si="1"/>
        <v>-16.530839647653821</v>
      </c>
      <c r="E13" s="2">
        <f t="shared" si="1"/>
        <v>-12.879801134421307</v>
      </c>
      <c r="F13" s="2">
        <f t="shared" si="1"/>
        <v>-9.7624978887000609</v>
      </c>
      <c r="G13" s="2">
        <f t="shared" si="1"/>
        <v>-7.2064824279112543</v>
      </c>
      <c r="H13" s="2"/>
      <c r="I13" s="2">
        <f t="shared" si="0"/>
        <v>-22.225009433354302</v>
      </c>
      <c r="J13" s="2">
        <f t="shared" si="0"/>
        <v>-17.616048852839128</v>
      </c>
      <c r="K13" s="2">
        <f t="shared" si="0"/>
        <v>-13.170228536050232</v>
      </c>
      <c r="L13" s="2">
        <f t="shared" si="0"/>
        <v>-9.0235387864880963</v>
      </c>
      <c r="M13" s="2">
        <f t="shared" si="0"/>
        <v>-6.7318046954089965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-0.2929959706126013</v>
      </c>
      <c r="K17">
        <f>E10-$B10</f>
        <v>-0.2929959706126013</v>
      </c>
    </row>
    <row r="18" spans="1:11" x14ac:dyDescent="0.25">
      <c r="A18" t="s">
        <v>4</v>
      </c>
      <c r="E18">
        <f>E11-$B11</f>
        <v>-0.47988575826872193</v>
      </c>
      <c r="K18">
        <f>E11-$B11</f>
        <v>-0.47988575826872193</v>
      </c>
    </row>
    <row r="19" spans="1:11" x14ac:dyDescent="0.25">
      <c r="A19" t="s">
        <v>5</v>
      </c>
      <c r="E19">
        <f>E12-$B12</f>
        <v>1.8280417459296814</v>
      </c>
      <c r="K19">
        <f>E12-$B12</f>
        <v>1.8280417459296814</v>
      </c>
    </row>
    <row r="20" spans="1:11" x14ac:dyDescent="0.25">
      <c r="A20" t="s">
        <v>6</v>
      </c>
      <c r="E20">
        <f>E13-$B13</f>
        <v>0.6945187555368264</v>
      </c>
      <c r="K20">
        <f>E13-$B13</f>
        <v>0.6945187555368264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0.39976598873422797</v>
      </c>
      <c r="F24" s="6"/>
      <c r="G24" s="6"/>
      <c r="H24" s="6"/>
      <c r="I24" s="6"/>
      <c r="J24" s="6"/>
      <c r="K24" s="6">
        <f>IF($B10&gt;K10,($B10-K10)/(L10-K10)*1.28155,-($B10-K10)/(J10-K10)*1.28155)</f>
        <v>0.40666462137425247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0.67758017426956896</v>
      </c>
      <c r="F25" s="6"/>
      <c r="G25" s="6"/>
      <c r="H25" s="6"/>
      <c r="I25" s="6"/>
      <c r="J25" s="6"/>
      <c r="K25" s="6">
        <f>IF($B11&gt;K11,($B11-K11)/(L11-K11)*1.28155,-($B11-K11)/(J11-K11)*1.28155)</f>
        <v>0.88987681603739932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-0.95895289466326916</v>
      </c>
      <c r="F26" s="6"/>
      <c r="G26" s="6"/>
      <c r="H26" s="6"/>
      <c r="I26" s="6"/>
      <c r="J26" s="6"/>
      <c r="K26" s="6">
        <f>IF($B12&gt;K12,($B12-K12)/(L12-K12)*1.28155,-($B12-K12)/(J12-K12)*1.28155)</f>
        <v>-1.2336434538197669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-0.24378283272892359</v>
      </c>
      <c r="F27" s="6"/>
      <c r="G27" s="6"/>
      <c r="H27" s="6"/>
      <c r="I27" s="6"/>
      <c r="J27" s="6"/>
      <c r="K27" s="6">
        <f>IF($B13&gt;K13,($B13-K13)/(L13-K13)*1.28155,-($B13-K13)/(J13-K13)*1.28155)</f>
        <v>-0.11648317693925843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E465-FC15-46BE-9FEE-1359B0984A3C}">
  <dimension ref="A1:M35"/>
  <sheetViews>
    <sheetView workbookViewId="0">
      <selection activeCell="B20" sqref="B2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33.69</v>
      </c>
      <c r="C3">
        <v>31.13</v>
      </c>
      <c r="D3">
        <v>31.94</v>
      </c>
      <c r="E3">
        <v>32.950000000000003</v>
      </c>
      <c r="F3">
        <v>33.89</v>
      </c>
      <c r="G3">
        <v>34.72</v>
      </c>
      <c r="I3">
        <v>30.91</v>
      </c>
      <c r="J3">
        <v>31.99</v>
      </c>
      <c r="K3">
        <v>33.200000000000003</v>
      </c>
      <c r="L3">
        <v>34.51</v>
      </c>
      <c r="M3">
        <v>35.630000000000003</v>
      </c>
    </row>
    <row r="4" spans="1:13" x14ac:dyDescent="0.25">
      <c r="A4" t="s">
        <v>4</v>
      </c>
      <c r="B4">
        <v>35.43</v>
      </c>
      <c r="C4">
        <v>34.049999999999997</v>
      </c>
      <c r="D4">
        <v>34.840000000000003</v>
      </c>
      <c r="E4">
        <v>35.74</v>
      </c>
      <c r="F4">
        <v>36.74</v>
      </c>
      <c r="G4">
        <v>37.46</v>
      </c>
      <c r="I4">
        <v>34</v>
      </c>
      <c r="J4">
        <v>34.94</v>
      </c>
      <c r="K4">
        <v>36.229999999999997</v>
      </c>
      <c r="L4">
        <v>37.54</v>
      </c>
      <c r="M4">
        <v>38.58</v>
      </c>
    </row>
    <row r="5" spans="1:13" x14ac:dyDescent="0.25">
      <c r="A5" t="s">
        <v>5</v>
      </c>
      <c r="B5">
        <v>10</v>
      </c>
      <c r="C5">
        <v>8.19</v>
      </c>
      <c r="D5">
        <v>8.92</v>
      </c>
      <c r="E5">
        <v>9.89</v>
      </c>
      <c r="F5">
        <v>10.85</v>
      </c>
      <c r="G5">
        <v>11.66</v>
      </c>
      <c r="I5">
        <v>7.11</v>
      </c>
      <c r="J5">
        <v>8.2100000000000009</v>
      </c>
      <c r="K5">
        <v>9.58</v>
      </c>
      <c r="L5">
        <v>10.89</v>
      </c>
      <c r="M5">
        <v>11.82</v>
      </c>
    </row>
    <row r="6" spans="1:13" x14ac:dyDescent="0.25">
      <c r="A6" t="s">
        <v>6</v>
      </c>
      <c r="B6">
        <f>100-SUM(B3:B5)</f>
        <v>20.879999999999995</v>
      </c>
      <c r="C6">
        <v>20.03</v>
      </c>
      <c r="D6">
        <v>20.76</v>
      </c>
      <c r="E6">
        <v>21.75</v>
      </c>
      <c r="F6">
        <v>22.69</v>
      </c>
      <c r="G6">
        <v>23.59</v>
      </c>
      <c r="I6">
        <v>18.87</v>
      </c>
      <c r="J6">
        <v>20.02</v>
      </c>
      <c r="K6">
        <v>21.29</v>
      </c>
      <c r="L6">
        <v>22.57</v>
      </c>
      <c r="M6">
        <v>23.7</v>
      </c>
    </row>
    <row r="7" spans="1:13" x14ac:dyDescent="0.25">
      <c r="A7" t="s">
        <v>8</v>
      </c>
      <c r="B7">
        <v>13.73</v>
      </c>
      <c r="C7">
        <v>12.76</v>
      </c>
      <c r="D7">
        <v>13.52</v>
      </c>
      <c r="E7">
        <v>14.5</v>
      </c>
      <c r="F7">
        <v>15.47</v>
      </c>
      <c r="G7">
        <v>16.2</v>
      </c>
      <c r="I7">
        <v>11.19</v>
      </c>
      <c r="J7">
        <v>12.21</v>
      </c>
      <c r="K7">
        <v>13.53</v>
      </c>
      <c r="L7">
        <v>14.78</v>
      </c>
      <c r="M7">
        <v>15.73</v>
      </c>
    </row>
    <row r="8" spans="1:13" x14ac:dyDescent="0.25">
      <c r="A8" t="s">
        <v>10</v>
      </c>
      <c r="B8">
        <v>2.3199999999999998</v>
      </c>
      <c r="C8">
        <v>0.17</v>
      </c>
      <c r="D8">
        <v>0.48</v>
      </c>
      <c r="E8">
        <v>1.92</v>
      </c>
      <c r="F8">
        <v>3.31</v>
      </c>
      <c r="G8">
        <v>4.55</v>
      </c>
      <c r="I8">
        <v>0.05</v>
      </c>
      <c r="J8">
        <v>0.26</v>
      </c>
      <c r="K8">
        <v>1.92</v>
      </c>
      <c r="L8">
        <v>4.04</v>
      </c>
      <c r="M8">
        <v>5.82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7" si="0">LN((B3/100)/(1-B3/100))*25+50</f>
        <v>33.071508550942127</v>
      </c>
      <c r="C12" s="2">
        <f t="shared" si="0"/>
        <v>30.148782872422743</v>
      </c>
      <c r="D12" s="2">
        <f t="shared" si="0"/>
        <v>31.08673684285267</v>
      </c>
      <c r="E12" s="2">
        <f t="shared" si="0"/>
        <v>32.238816280520723</v>
      </c>
      <c r="F12" s="2">
        <f t="shared" si="0"/>
        <v>33.294999106836826</v>
      </c>
      <c r="G12" s="2">
        <f t="shared" si="0"/>
        <v>34.215754478407447</v>
      </c>
      <c r="H12" s="2"/>
      <c r="I12" s="2">
        <f t="shared" ref="I12:M17" si="1">LN((I3/100)/(1-I3/100))*25+50</f>
        <v>29.891743841083031</v>
      </c>
      <c r="J12" s="2">
        <f t="shared" si="1"/>
        <v>31.14421501934698</v>
      </c>
      <c r="K12" s="2">
        <f t="shared" si="1"/>
        <v>32.521169884496075</v>
      </c>
      <c r="L12" s="2">
        <f t="shared" si="1"/>
        <v>33.983791946998743</v>
      </c>
      <c r="M12" s="2">
        <f t="shared" si="1"/>
        <v>35.21350733883051</v>
      </c>
    </row>
    <row r="13" spans="1:13" x14ac:dyDescent="0.25">
      <c r="A13" t="s">
        <v>4</v>
      </c>
      <c r="B13" s="2">
        <f t="shared" si="0"/>
        <v>34.995225305975126</v>
      </c>
      <c r="C13" s="2">
        <f t="shared" si="0"/>
        <v>33.473328835804949</v>
      </c>
      <c r="D13" s="2">
        <f t="shared" si="0"/>
        <v>34.348009206261445</v>
      </c>
      <c r="E13" s="2">
        <f t="shared" si="0"/>
        <v>35.333328901089239</v>
      </c>
      <c r="F13" s="2">
        <f t="shared" si="0"/>
        <v>36.415321547736916</v>
      </c>
      <c r="G13" s="2">
        <f t="shared" si="0"/>
        <v>37.186683624656183</v>
      </c>
      <c r="H13" s="2"/>
      <c r="I13" s="2">
        <f t="shared" si="1"/>
        <v>33.417644564743398</v>
      </c>
      <c r="J13" s="2">
        <f t="shared" si="1"/>
        <v>34.458059591517625</v>
      </c>
      <c r="K13" s="2">
        <f t="shared" si="1"/>
        <v>35.86511611449513</v>
      </c>
      <c r="L13" s="2">
        <f t="shared" si="1"/>
        <v>37.272016982585754</v>
      </c>
      <c r="M13" s="2">
        <f t="shared" si="1"/>
        <v>38.37496231162266</v>
      </c>
    </row>
    <row r="14" spans="1:13" x14ac:dyDescent="0.25">
      <c r="A14" t="s">
        <v>5</v>
      </c>
      <c r="B14" s="2">
        <f t="shared" si="0"/>
        <v>-4.9306144334054807</v>
      </c>
      <c r="C14" s="2">
        <f t="shared" si="0"/>
        <v>-10.420183157265761</v>
      </c>
      <c r="D14" s="2">
        <f t="shared" si="0"/>
        <v>-8.0860573650905252</v>
      </c>
      <c r="E14" s="2">
        <f t="shared" si="0"/>
        <v>-5.2376750153081275</v>
      </c>
      <c r="F14" s="2">
        <f t="shared" si="0"/>
        <v>-2.6538816080670244</v>
      </c>
      <c r="G14" s="2">
        <f t="shared" si="0"/>
        <v>-0.62572063115084831</v>
      </c>
      <c r="H14" s="2"/>
      <c r="I14" s="2">
        <f t="shared" si="1"/>
        <v>-14.247843839607</v>
      </c>
      <c r="J14" s="2">
        <f t="shared" si="1"/>
        <v>-10.353760894166562</v>
      </c>
      <c r="K14" s="2">
        <f t="shared" si="1"/>
        <v>-6.1196972470922475</v>
      </c>
      <c r="L14" s="2">
        <f t="shared" si="1"/>
        <v>-2.5506656169939887</v>
      </c>
      <c r="M14" s="2">
        <f t="shared" si="1"/>
        <v>-0.23967919879598298</v>
      </c>
    </row>
    <row r="15" spans="1:13" x14ac:dyDescent="0.25">
      <c r="A15" t="s">
        <v>6</v>
      </c>
      <c r="B15" s="2">
        <f t="shared" si="0"/>
        <v>16.695651892499527</v>
      </c>
      <c r="C15" s="2">
        <f t="shared" si="0"/>
        <v>15.389489633348205</v>
      </c>
      <c r="D15" s="2">
        <f t="shared" si="0"/>
        <v>16.513670911683441</v>
      </c>
      <c r="E15" s="2">
        <f t="shared" si="0"/>
        <v>17.992623202860763</v>
      </c>
      <c r="F15" s="2">
        <f t="shared" si="0"/>
        <v>19.352524636484176</v>
      </c>
      <c r="G15" s="2">
        <f t="shared" si="0"/>
        <v>20.61773289400271</v>
      </c>
      <c r="H15" s="2"/>
      <c r="I15" s="2">
        <f t="shared" si="1"/>
        <v>13.538013824337128</v>
      </c>
      <c r="J15" s="2">
        <f t="shared" si="1"/>
        <v>15.373879261710059</v>
      </c>
      <c r="K15" s="2">
        <f t="shared" si="1"/>
        <v>17.311681668775734</v>
      </c>
      <c r="L15" s="2">
        <f t="shared" si="1"/>
        <v>19.181182210770309</v>
      </c>
      <c r="M15" s="2">
        <f t="shared" si="1"/>
        <v>20.770052746266852</v>
      </c>
    </row>
    <row r="16" spans="1:13" x14ac:dyDescent="0.25">
      <c r="A16" t="s">
        <v>8</v>
      </c>
      <c r="B16" s="2">
        <f t="shared" si="0"/>
        <v>4.052532667284801</v>
      </c>
      <c r="C16" s="2">
        <f t="shared" si="0"/>
        <v>1.9413084145803836</v>
      </c>
      <c r="D16" s="2">
        <f t="shared" si="0"/>
        <v>3.6064224320966289</v>
      </c>
      <c r="E16" s="2">
        <f t="shared" si="0"/>
        <v>5.6408068370953544</v>
      </c>
      <c r="F16" s="2">
        <f t="shared" si="0"/>
        <v>7.5449040911034615</v>
      </c>
      <c r="G16" s="2">
        <f t="shared" si="0"/>
        <v>8.9144558687575284</v>
      </c>
      <c r="H16" s="2"/>
      <c r="I16" s="2">
        <f t="shared" si="1"/>
        <v>-1.7869683486644661</v>
      </c>
      <c r="J16" s="2">
        <f t="shared" si="1"/>
        <v>0.68269222961239961</v>
      </c>
      <c r="K16" s="2">
        <f t="shared" si="1"/>
        <v>3.6277977302589406</v>
      </c>
      <c r="L16" s="2">
        <f t="shared" si="1"/>
        <v>6.2009691862072387</v>
      </c>
      <c r="M16" s="2">
        <f t="shared" si="1"/>
        <v>8.0385946821481085</v>
      </c>
    </row>
    <row r="17" spans="1:13" x14ac:dyDescent="0.25">
      <c r="A17" t="s">
        <v>10</v>
      </c>
      <c r="B17" s="2">
        <f t="shared" si="0"/>
        <v>-43.503241103105779</v>
      </c>
      <c r="C17" s="2">
        <f t="shared" si="0"/>
        <v>-109.38563953200523</v>
      </c>
      <c r="D17" s="2">
        <f t="shared" si="0"/>
        <v>-83.358195101776744</v>
      </c>
      <c r="E17" s="2">
        <f t="shared" si="0"/>
        <v>-48.336457153705283</v>
      </c>
      <c r="F17" s="2">
        <f t="shared" si="0"/>
        <v>-34.36404487766211</v>
      </c>
      <c r="G17" s="2">
        <f t="shared" si="0"/>
        <v>-26.086882930222444</v>
      </c>
      <c r="H17" s="2"/>
      <c r="I17" s="2">
        <f t="shared" si="1"/>
        <v>-140.01005836250999</v>
      </c>
      <c r="J17" s="2">
        <f t="shared" si="1"/>
        <v>-98.741011202114635</v>
      </c>
      <c r="K17" s="2">
        <f t="shared" si="1"/>
        <v>-48.336457153705283</v>
      </c>
      <c r="L17" s="2">
        <f t="shared" si="1"/>
        <v>-29.192168649960877</v>
      </c>
      <c r="M17" s="2">
        <f t="shared" si="1"/>
        <v>-19.597689576801542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2">E12-$B12</f>
        <v>-0.83269227042140415</v>
      </c>
      <c r="K21">
        <f t="shared" ref="K21:K26" si="3">E12-$B12</f>
        <v>-0.83269227042140415</v>
      </c>
    </row>
    <row r="22" spans="1:13" x14ac:dyDescent="0.25">
      <c r="A22" t="s">
        <v>4</v>
      </c>
      <c r="E22">
        <f t="shared" si="2"/>
        <v>0.33810359511411292</v>
      </c>
      <c r="K22">
        <f t="shared" si="3"/>
        <v>0.33810359511411292</v>
      </c>
    </row>
    <row r="23" spans="1:13" x14ac:dyDescent="0.25">
      <c r="A23" t="s">
        <v>5</v>
      </c>
      <c r="E23">
        <f t="shared" si="2"/>
        <v>-0.30706058190264685</v>
      </c>
      <c r="K23">
        <f t="shared" si="3"/>
        <v>-0.30706058190264685</v>
      </c>
    </row>
    <row r="24" spans="1:13" x14ac:dyDescent="0.25">
      <c r="A24" t="s">
        <v>6</v>
      </c>
      <c r="E24">
        <f t="shared" si="2"/>
        <v>1.2969713103612364</v>
      </c>
      <c r="K24">
        <f t="shared" si="3"/>
        <v>1.2969713103612364</v>
      </c>
    </row>
    <row r="25" spans="1:13" x14ac:dyDescent="0.25">
      <c r="A25" t="s">
        <v>8</v>
      </c>
      <c r="E25">
        <f t="shared" si="2"/>
        <v>1.5882741698105534</v>
      </c>
      <c r="K25">
        <f t="shared" si="3"/>
        <v>1.5882741698105534</v>
      </c>
    </row>
    <row r="26" spans="1:13" x14ac:dyDescent="0.25">
      <c r="A26" t="s">
        <v>10</v>
      </c>
      <c r="E26">
        <f t="shared" si="2"/>
        <v>-4.8332160505995034</v>
      </c>
      <c r="K26">
        <f t="shared" si="3"/>
        <v>-4.8332160505995034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t="s">
        <v>3</v>
      </c>
      <c r="B30" s="6"/>
      <c r="C30" s="6"/>
      <c r="D30" s="6"/>
      <c r="E30" s="6">
        <f t="shared" ref="E30:E35" si="4">IF($B12&gt;E12,($B12-E12)/(F12-E12)*1.28155,-($B12-E12)/(D12-E12)*1.28155)</f>
        <v>1.0103712658164059</v>
      </c>
      <c r="F30" s="6"/>
      <c r="G30" s="6"/>
      <c r="H30" s="6"/>
      <c r="I30" s="6"/>
      <c r="J30" s="6"/>
      <c r="K30" s="6">
        <f t="shared" ref="K30:K35" si="5">IF($B12&gt;K12,($B12-K12)/(L12-K12)*1.28155,-($B12-K12)/(J12-K12)*1.28155)</f>
        <v>0.48220694604943565</v>
      </c>
      <c r="L30" s="6"/>
      <c r="M30" s="6"/>
    </row>
    <row r="31" spans="1:13" x14ac:dyDescent="0.25">
      <c r="A31" t="s">
        <v>4</v>
      </c>
      <c r="B31" s="6"/>
      <c r="C31" s="6"/>
      <c r="D31" s="6"/>
      <c r="E31" s="6">
        <f t="shared" si="4"/>
        <v>-0.439752361180824</v>
      </c>
      <c r="F31" s="6"/>
      <c r="G31" s="6"/>
      <c r="H31" s="6"/>
      <c r="I31" s="6"/>
      <c r="J31" s="6"/>
      <c r="K31" s="6">
        <f t="shared" si="5"/>
        <v>-0.79229835294728534</v>
      </c>
      <c r="L31" s="6"/>
      <c r="M31" s="6"/>
    </row>
    <row r="32" spans="1:13" x14ac:dyDescent="0.25">
      <c r="A32" t="s">
        <v>5</v>
      </c>
      <c r="B32" s="6"/>
      <c r="C32" s="6"/>
      <c r="D32" s="6"/>
      <c r="E32" s="6">
        <f t="shared" si="4"/>
        <v>0.15230067838802908</v>
      </c>
      <c r="F32" s="6"/>
      <c r="G32" s="6"/>
      <c r="H32" s="6"/>
      <c r="I32" s="6"/>
      <c r="J32" s="6"/>
      <c r="K32" s="6">
        <f t="shared" si="5"/>
        <v>0.42696990047082395</v>
      </c>
      <c r="L32" s="6"/>
      <c r="M32" s="6"/>
    </row>
    <row r="33" spans="1:13" x14ac:dyDescent="0.25">
      <c r="A33" t="s">
        <v>6</v>
      </c>
      <c r="B33" s="6"/>
      <c r="C33" s="6"/>
      <c r="D33" s="6"/>
      <c r="E33" s="6">
        <f t="shared" si="4"/>
        <v>-1.1238588240532754</v>
      </c>
      <c r="F33" s="6"/>
      <c r="G33" s="6"/>
      <c r="H33" s="6"/>
      <c r="I33" s="6"/>
      <c r="J33" s="6"/>
      <c r="K33" s="6">
        <f t="shared" si="5"/>
        <v>-0.4074063263148876</v>
      </c>
      <c r="L33" s="6"/>
      <c r="M33" s="6"/>
    </row>
    <row r="34" spans="1:13" x14ac:dyDescent="0.25">
      <c r="A34" t="s">
        <v>8</v>
      </c>
      <c r="B34" s="6"/>
      <c r="C34" s="6"/>
      <c r="D34" s="6"/>
      <c r="E34" s="6">
        <f t="shared" si="4"/>
        <v>-1.0005251501728798</v>
      </c>
      <c r="F34" s="6"/>
      <c r="G34" s="6"/>
      <c r="H34" s="6"/>
      <c r="I34" s="6"/>
      <c r="J34" s="6"/>
      <c r="K34" s="6">
        <f t="shared" si="5"/>
        <v>0.21153625705244425</v>
      </c>
      <c r="L34" s="6"/>
      <c r="M34" s="6"/>
    </row>
    <row r="35" spans="1:13" x14ac:dyDescent="0.25">
      <c r="A35" t="s">
        <v>10</v>
      </c>
      <c r="B35" s="6"/>
      <c r="C35" s="6"/>
      <c r="D35" s="6"/>
      <c r="E35" s="6">
        <f t="shared" si="4"/>
        <v>0.44330269586060805</v>
      </c>
      <c r="F35" s="6"/>
      <c r="G35" s="6"/>
      <c r="H35" s="6"/>
      <c r="I35" s="6"/>
      <c r="J35" s="6"/>
      <c r="K35" s="6">
        <f t="shared" si="5"/>
        <v>0.32354339146290634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020-3D6D-4CDF-9195-F593DC226136}">
  <dimension ref="A1:M35"/>
  <sheetViews>
    <sheetView workbookViewId="0">
      <selection activeCell="I24" sqref="I2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41.32</v>
      </c>
      <c r="C3">
        <v>39.4</v>
      </c>
      <c r="D3">
        <v>40.08</v>
      </c>
      <c r="E3">
        <v>40.96</v>
      </c>
      <c r="F3">
        <v>41.9</v>
      </c>
      <c r="G3">
        <v>42.6</v>
      </c>
      <c r="I3">
        <v>39.21</v>
      </c>
      <c r="J3">
        <v>40</v>
      </c>
      <c r="K3">
        <v>41.09</v>
      </c>
      <c r="L3">
        <v>42.21</v>
      </c>
      <c r="M3">
        <v>43.09</v>
      </c>
    </row>
    <row r="4" spans="1:13" x14ac:dyDescent="0.25">
      <c r="A4" t="s">
        <v>4</v>
      </c>
      <c r="B4">
        <v>37.47</v>
      </c>
      <c r="C4">
        <v>35.5</v>
      </c>
      <c r="D4">
        <v>36.270000000000003</v>
      </c>
      <c r="E4">
        <v>37.15</v>
      </c>
      <c r="F4">
        <v>38.020000000000003</v>
      </c>
      <c r="G4">
        <v>38.74</v>
      </c>
      <c r="I4">
        <v>34.979999999999997</v>
      </c>
      <c r="J4">
        <v>35.979999999999997</v>
      </c>
      <c r="K4">
        <v>37.1</v>
      </c>
      <c r="L4">
        <v>38.26</v>
      </c>
      <c r="M4">
        <v>39.159999999999997</v>
      </c>
    </row>
    <row r="5" spans="1:13" x14ac:dyDescent="0.25">
      <c r="A5" t="s">
        <v>5</v>
      </c>
      <c r="B5">
        <v>8.43</v>
      </c>
      <c r="C5">
        <v>5.95</v>
      </c>
      <c r="D5">
        <v>6.66</v>
      </c>
      <c r="E5">
        <v>7.57</v>
      </c>
      <c r="F5">
        <v>8.4499999999999993</v>
      </c>
      <c r="G5">
        <v>9.17</v>
      </c>
      <c r="I5">
        <v>5.26</v>
      </c>
      <c r="J5">
        <v>6.12</v>
      </c>
      <c r="K5">
        <v>7.28</v>
      </c>
      <c r="L5">
        <v>8.44</v>
      </c>
      <c r="M5">
        <v>9.3800000000000008</v>
      </c>
    </row>
    <row r="6" spans="1:13" x14ac:dyDescent="0.25">
      <c r="A6" t="s">
        <v>6</v>
      </c>
      <c r="B6">
        <f>100-SUM(B3:B5)</f>
        <v>12.780000000000001</v>
      </c>
      <c r="C6">
        <v>12.52</v>
      </c>
      <c r="D6">
        <v>13.28</v>
      </c>
      <c r="E6">
        <v>14.19</v>
      </c>
      <c r="F6">
        <v>15.07</v>
      </c>
      <c r="G6">
        <v>15.95</v>
      </c>
      <c r="I6">
        <v>12.25</v>
      </c>
      <c r="J6">
        <v>13.28</v>
      </c>
      <c r="K6">
        <v>14.4</v>
      </c>
      <c r="L6">
        <v>15.53</v>
      </c>
      <c r="M6">
        <v>16.59</v>
      </c>
    </row>
    <row r="7" spans="1:13" x14ac:dyDescent="0.25">
      <c r="A7" t="s">
        <v>7</v>
      </c>
      <c r="B7">
        <v>5.1100000000000003</v>
      </c>
      <c r="C7">
        <v>2.91</v>
      </c>
      <c r="D7">
        <v>3.74</v>
      </c>
      <c r="E7">
        <v>4.7</v>
      </c>
      <c r="F7">
        <v>5.7</v>
      </c>
      <c r="G7">
        <v>6.59</v>
      </c>
      <c r="I7">
        <v>2.0499999999999998</v>
      </c>
      <c r="J7">
        <v>3.21</v>
      </c>
      <c r="K7">
        <v>4.51</v>
      </c>
      <c r="L7">
        <v>5.79</v>
      </c>
      <c r="M7">
        <v>6.8</v>
      </c>
    </row>
    <row r="8" spans="1:13" x14ac:dyDescent="0.25">
      <c r="A8" t="s">
        <v>10</v>
      </c>
      <c r="B8">
        <v>1.93</v>
      </c>
      <c r="C8">
        <v>0.92</v>
      </c>
      <c r="D8">
        <v>2.15</v>
      </c>
      <c r="E8">
        <v>3.44</v>
      </c>
      <c r="F8">
        <v>4.72</v>
      </c>
      <c r="G8">
        <v>5.81</v>
      </c>
      <c r="I8">
        <v>0.53</v>
      </c>
      <c r="J8">
        <v>1.7</v>
      </c>
      <c r="K8">
        <v>3.27</v>
      </c>
      <c r="L8">
        <v>4.84</v>
      </c>
      <c r="M8">
        <v>7.18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 t="s">
        <v>3</v>
      </c>
      <c r="B12" s="2">
        <f t="shared" ref="B12:G12" si="0">LN((B3/100)/(1-B3/100))*25+50</f>
        <v>41.231192274416422</v>
      </c>
      <c r="C12" s="2">
        <f t="shared" si="0"/>
        <v>39.23677308071548</v>
      </c>
      <c r="D12" s="2">
        <f t="shared" si="0"/>
        <v>39.946677939191133</v>
      </c>
      <c r="E12" s="2">
        <f t="shared" si="0"/>
        <v>40.859520010975885</v>
      </c>
      <c r="F12" s="2">
        <f t="shared" si="0"/>
        <v>41.828004076755661</v>
      </c>
      <c r="G12" s="2">
        <f t="shared" si="0"/>
        <v>42.545248748745095</v>
      </c>
      <c r="H12" s="2"/>
      <c r="I12" s="2">
        <f>LN((I3/100)/(1-I3/100))*25+50</f>
        <v>39.037662863590228</v>
      </c>
      <c r="J12" s="2">
        <f>LN((J3/100)/(1-J3/100))*25+50</f>
        <v>39.863372297295896</v>
      </c>
      <c r="K12" s="2">
        <f>LN((K3/100)/(1-K3/100))*25+50</f>
        <v>40.993848184043067</v>
      </c>
      <c r="L12" s="2">
        <f>LN((L3/100)/(1-L3/100))*25+50</f>
        <v>42.146035236618019</v>
      </c>
      <c r="M12" s="2">
        <f>LN((M3/100)/(1-M3/100))*25+50</f>
        <v>43.04549697531786</v>
      </c>
    </row>
    <row r="13" spans="1:13" x14ac:dyDescent="0.25">
      <c r="A13" s="2" t="s">
        <v>4</v>
      </c>
      <c r="B13" s="2">
        <f t="shared" ref="B13:G17" si="1">LN((B4/100)/(1-B4/100))*25+50</f>
        <v>37.197354280659738</v>
      </c>
      <c r="C13" s="2">
        <f t="shared" si="1"/>
        <v>35.071686816991082</v>
      </c>
      <c r="D13" s="2">
        <f t="shared" si="1"/>
        <v>35.908388599215208</v>
      </c>
      <c r="E13" s="2">
        <f t="shared" si="1"/>
        <v>36.855320903187788</v>
      </c>
      <c r="F13" s="2">
        <f t="shared" si="1"/>
        <v>37.78251461751703</v>
      </c>
      <c r="G13" s="2">
        <f t="shared" si="1"/>
        <v>38.543638914355519</v>
      </c>
      <c r="H13" s="2"/>
      <c r="I13" s="2">
        <f t="shared" ref="I13:M17" si="2">LN((I4/100)/(1-I4/100))*25+50</f>
        <v>34.502038867867412</v>
      </c>
      <c r="J13" s="2">
        <f t="shared" si="2"/>
        <v>35.594192349516746</v>
      </c>
      <c r="K13" s="2">
        <f t="shared" si="2"/>
        <v>36.801770147674866</v>
      </c>
      <c r="L13" s="2">
        <f t="shared" si="2"/>
        <v>38.036823623452342</v>
      </c>
      <c r="M13" s="2">
        <f t="shared" si="2"/>
        <v>38.985208756780438</v>
      </c>
    </row>
    <row r="14" spans="1:13" x14ac:dyDescent="0.25">
      <c r="A14" s="2" t="s">
        <v>5</v>
      </c>
      <c r="B14" s="2">
        <f t="shared" si="1"/>
        <v>-9.6326733776469169</v>
      </c>
      <c r="C14" s="2">
        <f t="shared" si="1"/>
        <v>-19.010883404737527</v>
      </c>
      <c r="D14" s="2">
        <f t="shared" si="1"/>
        <v>-16.003231399234295</v>
      </c>
      <c r="E14" s="2">
        <f t="shared" si="1"/>
        <v>-12.55646334568322</v>
      </c>
      <c r="F14" s="2">
        <f t="shared" si="1"/>
        <v>-9.5679707437859349</v>
      </c>
      <c r="G14" s="2">
        <f t="shared" si="1"/>
        <v>-7.3263085311437237</v>
      </c>
      <c r="H14" s="2"/>
      <c r="I14" s="2">
        <f t="shared" si="2"/>
        <v>-22.275131768649686</v>
      </c>
      <c r="J14" s="2">
        <f t="shared" si="2"/>
        <v>-18.261381861464699</v>
      </c>
      <c r="K14" s="2">
        <f t="shared" si="2"/>
        <v>-13.611333420572549</v>
      </c>
      <c r="L14" s="2">
        <f t="shared" si="2"/>
        <v>-9.600304661912503</v>
      </c>
      <c r="M14" s="2">
        <f t="shared" si="2"/>
        <v>-6.7023794055214765</v>
      </c>
    </row>
    <row r="15" spans="1:13" x14ac:dyDescent="0.25">
      <c r="A15" s="2" t="s">
        <v>6</v>
      </c>
      <c r="B15" s="2">
        <f t="shared" si="1"/>
        <v>1.9861946633692185</v>
      </c>
      <c r="C15" s="2">
        <f t="shared" si="1"/>
        <v>1.3979292465846314</v>
      </c>
      <c r="D15" s="2">
        <f t="shared" si="1"/>
        <v>3.0893651589237976</v>
      </c>
      <c r="E15" s="2">
        <f t="shared" si="1"/>
        <v>5.0100485338230385</v>
      </c>
      <c r="F15" s="2">
        <f t="shared" si="1"/>
        <v>6.7719656211621597</v>
      </c>
      <c r="G15" s="2">
        <f t="shared" si="1"/>
        <v>8.4511742344057197</v>
      </c>
      <c r="H15" s="2"/>
      <c r="I15" s="2">
        <f t="shared" si="2"/>
        <v>0.77585186611901946</v>
      </c>
      <c r="J15" s="2">
        <f t="shared" si="2"/>
        <v>3.0893651589237976</v>
      </c>
      <c r="K15" s="2">
        <f t="shared" si="2"/>
        <v>5.4385730858564685</v>
      </c>
      <c r="L15" s="2">
        <f t="shared" si="2"/>
        <v>7.6594298855297609</v>
      </c>
      <c r="M15" s="2">
        <f t="shared" si="2"/>
        <v>9.6257974487208102</v>
      </c>
    </row>
    <row r="16" spans="1:13" x14ac:dyDescent="0.25">
      <c r="A16" s="2" t="s">
        <v>8</v>
      </c>
      <c r="B16" s="2">
        <f t="shared" si="1"/>
        <v>-23.037973044251345</v>
      </c>
      <c r="C16" s="2">
        <f t="shared" si="1"/>
        <v>-37.687132554966311</v>
      </c>
      <c r="D16" s="2">
        <f t="shared" si="1"/>
        <v>-31.199181311213067</v>
      </c>
      <c r="E16" s="2">
        <f t="shared" si="1"/>
        <v>-25.236682548603582</v>
      </c>
      <c r="F16" s="2">
        <f t="shared" si="1"/>
        <v>-20.150375369972679</v>
      </c>
      <c r="G16" s="2">
        <f t="shared" si="1"/>
        <v>-16.286126434258534</v>
      </c>
      <c r="H16" s="2"/>
      <c r="I16" s="2">
        <f t="shared" si="2"/>
        <v>-46.665433781005831</v>
      </c>
      <c r="J16" s="2">
        <f t="shared" si="2"/>
        <v>-35.156818650476822</v>
      </c>
      <c r="K16" s="2">
        <f t="shared" si="2"/>
        <v>-26.318109411188104</v>
      </c>
      <c r="L16" s="2">
        <f t="shared" si="2"/>
        <v>-19.734851036891826</v>
      </c>
      <c r="M16" s="2">
        <f t="shared" si="2"/>
        <v>-15.445627737737112</v>
      </c>
    </row>
    <row r="17" spans="1:13" x14ac:dyDescent="0.25">
      <c r="A17" s="2" t="s">
        <v>10</v>
      </c>
      <c r="B17" s="2">
        <f t="shared" si="1"/>
        <v>-48.204037662185868</v>
      </c>
      <c r="C17" s="2">
        <f t="shared" si="1"/>
        <v>-66.982730339005229</v>
      </c>
      <c r="D17" s="2">
        <f t="shared" si="1"/>
        <v>-45.44919629256286</v>
      </c>
      <c r="E17" s="2">
        <f t="shared" si="1"/>
        <v>-33.36732763509923</v>
      </c>
      <c r="F17" s="2">
        <f t="shared" si="1"/>
        <v>-25.125278136239515</v>
      </c>
      <c r="G17" s="2">
        <f t="shared" si="1"/>
        <v>-19.643336199272639</v>
      </c>
      <c r="H17" s="2"/>
      <c r="I17" s="2">
        <f t="shared" si="2"/>
        <v>-80.868359090007317</v>
      </c>
      <c r="J17" s="2">
        <f t="shared" si="2"/>
        <v>-51.434894402273756</v>
      </c>
      <c r="K17" s="2">
        <f t="shared" si="2"/>
        <v>-34.678340182132345</v>
      </c>
      <c r="L17" s="2">
        <f t="shared" si="2"/>
        <v>-24.466124117655426</v>
      </c>
      <c r="M17" s="2">
        <f t="shared" si="2"/>
        <v>-13.984068768822425</v>
      </c>
    </row>
    <row r="19" spans="1:13" x14ac:dyDescent="0.25">
      <c r="A19" s="3" t="s">
        <v>18</v>
      </c>
    </row>
    <row r="21" spans="1:13" x14ac:dyDescent="0.25">
      <c r="A21" s="3" t="s">
        <v>3</v>
      </c>
      <c r="E21">
        <f t="shared" ref="E21:E26" si="3">E12-$B12</f>
        <v>-0.37167226344053717</v>
      </c>
      <c r="K21">
        <f t="shared" ref="K21:K26" si="4">E12-$B12</f>
        <v>-0.37167226344053717</v>
      </c>
    </row>
    <row r="22" spans="1:13" x14ac:dyDescent="0.25">
      <c r="A22" s="3" t="s">
        <v>4</v>
      </c>
      <c r="E22">
        <f t="shared" si="3"/>
        <v>-0.34203337747194951</v>
      </c>
      <c r="K22">
        <f t="shared" si="4"/>
        <v>-0.34203337747194951</v>
      </c>
    </row>
    <row r="23" spans="1:13" x14ac:dyDescent="0.25">
      <c r="A23" s="3" t="s">
        <v>5</v>
      </c>
      <c r="E23">
        <f t="shared" si="3"/>
        <v>-2.9237899680363029</v>
      </c>
      <c r="K23">
        <f t="shared" si="4"/>
        <v>-2.9237899680363029</v>
      </c>
    </row>
    <row r="24" spans="1:13" x14ac:dyDescent="0.25">
      <c r="A24" s="3" t="s">
        <v>6</v>
      </c>
      <c r="E24">
        <f t="shared" si="3"/>
        <v>3.02385387045382</v>
      </c>
      <c r="K24">
        <f t="shared" si="4"/>
        <v>3.02385387045382</v>
      </c>
    </row>
    <row r="25" spans="1:13" x14ac:dyDescent="0.25">
      <c r="A25" s="3" t="s">
        <v>8</v>
      </c>
      <c r="E25">
        <f t="shared" si="3"/>
        <v>-2.1987095043522373</v>
      </c>
      <c r="K25">
        <f t="shared" si="4"/>
        <v>-2.1987095043522373</v>
      </c>
    </row>
    <row r="26" spans="1:13" x14ac:dyDescent="0.25">
      <c r="A26" s="3" t="s">
        <v>10</v>
      </c>
      <c r="E26">
        <f t="shared" si="3"/>
        <v>14.836710027086639</v>
      </c>
      <c r="K26">
        <f t="shared" si="4"/>
        <v>14.836710027086639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2" t="s">
        <v>3</v>
      </c>
      <c r="B30" s="6"/>
      <c r="C30" s="6"/>
      <c r="D30" s="6"/>
      <c r="E30" s="6">
        <f t="shared" ref="E30:E35" si="5">IF($B12&gt;E12,($B12-E12)/(F12-E12)*1.28155,-($B12-E12)/(D12-E12)*1.28155)</f>
        <v>0.4918166504151138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0.26399213420963752</v>
      </c>
      <c r="L30" s="6"/>
      <c r="M30" s="6"/>
    </row>
    <row r="31" spans="1:13" x14ac:dyDescent="0.25">
      <c r="A31" s="2" t="s">
        <v>4</v>
      </c>
      <c r="B31" s="6"/>
      <c r="C31" s="6"/>
      <c r="D31" s="6"/>
      <c r="E31" s="6">
        <f t="shared" si="5"/>
        <v>0.47275220714398314</v>
      </c>
      <c r="F31" s="6"/>
      <c r="G31" s="6"/>
      <c r="H31" s="6"/>
      <c r="I31" s="6"/>
      <c r="J31" s="6"/>
      <c r="K31" s="6">
        <f t="shared" si="6"/>
        <v>0.41047683810421809</v>
      </c>
      <c r="L31" s="6"/>
      <c r="M31" s="6"/>
    </row>
    <row r="32" spans="1:13" x14ac:dyDescent="0.25">
      <c r="A32" s="2" t="s">
        <v>5</v>
      </c>
      <c r="B32" s="6"/>
      <c r="C32" s="6"/>
      <c r="D32" s="6"/>
      <c r="E32" s="6">
        <f t="shared" si="5"/>
        <v>1.2538036838900324</v>
      </c>
      <c r="F32" s="6"/>
      <c r="G32" s="6"/>
      <c r="H32" s="6"/>
      <c r="I32" s="6"/>
      <c r="J32" s="6"/>
      <c r="K32" s="6">
        <f t="shared" si="6"/>
        <v>1.2712079829900556</v>
      </c>
      <c r="L32" s="6"/>
      <c r="M32" s="6"/>
    </row>
    <row r="33" spans="1:13" x14ac:dyDescent="0.25">
      <c r="A33" s="2" t="s">
        <v>6</v>
      </c>
      <c r="B33" s="6"/>
      <c r="C33" s="6"/>
      <c r="D33" s="6"/>
      <c r="E33" s="6">
        <f t="shared" si="5"/>
        <v>-2.0176255901019537</v>
      </c>
      <c r="F33" s="6"/>
      <c r="G33" s="6"/>
      <c r="H33" s="6"/>
      <c r="I33" s="6"/>
      <c r="J33" s="6"/>
      <c r="K33" s="6">
        <f t="shared" si="6"/>
        <v>-1.8833563077217301</v>
      </c>
      <c r="L33" s="6"/>
      <c r="M33" s="6"/>
    </row>
    <row r="34" spans="1:13" x14ac:dyDescent="0.25">
      <c r="A34" s="2" t="s">
        <v>8</v>
      </c>
      <c r="B34" s="6"/>
      <c r="C34" s="6"/>
      <c r="D34" s="6"/>
      <c r="E34" s="6">
        <f t="shared" si="5"/>
        <v>0.55398859454278448</v>
      </c>
      <c r="F34" s="6"/>
      <c r="G34" s="6"/>
      <c r="H34" s="6"/>
      <c r="I34" s="6"/>
      <c r="J34" s="6"/>
      <c r="K34" s="6">
        <f t="shared" si="6"/>
        <v>0.63853771522330016</v>
      </c>
      <c r="L34" s="6"/>
      <c r="M34" s="6"/>
    </row>
    <row r="35" spans="1:13" x14ac:dyDescent="0.25">
      <c r="A35" s="2" t="s">
        <v>10</v>
      </c>
      <c r="B35" s="6"/>
      <c r="C35" s="6"/>
      <c r="D35" s="6"/>
      <c r="E35" s="6">
        <f t="shared" si="5"/>
        <v>-1.5737619961186138</v>
      </c>
      <c r="F35" s="6"/>
      <c r="G35" s="6"/>
      <c r="H35" s="6"/>
      <c r="I35" s="6"/>
      <c r="J35" s="6"/>
      <c r="K35" s="6">
        <f t="shared" si="6"/>
        <v>-1.0344523926480818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F5E2-C922-4FAF-A719-3DB44E94C871}">
  <dimension ref="A1:M31"/>
  <sheetViews>
    <sheetView workbookViewId="0">
      <selection activeCell="H15" sqref="H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49.66</v>
      </c>
      <c r="C3">
        <v>46.67</v>
      </c>
      <c r="D3">
        <v>47.69</v>
      </c>
      <c r="E3">
        <v>48.99</v>
      </c>
      <c r="F3">
        <v>50.22</v>
      </c>
      <c r="G3">
        <v>51.28</v>
      </c>
      <c r="I3">
        <v>46.42</v>
      </c>
      <c r="J3">
        <v>47.62</v>
      </c>
      <c r="K3">
        <v>49.22</v>
      </c>
      <c r="L3">
        <v>50.77</v>
      </c>
      <c r="M3">
        <v>51.85</v>
      </c>
    </row>
    <row r="4" spans="1:13" x14ac:dyDescent="0.25">
      <c r="A4" t="s">
        <v>4</v>
      </c>
      <c r="B4">
        <v>26.66</v>
      </c>
      <c r="C4">
        <v>27.56</v>
      </c>
      <c r="D4">
        <v>28.47</v>
      </c>
      <c r="E4">
        <v>29.75</v>
      </c>
      <c r="F4">
        <v>31</v>
      </c>
      <c r="G4">
        <v>31.89</v>
      </c>
      <c r="I4">
        <v>26.22</v>
      </c>
      <c r="J4">
        <v>27.49</v>
      </c>
      <c r="K4">
        <v>29.06</v>
      </c>
      <c r="L4">
        <v>30.75</v>
      </c>
      <c r="M4">
        <v>32.01</v>
      </c>
    </row>
    <row r="5" spans="1:13" x14ac:dyDescent="0.25">
      <c r="A5" t="s">
        <v>5</v>
      </c>
      <c r="B5">
        <v>7.53</v>
      </c>
      <c r="C5">
        <v>5.91</v>
      </c>
      <c r="D5">
        <v>6.81</v>
      </c>
      <c r="E5">
        <v>7.99</v>
      </c>
      <c r="F5">
        <v>9.2899999999999991</v>
      </c>
      <c r="G5">
        <v>10.27</v>
      </c>
      <c r="I5">
        <v>4.68</v>
      </c>
      <c r="J5">
        <v>5.87</v>
      </c>
      <c r="K5">
        <v>7.46</v>
      </c>
      <c r="L5">
        <v>8.93</v>
      </c>
      <c r="M5">
        <v>10.199999999999999</v>
      </c>
    </row>
    <row r="6" spans="1:13" x14ac:dyDescent="0.25">
      <c r="A6" t="s">
        <v>6</v>
      </c>
      <c r="B6">
        <f>100-SUM(B3:B5)</f>
        <v>16.150000000000006</v>
      </c>
      <c r="C6">
        <v>11.05</v>
      </c>
      <c r="D6">
        <v>12.05</v>
      </c>
      <c r="E6">
        <v>13.24</v>
      </c>
      <c r="F6">
        <v>14.42</v>
      </c>
      <c r="G6">
        <v>15.49</v>
      </c>
      <c r="I6">
        <v>11.25</v>
      </c>
      <c r="J6">
        <v>12.54</v>
      </c>
      <c r="K6">
        <v>14.09</v>
      </c>
      <c r="L6">
        <v>15.62</v>
      </c>
      <c r="M6">
        <v>16.95</v>
      </c>
    </row>
    <row r="7" spans="1:13" x14ac:dyDescent="0.25">
      <c r="A7" t="s">
        <v>10</v>
      </c>
      <c r="B7">
        <v>11.53</v>
      </c>
      <c r="C7">
        <v>4.7300000000000004</v>
      </c>
      <c r="D7">
        <v>5.74</v>
      </c>
      <c r="E7">
        <v>6.97</v>
      </c>
      <c r="F7">
        <v>8.2100000000000009</v>
      </c>
      <c r="G7">
        <v>9.27</v>
      </c>
      <c r="I7">
        <v>5.21</v>
      </c>
      <c r="J7">
        <v>6.42</v>
      </c>
      <c r="K7">
        <v>7.94</v>
      </c>
      <c r="L7">
        <v>9.48</v>
      </c>
      <c r="M7">
        <v>10.73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3</v>
      </c>
      <c r="B11" s="2">
        <f t="shared" ref="B11:G11" si="0">LN((B3/100)/(1-B3/100))*25+50</f>
        <v>49.659994759321265</v>
      </c>
      <c r="C11" s="2">
        <f t="shared" si="0"/>
        <v>46.665063383730335</v>
      </c>
      <c r="D11" s="2">
        <f t="shared" si="0"/>
        <v>47.688354373190329</v>
      </c>
      <c r="E11" s="2">
        <f t="shared" si="0"/>
        <v>48.989862592891207</v>
      </c>
      <c r="F11" s="2">
        <f t="shared" si="0"/>
        <v>50.220001419749821</v>
      </c>
      <c r="G11" s="2">
        <f t="shared" si="0"/>
        <v>51.280279730269328</v>
      </c>
      <c r="H11" s="2"/>
      <c r="I11" s="2">
        <f t="shared" ref="I11:M15" si="1">LN((I3/100)/(1-I3/100))*25+50</f>
        <v>46.413863418245704</v>
      </c>
      <c r="J11" s="2">
        <f t="shared" si="1"/>
        <v>47.618200049478766</v>
      </c>
      <c r="K11" s="2">
        <f t="shared" si="1"/>
        <v>49.219936717159435</v>
      </c>
      <c r="L11" s="2">
        <f t="shared" si="1"/>
        <v>50.770060879729847</v>
      </c>
      <c r="M11" s="2">
        <f t="shared" si="1"/>
        <v>51.850844910785042</v>
      </c>
    </row>
    <row r="12" spans="1:13" x14ac:dyDescent="0.25">
      <c r="A12" t="s">
        <v>4</v>
      </c>
      <c r="B12" s="2">
        <f t="shared" ref="B12:G15" si="2">LN((B4/100)/(1-B4/100))*25+50</f>
        <v>24.701453802684565</v>
      </c>
      <c r="C12" s="2">
        <f t="shared" si="2"/>
        <v>25.840170328256136</v>
      </c>
      <c r="D12" s="2">
        <f t="shared" si="2"/>
        <v>26.968348979241341</v>
      </c>
      <c r="E12" s="2">
        <f t="shared" si="2"/>
        <v>28.51922059444459</v>
      </c>
      <c r="F12" s="2">
        <f t="shared" si="2"/>
        <v>29.997017497197174</v>
      </c>
      <c r="G12" s="2">
        <f t="shared" si="2"/>
        <v>31.02921089421848</v>
      </c>
      <c r="H12" s="2"/>
      <c r="I12" s="2">
        <f t="shared" si="1"/>
        <v>24.135869654175607</v>
      </c>
      <c r="J12" s="2">
        <f t="shared" si="1"/>
        <v>25.752445469841319</v>
      </c>
      <c r="K12" s="2">
        <f t="shared" si="1"/>
        <v>27.688205219916522</v>
      </c>
      <c r="L12" s="2">
        <f t="shared" si="1"/>
        <v>29.704171229626976</v>
      </c>
      <c r="M12" s="2">
        <f t="shared" si="1"/>
        <v>31.167192961085085</v>
      </c>
    </row>
    <row r="13" spans="1:13" x14ac:dyDescent="0.25">
      <c r="A13" t="s">
        <v>5</v>
      </c>
      <c r="B13" s="2">
        <f t="shared" si="2"/>
        <v>-12.699730644443619</v>
      </c>
      <c r="C13" s="2">
        <f t="shared" si="2"/>
        <v>-19.190148490016696</v>
      </c>
      <c r="D13" s="2">
        <f t="shared" si="2"/>
        <v>-15.406207490903583</v>
      </c>
      <c r="E13" s="2">
        <f t="shared" si="2"/>
        <v>-11.092662675402167</v>
      </c>
      <c r="F13" s="2">
        <f t="shared" si="2"/>
        <v>-6.9682262950276481</v>
      </c>
      <c r="G13" s="2">
        <f t="shared" si="2"/>
        <v>-4.1894534342374925</v>
      </c>
      <c r="H13" s="2"/>
      <c r="I13" s="2">
        <f t="shared" si="1"/>
        <v>-25.348538557524662</v>
      </c>
      <c r="J13" s="2">
        <f t="shared" si="1"/>
        <v>-19.370554292978099</v>
      </c>
      <c r="K13" s="2">
        <f t="shared" si="1"/>
        <v>-12.952139231579594</v>
      </c>
      <c r="L13" s="2">
        <f t="shared" si="1"/>
        <v>-8.0553011672829911</v>
      </c>
      <c r="M13" s="2">
        <f t="shared" si="1"/>
        <v>-4.3799313754482085</v>
      </c>
    </row>
    <row r="14" spans="1:13" x14ac:dyDescent="0.25">
      <c r="A14" t="s">
        <v>6</v>
      </c>
      <c r="B14" s="2">
        <f t="shared" si="2"/>
        <v>8.8222640349862047</v>
      </c>
      <c r="C14" s="2">
        <f t="shared" si="2"/>
        <v>-2.1410996537020637</v>
      </c>
      <c r="D14" s="2">
        <f t="shared" si="2"/>
        <v>0.30740471882742781</v>
      </c>
      <c r="E14" s="2">
        <f t="shared" si="2"/>
        <v>3.0024216137547128</v>
      </c>
      <c r="F14" s="2">
        <f t="shared" si="2"/>
        <v>5.4791130217033057</v>
      </c>
      <c r="G14" s="2">
        <f t="shared" si="2"/>
        <v>7.5831195968096594</v>
      </c>
      <c r="H14" s="2"/>
      <c r="I14" s="2">
        <f t="shared" si="1"/>
        <v>-1.6363824926273978</v>
      </c>
      <c r="J14" s="2">
        <f t="shared" si="1"/>
        <v>1.4435497304999956</v>
      </c>
      <c r="K14" s="2">
        <f t="shared" si="1"/>
        <v>4.8041272315155936</v>
      </c>
      <c r="L14" s="2">
        <f t="shared" si="1"/>
        <v>7.8305434428836875</v>
      </c>
      <c r="M14" s="2">
        <f t="shared" si="1"/>
        <v>10.270624944178884</v>
      </c>
    </row>
    <row r="15" spans="1:13" x14ac:dyDescent="0.25">
      <c r="A15" t="s">
        <v>10</v>
      </c>
      <c r="B15" s="2">
        <f t="shared" si="2"/>
        <v>-0.94277943035817913</v>
      </c>
      <c r="C15" s="2">
        <f t="shared" si="2"/>
        <v>-25.069744080371166</v>
      </c>
      <c r="D15" s="2">
        <f t="shared" si="2"/>
        <v>-19.964942779102742</v>
      </c>
      <c r="E15" s="2">
        <f t="shared" si="2"/>
        <v>-14.782669925200878</v>
      </c>
      <c r="F15" s="2">
        <f t="shared" si="2"/>
        <v>-10.353760894166562</v>
      </c>
      <c r="G15" s="2">
        <f t="shared" si="2"/>
        <v>-7.0276170900943526</v>
      </c>
      <c r="H15" s="2"/>
      <c r="I15" s="2">
        <f t="shared" si="1"/>
        <v>-22.527101567491869</v>
      </c>
      <c r="J15" s="2">
        <f t="shared" si="1"/>
        <v>-16.98496419340502</v>
      </c>
      <c r="K15" s="2">
        <f t="shared" si="1"/>
        <v>-11.263181578251277</v>
      </c>
      <c r="L15" s="2">
        <f t="shared" si="1"/>
        <v>-6.4096626124601528</v>
      </c>
      <c r="M15" s="2">
        <f t="shared" si="1"/>
        <v>-2.9655482137165876</v>
      </c>
    </row>
    <row r="17" spans="1:13" x14ac:dyDescent="0.25">
      <c r="A17" s="3" t="s">
        <v>18</v>
      </c>
    </row>
    <row r="19" spans="1:13" x14ac:dyDescent="0.25">
      <c r="A19" t="s">
        <v>3</v>
      </c>
      <c r="E19">
        <f>E11-$B11</f>
        <v>-0.67013216643005791</v>
      </c>
      <c r="K19">
        <f>E11-$B11</f>
        <v>-0.67013216643005791</v>
      </c>
    </row>
    <row r="20" spans="1:13" x14ac:dyDescent="0.25">
      <c r="A20" t="s">
        <v>4</v>
      </c>
      <c r="E20">
        <f>E12-$B12</f>
        <v>3.8177667917600253</v>
      </c>
      <c r="K20">
        <f>E12-$B12</f>
        <v>3.8177667917600253</v>
      </c>
    </row>
    <row r="21" spans="1:13" x14ac:dyDescent="0.25">
      <c r="A21" t="s">
        <v>5</v>
      </c>
      <c r="E21">
        <f>E13-$B13</f>
        <v>1.6070679690414522</v>
      </c>
      <c r="K21">
        <f>E13-$B13</f>
        <v>1.6070679690414522</v>
      </c>
    </row>
    <row r="22" spans="1:13" x14ac:dyDescent="0.25">
      <c r="A22" t="s">
        <v>6</v>
      </c>
      <c r="E22">
        <f>E14-$B14</f>
        <v>-5.8198424212314919</v>
      </c>
      <c r="K22">
        <f>E14-$B14</f>
        <v>-5.8198424212314919</v>
      </c>
    </row>
    <row r="23" spans="1:13" x14ac:dyDescent="0.25">
      <c r="A23" t="s">
        <v>10</v>
      </c>
      <c r="E23">
        <f>E15-$B15</f>
        <v>-13.839890494842699</v>
      </c>
      <c r="K23">
        <f>E15-$B15</f>
        <v>-13.839890494842699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s="6" t="s">
        <v>3</v>
      </c>
      <c r="B27" s="6"/>
      <c r="C27" s="6"/>
      <c r="D27" s="6"/>
      <c r="E27" s="6">
        <f>IF($B11&gt;E11,($B11-E11)/(F11-E11)*1.28155,-($B11-E11)/(D11-E11)*1.28155)</f>
        <v>0.69813898979318045</v>
      </c>
      <c r="F27" s="6"/>
      <c r="G27" s="6"/>
      <c r="H27" s="6"/>
      <c r="I27" s="6"/>
      <c r="J27" s="6"/>
      <c r="K27" s="6">
        <f>IF($B11&gt;K11,($B11-K11)/(L11-K11)*1.28155,-($B11-K11)/(J11-K11)*1.28155)</f>
        <v>0.36381368509045242</v>
      </c>
      <c r="L27" s="6"/>
      <c r="M27" s="6"/>
    </row>
    <row r="28" spans="1:13" x14ac:dyDescent="0.25">
      <c r="A28" s="6" t="s">
        <v>4</v>
      </c>
      <c r="B28" s="6"/>
      <c r="C28" s="6"/>
      <c r="D28" s="6"/>
      <c r="E28" s="6">
        <f>IF($B12&gt;E12,($B12-E12)/(F12-E12)*1.28155,-($B12-E12)/(D12-E12)*1.28155)</f>
        <v>-3.1547801791051895</v>
      </c>
      <c r="F28" s="6"/>
      <c r="G28" s="6"/>
      <c r="H28" s="6"/>
      <c r="I28" s="6"/>
      <c r="J28" s="6"/>
      <c r="K28" s="6">
        <f>IF($B12&gt;K12,($B12-K12)/(L12-K12)*1.28155,-($B12-K12)/(J12-K12)*1.28155)</f>
        <v>-1.9773483143271846</v>
      </c>
      <c r="L28" s="6"/>
      <c r="M28" s="6"/>
    </row>
    <row r="29" spans="1:13" x14ac:dyDescent="0.25">
      <c r="A29" s="6" t="s">
        <v>5</v>
      </c>
      <c r="B29" s="6"/>
      <c r="C29" s="6"/>
      <c r="D29" s="6"/>
      <c r="E29" s="6">
        <f>IF($B13&gt;E13,($B13-E13)/(F13-E13)*1.28155,-($B13-E13)/(D13-E13)*1.28155)</f>
        <v>-0.47745834199375714</v>
      </c>
      <c r="F29" s="6"/>
      <c r="G29" s="6"/>
      <c r="H29" s="6"/>
      <c r="I29" s="6"/>
      <c r="J29" s="6"/>
      <c r="K29" s="6">
        <f>IF($B13&gt;K13,($B13-K13)/(L13-K13)*1.28155,-($B13-K13)/(J13-K13)*1.28155)</f>
        <v>6.6057774546925505E-2</v>
      </c>
      <c r="L29" s="6"/>
      <c r="M29" s="6"/>
    </row>
    <row r="30" spans="1:13" x14ac:dyDescent="0.25">
      <c r="A30" s="6" t="s">
        <v>6</v>
      </c>
      <c r="B30" s="6"/>
      <c r="C30" s="6"/>
      <c r="D30" s="6"/>
      <c r="E30" s="6">
        <f>IF($B14&gt;E14,($B14-E14)/(F14-E14)*1.28155,-($B14-E14)/(D14-E14)*1.28155)</f>
        <v>3.0114446357719298</v>
      </c>
      <c r="F30" s="6"/>
      <c r="G30" s="6"/>
      <c r="H30" s="6"/>
      <c r="I30" s="6"/>
      <c r="J30" s="6"/>
      <c r="K30" s="6">
        <f>IF($B14&gt;K14,($B14-K14)/(L14-K14)*1.28155,-($B14-K14)/(J14-K14)*1.28155)</f>
        <v>1.7014986904791762</v>
      </c>
      <c r="L30" s="6"/>
      <c r="M30" s="6"/>
    </row>
    <row r="31" spans="1:13" x14ac:dyDescent="0.25">
      <c r="A31" s="6" t="s">
        <v>7</v>
      </c>
      <c r="B31" s="6"/>
      <c r="C31" s="6"/>
      <c r="D31" s="6"/>
      <c r="E31" s="6">
        <f>IF($B15&gt;E15,($B15-E15)/(F15-E15)*1.28155,-($B15-E15)/(D15-E15)*1.28155)</f>
        <v>4.0047134721851636</v>
      </c>
      <c r="F31" s="6"/>
      <c r="G31" s="6"/>
      <c r="H31" s="6"/>
      <c r="I31" s="6"/>
      <c r="J31" s="6"/>
      <c r="K31" s="6">
        <f>IF($B15&gt;K15,($B15-K15)/(L15-K15)*1.28155,-($B15-K15)/(J15-K15)*1.28155)</f>
        <v>2.7250560811348432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F977-941D-48C2-A230-51BAAF16F874}">
  <dimension ref="A1:M27"/>
  <sheetViews>
    <sheetView workbookViewId="0">
      <selection activeCell="H29" sqref="H2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41.6</v>
      </c>
      <c r="C3">
        <v>40.520000000000003</v>
      </c>
      <c r="D3">
        <v>41.67</v>
      </c>
      <c r="E3">
        <v>43.12</v>
      </c>
      <c r="F3">
        <v>44.55</v>
      </c>
      <c r="G3">
        <v>45.93</v>
      </c>
      <c r="I3">
        <v>39.54</v>
      </c>
      <c r="J3">
        <v>41.17</v>
      </c>
      <c r="K3">
        <v>42.97</v>
      </c>
      <c r="L3">
        <v>44.74</v>
      </c>
      <c r="M3">
        <v>46.12</v>
      </c>
    </row>
    <row r="4" spans="1:13" x14ac:dyDescent="0.25">
      <c r="A4" t="s">
        <v>4</v>
      </c>
      <c r="B4">
        <v>42.25</v>
      </c>
      <c r="C4">
        <v>38.74</v>
      </c>
      <c r="D4">
        <v>39.85</v>
      </c>
      <c r="E4">
        <v>41.29</v>
      </c>
      <c r="F4">
        <v>42.71</v>
      </c>
      <c r="G4">
        <v>43.88</v>
      </c>
      <c r="I4">
        <v>38.06</v>
      </c>
      <c r="J4">
        <v>39.869999999999997</v>
      </c>
      <c r="K4">
        <v>41.58</v>
      </c>
      <c r="L4">
        <v>43.41</v>
      </c>
      <c r="M4">
        <v>44.79</v>
      </c>
    </row>
    <row r="5" spans="1:13" x14ac:dyDescent="0.25">
      <c r="A5" t="s">
        <v>5</v>
      </c>
      <c r="B5">
        <v>8.3699999999999992</v>
      </c>
      <c r="C5">
        <v>5.7</v>
      </c>
      <c r="D5">
        <v>6.92</v>
      </c>
      <c r="E5">
        <v>8.43</v>
      </c>
      <c r="F5">
        <v>9.93</v>
      </c>
      <c r="G5">
        <v>10.99</v>
      </c>
      <c r="I5">
        <v>4.74</v>
      </c>
      <c r="J5">
        <v>6.14</v>
      </c>
      <c r="K5">
        <v>7.87</v>
      </c>
      <c r="L5">
        <v>9.65</v>
      </c>
      <c r="M5">
        <v>11.23</v>
      </c>
    </row>
    <row r="6" spans="1:13" x14ac:dyDescent="0.25">
      <c r="A6" t="s">
        <v>6</v>
      </c>
      <c r="B6">
        <f>100-SUM(B3:B5)</f>
        <v>7.7800000000000011</v>
      </c>
      <c r="C6">
        <v>4.45</v>
      </c>
      <c r="D6">
        <v>5.62</v>
      </c>
      <c r="E6">
        <v>7.09</v>
      </c>
      <c r="F6">
        <v>8.5299999999999994</v>
      </c>
      <c r="G6">
        <v>9.76</v>
      </c>
      <c r="I6">
        <v>4.1500000000000004</v>
      </c>
      <c r="J6">
        <v>5.63</v>
      </c>
      <c r="K6">
        <v>7.38</v>
      </c>
      <c r="L6">
        <v>9.18</v>
      </c>
      <c r="M6">
        <v>10.89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41.519606935825905</v>
      </c>
      <c r="C10" s="2">
        <f t="shared" ref="C10:M13" si="0">LN((C3/100)/(1-C3/100))*25+50</f>
        <v>40.403888944713202</v>
      </c>
      <c r="D10" s="2">
        <f t="shared" si="0"/>
        <v>41.5916226167204</v>
      </c>
      <c r="E10" s="2">
        <f t="shared" si="0"/>
        <v>43.076078527643908</v>
      </c>
      <c r="F10" s="2">
        <f t="shared" si="0"/>
        <v>44.528261003011053</v>
      </c>
      <c r="G10" s="2">
        <f t="shared" si="0"/>
        <v>45.920974873594716</v>
      </c>
      <c r="H10" s="2"/>
      <c r="I10" s="2">
        <f t="shared" si="0"/>
        <v>39.383270709778969</v>
      </c>
      <c r="J10" s="2">
        <f t="shared" si="0"/>
        <v>41.07644767263622</v>
      </c>
      <c r="K10" s="2">
        <f t="shared" si="0"/>
        <v>42.923118815461407</v>
      </c>
      <c r="L10" s="2">
        <f t="shared" si="0"/>
        <v>44.720465914167825</v>
      </c>
      <c r="M10" s="2">
        <f t="shared" si="0"/>
        <v>46.112183596467375</v>
      </c>
    </row>
    <row r="11" spans="1:13" x14ac:dyDescent="0.25">
      <c r="A11" t="s">
        <v>4</v>
      </c>
      <c r="B11" s="2">
        <f t="shared" ref="B11:G13" si="1">LN((B4/100)/(1-B4/100))*25+50</f>
        <v>42.187025110031996</v>
      </c>
      <c r="C11" s="2">
        <f t="shared" si="1"/>
        <v>38.543638914355519</v>
      </c>
      <c r="D11" s="2">
        <f t="shared" si="1"/>
        <v>39.707024070388407</v>
      </c>
      <c r="E11" s="2">
        <f t="shared" si="1"/>
        <v>41.200256745547605</v>
      </c>
      <c r="F11" s="2">
        <f t="shared" si="1"/>
        <v>42.657674910822223</v>
      </c>
      <c r="G11" s="2">
        <f t="shared" si="1"/>
        <v>43.849159504319239</v>
      </c>
      <c r="H11" s="2"/>
      <c r="I11" s="2">
        <f t="shared" si="0"/>
        <v>37.824942183073674</v>
      </c>
      <c r="J11" s="2">
        <f t="shared" si="0"/>
        <v>39.72788190854466</v>
      </c>
      <c r="K11" s="2">
        <f t="shared" si="0"/>
        <v>41.499024636756801</v>
      </c>
      <c r="L11" s="2">
        <f t="shared" si="0"/>
        <v>43.371438453926743</v>
      </c>
      <c r="M11" s="2">
        <f t="shared" si="0"/>
        <v>44.77102009808138</v>
      </c>
    </row>
    <row r="12" spans="1:13" x14ac:dyDescent="0.25">
      <c r="A12" t="s">
        <v>5</v>
      </c>
      <c r="B12" s="2">
        <f t="shared" si="1"/>
        <v>-9.8276211118934498</v>
      </c>
      <c r="C12" s="2">
        <f t="shared" si="1"/>
        <v>-20.150375369972679</v>
      </c>
      <c r="D12" s="2">
        <f t="shared" si="1"/>
        <v>-14.976089220112826</v>
      </c>
      <c r="E12" s="2">
        <f t="shared" si="1"/>
        <v>-9.6326733776469169</v>
      </c>
      <c r="F12" s="2">
        <f t="shared" si="1"/>
        <v>-5.125666693464261</v>
      </c>
      <c r="G12" s="2">
        <f t="shared" si="1"/>
        <v>-2.2940738638827511</v>
      </c>
      <c r="H12" s="2"/>
      <c r="I12" s="2">
        <f t="shared" si="0"/>
        <v>-25.01432149164323</v>
      </c>
      <c r="J12" s="2">
        <f t="shared" si="0"/>
        <v>-18.174489205180507</v>
      </c>
      <c r="K12" s="2">
        <f t="shared" si="0"/>
        <v>-11.503564017288213</v>
      </c>
      <c r="L12" s="2">
        <f t="shared" si="0"/>
        <v>-5.9183275421835759</v>
      </c>
      <c r="M12" s="2">
        <f t="shared" si="0"/>
        <v>-1.6864996582469018</v>
      </c>
    </row>
    <row r="13" spans="1:13" x14ac:dyDescent="0.25">
      <c r="A13" t="s">
        <v>6</v>
      </c>
      <c r="B13" s="2">
        <f t="shared" si="1"/>
        <v>-11.815517214706482</v>
      </c>
      <c r="C13" s="2">
        <f t="shared" si="1"/>
        <v>-26.668639362703331</v>
      </c>
      <c r="D13" s="2">
        <f t="shared" si="1"/>
        <v>-20.524938059816051</v>
      </c>
      <c r="E13" s="2">
        <f t="shared" si="1"/>
        <v>-14.323648552729622</v>
      </c>
      <c r="F13" s="2">
        <f t="shared" si="1"/>
        <v>-9.3105422041171337</v>
      </c>
      <c r="G13" s="2">
        <f t="shared" si="1"/>
        <v>-5.6045096831186996</v>
      </c>
      <c r="H13" s="2"/>
      <c r="I13" s="2">
        <f t="shared" si="0"/>
        <v>-28.491903381226166</v>
      </c>
      <c r="J13" s="2">
        <f t="shared" si="0"/>
        <v>-20.47784459704107</v>
      </c>
      <c r="K13" s="2">
        <f t="shared" si="0"/>
        <v>-13.243286561005618</v>
      </c>
      <c r="L13" s="2">
        <f t="shared" si="0"/>
        <v>-7.2963080259351472</v>
      </c>
      <c r="M13" s="2">
        <f t="shared" si="0"/>
        <v>-2.5506656169939887</v>
      </c>
    </row>
    <row r="15" spans="1:13" x14ac:dyDescent="0.25">
      <c r="A15" s="3" t="s">
        <v>18</v>
      </c>
    </row>
    <row r="17" spans="1:11" x14ac:dyDescent="0.25">
      <c r="A17" t="s">
        <v>12</v>
      </c>
      <c r="E17">
        <f>E10-$B10</f>
        <v>1.5564715918180028</v>
      </c>
      <c r="K17">
        <f>E10-$B10</f>
        <v>1.5564715918180028</v>
      </c>
    </row>
    <row r="18" spans="1:11" x14ac:dyDescent="0.25">
      <c r="A18" t="s">
        <v>4</v>
      </c>
      <c r="E18">
        <f>E11-$B11</f>
        <v>-0.98676836448439076</v>
      </c>
      <c r="K18">
        <f>E11-$B11</f>
        <v>-0.98676836448439076</v>
      </c>
    </row>
    <row r="19" spans="1:11" x14ac:dyDescent="0.25">
      <c r="A19" t="s">
        <v>5</v>
      </c>
      <c r="E19">
        <f>E12-$B12</f>
        <v>0.19494773424653289</v>
      </c>
      <c r="K19">
        <f>E12-$B12</f>
        <v>0.19494773424653289</v>
      </c>
    </row>
    <row r="20" spans="1:11" x14ac:dyDescent="0.25">
      <c r="A20" t="s">
        <v>6</v>
      </c>
      <c r="E20">
        <f>E13-$B13</f>
        <v>-2.5081313380231407</v>
      </c>
      <c r="K20">
        <f>E13-$B13</f>
        <v>-2.5081313380231407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-1.343722069356323</v>
      </c>
      <c r="F24" s="6"/>
      <c r="G24" s="6"/>
      <c r="H24" s="6"/>
      <c r="I24" s="6"/>
      <c r="J24" s="6"/>
      <c r="K24" s="6">
        <f>IF($B10&gt;K10,($B10-K10)/(L10-K10)*1.28155,-($B10-K10)/(J10-K10)*1.28155)</f>
        <v>-0.97400701599480555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0.86769400000355201</v>
      </c>
      <c r="F25" s="6"/>
      <c r="G25" s="6"/>
      <c r="H25" s="6"/>
      <c r="I25" s="6"/>
      <c r="J25" s="6"/>
      <c r="K25" s="6">
        <f>IF($B11&gt;K11,($B11-K11)/(L11-K11)*1.28155,-($B11-K11)/(J11-K11)*1.28155)</f>
        <v>0.4708932386850691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-4.6755722591927049E-2</v>
      </c>
      <c r="F26" s="6"/>
      <c r="G26" s="6"/>
      <c r="H26" s="6"/>
      <c r="I26" s="6"/>
      <c r="J26" s="6"/>
      <c r="K26" s="6">
        <f>IF($B12&gt;K12,($B12-K12)/(L12-K12)*1.28155,-($B12-K12)/(J12-K12)*1.28155)</f>
        <v>0.38455034804384358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0.64117844161299276</v>
      </c>
      <c r="F27" s="6"/>
      <c r="G27" s="6"/>
      <c r="H27" s="6"/>
      <c r="I27" s="6"/>
      <c r="J27" s="6"/>
      <c r="K27" s="6">
        <f>IF($B13&gt;K13,($B13-K13)/(L13-K13)*1.28155,-($B13-K13)/(J13-K13)*1.28155)</f>
        <v>0.30767856230844393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B8B6-8389-4FDC-B04C-A068F3734595}">
  <dimension ref="A1:M35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8" max="8" width="9.4257812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41.44</v>
      </c>
      <c r="C3">
        <v>36.79</v>
      </c>
      <c r="D3">
        <v>37.43</v>
      </c>
      <c r="E3">
        <v>38.19</v>
      </c>
      <c r="F3">
        <v>38.97</v>
      </c>
      <c r="G3">
        <v>39.619999999999997</v>
      </c>
      <c r="I3">
        <v>36.380000000000003</v>
      </c>
      <c r="J3">
        <v>37.33</v>
      </c>
      <c r="K3">
        <v>38.47</v>
      </c>
      <c r="L3">
        <v>39.6</v>
      </c>
      <c r="M3">
        <v>40.49</v>
      </c>
    </row>
    <row r="4" spans="1:13" x14ac:dyDescent="0.25">
      <c r="A4" t="s">
        <v>4</v>
      </c>
      <c r="B4">
        <v>33.340000000000003</v>
      </c>
      <c r="C4">
        <v>34.020000000000003</v>
      </c>
      <c r="D4">
        <v>34.630000000000003</v>
      </c>
      <c r="E4">
        <v>35.409999999999997</v>
      </c>
      <c r="F4">
        <v>36.17</v>
      </c>
      <c r="G4">
        <v>36.770000000000003</v>
      </c>
      <c r="I4">
        <v>33.49</v>
      </c>
      <c r="J4">
        <v>34.380000000000003</v>
      </c>
      <c r="K4">
        <v>35.53</v>
      </c>
      <c r="L4">
        <v>36.67</v>
      </c>
      <c r="M4">
        <v>37.619999999999997</v>
      </c>
    </row>
    <row r="5" spans="1:13" x14ac:dyDescent="0.25">
      <c r="A5" t="s">
        <v>5</v>
      </c>
      <c r="B5">
        <v>10.4</v>
      </c>
      <c r="C5">
        <v>8.8800000000000008</v>
      </c>
      <c r="D5">
        <v>9.5399999999999991</v>
      </c>
      <c r="E5">
        <v>10.27</v>
      </c>
      <c r="F5">
        <v>11.07</v>
      </c>
      <c r="G5">
        <v>11.69</v>
      </c>
      <c r="I5">
        <v>8.1199999999999992</v>
      </c>
      <c r="J5">
        <v>9.0399999999999991</v>
      </c>
      <c r="K5">
        <v>10.17</v>
      </c>
      <c r="L5">
        <v>11.29</v>
      </c>
      <c r="M5">
        <v>12.24</v>
      </c>
    </row>
    <row r="6" spans="1:13" x14ac:dyDescent="0.25">
      <c r="A6" t="s">
        <v>6</v>
      </c>
      <c r="B6">
        <f>100-SUM(B3:B5)</f>
        <v>14.819999999999993</v>
      </c>
      <c r="C6">
        <v>14.64</v>
      </c>
      <c r="D6">
        <v>15.22</v>
      </c>
      <c r="E6">
        <v>16</v>
      </c>
      <c r="F6">
        <v>16.78</v>
      </c>
      <c r="G6">
        <v>17.45</v>
      </c>
      <c r="I6">
        <v>13.8</v>
      </c>
      <c r="J6">
        <v>14.65</v>
      </c>
      <c r="K6">
        <v>15.81</v>
      </c>
      <c r="L6">
        <v>16.940000000000001</v>
      </c>
      <c r="M6">
        <v>17.86</v>
      </c>
    </row>
    <row r="7" spans="1:13" x14ac:dyDescent="0.25">
      <c r="A7" t="s">
        <v>7</v>
      </c>
      <c r="B7">
        <v>3.43</v>
      </c>
      <c r="C7">
        <v>1.98</v>
      </c>
      <c r="D7">
        <v>2.6</v>
      </c>
      <c r="E7">
        <v>3.42</v>
      </c>
      <c r="F7">
        <v>4.2300000000000004</v>
      </c>
      <c r="G7">
        <v>4.9400000000000004</v>
      </c>
      <c r="I7">
        <v>1.58</v>
      </c>
      <c r="J7">
        <v>2.48</v>
      </c>
      <c r="K7">
        <v>3.67</v>
      </c>
      <c r="L7">
        <v>4.87</v>
      </c>
      <c r="M7">
        <v>5.78</v>
      </c>
    </row>
    <row r="8" spans="1:13" x14ac:dyDescent="0.25">
      <c r="A8" t="s">
        <v>8</v>
      </c>
      <c r="B8">
        <v>3.08</v>
      </c>
      <c r="C8">
        <v>3.13</v>
      </c>
      <c r="D8">
        <v>3.78</v>
      </c>
      <c r="E8">
        <v>4.57</v>
      </c>
      <c r="F8">
        <v>5.35</v>
      </c>
      <c r="G8">
        <v>5.93</v>
      </c>
      <c r="I8">
        <v>1.86</v>
      </c>
      <c r="J8">
        <v>2.77</v>
      </c>
      <c r="K8">
        <v>3.93</v>
      </c>
      <c r="L8">
        <v>5.07</v>
      </c>
      <c r="M8">
        <v>6.03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41.354868207454288</v>
      </c>
      <c r="C12" s="2">
        <f t="shared" si="0"/>
        <v>36.469088815811887</v>
      </c>
      <c r="D12" s="2">
        <f t="shared" si="0"/>
        <v>37.154664797651641</v>
      </c>
      <c r="E12" s="2">
        <f t="shared" si="0"/>
        <v>37.962713439156062</v>
      </c>
      <c r="F12" s="2">
        <f t="shared" si="0"/>
        <v>38.785664319855357</v>
      </c>
      <c r="G12" s="2">
        <f t="shared" si="0"/>
        <v>39.466902924792805</v>
      </c>
      <c r="H12" s="2"/>
      <c r="I12" s="2">
        <f>LN((I3/100)/(1-I3/100))*25+50</f>
        <v>36.027282169224449</v>
      </c>
      <c r="J12" s="2">
        <f>LN((J3/100)/(1-J3/100))*25+50</f>
        <v>37.047860717247708</v>
      </c>
      <c r="K12" s="2">
        <f>LN((K3/100)/(1-K3/100))*25+50</f>
        <v>38.258846400295127</v>
      </c>
      <c r="L12" s="2">
        <f>LN((L3/100)/(1-L3/100))*25+50</f>
        <v>39.446000332991645</v>
      </c>
      <c r="M12" s="2">
        <f>LN((M3/100)/(1-M3/100))*25+50</f>
        <v>40.372766609682728</v>
      </c>
    </row>
    <row r="13" spans="1:13" x14ac:dyDescent="0.25">
      <c r="A13" t="s">
        <v>4</v>
      </c>
      <c r="B13" s="2">
        <f t="shared" ref="B13:G17" si="1">LN((B4/100)/(1-B4/100))*25+50</f>
        <v>32.678820111076362</v>
      </c>
      <c r="C13" s="2">
        <f t="shared" si="1"/>
        <v>33.439923029182012</v>
      </c>
      <c r="D13" s="2">
        <f t="shared" si="1"/>
        <v>34.116423019742314</v>
      </c>
      <c r="E13" s="2">
        <f t="shared" si="1"/>
        <v>34.973366651985771</v>
      </c>
      <c r="F13" s="2">
        <f t="shared" si="1"/>
        <v>35.800168667401017</v>
      </c>
      <c r="G13" s="2">
        <f t="shared" si="1"/>
        <v>36.447585581066477</v>
      </c>
      <c r="H13" s="2"/>
      <c r="I13" s="2">
        <f t="shared" ref="I13:M17" si="2">LN((I4/100)/(1-I4/100))*25+50</f>
        <v>32.847364362744585</v>
      </c>
      <c r="J13" s="2">
        <f t="shared" si="2"/>
        <v>33.839861810543695</v>
      </c>
      <c r="K13" s="2">
        <f t="shared" si="2"/>
        <v>35.104435267760174</v>
      </c>
      <c r="L13" s="2">
        <f t="shared" si="2"/>
        <v>36.339995788872393</v>
      </c>
      <c r="M13" s="2">
        <f t="shared" si="2"/>
        <v>37.357277817330676</v>
      </c>
    </row>
    <row r="14" spans="1:13" x14ac:dyDescent="0.25">
      <c r="A14" t="s">
        <v>5</v>
      </c>
      <c r="B14" s="2">
        <f t="shared" si="1"/>
        <v>-3.8387378458389492</v>
      </c>
      <c r="C14" s="2">
        <f t="shared" si="1"/>
        <v>-8.2093940533711987</v>
      </c>
      <c r="D14" s="2">
        <f t="shared" si="1"/>
        <v>-6.235356964737548</v>
      </c>
      <c r="E14" s="2">
        <f t="shared" si="1"/>
        <v>-4.1894534342374925</v>
      </c>
      <c r="F14" s="2">
        <f t="shared" si="1"/>
        <v>-2.09026991727508</v>
      </c>
      <c r="G14" s="2">
        <f t="shared" si="1"/>
        <v>-0.55298939991834573</v>
      </c>
      <c r="H14" s="2"/>
      <c r="I14" s="2">
        <f t="shared" si="2"/>
        <v>-10.653830591182775</v>
      </c>
      <c r="J14" s="2">
        <f t="shared" si="2"/>
        <v>-7.7190168759548854</v>
      </c>
      <c r="K14" s="2">
        <f t="shared" si="2"/>
        <v>-4.4619196295161672</v>
      </c>
      <c r="L14" s="2">
        <f t="shared" si="2"/>
        <v>-1.5363811092731225</v>
      </c>
      <c r="M14" s="2">
        <f t="shared" si="2"/>
        <v>0.75258652793013425</v>
      </c>
    </row>
    <row r="15" spans="1:13" x14ac:dyDescent="0.25">
      <c r="A15" t="s">
        <v>6</v>
      </c>
      <c r="B15" s="2">
        <f t="shared" si="1"/>
        <v>6.2802738843218151</v>
      </c>
      <c r="C15" s="2">
        <f t="shared" si="1"/>
        <v>5.9219975384916879</v>
      </c>
      <c r="D15" s="2">
        <f t="shared" si="1"/>
        <v>7.0637671627262222</v>
      </c>
      <c r="E15" s="2">
        <f t="shared" si="1"/>
        <v>8.544298084911695</v>
      </c>
      <c r="F15" s="2">
        <f t="shared" si="1"/>
        <v>9.9674999371066235</v>
      </c>
      <c r="G15" s="2">
        <f t="shared" si="1"/>
        <v>11.148386957057475</v>
      </c>
      <c r="H15" s="2"/>
      <c r="I15" s="2">
        <f t="shared" si="2"/>
        <v>4.1999603623377908</v>
      </c>
      <c r="J15" s="2">
        <f t="shared" si="2"/>
        <v>5.9419971555656659</v>
      </c>
      <c r="K15" s="2">
        <f t="shared" si="2"/>
        <v>8.1891625467952025</v>
      </c>
      <c r="L15" s="2">
        <f t="shared" si="2"/>
        <v>10.252861275532524</v>
      </c>
      <c r="M15" s="2">
        <f t="shared" si="2"/>
        <v>11.853461672998506</v>
      </c>
    </row>
    <row r="16" spans="1:13" x14ac:dyDescent="0.25">
      <c r="A16" t="s">
        <v>7</v>
      </c>
      <c r="B16" s="2">
        <f t="shared" si="1"/>
        <v>-33.442696820024437</v>
      </c>
      <c r="C16" s="2">
        <f t="shared" si="1"/>
        <v>-47.551867369373952</v>
      </c>
      <c r="D16" s="2">
        <f t="shared" si="1"/>
        <v>-40.582869140526327</v>
      </c>
      <c r="E16" s="2">
        <f t="shared" si="1"/>
        <v>-33.518278234272046</v>
      </c>
      <c r="F16" s="2">
        <f t="shared" si="1"/>
        <v>-27.993687261883522</v>
      </c>
      <c r="G16" s="2">
        <f t="shared" si="1"/>
        <v>-23.92857349965081</v>
      </c>
      <c r="H16" s="2"/>
      <c r="I16" s="2">
        <f t="shared" si="2"/>
        <v>-53.295479709973904</v>
      </c>
      <c r="J16" s="2">
        <f t="shared" si="2"/>
        <v>-41.794973124903137</v>
      </c>
      <c r="K16" s="2">
        <f t="shared" si="2"/>
        <v>-31.689703367576342</v>
      </c>
      <c r="L16" s="2">
        <f t="shared" si="2"/>
        <v>-24.303761003096682</v>
      </c>
      <c r="M16" s="2">
        <f t="shared" si="2"/>
        <v>-19.780719764690218</v>
      </c>
    </row>
    <row r="17" spans="1:13" x14ac:dyDescent="0.25">
      <c r="A17" t="s">
        <v>8</v>
      </c>
      <c r="B17" s="2">
        <f t="shared" si="1"/>
        <v>-36.223907474071055</v>
      </c>
      <c r="C17" s="2">
        <f t="shared" si="1"/>
        <v>-35.808421722155799</v>
      </c>
      <c r="D17" s="2">
        <f t="shared" si="1"/>
        <v>-30.922830665995278</v>
      </c>
      <c r="E17" s="2">
        <f t="shared" si="1"/>
        <v>-25.971994738076233</v>
      </c>
      <c r="F17" s="2">
        <f t="shared" si="1"/>
        <v>-21.827232918685411</v>
      </c>
      <c r="G17" s="2">
        <f t="shared" si="1"/>
        <v>-19.100374324355656</v>
      </c>
      <c r="H17" s="2"/>
      <c r="I17" s="2">
        <f t="shared" si="2"/>
        <v>-49.14546357341618</v>
      </c>
      <c r="J17" s="2">
        <f t="shared" si="2"/>
        <v>-38.95579964055797</v>
      </c>
      <c r="K17" s="2">
        <f t="shared" si="2"/>
        <v>-29.91094166351192</v>
      </c>
      <c r="L17" s="2">
        <f t="shared" si="2"/>
        <v>-23.244974007265384</v>
      </c>
      <c r="M17" s="2">
        <f t="shared" si="2"/>
        <v>-18.65571429139699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-3.3921547682982265</v>
      </c>
      <c r="K21">
        <f t="shared" ref="K21:K26" si="4">E12-$B12</f>
        <v>-3.3921547682982265</v>
      </c>
    </row>
    <row r="22" spans="1:13" x14ac:dyDescent="0.25">
      <c r="A22" t="s">
        <v>4</v>
      </c>
      <c r="E22">
        <f t="shared" si="3"/>
        <v>2.2945465409094083</v>
      </c>
      <c r="K22">
        <f t="shared" si="4"/>
        <v>2.2945465409094083</v>
      </c>
    </row>
    <row r="23" spans="1:13" x14ac:dyDescent="0.25">
      <c r="A23" t="s">
        <v>5</v>
      </c>
      <c r="E23">
        <f t="shared" si="3"/>
        <v>-0.35071558839854333</v>
      </c>
      <c r="K23">
        <f t="shared" si="4"/>
        <v>-0.35071558839854333</v>
      </c>
    </row>
    <row r="24" spans="1:13" x14ac:dyDescent="0.25">
      <c r="A24" t="s">
        <v>6</v>
      </c>
      <c r="E24">
        <f t="shared" si="3"/>
        <v>2.2640242005898799</v>
      </c>
      <c r="K24">
        <f t="shared" si="4"/>
        <v>2.2640242005898799</v>
      </c>
    </row>
    <row r="25" spans="1:13" x14ac:dyDescent="0.25">
      <c r="A25" t="s">
        <v>7</v>
      </c>
      <c r="E25">
        <f t="shared" si="3"/>
        <v>-7.5581414247608336E-2</v>
      </c>
      <c r="K25">
        <f t="shared" si="4"/>
        <v>-7.5581414247608336E-2</v>
      </c>
    </row>
    <row r="26" spans="1:13" x14ac:dyDescent="0.25">
      <c r="A26" t="s">
        <v>8</v>
      </c>
      <c r="E26">
        <f t="shared" si="3"/>
        <v>10.251912735994821</v>
      </c>
      <c r="K26">
        <f t="shared" si="4"/>
        <v>10.251912735994821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5.282473164885106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3.3422007354619292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-3.4314697126625444</v>
      </c>
      <c r="F31" s="6"/>
      <c r="G31" s="6"/>
      <c r="H31" s="6"/>
      <c r="I31" s="6"/>
      <c r="J31" s="6"/>
      <c r="K31" s="6">
        <f t="shared" si="6"/>
        <v>-2.4581783575392535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0.2141116099094261</v>
      </c>
      <c r="F32" s="6"/>
      <c r="G32" s="6"/>
      <c r="H32" s="6"/>
      <c r="I32" s="6"/>
      <c r="J32" s="6"/>
      <c r="K32" s="6">
        <f t="shared" si="6"/>
        <v>0.27298858290376921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-1.9597430697246061</v>
      </c>
      <c r="F33" s="6"/>
      <c r="G33" s="6"/>
      <c r="H33" s="6"/>
      <c r="I33" s="6"/>
      <c r="J33" s="6"/>
      <c r="K33" s="6">
        <f t="shared" si="6"/>
        <v>-1.0886320494880248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1.7532766120266281E-2</v>
      </c>
      <c r="F34" s="6"/>
      <c r="G34" s="6"/>
      <c r="H34" s="6"/>
      <c r="I34" s="6"/>
      <c r="J34" s="6"/>
      <c r="K34" s="6">
        <f t="shared" si="6"/>
        <v>-0.22231457575449706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-2.6537616996603894</v>
      </c>
      <c r="F35" s="6"/>
      <c r="G35" s="6"/>
      <c r="H35" s="6"/>
      <c r="I35" s="6"/>
      <c r="J35" s="6"/>
      <c r="K35" s="6">
        <f t="shared" si="6"/>
        <v>-0.8944730094219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A707-B9A1-413E-9ABD-714B3874D9E9}">
  <dimension ref="A1:M27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37.92</v>
      </c>
      <c r="C3">
        <v>37.85</v>
      </c>
      <c r="D3">
        <v>38.81</v>
      </c>
      <c r="E3">
        <v>40.03</v>
      </c>
      <c r="F3">
        <v>41.28</v>
      </c>
      <c r="G3">
        <v>42.21</v>
      </c>
      <c r="I3" s="5">
        <v>38.24</v>
      </c>
      <c r="J3" s="5">
        <v>39.380000000000003</v>
      </c>
      <c r="K3" s="5">
        <v>40.729999999999997</v>
      </c>
      <c r="L3" s="5">
        <v>42.16</v>
      </c>
      <c r="M3" s="5">
        <v>43.17</v>
      </c>
    </row>
    <row r="4" spans="1:13" x14ac:dyDescent="0.25">
      <c r="A4" t="s">
        <v>4</v>
      </c>
      <c r="B4">
        <v>46.92</v>
      </c>
      <c r="C4">
        <v>41.9</v>
      </c>
      <c r="D4">
        <v>43</v>
      </c>
      <c r="E4">
        <v>44.32</v>
      </c>
      <c r="F4">
        <v>45.5</v>
      </c>
      <c r="G4">
        <v>46.56</v>
      </c>
      <c r="I4" s="4">
        <v>41.64</v>
      </c>
      <c r="J4" s="4">
        <v>42.78</v>
      </c>
      <c r="K4" s="4">
        <v>44.1</v>
      </c>
      <c r="L4" s="4">
        <v>45.63</v>
      </c>
      <c r="M4" s="4">
        <v>46.87</v>
      </c>
    </row>
    <row r="5" spans="1:13" x14ac:dyDescent="0.25">
      <c r="A5" t="s">
        <v>5</v>
      </c>
      <c r="B5">
        <v>7.99</v>
      </c>
      <c r="C5">
        <v>2.0499999999999998</v>
      </c>
      <c r="D5">
        <v>3.01</v>
      </c>
      <c r="E5">
        <v>4.1500000000000004</v>
      </c>
      <c r="F5">
        <v>5.41</v>
      </c>
      <c r="G5">
        <v>6.38</v>
      </c>
      <c r="I5" s="5">
        <v>2.52</v>
      </c>
      <c r="J5" s="5">
        <v>3.52</v>
      </c>
      <c r="K5" s="5">
        <v>5.04</v>
      </c>
      <c r="L5" s="5">
        <v>6.53</v>
      </c>
      <c r="M5" s="5">
        <v>7.63</v>
      </c>
    </row>
    <row r="6" spans="1:13" x14ac:dyDescent="0.25">
      <c r="A6" t="s">
        <v>6</v>
      </c>
      <c r="B6">
        <f>100-SUM(B3:B5)</f>
        <v>7.1700000000000017</v>
      </c>
      <c r="C6">
        <v>9.24</v>
      </c>
      <c r="D6">
        <v>10.23</v>
      </c>
      <c r="E6">
        <v>11.41</v>
      </c>
      <c r="F6">
        <v>12.63</v>
      </c>
      <c r="G6">
        <v>13.66</v>
      </c>
      <c r="I6" s="5">
        <v>7.59</v>
      </c>
      <c r="J6" s="5">
        <v>8.68</v>
      </c>
      <c r="K6" s="5">
        <v>10.039999999999999</v>
      </c>
      <c r="L6" s="5">
        <v>11.45</v>
      </c>
      <c r="M6" s="5">
        <v>12.73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37.676370037796445</v>
      </c>
      <c r="C10" s="2">
        <f t="shared" ref="C10:M13" si="0">LN((C3/100)/(1-C3/100))*25+50</f>
        <v>37.602004048168446</v>
      </c>
      <c r="D10" s="2">
        <f t="shared" si="0"/>
        <v>38.617354197659147</v>
      </c>
      <c r="E10" s="2">
        <f t="shared" si="0"/>
        <v>39.894618395601597</v>
      </c>
      <c r="F10" s="2">
        <f t="shared" si="0"/>
        <v>41.189943421676183</v>
      </c>
      <c r="G10" s="2">
        <f t="shared" si="0"/>
        <v>42.146035236618019</v>
      </c>
      <c r="H10" s="2"/>
      <c r="I10" s="2">
        <f t="shared" si="0"/>
        <v>38.015654561666999</v>
      </c>
      <c r="J10" s="2">
        <f t="shared" si="0"/>
        <v>39.215830039533067</v>
      </c>
      <c r="K10" s="2">
        <f t="shared" si="0"/>
        <v>40.62154114651436</v>
      </c>
      <c r="L10" s="2">
        <f t="shared" si="0"/>
        <v>42.09478315956494</v>
      </c>
      <c r="M10" s="2">
        <f t="shared" si="0"/>
        <v>43.127036356458902</v>
      </c>
    </row>
    <row r="11" spans="1:13" x14ac:dyDescent="0.25">
      <c r="A11" t="s">
        <v>4</v>
      </c>
      <c r="B11" s="2">
        <f t="shared" ref="B11:G13" si="1">LN((B4/100)/(1-B4/100))*25+50</f>
        <v>46.916095358031704</v>
      </c>
      <c r="C11" s="2">
        <f t="shared" si="1"/>
        <v>41.828004076755661</v>
      </c>
      <c r="D11" s="2">
        <f t="shared" si="1"/>
        <v>42.9537211964753</v>
      </c>
      <c r="E11" s="2">
        <f t="shared" si="1"/>
        <v>44.295375660321604</v>
      </c>
      <c r="F11" s="2">
        <f t="shared" si="1"/>
        <v>45.487790607192665</v>
      </c>
      <c r="G11" s="2">
        <f t="shared" si="1"/>
        <v>46.554556854869801</v>
      </c>
      <c r="H11" s="2"/>
      <c r="I11" s="2">
        <f t="shared" si="0"/>
        <v>41.560763002304583</v>
      </c>
      <c r="J11" s="2">
        <f t="shared" si="0"/>
        <v>42.72918040080738</v>
      </c>
      <c r="K11" s="2">
        <f t="shared" si="0"/>
        <v>44.072385057293673</v>
      </c>
      <c r="L11" s="2">
        <f t="shared" si="0"/>
        <v>45.618821594537053</v>
      </c>
      <c r="M11" s="2">
        <f t="shared" si="0"/>
        <v>46.865901786794069</v>
      </c>
    </row>
    <row r="12" spans="1:13" x14ac:dyDescent="0.25">
      <c r="A12" t="s">
        <v>5</v>
      </c>
      <c r="B12" s="2">
        <f t="shared" si="1"/>
        <v>-11.092662675402167</v>
      </c>
      <c r="C12" s="2">
        <f t="shared" si="1"/>
        <v>-46.665433781005831</v>
      </c>
      <c r="D12" s="2">
        <f t="shared" si="1"/>
        <v>-36.816695041116674</v>
      </c>
      <c r="E12" s="2">
        <f t="shared" si="1"/>
        <v>-28.491903381226166</v>
      </c>
      <c r="F12" s="2">
        <f t="shared" si="1"/>
        <v>-21.532566734167219</v>
      </c>
      <c r="G12" s="2">
        <f t="shared" si="1"/>
        <v>-17.151898462880652</v>
      </c>
      <c r="H12" s="2"/>
      <c r="I12" s="2">
        <f t="shared" si="0"/>
        <v>-41.384708180841841</v>
      </c>
      <c r="J12" s="2">
        <f t="shared" si="0"/>
        <v>-32.771868584221735</v>
      </c>
      <c r="K12" s="2">
        <f t="shared" si="0"/>
        <v>-23.401241705453373</v>
      </c>
      <c r="L12" s="2">
        <f t="shared" si="0"/>
        <v>-16.530839647653821</v>
      </c>
      <c r="M12" s="2">
        <f t="shared" si="0"/>
        <v>-12.342860132703827</v>
      </c>
    </row>
    <row r="13" spans="1:13" x14ac:dyDescent="0.25">
      <c r="A13" t="s">
        <v>6</v>
      </c>
      <c r="B13" s="2">
        <f t="shared" si="1"/>
        <v>-14.0216052200078</v>
      </c>
      <c r="C13" s="2">
        <f t="shared" si="1"/>
        <v>-7.1169193564511986</v>
      </c>
      <c r="D13" s="2">
        <f t="shared" si="1"/>
        <v>-4.2981565951265424</v>
      </c>
      <c r="E13" s="2">
        <f t="shared" si="1"/>
        <v>-1.2382205137489137</v>
      </c>
      <c r="F13" s="2">
        <f t="shared" si="1"/>
        <v>1.6480740513099121</v>
      </c>
      <c r="G13" s="2">
        <f t="shared" si="1"/>
        <v>3.9044716003828199</v>
      </c>
      <c r="H13" s="2"/>
      <c r="I13" s="2">
        <f t="shared" si="0"/>
        <v>-12.485090162310264</v>
      </c>
      <c r="J13" s="2">
        <f t="shared" si="0"/>
        <v>-8.8337073247333961</v>
      </c>
      <c r="K13" s="2">
        <f t="shared" si="0"/>
        <v>-4.8197003206883053</v>
      </c>
      <c r="L13" s="2">
        <f t="shared" si="0"/>
        <v>-1.1394408557148452</v>
      </c>
      <c r="M13" s="2">
        <f t="shared" si="0"/>
        <v>1.8738662848523759</v>
      </c>
    </row>
    <row r="15" spans="1:13" x14ac:dyDescent="0.25">
      <c r="A15" s="3" t="s">
        <v>18</v>
      </c>
    </row>
    <row r="17" spans="1:11" x14ac:dyDescent="0.25">
      <c r="A17" t="s">
        <v>12</v>
      </c>
      <c r="E17">
        <f>E10-$B10</f>
        <v>2.2182483578051517</v>
      </c>
      <c r="K17">
        <f>E10-$B10</f>
        <v>2.2182483578051517</v>
      </c>
    </row>
    <row r="18" spans="1:11" x14ac:dyDescent="0.25">
      <c r="A18" t="s">
        <v>4</v>
      </c>
      <c r="E18">
        <f>E11-$B11</f>
        <v>-2.6207196977101006</v>
      </c>
      <c r="K18">
        <f>E11-$B11</f>
        <v>-2.6207196977101006</v>
      </c>
    </row>
    <row r="19" spans="1:11" x14ac:dyDescent="0.25">
      <c r="A19" t="s">
        <v>5</v>
      </c>
      <c r="E19">
        <f>E12-$B12</f>
        <v>-17.399240705823999</v>
      </c>
      <c r="K19">
        <f>E12-$B12</f>
        <v>-17.399240705823999</v>
      </c>
    </row>
    <row r="20" spans="1:11" x14ac:dyDescent="0.25">
      <c r="A20" t="s">
        <v>6</v>
      </c>
      <c r="E20">
        <f>E13-$B13</f>
        <v>12.783384706258886</v>
      </c>
      <c r="K20">
        <f>E13-$B13</f>
        <v>12.783384706258886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-2.2256915895119134</v>
      </c>
      <c r="F24" s="6"/>
      <c r="G24" s="6"/>
      <c r="H24" s="6"/>
      <c r="I24" s="6"/>
      <c r="J24" s="6"/>
      <c r="K24" s="6">
        <f>IF($B10&gt;K10,($B10-K10)/(L10-K10)*1.28155,-($B10-K10)/(J10-K10)*1.28155)</f>
        <v>-2.6850353644019913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2.8166229695572174</v>
      </c>
      <c r="F25" s="6"/>
      <c r="G25" s="6"/>
      <c r="H25" s="6"/>
      <c r="I25" s="6"/>
      <c r="J25" s="6"/>
      <c r="K25" s="6">
        <f>IF($B11&gt;K11,($B11-K11)/(L11-K11)*1.28155,-($B11-K11)/(J11-K11)*1.28155)</f>
        <v>2.3566159025233056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3.2040405655576381</v>
      </c>
      <c r="F26" s="6"/>
      <c r="G26" s="6"/>
      <c r="H26" s="6"/>
      <c r="I26" s="6"/>
      <c r="J26" s="6"/>
      <c r="K26" s="6">
        <f>IF($B12&gt;K12,($B12-K12)/(L12-K12)*1.28155,-($B12-K12)/(J12-K12)*1.28155)</f>
        <v>2.2959441562891922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-5.3538852559725401</v>
      </c>
      <c r="F27" s="6"/>
      <c r="G27" s="6"/>
      <c r="H27" s="6"/>
      <c r="I27" s="6"/>
      <c r="J27" s="6"/>
      <c r="K27" s="6">
        <f>IF($B13&gt;K13,($B13-K13)/(L13-K13)*1.28155,-($B13-K13)/(J13-K13)*1.28155)</f>
        <v>-2.9378875552132513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1A3C-2ECB-41BD-95DE-972DBAD58A09}">
  <dimension ref="A1:M35"/>
  <sheetViews>
    <sheetView workbookViewId="0">
      <selection activeCell="K30" sqref="K30:K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12</v>
      </c>
      <c r="B3">
        <v>31.23</v>
      </c>
      <c r="C3">
        <v>29.08</v>
      </c>
      <c r="D3">
        <v>29.92</v>
      </c>
      <c r="E3">
        <v>31.14</v>
      </c>
      <c r="F3">
        <v>32.24</v>
      </c>
      <c r="G3">
        <v>33.18</v>
      </c>
      <c r="I3">
        <v>29.17</v>
      </c>
      <c r="J3">
        <v>30.22</v>
      </c>
      <c r="K3">
        <v>31.6</v>
      </c>
      <c r="L3">
        <v>32.950000000000003</v>
      </c>
      <c r="M3">
        <v>34.22</v>
      </c>
    </row>
    <row r="4" spans="1:13" x14ac:dyDescent="0.25">
      <c r="A4" t="s">
        <v>4</v>
      </c>
      <c r="B4">
        <v>42.2</v>
      </c>
      <c r="C4">
        <v>35.32</v>
      </c>
      <c r="D4">
        <v>36.229999999999997</v>
      </c>
      <c r="E4">
        <v>37.29</v>
      </c>
      <c r="F4">
        <v>38.35</v>
      </c>
      <c r="G4">
        <v>39.340000000000003</v>
      </c>
      <c r="I4">
        <v>37.17</v>
      </c>
      <c r="J4">
        <v>38.15</v>
      </c>
      <c r="K4">
        <v>39.590000000000003</v>
      </c>
      <c r="L4">
        <v>40.93</v>
      </c>
      <c r="M4">
        <v>42.24</v>
      </c>
    </row>
    <row r="5" spans="1:13" x14ac:dyDescent="0.25">
      <c r="A5" t="s">
        <v>5</v>
      </c>
      <c r="B5">
        <v>8.91</v>
      </c>
      <c r="C5">
        <v>7.84</v>
      </c>
      <c r="D5">
        <v>8.69</v>
      </c>
      <c r="E5">
        <v>9.7899999999999991</v>
      </c>
      <c r="F5">
        <v>10.85</v>
      </c>
      <c r="G5">
        <v>11.7</v>
      </c>
      <c r="I5">
        <v>5.85</v>
      </c>
      <c r="J5">
        <v>6.9</v>
      </c>
      <c r="K5">
        <v>8.26</v>
      </c>
      <c r="L5">
        <v>9.57</v>
      </c>
      <c r="M5">
        <v>10.5</v>
      </c>
    </row>
    <row r="6" spans="1:13" x14ac:dyDescent="0.25">
      <c r="A6" t="s">
        <v>6</v>
      </c>
      <c r="B6">
        <f>100-SUM(B3:B5,B7)</f>
        <v>12.259999999999991</v>
      </c>
      <c r="C6">
        <v>13.68</v>
      </c>
      <c r="D6">
        <v>14.5</v>
      </c>
      <c r="E6">
        <v>15.67</v>
      </c>
      <c r="F6">
        <v>16.87</v>
      </c>
      <c r="G6">
        <v>17.760000000000002</v>
      </c>
      <c r="I6">
        <v>11.96</v>
      </c>
      <c r="J6">
        <v>13.1</v>
      </c>
      <c r="K6">
        <v>14.39</v>
      </c>
      <c r="L6">
        <v>15.75</v>
      </c>
      <c r="M6">
        <v>16.71</v>
      </c>
    </row>
    <row r="7" spans="1:13" x14ac:dyDescent="0.25">
      <c r="A7" t="s">
        <v>11</v>
      </c>
      <c r="B7">
        <v>5.4</v>
      </c>
      <c r="C7">
        <v>4.03</v>
      </c>
      <c r="D7">
        <v>4.93</v>
      </c>
      <c r="E7">
        <v>6.01</v>
      </c>
      <c r="F7">
        <v>7.17</v>
      </c>
      <c r="G7">
        <v>7.95</v>
      </c>
      <c r="I7">
        <v>3.19</v>
      </c>
      <c r="J7">
        <v>4.2300000000000004</v>
      </c>
      <c r="K7">
        <v>5.57</v>
      </c>
      <c r="L7">
        <v>6.96</v>
      </c>
      <c r="M7">
        <v>7.93</v>
      </c>
    </row>
    <row r="8" spans="1:13" x14ac:dyDescent="0.25">
      <c r="A8" t="s">
        <v>8</v>
      </c>
      <c r="B8">
        <v>4.93</v>
      </c>
      <c r="C8">
        <v>6.67</v>
      </c>
      <c r="D8">
        <v>7.51</v>
      </c>
      <c r="E8">
        <v>8.56</v>
      </c>
      <c r="F8">
        <v>9.66</v>
      </c>
      <c r="G8">
        <v>10.52</v>
      </c>
      <c r="I8">
        <v>5.59</v>
      </c>
      <c r="J8">
        <v>6.67</v>
      </c>
      <c r="K8">
        <v>7.95</v>
      </c>
      <c r="L8">
        <v>9.24</v>
      </c>
      <c r="M8">
        <v>10.24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12</v>
      </c>
      <c r="B12" s="2">
        <f t="shared" ref="B12:G12" si="0">LN((B3/100)/(1-B3/100))*25+50</f>
        <v>30.265289199081064</v>
      </c>
      <c r="C12" s="2">
        <f t="shared" si="0"/>
        <v>27.712454286482789</v>
      </c>
      <c r="D12" s="2">
        <f t="shared" si="0"/>
        <v>28.722242661953516</v>
      </c>
      <c r="E12" s="2">
        <f t="shared" si="0"/>
        <v>30.160442712386864</v>
      </c>
      <c r="F12" s="2">
        <f t="shared" si="0"/>
        <v>31.430896682365717</v>
      </c>
      <c r="G12" s="2">
        <f t="shared" si="0"/>
        <v>32.498621195842198</v>
      </c>
      <c r="H12" s="2"/>
      <c r="I12" s="2">
        <f>LN((I3/100)/(1-I3/100))*25+50</f>
        <v>27.821453602852472</v>
      </c>
      <c r="J12" s="2">
        <f>LN((J3/100)/(1-J3/100))*25+50</f>
        <v>29.078913027149138</v>
      </c>
      <c r="K12" s="2">
        <f>LN((K3/100)/(1-K3/100))*25+50</f>
        <v>30.694607399109042</v>
      </c>
      <c r="L12" s="2">
        <f>LN((L3/100)/(1-L3/100))*25+50</f>
        <v>32.238816280520723</v>
      </c>
      <c r="M12" s="2">
        <f>LN((M3/100)/(1-M3/100))*25+50</f>
        <v>33.662360692578417</v>
      </c>
    </row>
    <row r="13" spans="1:13" x14ac:dyDescent="0.25">
      <c r="A13" t="s">
        <v>4</v>
      </c>
      <c r="B13" s="2">
        <f t="shared" ref="B13:G17" si="1">LN((B4/100)/(1-B4/100))*25+50</f>
        <v>42.135786134090864</v>
      </c>
      <c r="C13" s="2">
        <f t="shared" si="1"/>
        <v>34.874933525671331</v>
      </c>
      <c r="D13" s="2">
        <f t="shared" si="1"/>
        <v>35.86511611449513</v>
      </c>
      <c r="E13" s="2">
        <f t="shared" si="1"/>
        <v>37.005106740895002</v>
      </c>
      <c r="F13" s="2">
        <f t="shared" si="1"/>
        <v>38.132032455072796</v>
      </c>
      <c r="G13" s="2">
        <f t="shared" si="1"/>
        <v>39.17393276751195</v>
      </c>
      <c r="H13" s="2"/>
      <c r="I13" s="2">
        <f t="shared" ref="I13:M17" si="2">LN((I4/100)/(1-I4/100))*25+50</f>
        <v>36.876732947357631</v>
      </c>
      <c r="J13" s="2">
        <f t="shared" si="2"/>
        <v>37.920341472299228</v>
      </c>
      <c r="K13" s="2">
        <f t="shared" si="2"/>
        <v>39.435547674184733</v>
      </c>
      <c r="L13" s="2">
        <f t="shared" si="2"/>
        <v>40.828502729629193</v>
      </c>
      <c r="M13" s="2">
        <f t="shared" si="2"/>
        <v>42.176778620335881</v>
      </c>
    </row>
    <row r="14" spans="1:13" x14ac:dyDescent="0.25">
      <c r="A14" t="s">
        <v>5</v>
      </c>
      <c r="B14" s="2">
        <f t="shared" si="1"/>
        <v>-8.1168446818500115</v>
      </c>
      <c r="C14" s="2">
        <f t="shared" si="1"/>
        <v>-11.607184064631618</v>
      </c>
      <c r="D14" s="2">
        <f t="shared" si="1"/>
        <v>-8.8021842837737054</v>
      </c>
      <c r="E14" s="2">
        <f t="shared" si="1"/>
        <v>-5.5194707281532231</v>
      </c>
      <c r="F14" s="2">
        <f t="shared" si="1"/>
        <v>-2.6538816080670244</v>
      </c>
      <c r="G14" s="2">
        <f t="shared" si="1"/>
        <v>-0.52878164515509951</v>
      </c>
      <c r="H14" s="2"/>
      <c r="I14" s="2">
        <f t="shared" si="2"/>
        <v>-19.461189846484899</v>
      </c>
      <c r="J14" s="2">
        <f t="shared" si="2"/>
        <v>-15.053819316995188</v>
      </c>
      <c r="K14" s="2">
        <f t="shared" si="2"/>
        <v>-10.188347540903486</v>
      </c>
      <c r="L14" s="2">
        <f t="shared" si="2"/>
        <v>-6.1485716321881512</v>
      </c>
      <c r="M14" s="2">
        <f t="shared" si="2"/>
        <v>-3.5715842029332947</v>
      </c>
    </row>
    <row r="15" spans="1:13" x14ac:dyDescent="0.25">
      <c r="A15" t="s">
        <v>6</v>
      </c>
      <c r="B15" s="2">
        <f t="shared" si="1"/>
        <v>0.79910086924991219</v>
      </c>
      <c r="C15" s="2">
        <f t="shared" si="1"/>
        <v>3.9468397811131339</v>
      </c>
      <c r="D15" s="2">
        <f t="shared" si="1"/>
        <v>5.6408068370953544</v>
      </c>
      <c r="E15" s="2">
        <f t="shared" si="1"/>
        <v>7.9252595695344823</v>
      </c>
      <c r="F15" s="2">
        <f t="shared" si="1"/>
        <v>10.128281225372007</v>
      </c>
      <c r="G15" s="2">
        <f t="shared" si="1"/>
        <v>11.68267339642923</v>
      </c>
      <c r="H15" s="2"/>
      <c r="I15" s="2">
        <f t="shared" si="2"/>
        <v>9.4412296605625556E-2</v>
      </c>
      <c r="J15" s="2">
        <f t="shared" si="2"/>
        <v>2.6963549483939886</v>
      </c>
      <c r="K15" s="2">
        <f t="shared" si="2"/>
        <v>5.4182855536220558</v>
      </c>
      <c r="L15" s="2">
        <f t="shared" si="2"/>
        <v>8.0762949009792777</v>
      </c>
      <c r="M15" s="2">
        <f t="shared" si="2"/>
        <v>9.8419712165013351</v>
      </c>
    </row>
    <row r="16" spans="1:13" x14ac:dyDescent="0.25">
      <c r="A16" t="s">
        <v>11</v>
      </c>
      <c r="B16" s="2">
        <f t="shared" si="1"/>
        <v>-21.581463062190096</v>
      </c>
      <c r="C16" s="2">
        <f t="shared" si="1"/>
        <v>-29.256731666773618</v>
      </c>
      <c r="D16" s="2">
        <f t="shared" si="1"/>
        <v>-23.981861857908498</v>
      </c>
      <c r="E16" s="2">
        <f t="shared" si="1"/>
        <v>-18.744091127127334</v>
      </c>
      <c r="F16" s="2">
        <f t="shared" si="1"/>
        <v>-14.0216052200078</v>
      </c>
      <c r="G16" s="2">
        <f t="shared" si="1"/>
        <v>-11.228999475321153</v>
      </c>
      <c r="H16" s="2"/>
      <c r="I16" s="2">
        <f t="shared" si="2"/>
        <v>-35.318234448380679</v>
      </c>
      <c r="J16" s="2">
        <f t="shared" si="2"/>
        <v>-27.993687261883522</v>
      </c>
      <c r="K16" s="2">
        <f t="shared" si="2"/>
        <v>-20.761594133394638</v>
      </c>
      <c r="L16" s="2">
        <f t="shared" si="2"/>
        <v>-14.821250846602013</v>
      </c>
      <c r="M16" s="2">
        <f t="shared" si="2"/>
        <v>-11.297403041324948</v>
      </c>
    </row>
    <row r="17" spans="1:13" x14ac:dyDescent="0.25">
      <c r="A17" t="s">
        <v>8</v>
      </c>
      <c r="B17" s="2">
        <f t="shared" si="1"/>
        <v>-23.981861857908498</v>
      </c>
      <c r="C17" s="2">
        <f t="shared" si="1"/>
        <v>-15.963043491253075</v>
      </c>
      <c r="D17" s="2">
        <f t="shared" si="1"/>
        <v>-12.771626619753143</v>
      </c>
      <c r="E17" s="2">
        <f t="shared" si="1"/>
        <v>-9.2145707333226028</v>
      </c>
      <c r="F17" s="2">
        <f t="shared" si="1"/>
        <v>-5.8896670500507824</v>
      </c>
      <c r="G17" s="2">
        <f t="shared" si="1"/>
        <v>-3.518423232809134</v>
      </c>
      <c r="H17" s="2"/>
      <c r="I17" s="2">
        <f t="shared" si="2"/>
        <v>-20.666692814435436</v>
      </c>
      <c r="J17" s="2">
        <f t="shared" si="2"/>
        <v>-15.963043491253075</v>
      </c>
      <c r="K17" s="2">
        <f t="shared" si="2"/>
        <v>-11.228999475321153</v>
      </c>
      <c r="L17" s="2">
        <f t="shared" si="2"/>
        <v>-7.1169193564511986</v>
      </c>
      <c r="M17" s="2">
        <f t="shared" si="2"/>
        <v>-4.2709455540756096</v>
      </c>
    </row>
    <row r="19" spans="1:13" x14ac:dyDescent="0.25">
      <c r="A19" s="3" t="s">
        <v>18</v>
      </c>
    </row>
    <row r="21" spans="1:13" x14ac:dyDescent="0.25">
      <c r="A21" t="s">
        <v>12</v>
      </c>
      <c r="E21">
        <f t="shared" ref="E21:E26" si="3">E12-$B12</f>
        <v>-0.10484648669419983</v>
      </c>
      <c r="K21">
        <f t="shared" ref="K21:K26" si="4">E12-$B12</f>
        <v>-0.10484648669419983</v>
      </c>
    </row>
    <row r="22" spans="1:13" x14ac:dyDescent="0.25">
      <c r="A22" t="s">
        <v>4</v>
      </c>
      <c r="E22">
        <f t="shared" si="3"/>
        <v>-5.1306793931958623</v>
      </c>
      <c r="K22">
        <f t="shared" si="4"/>
        <v>-5.1306793931958623</v>
      </c>
    </row>
    <row r="23" spans="1:13" x14ac:dyDescent="0.25">
      <c r="A23" t="s">
        <v>5</v>
      </c>
      <c r="E23">
        <f t="shared" si="3"/>
        <v>2.5973739536967884</v>
      </c>
      <c r="K23">
        <f t="shared" si="4"/>
        <v>2.5973739536967884</v>
      </c>
    </row>
    <row r="24" spans="1:13" x14ac:dyDescent="0.25">
      <c r="A24" t="s">
        <v>6</v>
      </c>
      <c r="E24">
        <f t="shared" si="3"/>
        <v>7.1261587002845701</v>
      </c>
      <c r="K24">
        <f t="shared" si="4"/>
        <v>7.1261587002845701</v>
      </c>
    </row>
    <row r="25" spans="1:13" x14ac:dyDescent="0.25">
      <c r="A25" t="s">
        <v>11</v>
      </c>
      <c r="E25">
        <f t="shared" si="3"/>
        <v>2.8373719350627624</v>
      </c>
      <c r="K25">
        <f t="shared" si="4"/>
        <v>2.8373719350627624</v>
      </c>
    </row>
    <row r="26" spans="1:13" x14ac:dyDescent="0.25">
      <c r="A26" t="s">
        <v>8</v>
      </c>
      <c r="E26">
        <f t="shared" si="3"/>
        <v>14.767291124585896</v>
      </c>
      <c r="K26">
        <f t="shared" si="4"/>
        <v>14.767291124585896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t="s">
        <v>12</v>
      </c>
      <c r="B30" s="6"/>
      <c r="C30" s="6"/>
      <c r="D30" s="6"/>
      <c r="E30" s="6">
        <f t="shared" ref="E30:E35" si="5">IF($B12&gt;E12,($B12-E12)/(F12-E12)*1.28155,-($B12-E12)/(D12-E12)*1.28155)</f>
        <v>0.10576220642231404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-0.34053020719410521</v>
      </c>
      <c r="L30" s="6"/>
      <c r="M30" s="6"/>
    </row>
    <row r="31" spans="1:13" x14ac:dyDescent="0.25">
      <c r="A31" t="s">
        <v>4</v>
      </c>
      <c r="B31" s="6"/>
      <c r="C31" s="6"/>
      <c r="D31" s="6"/>
      <c r="E31" s="6">
        <f t="shared" si="5"/>
        <v>5.8346544884260139</v>
      </c>
      <c r="F31" s="6"/>
      <c r="G31" s="6"/>
      <c r="H31" s="6"/>
      <c r="I31" s="6"/>
      <c r="J31" s="6"/>
      <c r="K31" s="6">
        <f t="shared" si="6"/>
        <v>2.484280153022266</v>
      </c>
      <c r="L31" s="6"/>
      <c r="M31" s="6"/>
    </row>
    <row r="32" spans="1:13" x14ac:dyDescent="0.25">
      <c r="A32" t="s">
        <v>5</v>
      </c>
      <c r="B32" s="6"/>
      <c r="C32" s="6"/>
      <c r="D32" s="6"/>
      <c r="E32" s="6">
        <f t="shared" si="5"/>
        <v>-1.0139978813140615</v>
      </c>
      <c r="F32" s="6"/>
      <c r="G32" s="6"/>
      <c r="H32" s="6"/>
      <c r="I32" s="6"/>
      <c r="J32" s="6"/>
      <c r="K32" s="6">
        <f t="shared" si="6"/>
        <v>0.65714894811187596</v>
      </c>
      <c r="L32" s="6"/>
      <c r="M32" s="6"/>
    </row>
    <row r="33" spans="1:13" x14ac:dyDescent="0.25">
      <c r="A33" t="s">
        <v>6</v>
      </c>
      <c r="B33" s="6"/>
      <c r="C33" s="6"/>
      <c r="D33" s="6"/>
      <c r="E33" s="6">
        <f t="shared" si="5"/>
        <v>-3.9976877405551825</v>
      </c>
      <c r="F33" s="6"/>
      <c r="G33" s="6"/>
      <c r="H33" s="6"/>
      <c r="I33" s="6"/>
      <c r="J33" s="6"/>
      <c r="K33" s="6">
        <f t="shared" si="6"/>
        <v>-2.1748225766252092</v>
      </c>
      <c r="L33" s="6"/>
      <c r="M33" s="6"/>
    </row>
    <row r="34" spans="1:13" x14ac:dyDescent="0.25">
      <c r="A34" t="s">
        <v>11</v>
      </c>
      <c r="B34" s="6"/>
      <c r="C34" s="6"/>
      <c r="D34" s="6"/>
      <c r="E34" s="6">
        <f t="shared" si="5"/>
        <v>-0.69423313663012753</v>
      </c>
      <c r="F34" s="6"/>
      <c r="G34" s="6"/>
      <c r="H34" s="6"/>
      <c r="I34" s="6"/>
      <c r="J34" s="6"/>
      <c r="K34" s="6">
        <f t="shared" si="6"/>
        <v>-0.14528339265417606</v>
      </c>
      <c r="L34" s="6"/>
      <c r="M34" s="6"/>
    </row>
    <row r="35" spans="1:13" x14ac:dyDescent="0.25">
      <c r="A35" t="s">
        <v>8</v>
      </c>
      <c r="B35" s="6"/>
      <c r="C35" s="6"/>
      <c r="D35" s="6"/>
      <c r="E35" s="6">
        <f t="shared" si="5"/>
        <v>-5.3204173746350873</v>
      </c>
      <c r="F35" s="6"/>
      <c r="G35" s="6"/>
      <c r="H35" s="6"/>
      <c r="I35" s="6"/>
      <c r="J35" s="6"/>
      <c r="K35" s="6">
        <f t="shared" si="6"/>
        <v>-3.4523191443515806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FF79-DB15-49D8-AED9-F643390CBEAD}">
  <dimension ref="A1:M31"/>
  <sheetViews>
    <sheetView workbookViewId="0">
      <selection activeCell="A27" sqref="A27:A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12</v>
      </c>
      <c r="B3">
        <v>47.1</v>
      </c>
      <c r="C3">
        <v>45.03</v>
      </c>
      <c r="D3">
        <v>46.32</v>
      </c>
      <c r="E3">
        <v>47.59</v>
      </c>
      <c r="F3">
        <v>48.89</v>
      </c>
      <c r="G3">
        <v>50.05</v>
      </c>
      <c r="I3">
        <v>44.41</v>
      </c>
      <c r="J3">
        <v>45.55</v>
      </c>
      <c r="K3">
        <v>46.87</v>
      </c>
      <c r="L3">
        <v>48.22</v>
      </c>
      <c r="M3">
        <v>49.45</v>
      </c>
    </row>
    <row r="4" spans="1:13" x14ac:dyDescent="0.25">
      <c r="A4" t="s">
        <v>4</v>
      </c>
      <c r="B4">
        <v>33.130000000000003</v>
      </c>
      <c r="C4">
        <v>30.5</v>
      </c>
      <c r="D4">
        <v>31.6</v>
      </c>
      <c r="E4">
        <v>33.03</v>
      </c>
      <c r="F4">
        <v>34.340000000000003</v>
      </c>
      <c r="G4">
        <v>35.43</v>
      </c>
      <c r="I4">
        <v>30.69</v>
      </c>
      <c r="J4">
        <v>31.72</v>
      </c>
      <c r="K4">
        <v>33.06</v>
      </c>
      <c r="L4">
        <v>34.4</v>
      </c>
      <c r="M4">
        <v>35.340000000000003</v>
      </c>
    </row>
    <row r="5" spans="1:13" x14ac:dyDescent="0.25">
      <c r="A5" t="s">
        <v>5</v>
      </c>
      <c r="B5">
        <v>8.39</v>
      </c>
      <c r="C5">
        <v>5.68</v>
      </c>
      <c r="D5">
        <v>6.91</v>
      </c>
      <c r="E5">
        <v>8.1999999999999993</v>
      </c>
      <c r="F5">
        <v>9.56</v>
      </c>
      <c r="G5">
        <v>10.7</v>
      </c>
      <c r="I5">
        <v>6.2</v>
      </c>
      <c r="J5">
        <v>7.26</v>
      </c>
      <c r="K5">
        <v>8.5500000000000007</v>
      </c>
      <c r="L5">
        <v>9.7899999999999991</v>
      </c>
      <c r="M5">
        <v>10.82</v>
      </c>
    </row>
    <row r="6" spans="1:13" x14ac:dyDescent="0.25">
      <c r="A6" t="s">
        <v>6</v>
      </c>
      <c r="B6">
        <f>100-SUM(B3:B5,B7)</f>
        <v>5.3299999999999983</v>
      </c>
      <c r="C6">
        <v>3.52</v>
      </c>
      <c r="D6">
        <v>4.43</v>
      </c>
      <c r="E6">
        <v>5.79</v>
      </c>
      <c r="F6">
        <v>7.13</v>
      </c>
      <c r="G6">
        <v>8.02</v>
      </c>
      <c r="I6">
        <v>3.63</v>
      </c>
      <c r="J6">
        <v>4.7300000000000004</v>
      </c>
      <c r="K6">
        <v>6.04</v>
      </c>
      <c r="L6">
        <v>7.27</v>
      </c>
      <c r="M6">
        <v>8.41</v>
      </c>
    </row>
    <row r="7" spans="1:13" x14ac:dyDescent="0.25">
      <c r="A7" t="s">
        <v>11</v>
      </c>
      <c r="B7">
        <v>6.05</v>
      </c>
      <c r="C7">
        <v>2.93</v>
      </c>
      <c r="D7">
        <v>4.17</v>
      </c>
      <c r="E7">
        <v>5.53</v>
      </c>
      <c r="F7">
        <v>6.88</v>
      </c>
      <c r="G7">
        <v>7.93</v>
      </c>
      <c r="I7">
        <v>3.41</v>
      </c>
      <c r="J7">
        <v>4.59</v>
      </c>
      <c r="K7">
        <v>5.86</v>
      </c>
      <c r="L7">
        <v>7.12</v>
      </c>
      <c r="M7">
        <v>8.2899999999999991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12</v>
      </c>
      <c r="B11" s="2">
        <f t="shared" ref="B11:G11" si="0">LN((B3/100)/(1-B3/100))*25+50</f>
        <v>47.096741553952967</v>
      </c>
      <c r="C11" s="2">
        <f t="shared" si="0"/>
        <v>45.013533811022789</v>
      </c>
      <c r="D11" s="2">
        <f t="shared" si="0"/>
        <v>46.313333515032838</v>
      </c>
      <c r="E11" s="2">
        <f t="shared" si="0"/>
        <v>47.588131057973605</v>
      </c>
      <c r="F11" s="2">
        <f t="shared" si="0"/>
        <v>48.889817595259146</v>
      </c>
      <c r="G11" s="2">
        <f t="shared" si="0"/>
        <v>50.050000016666672</v>
      </c>
      <c r="H11" s="2"/>
      <c r="I11" s="2">
        <f t="shared" ref="I11:M15" si="1">LN((I3/100)/(1-I3/100))*25+50</f>
        <v>44.38653350846581</v>
      </c>
      <c r="J11" s="2">
        <f t="shared" si="1"/>
        <v>45.538194358174948</v>
      </c>
      <c r="K11" s="2">
        <f t="shared" si="1"/>
        <v>46.865901786794069</v>
      </c>
      <c r="L11" s="2">
        <f t="shared" si="1"/>
        <v>48.219247460740831</v>
      </c>
      <c r="M11" s="2">
        <f t="shared" si="1"/>
        <v>49.449977815056023</v>
      </c>
    </row>
    <row r="12" spans="1:13" x14ac:dyDescent="0.25">
      <c r="A12" t="s">
        <v>4</v>
      </c>
      <c r="B12" s="2">
        <f t="shared" ref="B12:G12" si="2">LN((B4/100)/(1-B4/100))*25+50</f>
        <v>32.442219506147936</v>
      </c>
      <c r="C12" s="2">
        <f t="shared" si="2"/>
        <v>29.409998276065483</v>
      </c>
      <c r="D12" s="2">
        <f t="shared" si="2"/>
        <v>30.694607399109042</v>
      </c>
      <c r="E12" s="2">
        <f t="shared" si="2"/>
        <v>32.329287037018489</v>
      </c>
      <c r="F12" s="2">
        <f t="shared" si="2"/>
        <v>33.795523584897076</v>
      </c>
      <c r="G12" s="2">
        <f t="shared" si="2"/>
        <v>34.995225305975126</v>
      </c>
      <c r="H12" s="2"/>
      <c r="I12" s="2">
        <f t="shared" si="1"/>
        <v>29.633691817543784</v>
      </c>
      <c r="J12" s="2">
        <f t="shared" si="1"/>
        <v>30.83326247101018</v>
      </c>
      <c r="K12" s="2">
        <f t="shared" si="1"/>
        <v>32.363184915242442</v>
      </c>
      <c r="L12" s="2">
        <f t="shared" si="1"/>
        <v>33.862021710732733</v>
      </c>
      <c r="M12" s="2">
        <f t="shared" si="1"/>
        <v>34.896817364856588</v>
      </c>
    </row>
    <row r="13" spans="1:13" x14ac:dyDescent="0.25">
      <c r="A13" t="s">
        <v>5</v>
      </c>
      <c r="B13" s="2">
        <f t="shared" ref="B13:G13" si="3">LN((B5/100)/(1-B5/100))*25+50</f>
        <v>-9.7624978887000609</v>
      </c>
      <c r="C13" s="2">
        <f t="shared" si="3"/>
        <v>-20.243550587401387</v>
      </c>
      <c r="D13" s="2">
        <f t="shared" si="3"/>
        <v>-15.014928233720497</v>
      </c>
      <c r="E13" s="2">
        <f t="shared" si="3"/>
        <v>-10.386953583905942</v>
      </c>
      <c r="F13" s="2">
        <f t="shared" si="3"/>
        <v>-6.1774730086614795</v>
      </c>
      <c r="G13" s="2">
        <f t="shared" si="3"/>
        <v>-3.0439436603648247</v>
      </c>
      <c r="H13" s="2"/>
      <c r="I13" s="2">
        <f t="shared" si="1"/>
        <v>-17.915389099028317</v>
      </c>
      <c r="J13" s="2">
        <f t="shared" si="1"/>
        <v>-13.685501253165256</v>
      </c>
      <c r="K13" s="2">
        <f t="shared" si="1"/>
        <v>-9.2465272972051409</v>
      </c>
      <c r="L13" s="2">
        <f t="shared" si="1"/>
        <v>-5.5194707281532231</v>
      </c>
      <c r="M13" s="2">
        <f t="shared" si="1"/>
        <v>-2.7315131445248753</v>
      </c>
    </row>
    <row r="14" spans="1:13" x14ac:dyDescent="0.25">
      <c r="A14" t="s">
        <v>6</v>
      </c>
      <c r="B14" s="2">
        <f t="shared" ref="B14:G14" si="4">LN((B6/100)/(1-B6/100))*25+50</f>
        <v>-21.926148049076176</v>
      </c>
      <c r="C14" s="2">
        <f t="shared" si="4"/>
        <v>-32.771868584221735</v>
      </c>
      <c r="D14" s="2">
        <f t="shared" si="4"/>
        <v>-26.786484480526113</v>
      </c>
      <c r="E14" s="2">
        <f t="shared" si="4"/>
        <v>-19.734851036891826</v>
      </c>
      <c r="F14" s="2">
        <f t="shared" si="4"/>
        <v>-14.172235784042812</v>
      </c>
      <c r="G14" s="2">
        <f t="shared" si="4"/>
        <v>-10.990818505833865</v>
      </c>
      <c r="H14" s="2"/>
      <c r="I14" s="2">
        <f t="shared" si="1"/>
        <v>-31.974057539660919</v>
      </c>
      <c r="J14" s="2">
        <f t="shared" si="1"/>
        <v>-25.069744080371166</v>
      </c>
      <c r="K14" s="2">
        <f t="shared" si="1"/>
        <v>-18.611628696099714</v>
      </c>
      <c r="L14" s="2">
        <f t="shared" si="1"/>
        <v>-13.648393831667669</v>
      </c>
      <c r="M14" s="2">
        <f t="shared" si="1"/>
        <v>-9.6975155357509806</v>
      </c>
    </row>
    <row r="15" spans="1:13" x14ac:dyDescent="0.25">
      <c r="A15" t="s">
        <v>11</v>
      </c>
      <c r="B15" s="2">
        <f t="shared" ref="B15:G15" si="5">LN((B7/100)/(1-B7/100))*25+50</f>
        <v>-18.567611345418115</v>
      </c>
      <c r="C15" s="2">
        <f t="shared" si="5"/>
        <v>-37.510748617378979</v>
      </c>
      <c r="D15" s="2">
        <f t="shared" si="5"/>
        <v>-28.366493813624018</v>
      </c>
      <c r="E15" s="2">
        <f t="shared" si="5"/>
        <v>-20.952362706169993</v>
      </c>
      <c r="F15" s="2">
        <f t="shared" si="5"/>
        <v>-15.131758300946885</v>
      </c>
      <c r="G15" s="2">
        <f t="shared" si="5"/>
        <v>-11.297403041324948</v>
      </c>
      <c r="H15" s="2"/>
      <c r="I15" s="2">
        <f t="shared" si="1"/>
        <v>-33.594073122394491</v>
      </c>
      <c r="J15" s="2">
        <f t="shared" si="1"/>
        <v>-25.857584267282519</v>
      </c>
      <c r="K15" s="2">
        <f t="shared" si="1"/>
        <v>-19.415835809601873</v>
      </c>
      <c r="L15" s="2">
        <f t="shared" si="1"/>
        <v>-14.210015299143791</v>
      </c>
      <c r="M15" s="2">
        <f t="shared" si="1"/>
        <v>-10.089536385591238</v>
      </c>
    </row>
    <row r="17" spans="1:13" x14ac:dyDescent="0.25">
      <c r="A17" s="3" t="s">
        <v>18</v>
      </c>
    </row>
    <row r="19" spans="1:13" x14ac:dyDescent="0.25">
      <c r="A19" t="s">
        <v>12</v>
      </c>
      <c r="E19">
        <f>E11-$B11</f>
        <v>0.49138950402063841</v>
      </c>
      <c r="K19">
        <f>E11-$B11</f>
        <v>0.49138950402063841</v>
      </c>
    </row>
    <row r="20" spans="1:13" x14ac:dyDescent="0.25">
      <c r="A20" t="s">
        <v>4</v>
      </c>
      <c r="E20">
        <f>E12-$B12</f>
        <v>-0.1129324691294471</v>
      </c>
      <c r="K20">
        <f>E12-$B12</f>
        <v>-0.1129324691294471</v>
      </c>
    </row>
    <row r="21" spans="1:13" x14ac:dyDescent="0.25">
      <c r="A21" t="s">
        <v>5</v>
      </c>
      <c r="E21">
        <f>E13-$B13</f>
        <v>-0.62445569520588151</v>
      </c>
      <c r="K21">
        <f>E13-$B13</f>
        <v>-0.62445569520588151</v>
      </c>
    </row>
    <row r="22" spans="1:13" x14ac:dyDescent="0.25">
      <c r="A22" t="s">
        <v>6</v>
      </c>
      <c r="E22">
        <f>E14-$B14</f>
        <v>2.19129701218435</v>
      </c>
      <c r="K22">
        <f>E14-$B14</f>
        <v>2.19129701218435</v>
      </c>
    </row>
    <row r="23" spans="1:13" x14ac:dyDescent="0.25">
      <c r="A23" t="s">
        <v>11</v>
      </c>
      <c r="E23">
        <f>E15-$B15</f>
        <v>-2.3847513607518778</v>
      </c>
      <c r="K23">
        <f>E15-$B15</f>
        <v>-2.3847513607518778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t="s">
        <v>12</v>
      </c>
      <c r="B27" s="6"/>
      <c r="C27" s="6"/>
      <c r="D27" s="6"/>
      <c r="E27" s="6">
        <f>IF($B11&gt;E11,($B11-E11)/(F11-E11)*1.28155,-($B11-E11)/(D11-E11)*1.28155)</f>
        <v>-0.49399233812840004</v>
      </c>
      <c r="F27" s="6"/>
      <c r="G27" s="6"/>
      <c r="H27" s="6"/>
      <c r="I27" s="6"/>
      <c r="J27" s="6"/>
      <c r="K27" s="6">
        <f>IF($B11&gt;K11,($B11-K11)/(L11-K11)*1.28155,-($B11-K11)/(J11-K11)*1.28155)</f>
        <v>0.21859360050987447</v>
      </c>
      <c r="L27" s="6"/>
      <c r="M27" s="6"/>
    </row>
    <row r="28" spans="1:13" x14ac:dyDescent="0.25">
      <c r="A28" t="s">
        <v>4</v>
      </c>
      <c r="B28" s="6"/>
      <c r="C28" s="6"/>
      <c r="D28" s="6"/>
      <c r="E28" s="6">
        <f>IF($B12&gt;E12,($B12-E12)/(F12-E12)*1.28155,-($B12-E12)/(D12-E12)*1.28155)</f>
        <v>9.8707542123569594E-2</v>
      </c>
      <c r="F28" s="6"/>
      <c r="G28" s="6"/>
      <c r="H28" s="6"/>
      <c r="I28" s="6"/>
      <c r="J28" s="6"/>
      <c r="K28" s="6">
        <f>IF($B12&gt;K12,($B12-K12)/(L12-K12)*1.28155,-($B12-K12)/(J12-K12)*1.28155)</f>
        <v>6.7576923838330763E-2</v>
      </c>
      <c r="L28" s="6"/>
      <c r="M28" s="6"/>
    </row>
    <row r="29" spans="1:13" x14ac:dyDescent="0.25">
      <c r="A29" t="s">
        <v>5</v>
      </c>
      <c r="B29" s="6"/>
      <c r="C29" s="6"/>
      <c r="D29" s="6"/>
      <c r="E29" s="6">
        <f>IF($B13&gt;E13,($B13-E13)/(F13-E13)*1.28155,-($B13-E13)/(D13-E13)*1.28155)</f>
        <v>0.19011162586125538</v>
      </c>
      <c r="F29" s="6"/>
      <c r="G29" s="6"/>
      <c r="H29" s="6"/>
      <c r="I29" s="6"/>
      <c r="J29" s="6"/>
      <c r="K29" s="6">
        <f>IF($B13&gt;K13,($B13-K13)/(L13-K13)*1.28155,-($B13-K13)/(J13-K13)*1.28155)</f>
        <v>-0.14896282746657682</v>
      </c>
      <c r="L29" s="6"/>
      <c r="M29" s="6"/>
    </row>
    <row r="30" spans="1:13" x14ac:dyDescent="0.25">
      <c r="A30" t="s">
        <v>6</v>
      </c>
      <c r="B30" s="6"/>
      <c r="C30" s="6"/>
      <c r="D30" s="6"/>
      <c r="E30" s="6">
        <f>IF($B14&gt;E14,($B14-E14)/(F14-E14)*1.28155,-($B14-E14)/(D14-E14)*1.28155)</f>
        <v>-0.39824201135978615</v>
      </c>
      <c r="F30" s="6"/>
      <c r="G30" s="6"/>
      <c r="H30" s="6"/>
      <c r="I30" s="6"/>
      <c r="J30" s="6"/>
      <c r="K30" s="6">
        <f>IF($B14&gt;K14,($B14-K14)/(L14-K14)*1.28155,-($B14-K14)/(J14-K14)*1.28155)</f>
        <v>-0.65773403292734378</v>
      </c>
      <c r="L30" s="6"/>
      <c r="M30" s="6"/>
    </row>
    <row r="31" spans="1:13" x14ac:dyDescent="0.25">
      <c r="A31" t="s">
        <v>11</v>
      </c>
      <c r="B31" s="6"/>
      <c r="C31" s="6"/>
      <c r="D31" s="6"/>
      <c r="E31" s="6">
        <f>IF($B15&gt;E15,($B15-E15)/(F15-E15)*1.28155,-($B15-E15)/(D15-E15)*1.28155)</f>
        <v>0.52506198559536421</v>
      </c>
      <c r="F31" s="6"/>
      <c r="G31" s="6"/>
      <c r="H31" s="6"/>
      <c r="I31" s="6"/>
      <c r="J31" s="6"/>
      <c r="K31" s="6">
        <f>IF($B15&gt;K15,($B15-K15)/(L15-K15)*1.28155,-($B15-K15)/(J15-K15)*1.28155)</f>
        <v>0.20881282016752473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7B7D-282D-4804-81E6-A5E704BB3AAC}">
  <dimension ref="A1:M31"/>
  <sheetViews>
    <sheetView workbookViewId="0">
      <selection activeCell="K31" sqref="K27:K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12</v>
      </c>
      <c r="B3">
        <v>38.39</v>
      </c>
      <c r="C3">
        <v>34.32</v>
      </c>
      <c r="D3">
        <v>35.31</v>
      </c>
      <c r="E3">
        <v>36.54</v>
      </c>
      <c r="F3">
        <v>37.950000000000003</v>
      </c>
      <c r="G3">
        <v>39.08</v>
      </c>
      <c r="I3">
        <v>33.369999999999997</v>
      </c>
      <c r="J3">
        <v>34.83</v>
      </c>
      <c r="K3">
        <v>36.4</v>
      </c>
      <c r="L3">
        <v>37.96</v>
      </c>
      <c r="M3">
        <v>39.14</v>
      </c>
    </row>
    <row r="4" spans="1:13" x14ac:dyDescent="0.25">
      <c r="A4" t="s">
        <v>4</v>
      </c>
      <c r="B4">
        <v>35.840000000000003</v>
      </c>
      <c r="C4">
        <v>36.25</v>
      </c>
      <c r="D4">
        <v>37.35</v>
      </c>
      <c r="E4">
        <v>38.69</v>
      </c>
      <c r="F4">
        <v>39.92</v>
      </c>
      <c r="G4">
        <v>40.89</v>
      </c>
      <c r="I4">
        <v>35.409999999999997</v>
      </c>
      <c r="J4">
        <v>36.479999999999997</v>
      </c>
      <c r="K4">
        <v>37.93</v>
      </c>
      <c r="L4">
        <v>39.43</v>
      </c>
      <c r="M4">
        <v>40.729999999999997</v>
      </c>
    </row>
    <row r="5" spans="1:13" x14ac:dyDescent="0.25">
      <c r="A5" t="s">
        <v>5</v>
      </c>
      <c r="B5">
        <v>11.92</v>
      </c>
      <c r="C5">
        <v>8.56</v>
      </c>
      <c r="D5">
        <v>9.68</v>
      </c>
      <c r="E5">
        <v>10.98</v>
      </c>
      <c r="F5">
        <v>12.31</v>
      </c>
      <c r="G5">
        <v>13.28</v>
      </c>
      <c r="I5">
        <v>8.2799999999999994</v>
      </c>
      <c r="J5">
        <v>9.52</v>
      </c>
      <c r="K5">
        <v>11.06</v>
      </c>
      <c r="L5">
        <v>12.57</v>
      </c>
      <c r="M5">
        <v>13.78</v>
      </c>
    </row>
    <row r="6" spans="1:13" x14ac:dyDescent="0.25">
      <c r="A6" t="s">
        <v>6</v>
      </c>
      <c r="B6">
        <f>100-SUM(B3:B5,B7)</f>
        <v>8.9799999999999898</v>
      </c>
      <c r="C6">
        <v>5.68</v>
      </c>
      <c r="D6">
        <v>6.81</v>
      </c>
      <c r="E6">
        <v>8.33</v>
      </c>
      <c r="F6">
        <v>9.8699999999999992</v>
      </c>
      <c r="G6">
        <v>11.05</v>
      </c>
      <c r="I6">
        <v>5.79</v>
      </c>
      <c r="J6">
        <v>7.2</v>
      </c>
      <c r="K6">
        <v>8.92</v>
      </c>
      <c r="L6">
        <v>10.73</v>
      </c>
      <c r="M6">
        <v>11.99</v>
      </c>
    </row>
    <row r="7" spans="1:13" x14ac:dyDescent="0.25">
      <c r="A7" t="s">
        <v>11</v>
      </c>
      <c r="B7">
        <v>4.87</v>
      </c>
      <c r="C7">
        <v>3.32</v>
      </c>
      <c r="D7">
        <v>4.51</v>
      </c>
      <c r="E7">
        <v>5.89</v>
      </c>
      <c r="F7">
        <v>7.19</v>
      </c>
      <c r="G7">
        <v>8.48</v>
      </c>
      <c r="I7">
        <v>3.36</v>
      </c>
      <c r="J7">
        <v>4.53</v>
      </c>
      <c r="K7">
        <v>6.04</v>
      </c>
      <c r="L7">
        <v>7.6</v>
      </c>
      <c r="M7">
        <v>8.9600000000000009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12</v>
      </c>
      <c r="B11" s="2">
        <f t="shared" ref="B11:G11" si="0">LN((B3/100)/(1-B3/100))*25+50</f>
        <v>38.174320349655673</v>
      </c>
      <c r="C11" s="2">
        <f t="shared" si="0"/>
        <v>33.773345236889718</v>
      </c>
      <c r="D11" s="2">
        <f t="shared" si="0"/>
        <v>34.863989497110026</v>
      </c>
      <c r="E11" s="2">
        <f t="shared" si="0"/>
        <v>36.199944119870281</v>
      </c>
      <c r="F11" s="2">
        <f t="shared" si="0"/>
        <v>37.708224804775568</v>
      </c>
      <c r="G11" s="2">
        <f t="shared" si="0"/>
        <v>38.901232478690524</v>
      </c>
      <c r="H11" s="2"/>
      <c r="I11" s="2">
        <f t="shared" ref="I11:M15" si="1">LN((I3/100)/(1-I3/100))*25+50</f>
        <v>32.712559154720921</v>
      </c>
      <c r="J11" s="2">
        <f t="shared" si="1"/>
        <v>34.336996100840523</v>
      </c>
      <c r="K11" s="2">
        <f t="shared" si="1"/>
        <v>36.048882607415464</v>
      </c>
      <c r="L11" s="2">
        <f t="shared" si="1"/>
        <v>37.718840885834723</v>
      </c>
      <c r="M11" s="2">
        <f t="shared" si="1"/>
        <v>38.964220437477628</v>
      </c>
    </row>
    <row r="12" spans="1:13" x14ac:dyDescent="0.25">
      <c r="A12" t="s">
        <v>4</v>
      </c>
      <c r="B12" s="2">
        <f t="shared" ref="B12:G15" si="2">LN((B4/100)/(1-B4/100))*25+50</f>
        <v>35.442115613711778</v>
      </c>
      <c r="C12" s="2">
        <f t="shared" si="2"/>
        <v>35.886754931553703</v>
      </c>
      <c r="D12" s="2">
        <f t="shared" si="2"/>
        <v>37.069230755918724</v>
      </c>
      <c r="E12" s="2">
        <f t="shared" si="2"/>
        <v>38.490955173445627</v>
      </c>
      <c r="F12" s="2">
        <f t="shared" si="2"/>
        <v>39.7800110996846</v>
      </c>
      <c r="G12" s="2">
        <f t="shared" si="2"/>
        <v>40.78713548850682</v>
      </c>
      <c r="H12" s="2"/>
      <c r="I12" s="2">
        <f t="shared" si="1"/>
        <v>34.973366651985771</v>
      </c>
      <c r="J12" s="2">
        <f t="shared" si="1"/>
        <v>36.135233706681262</v>
      </c>
      <c r="K12" s="2">
        <f t="shared" si="1"/>
        <v>37.686989381881155</v>
      </c>
      <c r="L12" s="2">
        <f t="shared" si="1"/>
        <v>39.268180672416996</v>
      </c>
      <c r="M12" s="2">
        <f t="shared" si="1"/>
        <v>40.62154114651436</v>
      </c>
    </row>
    <row r="13" spans="1:13" x14ac:dyDescent="0.25">
      <c r="A13" t="s">
        <v>5</v>
      </c>
      <c r="B13" s="2">
        <f t="shared" si="2"/>
        <v>-6.9576943052851448E-4</v>
      </c>
      <c r="C13" s="2">
        <f t="shared" si="2"/>
        <v>-9.2145707333226028</v>
      </c>
      <c r="D13" s="2">
        <f t="shared" si="2"/>
        <v>-5.8324254638230215</v>
      </c>
      <c r="E13" s="2">
        <f t="shared" si="2"/>
        <v>-2.3196406876580866</v>
      </c>
      <c r="F13" s="2">
        <f t="shared" si="2"/>
        <v>0.91510181012744596</v>
      </c>
      <c r="G13" s="2">
        <f t="shared" si="2"/>
        <v>3.0893651589237976</v>
      </c>
      <c r="H13" s="2"/>
      <c r="I13" s="2">
        <f t="shared" si="1"/>
        <v>-10.122437239813387</v>
      </c>
      <c r="J13" s="2">
        <f t="shared" si="1"/>
        <v>-6.2933495751147817</v>
      </c>
      <c r="K13" s="2">
        <f t="shared" si="1"/>
        <v>-2.1156747247090379</v>
      </c>
      <c r="L13" s="2">
        <f t="shared" si="1"/>
        <v>1.5118637352339093</v>
      </c>
      <c r="M13" s="2">
        <f t="shared" si="1"/>
        <v>4.1579024066630978</v>
      </c>
    </row>
    <row r="14" spans="1:13" x14ac:dyDescent="0.25">
      <c r="A14" t="s">
        <v>6</v>
      </c>
      <c r="B14" s="2">
        <f t="shared" si="2"/>
        <v>-7.9019845068597263</v>
      </c>
      <c r="C14" s="2">
        <f t="shared" si="2"/>
        <v>-20.243550587401387</v>
      </c>
      <c r="D14" s="2">
        <f t="shared" si="2"/>
        <v>-15.406207490903583</v>
      </c>
      <c r="E14" s="2">
        <f t="shared" si="2"/>
        <v>-9.958292894873324</v>
      </c>
      <c r="F14" s="2">
        <f t="shared" si="2"/>
        <v>-5.2938304780732039</v>
      </c>
      <c r="G14" s="2">
        <f t="shared" si="2"/>
        <v>-2.1410996537020637</v>
      </c>
      <c r="H14" s="2"/>
      <c r="I14" s="2">
        <f t="shared" si="1"/>
        <v>-19.734851036891826</v>
      </c>
      <c r="J14" s="2">
        <f t="shared" si="1"/>
        <v>-13.909140344253622</v>
      </c>
      <c r="K14" s="2">
        <f t="shared" si="1"/>
        <v>-8.0860573650905252</v>
      </c>
      <c r="L14" s="2">
        <f t="shared" si="1"/>
        <v>-2.9655482137165876</v>
      </c>
      <c r="M14" s="2">
        <f t="shared" si="1"/>
        <v>0.16556311634256815</v>
      </c>
    </row>
    <row r="15" spans="1:13" x14ac:dyDescent="0.25">
      <c r="A15" t="s">
        <v>11</v>
      </c>
      <c r="B15" s="2">
        <f t="shared" si="2"/>
        <v>-24.303761003096682</v>
      </c>
      <c r="C15" s="2">
        <f t="shared" si="2"/>
        <v>-34.286044322672126</v>
      </c>
      <c r="D15" s="2">
        <f t="shared" si="2"/>
        <v>-26.318109411188104</v>
      </c>
      <c r="E15" s="2">
        <f t="shared" si="2"/>
        <v>-19.280207830180032</v>
      </c>
      <c r="F15" s="2">
        <f t="shared" si="2"/>
        <v>-13.946580521858657</v>
      </c>
      <c r="G15" s="2">
        <f t="shared" si="2"/>
        <v>-9.4711769456919086</v>
      </c>
      <c r="H15" s="2"/>
      <c r="I15" s="2">
        <f t="shared" si="1"/>
        <v>-33.976294005284799</v>
      </c>
      <c r="J15" s="2">
        <f t="shared" si="1"/>
        <v>-26.202253062874973</v>
      </c>
      <c r="K15" s="2">
        <f t="shared" si="1"/>
        <v>-18.611628696099714</v>
      </c>
      <c r="L15" s="2">
        <f t="shared" si="1"/>
        <v>-12.449468283883824</v>
      </c>
      <c r="M15" s="2">
        <f t="shared" si="1"/>
        <v>-7.9632185847795398</v>
      </c>
    </row>
    <row r="17" spans="1:13" x14ac:dyDescent="0.25">
      <c r="A17" s="3" t="s">
        <v>18</v>
      </c>
    </row>
    <row r="19" spans="1:13" x14ac:dyDescent="0.25">
      <c r="A19" t="s">
        <v>12</v>
      </c>
      <c r="E19">
        <f>E11-$B11</f>
        <v>-1.974376229785392</v>
      </c>
      <c r="K19">
        <f>E11-$B11</f>
        <v>-1.974376229785392</v>
      </c>
    </row>
    <row r="20" spans="1:13" x14ac:dyDescent="0.25">
      <c r="A20" t="s">
        <v>4</v>
      </c>
      <c r="E20">
        <f>E12-$B12</f>
        <v>3.0488395597338496</v>
      </c>
      <c r="K20">
        <f>E12-$B12</f>
        <v>3.0488395597338496</v>
      </c>
    </row>
    <row r="21" spans="1:13" x14ac:dyDescent="0.25">
      <c r="A21" t="s">
        <v>5</v>
      </c>
      <c r="E21">
        <f>E13-$B13</f>
        <v>-2.3189449182275581</v>
      </c>
      <c r="K21">
        <f>E13-$B13</f>
        <v>-2.3189449182275581</v>
      </c>
    </row>
    <row r="22" spans="1:13" x14ac:dyDescent="0.25">
      <c r="A22" t="s">
        <v>6</v>
      </c>
      <c r="E22">
        <f>E14-$B14</f>
        <v>-2.0563083880135977</v>
      </c>
      <c r="K22">
        <f>E14-$B14</f>
        <v>-2.0563083880135977</v>
      </c>
    </row>
    <row r="23" spans="1:13" x14ac:dyDescent="0.25">
      <c r="A23" t="s">
        <v>11</v>
      </c>
      <c r="E23">
        <f>E15-$B15</f>
        <v>5.0235531729166496</v>
      </c>
      <c r="K23">
        <f>E15-$B15</f>
        <v>5.0235531729166496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t="s">
        <v>12</v>
      </c>
      <c r="B27" s="6"/>
      <c r="C27" s="6"/>
      <c r="D27" s="6"/>
      <c r="E27" s="6">
        <f>IF($B11&gt;E11,($B11-E11)/(F11-E11)*1.28155,-($B11-E11)/(D11-E11)*1.28155)</f>
        <v>1.6775802293326838</v>
      </c>
      <c r="F27" s="6"/>
      <c r="G27" s="6"/>
      <c r="H27" s="6"/>
      <c r="I27" s="6"/>
      <c r="J27" s="6"/>
      <c r="K27" s="6">
        <f>IF($B11&gt;K11,($B11-K11)/(L11-K11)*1.28155,-($B11-K11)/(J11-K11)*1.28155)</f>
        <v>1.631091491187596</v>
      </c>
      <c r="L27" s="6"/>
      <c r="M27" s="6"/>
    </row>
    <row r="28" spans="1:13" x14ac:dyDescent="0.25">
      <c r="A28" t="s">
        <v>4</v>
      </c>
      <c r="B28" s="6"/>
      <c r="C28" s="6"/>
      <c r="D28" s="6"/>
      <c r="E28" s="6">
        <f>IF($B12&gt;E12,($B12-E12)/(F12-E12)*1.28155,-($B12-E12)/(D12-E12)*1.28155)</f>
        <v>-2.7482402986181946</v>
      </c>
      <c r="F28" s="6"/>
      <c r="G28" s="6"/>
      <c r="H28" s="6"/>
      <c r="I28" s="6"/>
      <c r="J28" s="6"/>
      <c r="K28" s="6">
        <f>IF($B12&gt;K12,($B12-K12)/(L12-K12)*1.28155,-($B12-K12)/(J12-K12)*1.28155)</f>
        <v>-1.853976127541386</v>
      </c>
      <c r="L28" s="6"/>
      <c r="M28" s="6"/>
    </row>
    <row r="29" spans="1:13" x14ac:dyDescent="0.25">
      <c r="A29" t="s">
        <v>5</v>
      </c>
      <c r="B29" s="6"/>
      <c r="C29" s="6"/>
      <c r="D29" s="6"/>
      <c r="E29" s="6">
        <f>IF($B13&gt;E13,($B13-E13)/(F13-E13)*1.28155,-($B13-E13)/(D13-E13)*1.28155)</f>
        <v>0.91872656385756113</v>
      </c>
      <c r="F29" s="6"/>
      <c r="G29" s="6"/>
      <c r="H29" s="6"/>
      <c r="I29" s="6"/>
      <c r="J29" s="6"/>
      <c r="K29" s="6">
        <f>IF($B13&gt;K13,($B13-K13)/(L13-K13)*1.28155,-($B13-K13)/(J13-K13)*1.28155)</f>
        <v>0.74718746887656784</v>
      </c>
      <c r="L29" s="6"/>
      <c r="M29" s="6"/>
    </row>
    <row r="30" spans="1:13" x14ac:dyDescent="0.25">
      <c r="A30" t="s">
        <v>6</v>
      </c>
      <c r="B30" s="6"/>
      <c r="C30" s="6"/>
      <c r="D30" s="6"/>
      <c r="E30" s="6">
        <f>IF($B14&gt;E14,($B14-E14)/(F14-E14)*1.28155,-($B14-E14)/(D14-E14)*1.28155)</f>
        <v>0.56496585869516969</v>
      </c>
      <c r="F30" s="6"/>
      <c r="G30" s="6"/>
      <c r="H30" s="6"/>
      <c r="I30" s="6"/>
      <c r="J30" s="6"/>
      <c r="K30" s="6">
        <f>IF($B14&gt;K14,($B14-K14)/(L14-K14)*1.28155,-($B14-K14)/(J14-K14)*1.28155)</f>
        <v>4.6069358435261054E-2</v>
      </c>
      <c r="L30" s="6"/>
      <c r="M30" s="6"/>
    </row>
    <row r="31" spans="1:13" x14ac:dyDescent="0.25">
      <c r="A31" t="s">
        <v>11</v>
      </c>
      <c r="B31" s="6"/>
      <c r="C31" s="6"/>
      <c r="D31" s="6"/>
      <c r="E31" s="6">
        <f>IF($B15&gt;E15,($B15-E15)/(F15-E15)*1.28155,-($B15-E15)/(D15-E15)*1.28155)</f>
        <v>-0.91475200308629445</v>
      </c>
      <c r="F31" s="6"/>
      <c r="G31" s="6"/>
      <c r="H31" s="6"/>
      <c r="I31" s="6"/>
      <c r="J31" s="6"/>
      <c r="K31" s="6">
        <f>IF($B15&gt;K15,($B15-K15)/(L15-K15)*1.28155,-($B15-K15)/(J15-K15)*1.28155)</f>
        <v>-0.96102136076732358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D166-CF2C-40E7-A414-C57F4DB38542}">
  <dimension ref="A1:M31"/>
  <sheetViews>
    <sheetView workbookViewId="0">
      <selection activeCell="E35" sqref="E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8" max="8" width="6.14062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38</v>
      </c>
      <c r="C3">
        <v>28.91</v>
      </c>
      <c r="D3">
        <v>30.07</v>
      </c>
      <c r="E3">
        <v>31.65</v>
      </c>
      <c r="F3">
        <v>33.07</v>
      </c>
      <c r="G3">
        <v>34.24</v>
      </c>
      <c r="I3">
        <v>28.91</v>
      </c>
      <c r="J3">
        <v>30.07</v>
      </c>
      <c r="K3">
        <v>31.65</v>
      </c>
      <c r="L3">
        <v>33.07</v>
      </c>
      <c r="M3">
        <v>34.24</v>
      </c>
    </row>
    <row r="4" spans="1:13" x14ac:dyDescent="0.25">
      <c r="A4" t="s">
        <v>4</v>
      </c>
      <c r="B4">
        <v>32.799999999999997</v>
      </c>
      <c r="C4">
        <v>27.05</v>
      </c>
      <c r="D4">
        <v>28.11</v>
      </c>
      <c r="E4">
        <v>29.59</v>
      </c>
      <c r="F4">
        <v>31.08</v>
      </c>
      <c r="G4">
        <v>32.24</v>
      </c>
      <c r="I4">
        <v>27.05</v>
      </c>
      <c r="J4">
        <v>28.11</v>
      </c>
      <c r="K4">
        <v>29.59</v>
      </c>
      <c r="L4">
        <v>31.08</v>
      </c>
      <c r="M4">
        <v>32.24</v>
      </c>
    </row>
    <row r="5" spans="1:13" x14ac:dyDescent="0.25">
      <c r="A5" t="s">
        <v>5</v>
      </c>
      <c r="B5">
        <v>6.7</v>
      </c>
      <c r="C5">
        <v>5.42</v>
      </c>
      <c r="D5">
        <v>6.65</v>
      </c>
      <c r="E5">
        <v>8.1</v>
      </c>
      <c r="F5">
        <v>9.7200000000000006</v>
      </c>
      <c r="G5">
        <v>10.87</v>
      </c>
      <c r="I5">
        <v>5.42</v>
      </c>
      <c r="J5">
        <v>6.65</v>
      </c>
      <c r="K5">
        <v>8.1</v>
      </c>
      <c r="L5">
        <v>9.7200000000000006</v>
      </c>
      <c r="M5">
        <v>10.87</v>
      </c>
    </row>
    <row r="6" spans="1:13" x14ac:dyDescent="0.25">
      <c r="A6" t="s">
        <v>6</v>
      </c>
      <c r="B6">
        <f>100-SUM(B3:B5)</f>
        <v>22.5</v>
      </c>
      <c r="C6">
        <v>28.76</v>
      </c>
      <c r="D6">
        <v>29.9</v>
      </c>
      <c r="E6">
        <v>31.38</v>
      </c>
      <c r="F6">
        <v>32.99</v>
      </c>
      <c r="G6">
        <v>34.159999999999997</v>
      </c>
      <c r="I6">
        <v>28.76</v>
      </c>
      <c r="J6">
        <v>29.9</v>
      </c>
      <c r="K6">
        <v>31.38</v>
      </c>
      <c r="L6">
        <v>32.99</v>
      </c>
      <c r="M6">
        <v>34.159999999999997</v>
      </c>
    </row>
    <row r="7" spans="1:13" x14ac:dyDescent="0.25">
      <c r="A7" t="s">
        <v>13</v>
      </c>
      <c r="B7">
        <v>14.2</v>
      </c>
      <c r="C7">
        <v>18.66</v>
      </c>
      <c r="D7">
        <v>20.010000000000002</v>
      </c>
      <c r="E7">
        <v>21.5</v>
      </c>
      <c r="F7">
        <v>22.91</v>
      </c>
      <c r="G7">
        <v>24.37</v>
      </c>
      <c r="I7">
        <v>18.66</v>
      </c>
      <c r="J7">
        <v>20.010000000000002</v>
      </c>
      <c r="K7">
        <v>21.5</v>
      </c>
      <c r="L7">
        <v>22.91</v>
      </c>
      <c r="M7">
        <v>24.37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12</v>
      </c>
      <c r="B11" s="2">
        <f t="shared" ref="B11:G11" si="0">LN((B3/100)/(1-B3/100))*25+50</f>
        <v>37.761294367032356</v>
      </c>
      <c r="C11" s="2">
        <f t="shared" si="0"/>
        <v>27.506021902171575</v>
      </c>
      <c r="D11" s="2">
        <f t="shared" si="0"/>
        <v>28.900831382116561</v>
      </c>
      <c r="E11" s="2">
        <f t="shared" si="0"/>
        <v>30.752414635505666</v>
      </c>
      <c r="F11" s="2">
        <f t="shared" si="0"/>
        <v>32.374480747028763</v>
      </c>
      <c r="G11" s="2">
        <f t="shared" si="0"/>
        <v>33.68457001314043</v>
      </c>
      <c r="H11" s="2"/>
      <c r="I11" s="2">
        <f t="shared" ref="I11:M15" si="1">LN((I3/100)/(1-I3/100))*25+50</f>
        <v>27.506021902171575</v>
      </c>
      <c r="J11" s="2">
        <f t="shared" si="1"/>
        <v>28.900831382116561</v>
      </c>
      <c r="K11" s="2">
        <f t="shared" si="1"/>
        <v>30.752414635505666</v>
      </c>
      <c r="L11" s="2">
        <f t="shared" si="1"/>
        <v>32.374480747028763</v>
      </c>
      <c r="M11" s="2">
        <f t="shared" si="1"/>
        <v>33.68457001314043</v>
      </c>
    </row>
    <row r="12" spans="1:13" x14ac:dyDescent="0.25">
      <c r="A12" t="s">
        <v>4</v>
      </c>
      <c r="B12" s="2">
        <f t="shared" ref="B12:G15" si="2">LN((B4/100)/(1-B4/100))*25+50</f>
        <v>32.068881696524855</v>
      </c>
      <c r="C12" s="2">
        <f t="shared" si="2"/>
        <v>25.197818258092397</v>
      </c>
      <c r="D12" s="2">
        <f t="shared" si="2"/>
        <v>26.524705298066507</v>
      </c>
      <c r="E12" s="2">
        <f t="shared" si="2"/>
        <v>28.327529197026912</v>
      </c>
      <c r="F12" s="2">
        <f t="shared" si="2"/>
        <v>30.090452845992942</v>
      </c>
      <c r="G12" s="2">
        <f t="shared" si="2"/>
        <v>31.430896682365717</v>
      </c>
      <c r="H12" s="2"/>
      <c r="I12" s="2">
        <f t="shared" si="1"/>
        <v>25.197818258092397</v>
      </c>
      <c r="J12" s="2">
        <f t="shared" si="1"/>
        <v>26.524705298066507</v>
      </c>
      <c r="K12" s="2">
        <f t="shared" si="1"/>
        <v>28.327529197026912</v>
      </c>
      <c r="L12" s="2">
        <f t="shared" si="1"/>
        <v>30.090452845992942</v>
      </c>
      <c r="M12" s="2">
        <f t="shared" si="1"/>
        <v>31.430896682365717</v>
      </c>
    </row>
    <row r="13" spans="1:13" x14ac:dyDescent="0.25">
      <c r="A13" t="s">
        <v>5</v>
      </c>
      <c r="B13" s="2">
        <f t="shared" si="2"/>
        <v>-15.842814536409449</v>
      </c>
      <c r="C13" s="2">
        <f t="shared" si="2"/>
        <v>-21.483755544104383</v>
      </c>
      <c r="D13" s="2">
        <f t="shared" si="2"/>
        <v>-16.043475382999219</v>
      </c>
      <c r="E13" s="2">
        <f t="shared" si="2"/>
        <v>-10.720924192081206</v>
      </c>
      <c r="F13" s="2">
        <f t="shared" si="2"/>
        <v>-5.7182583369246771</v>
      </c>
      <c r="G13" s="2">
        <f t="shared" si="2"/>
        <v>-2.602231925237696</v>
      </c>
      <c r="H13" s="2"/>
      <c r="I13" s="2">
        <f t="shared" si="1"/>
        <v>-21.483755544104383</v>
      </c>
      <c r="J13" s="2">
        <f t="shared" si="1"/>
        <v>-16.043475382999219</v>
      </c>
      <c r="K13" s="2">
        <f t="shared" si="1"/>
        <v>-10.720924192081206</v>
      </c>
      <c r="L13" s="2">
        <f t="shared" si="1"/>
        <v>-5.7182583369246771</v>
      </c>
      <c r="M13" s="2">
        <f t="shared" si="1"/>
        <v>-2.602231925237696</v>
      </c>
    </row>
    <row r="14" spans="1:13" x14ac:dyDescent="0.25">
      <c r="A14" t="s">
        <v>6</v>
      </c>
      <c r="B14" s="2">
        <f t="shared" si="2"/>
        <v>19.080934321276832</v>
      </c>
      <c r="C14" s="2">
        <f t="shared" si="2"/>
        <v>27.323276860784631</v>
      </c>
      <c r="D14" s="2">
        <f t="shared" si="2"/>
        <v>28.698392158902404</v>
      </c>
      <c r="E14" s="2">
        <f t="shared" si="2"/>
        <v>30.439667746864568</v>
      </c>
      <c r="F14" s="2">
        <f t="shared" si="2"/>
        <v>32.284065581385271</v>
      </c>
      <c r="G14" s="2">
        <f t="shared" si="2"/>
        <v>33.595695313788866</v>
      </c>
      <c r="H14" s="2"/>
      <c r="I14" s="2">
        <f t="shared" si="1"/>
        <v>27.323276860784631</v>
      </c>
      <c r="J14" s="2">
        <f t="shared" si="1"/>
        <v>28.698392158902404</v>
      </c>
      <c r="K14" s="2">
        <f t="shared" si="1"/>
        <v>30.439667746864568</v>
      </c>
      <c r="L14" s="2">
        <f t="shared" si="1"/>
        <v>32.284065581385271</v>
      </c>
      <c r="M14" s="2">
        <f t="shared" si="1"/>
        <v>33.595695313788866</v>
      </c>
    </row>
    <row r="15" spans="1:13" x14ac:dyDescent="0.25">
      <c r="A15" t="s">
        <v>13</v>
      </c>
      <c r="B15" s="2">
        <f t="shared" si="2"/>
        <v>5.0305739528324551</v>
      </c>
      <c r="C15" s="2">
        <f t="shared" si="2"/>
        <v>13.193607373502978</v>
      </c>
      <c r="D15" s="2">
        <f t="shared" si="2"/>
        <v>15.358263043372794</v>
      </c>
      <c r="E15" s="2">
        <f t="shared" si="2"/>
        <v>17.62385775863136</v>
      </c>
      <c r="F15" s="2">
        <f t="shared" si="2"/>
        <v>19.664998149855833</v>
      </c>
      <c r="G15" s="2">
        <f t="shared" si="2"/>
        <v>21.687495944229418</v>
      </c>
      <c r="H15" s="2"/>
      <c r="I15" s="2">
        <f t="shared" si="1"/>
        <v>13.193607373502978</v>
      </c>
      <c r="J15" s="2">
        <f t="shared" si="1"/>
        <v>15.358263043372794</v>
      </c>
      <c r="K15" s="2">
        <f t="shared" si="1"/>
        <v>17.62385775863136</v>
      </c>
      <c r="L15" s="2">
        <f t="shared" si="1"/>
        <v>19.664998149855833</v>
      </c>
      <c r="M15" s="2">
        <f t="shared" si="1"/>
        <v>21.687495944229418</v>
      </c>
    </row>
    <row r="17" spans="1:13" x14ac:dyDescent="0.25">
      <c r="A17" s="3" t="s">
        <v>18</v>
      </c>
    </row>
    <row r="19" spans="1:13" x14ac:dyDescent="0.25">
      <c r="A19" t="s">
        <v>12</v>
      </c>
      <c r="E19">
        <f>E11-$B11</f>
        <v>-7.0088797315266902</v>
      </c>
      <c r="K19">
        <f>E11-$B11</f>
        <v>-7.0088797315266902</v>
      </c>
    </row>
    <row r="20" spans="1:13" x14ac:dyDescent="0.25">
      <c r="A20" t="s">
        <v>4</v>
      </c>
      <c r="E20">
        <f>E12-$B12</f>
        <v>-3.7413524994979426</v>
      </c>
      <c r="K20">
        <f>E12-$B12</f>
        <v>-3.7413524994979426</v>
      </c>
    </row>
    <row r="21" spans="1:13" x14ac:dyDescent="0.25">
      <c r="A21" t="s">
        <v>5</v>
      </c>
      <c r="E21">
        <f>E13-$B13</f>
        <v>5.1218903443282429</v>
      </c>
      <c r="K21">
        <f>E13-$B13</f>
        <v>5.1218903443282429</v>
      </c>
    </row>
    <row r="22" spans="1:13" x14ac:dyDescent="0.25">
      <c r="A22" t="s">
        <v>6</v>
      </c>
      <c r="E22">
        <f>E14-$B14</f>
        <v>11.358733425587737</v>
      </c>
      <c r="K22">
        <f>E14-$B14</f>
        <v>11.358733425587737</v>
      </c>
    </row>
    <row r="23" spans="1:13" x14ac:dyDescent="0.25">
      <c r="A23" t="s">
        <v>13</v>
      </c>
      <c r="E23">
        <f>E15-$B15</f>
        <v>12.593283805798904</v>
      </c>
      <c r="K23">
        <f>E15-$B15</f>
        <v>12.593283805798904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t="s">
        <v>12</v>
      </c>
      <c r="B27" s="6"/>
      <c r="C27" s="6"/>
      <c r="D27" s="6"/>
      <c r="E27" s="6">
        <f>IF($B11&gt;E11,($B11-E11)/(F11-E11)*1.28155,-($B11-E11)/(D11-E11)*1.28155)</f>
        <v>5.537523875339363</v>
      </c>
      <c r="F27" s="6"/>
      <c r="G27" s="6"/>
      <c r="H27" s="6"/>
      <c r="I27" s="6"/>
      <c r="J27" s="6"/>
      <c r="K27" s="6">
        <f>IF($B11&gt;K11,($B11-K11)/(L11-K11)*1.28155,-($B11-K11)/(J11-K11)*1.28155)</f>
        <v>5.537523875339363</v>
      </c>
      <c r="L27" s="6"/>
      <c r="M27" s="6"/>
    </row>
    <row r="28" spans="1:13" x14ac:dyDescent="0.25">
      <c r="A28" t="s">
        <v>4</v>
      </c>
      <c r="B28" s="6"/>
      <c r="C28" s="6"/>
      <c r="D28" s="6"/>
      <c r="E28" s="6">
        <f>IF($B12&gt;E12,($B12-E12)/(F12-E12)*1.28155,-($B12-E12)/(D12-E12)*1.28155)</f>
        <v>2.7197606082054313</v>
      </c>
      <c r="F28" s="6"/>
      <c r="G28" s="6"/>
      <c r="H28" s="6"/>
      <c r="I28" s="6"/>
      <c r="J28" s="6"/>
      <c r="K28" s="6">
        <f>IF($B12&gt;K12,($B12-K12)/(L12-K12)*1.28155,-($B12-K12)/(J12-K12)*1.28155)</f>
        <v>2.7197606082054313</v>
      </c>
      <c r="L28" s="6"/>
      <c r="M28" s="6"/>
    </row>
    <row r="29" spans="1:13" x14ac:dyDescent="0.25">
      <c r="A29" t="s">
        <v>5</v>
      </c>
      <c r="B29" s="6"/>
      <c r="C29" s="6"/>
      <c r="D29" s="6"/>
      <c r="E29" s="6">
        <f>IF($B13&gt;E13,($B13-E13)/(F13-E13)*1.28155,-($B13-E13)/(D13-E13)*1.28155)</f>
        <v>-1.2332354044755995</v>
      </c>
      <c r="F29" s="6"/>
      <c r="G29" s="6"/>
      <c r="H29" s="6"/>
      <c r="I29" s="6"/>
      <c r="J29" s="6"/>
      <c r="K29" s="6">
        <f>IF($B13&gt;K13,($B13-K13)/(L13-K13)*1.28155,-($B13-K13)/(J13-K13)*1.28155)</f>
        <v>-1.2332354044755995</v>
      </c>
      <c r="L29" s="6"/>
      <c r="M29" s="6"/>
    </row>
    <row r="30" spans="1:13" x14ac:dyDescent="0.25">
      <c r="A30" t="s">
        <v>6</v>
      </c>
      <c r="B30" s="6"/>
      <c r="C30" s="6"/>
      <c r="D30" s="6"/>
      <c r="E30" s="6">
        <f>IF($B14&gt;E14,($B14-E14)/(F14-E14)*1.28155,-($B14-E14)/(D14-E14)*1.28155)</f>
        <v>-8.3598397187649915</v>
      </c>
      <c r="F30" s="6"/>
      <c r="G30" s="6"/>
      <c r="H30" s="6"/>
      <c r="I30" s="6"/>
      <c r="J30" s="6"/>
      <c r="K30" s="6">
        <f>IF($B14&gt;K14,($B14-K14)/(L14-K14)*1.28155,-($B14-K14)/(J14-K14)*1.28155)</f>
        <v>-8.3598397187649915</v>
      </c>
      <c r="L30" s="6"/>
      <c r="M30" s="6"/>
    </row>
    <row r="31" spans="1:13" x14ac:dyDescent="0.25">
      <c r="A31" t="s">
        <v>13</v>
      </c>
      <c r="B31" s="6"/>
      <c r="C31" s="6"/>
      <c r="D31" s="6"/>
      <c r="E31" s="6">
        <f>IF($B15&gt;E15,($B15-E15)/(F15-E15)*1.28155,-($B15-E15)/(D15-E15)*1.28155)</f>
        <v>-7.1234818622357619</v>
      </c>
      <c r="F31" s="6"/>
      <c r="G31" s="6"/>
      <c r="H31" s="6"/>
      <c r="I31" s="6"/>
      <c r="J31" s="6"/>
      <c r="K31" s="6">
        <f>IF($B15&gt;K15,($B15-K15)/(L15-K15)*1.28155,-($B15-K15)/(J15-K15)*1.28155)</f>
        <v>-7.1234818622357619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2DA5-AC5E-4FC8-9440-96255E825E31}">
  <dimension ref="A1:M27"/>
  <sheetViews>
    <sheetView workbookViewId="0">
      <selection activeCell="K24" sqref="K2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44.78</v>
      </c>
      <c r="C3">
        <v>41.26</v>
      </c>
      <c r="D3">
        <v>42.46</v>
      </c>
      <c r="E3">
        <v>43.84</v>
      </c>
      <c r="F3">
        <v>45.29</v>
      </c>
      <c r="G3">
        <v>46.42</v>
      </c>
      <c r="I3">
        <v>40.229999999999997</v>
      </c>
      <c r="J3">
        <v>41.68</v>
      </c>
      <c r="K3">
        <v>43.45</v>
      </c>
      <c r="L3">
        <v>45.13</v>
      </c>
      <c r="M3">
        <v>46.46</v>
      </c>
    </row>
    <row r="4" spans="1:13" x14ac:dyDescent="0.25">
      <c r="A4" t="s">
        <v>4</v>
      </c>
      <c r="B4">
        <v>35.799999999999997</v>
      </c>
      <c r="C4">
        <v>31.6</v>
      </c>
      <c r="D4">
        <v>32.76</v>
      </c>
      <c r="E4">
        <v>34.159999999999997</v>
      </c>
      <c r="F4">
        <v>35.54</v>
      </c>
      <c r="G4">
        <v>36.65</v>
      </c>
      <c r="I4">
        <v>31.3</v>
      </c>
      <c r="J4">
        <v>32.56</v>
      </c>
      <c r="K4">
        <v>34.28</v>
      </c>
      <c r="L4">
        <v>36.08</v>
      </c>
      <c r="M4">
        <v>37.380000000000003</v>
      </c>
    </row>
    <row r="5" spans="1:13" x14ac:dyDescent="0.25">
      <c r="A5" t="s">
        <v>5</v>
      </c>
      <c r="B5">
        <v>8.6999999999999993</v>
      </c>
      <c r="C5">
        <v>4.95</v>
      </c>
      <c r="D5">
        <v>5.91</v>
      </c>
      <c r="E5">
        <v>7.35</v>
      </c>
      <c r="F5">
        <v>8.6</v>
      </c>
      <c r="G5">
        <v>9.6300000000000008</v>
      </c>
      <c r="I5">
        <v>4.41</v>
      </c>
      <c r="J5">
        <v>5.84</v>
      </c>
      <c r="K5">
        <v>7.61</v>
      </c>
      <c r="L5">
        <v>9.2899999999999991</v>
      </c>
      <c r="M5">
        <v>10.8</v>
      </c>
    </row>
    <row r="6" spans="1:13" x14ac:dyDescent="0.25">
      <c r="A6" t="s">
        <v>6</v>
      </c>
      <c r="B6">
        <f>100-SUM(B3:B5)</f>
        <v>10.719999999999999</v>
      </c>
      <c r="C6">
        <v>12.6</v>
      </c>
      <c r="D6">
        <v>13.55</v>
      </c>
      <c r="E6">
        <v>14.89</v>
      </c>
      <c r="F6">
        <v>16.18</v>
      </c>
      <c r="G6">
        <v>17.21</v>
      </c>
      <c r="I6">
        <v>12.31</v>
      </c>
      <c r="J6">
        <v>13.38</v>
      </c>
      <c r="K6">
        <v>15.14</v>
      </c>
      <c r="L6">
        <v>16.88</v>
      </c>
      <c r="M6">
        <v>18.329999999999998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12</v>
      </c>
      <c r="B10" s="2">
        <f>LN((B3/100)/(1-B3/100))*25+50</f>
        <v>44.76091011671501</v>
      </c>
      <c r="C10" s="2">
        <f t="shared" ref="C10:M10" si="0">LN((C3/100)/(1-C3/100))*25+50</f>
        <v>41.169314546815791</v>
      </c>
      <c r="D10" s="2">
        <f t="shared" si="0"/>
        <v>42.402052453792713</v>
      </c>
      <c r="E10" s="2">
        <f t="shared" si="0"/>
        <v>43.808547073055109</v>
      </c>
      <c r="F10" s="2">
        <f t="shared" si="0"/>
        <v>45.275993737309697</v>
      </c>
      <c r="G10" s="2">
        <f t="shared" si="0"/>
        <v>46.413863418245704</v>
      </c>
      <c r="H10" s="2"/>
      <c r="I10" s="2">
        <f t="shared" si="0"/>
        <v>40.102728078138348</v>
      </c>
      <c r="J10" s="2">
        <f t="shared" si="0"/>
        <v>41.601907743617723</v>
      </c>
      <c r="K10" s="2">
        <f t="shared" si="0"/>
        <v>43.412141228731798</v>
      </c>
      <c r="L10" s="2">
        <f t="shared" si="0"/>
        <v>45.114511569200644</v>
      </c>
      <c r="M10" s="2">
        <f t="shared" si="0"/>
        <v>46.454067231251415</v>
      </c>
    </row>
    <row r="11" spans="1:13" x14ac:dyDescent="0.25">
      <c r="A11" t="s">
        <v>4</v>
      </c>
      <c r="B11" s="2">
        <f t="shared" ref="B11:G11" si="1">LN((B4/100)/(1-B4/100))*25+50</f>
        <v>35.398617067768477</v>
      </c>
      <c r="C11" s="2">
        <f t="shared" si="1"/>
        <v>30.694607399109042</v>
      </c>
      <c r="D11" s="2">
        <f t="shared" si="1"/>
        <v>32.023498761111348</v>
      </c>
      <c r="E11" s="2">
        <f t="shared" si="1"/>
        <v>33.595695313788866</v>
      </c>
      <c r="F11" s="2">
        <f t="shared" si="1"/>
        <v>35.115348658480329</v>
      </c>
      <c r="G11" s="2">
        <f t="shared" si="1"/>
        <v>36.318463039137811</v>
      </c>
      <c r="H11" s="2"/>
      <c r="I11" s="2">
        <f t="shared" ref="I11:M13" si="2">LN((I4/100)/(1-I4/100))*25+50</f>
        <v>30.346722457945098</v>
      </c>
      <c r="J11" s="2">
        <f t="shared" si="2"/>
        <v>31.796155686018487</v>
      </c>
      <c r="K11" s="2">
        <f t="shared" si="2"/>
        <v>33.728970014012795</v>
      </c>
      <c r="L11" s="2">
        <f t="shared" si="2"/>
        <v>35.702659843410089</v>
      </c>
      <c r="M11" s="2">
        <f t="shared" si="2"/>
        <v>37.101277153228928</v>
      </c>
    </row>
    <row r="12" spans="1:13" x14ac:dyDescent="0.25">
      <c r="A12" t="s">
        <v>5</v>
      </c>
      <c r="B12" s="2">
        <f t="shared" ref="B12:G12" si="3">LN((B5/100)/(1-B5/100))*25+50</f>
        <v>-8.7706940485096183</v>
      </c>
      <c r="C12" s="2">
        <f t="shared" si="3"/>
        <v>-23.875387308845973</v>
      </c>
      <c r="D12" s="2">
        <f t="shared" si="3"/>
        <v>-19.190148490016696</v>
      </c>
      <c r="E12" s="2">
        <f t="shared" si="3"/>
        <v>-13.353215987665592</v>
      </c>
      <c r="F12" s="2">
        <f t="shared" si="3"/>
        <v>-9.0870818800160578</v>
      </c>
      <c r="G12" s="2">
        <f t="shared" si="3"/>
        <v>-5.9757282025957537</v>
      </c>
      <c r="H12" s="2"/>
      <c r="I12" s="2">
        <f t="shared" si="2"/>
        <v>-26.904838065422908</v>
      </c>
      <c r="J12" s="2">
        <f t="shared" si="2"/>
        <v>-19.506616652797135</v>
      </c>
      <c r="K12" s="2">
        <f t="shared" si="2"/>
        <v>-12.413889395226477</v>
      </c>
      <c r="L12" s="2">
        <f t="shared" si="2"/>
        <v>-6.9682262950276481</v>
      </c>
      <c r="M12" s="2">
        <f t="shared" si="2"/>
        <v>-2.7833726363947449</v>
      </c>
    </row>
    <row r="13" spans="1:13" x14ac:dyDescent="0.25">
      <c r="A13" t="s">
        <v>6</v>
      </c>
      <c r="B13" s="2">
        <f t="shared" ref="B13:G13" si="4">LN((B6/100)/(1-B6/100))*25+50</f>
        <v>-2.991658574758624</v>
      </c>
      <c r="C13" s="2">
        <f t="shared" si="4"/>
        <v>1.5800382823985686</v>
      </c>
      <c r="D13" s="2">
        <f t="shared" si="4"/>
        <v>3.6705083799102596</v>
      </c>
      <c r="E13" s="2">
        <f t="shared" si="4"/>
        <v>6.4186327301761992</v>
      </c>
      <c r="F13" s="2">
        <f t="shared" si="4"/>
        <v>8.8776067283355005</v>
      </c>
      <c r="G13" s="2">
        <f t="shared" si="4"/>
        <v>10.729583226818342</v>
      </c>
      <c r="H13" s="2"/>
      <c r="I13" s="2">
        <f t="shared" si="2"/>
        <v>0.91510181012744596</v>
      </c>
      <c r="J13" s="2">
        <f t="shared" si="2"/>
        <v>3.3057579728400484</v>
      </c>
      <c r="K13" s="2">
        <f t="shared" si="2"/>
        <v>6.9084352058780993</v>
      </c>
      <c r="L13" s="2">
        <f t="shared" si="2"/>
        <v>10.146103559420972</v>
      </c>
      <c r="M13" s="2">
        <f t="shared" si="2"/>
        <v>12.646308112035733</v>
      </c>
    </row>
    <row r="15" spans="1:13" x14ac:dyDescent="0.25">
      <c r="A15" s="3" t="s">
        <v>18</v>
      </c>
    </row>
    <row r="17" spans="1:11" x14ac:dyDescent="0.25">
      <c r="A17" t="s">
        <v>12</v>
      </c>
      <c r="E17">
        <f>E10-$B10</f>
        <v>-0.95236304365990065</v>
      </c>
      <c r="K17">
        <f>E10-$B10</f>
        <v>-0.95236304365990065</v>
      </c>
    </row>
    <row r="18" spans="1:11" x14ac:dyDescent="0.25">
      <c r="A18" t="s">
        <v>4</v>
      </c>
      <c r="E18">
        <f>E11-$B11</f>
        <v>-1.8029217539796107</v>
      </c>
      <c r="K18">
        <f>E11-$B11</f>
        <v>-1.8029217539796107</v>
      </c>
    </row>
    <row r="19" spans="1:11" x14ac:dyDescent="0.25">
      <c r="A19" t="s">
        <v>5</v>
      </c>
      <c r="E19">
        <f>E12-$B12</f>
        <v>-4.5825219391559742</v>
      </c>
      <c r="K19">
        <f>E12-$B12</f>
        <v>-4.5825219391559742</v>
      </c>
    </row>
    <row r="20" spans="1:11" x14ac:dyDescent="0.25">
      <c r="A20" t="s">
        <v>6</v>
      </c>
      <c r="E20">
        <f>E13-$B13</f>
        <v>9.4102913049348231</v>
      </c>
      <c r="K20">
        <f>E13-$B13</f>
        <v>9.4102913049348231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0.83171735527595325</v>
      </c>
      <c r="F24" s="6"/>
      <c r="G24" s="6"/>
      <c r="H24" s="6"/>
      <c r="I24" s="6"/>
      <c r="J24" s="6"/>
      <c r="K24" s="6">
        <f>IF($B10&gt;K10,($B10-K10)/(L10-K10)*1.28155,-($B10-K10)/(J10-K10)*1.28155)</f>
        <v>1.015357661787528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1.5204351583759921</v>
      </c>
      <c r="F25" s="6"/>
      <c r="G25" s="6"/>
      <c r="H25" s="6"/>
      <c r="I25" s="6"/>
      <c r="J25" s="6"/>
      <c r="K25" s="6">
        <f>IF($B11&gt;K11,($B11-K11)/(L11-K11)*1.28155,-($B11-K11)/(J11-K11)*1.28155)</f>
        <v>1.084129912344943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1.3765931503641768</v>
      </c>
      <c r="F26" s="6"/>
      <c r="G26" s="6"/>
      <c r="H26" s="6"/>
      <c r="I26" s="6"/>
      <c r="J26" s="6"/>
      <c r="K26" s="6">
        <f>IF($B12&gt;K12,($B12-K12)/(L12-K12)*1.28155,-($B12-K12)/(J12-K12)*1.28155)</f>
        <v>0.85736794779216519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-4.3883599447281867</v>
      </c>
      <c r="F27" s="6"/>
      <c r="G27" s="6"/>
      <c r="H27" s="6"/>
      <c r="I27" s="6"/>
      <c r="J27" s="6"/>
      <c r="K27" s="6">
        <f>IF($B13&gt;K13,($B13-K13)/(L13-K13)*1.28155,-($B13-K13)/(J13-K13)*1.28155)</f>
        <v>-3.5216768985646705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BD52-ED0C-4A41-ABCC-CFAD16C75AB9}">
  <dimension ref="A1:M35"/>
  <sheetViews>
    <sheetView workbookViewId="0">
      <selection activeCell="H25" sqref="H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41.65</v>
      </c>
      <c r="C3">
        <v>38.04</v>
      </c>
      <c r="D3">
        <v>39.32</v>
      </c>
      <c r="E3">
        <v>40.78</v>
      </c>
      <c r="F3">
        <v>42.19</v>
      </c>
      <c r="G3">
        <v>43.22</v>
      </c>
      <c r="I3">
        <v>39.07</v>
      </c>
      <c r="J3">
        <v>40.22</v>
      </c>
      <c r="K3">
        <v>41.77</v>
      </c>
      <c r="L3">
        <v>43.37</v>
      </c>
      <c r="M3">
        <v>44.55</v>
      </c>
    </row>
    <row r="4" spans="1:13" x14ac:dyDescent="0.25">
      <c r="A4" t="s">
        <v>4</v>
      </c>
      <c r="B4">
        <v>37.47</v>
      </c>
      <c r="C4">
        <v>34.549999999999997</v>
      </c>
      <c r="D4">
        <v>35.6</v>
      </c>
      <c r="E4">
        <v>36.979999999999997</v>
      </c>
      <c r="F4">
        <v>38.31</v>
      </c>
      <c r="G4">
        <v>39.46</v>
      </c>
      <c r="I4">
        <v>33.299999999999997</v>
      </c>
      <c r="J4">
        <v>34.74</v>
      </c>
      <c r="K4">
        <v>36.25</v>
      </c>
      <c r="L4">
        <v>37.76</v>
      </c>
      <c r="M4">
        <v>38.950000000000003</v>
      </c>
    </row>
    <row r="5" spans="1:13" x14ac:dyDescent="0.25">
      <c r="A5" t="s">
        <v>5</v>
      </c>
      <c r="B5">
        <v>8.11</v>
      </c>
      <c r="C5">
        <v>6.99</v>
      </c>
      <c r="D5">
        <v>8.11</v>
      </c>
      <c r="E5">
        <v>9.5299999999999994</v>
      </c>
      <c r="F5">
        <v>10.91</v>
      </c>
      <c r="G5">
        <v>11.96</v>
      </c>
      <c r="I5">
        <v>6.55</v>
      </c>
      <c r="J5">
        <v>7.85</v>
      </c>
      <c r="K5">
        <v>9.3699999999999992</v>
      </c>
      <c r="L5">
        <v>10.88</v>
      </c>
      <c r="M5">
        <v>12.23</v>
      </c>
    </row>
    <row r="6" spans="1:13" x14ac:dyDescent="0.25">
      <c r="A6" t="s">
        <v>6</v>
      </c>
      <c r="B6">
        <f>100-SUM(B3:B5)</f>
        <v>12.769999999999996</v>
      </c>
      <c r="C6">
        <v>10.31</v>
      </c>
      <c r="D6">
        <v>11.39</v>
      </c>
      <c r="E6">
        <v>12.75</v>
      </c>
      <c r="F6">
        <v>14.09</v>
      </c>
      <c r="G6">
        <v>15.26</v>
      </c>
      <c r="I6">
        <v>9</v>
      </c>
      <c r="J6">
        <v>10.42</v>
      </c>
      <c r="K6">
        <v>11.86</v>
      </c>
      <c r="L6">
        <v>13.51</v>
      </c>
      <c r="M6">
        <v>14.68</v>
      </c>
    </row>
    <row r="7" spans="1:13" x14ac:dyDescent="0.25">
      <c r="A7" t="s">
        <v>14</v>
      </c>
      <c r="B7">
        <v>0.38</v>
      </c>
      <c r="C7">
        <v>0.02</v>
      </c>
      <c r="D7">
        <v>0.1</v>
      </c>
      <c r="E7">
        <v>0.5</v>
      </c>
      <c r="F7">
        <v>2.21</v>
      </c>
      <c r="G7">
        <v>3.59</v>
      </c>
      <c r="I7">
        <v>0.02</v>
      </c>
      <c r="J7">
        <v>0.08</v>
      </c>
      <c r="K7">
        <v>0.43</v>
      </c>
      <c r="L7">
        <v>2.25</v>
      </c>
      <c r="M7">
        <v>3.81</v>
      </c>
    </row>
    <row r="8" spans="1:13" x14ac:dyDescent="0.25">
      <c r="A8" t="s">
        <v>15</v>
      </c>
      <c r="B8">
        <v>5.38</v>
      </c>
      <c r="C8">
        <v>0.62</v>
      </c>
      <c r="D8">
        <v>1.7</v>
      </c>
      <c r="E8">
        <v>3.19</v>
      </c>
      <c r="F8">
        <v>4.5999999999999996</v>
      </c>
      <c r="G8">
        <v>5.85</v>
      </c>
      <c r="I8">
        <v>0.89</v>
      </c>
      <c r="J8">
        <v>2.2200000000000002</v>
      </c>
      <c r="K8">
        <v>3.79</v>
      </c>
      <c r="L8">
        <v>5.38</v>
      </c>
      <c r="M8">
        <v>6.8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41.571050247007165</v>
      </c>
      <c r="C12" s="2">
        <f t="shared" si="0"/>
        <v>37.803730553213043</v>
      </c>
      <c r="D12" s="2">
        <f t="shared" si="0"/>
        <v>39.152978519965856</v>
      </c>
      <c r="E12" s="2">
        <f t="shared" si="0"/>
        <v>40.673311061821593</v>
      </c>
      <c r="F12" s="2">
        <f t="shared" si="0"/>
        <v>42.125536376046561</v>
      </c>
      <c r="G12" s="2">
        <f t="shared" si="0"/>
        <v>43.177980000847867</v>
      </c>
      <c r="H12" s="2"/>
      <c r="I12" s="2">
        <f>LN((I3/100)/(1-I3/100))*25+50</f>
        <v>38.890731120164403</v>
      </c>
      <c r="J12" s="2">
        <f>LN((J3/100)/(1-J3/100))*25+50</f>
        <v>40.092330687217853</v>
      </c>
      <c r="K12" s="2">
        <f>LN((K3/100)/(1-K3/100))*25+50</f>
        <v>41.69444231650138</v>
      </c>
      <c r="L12" s="2">
        <f>LN((L3/100)/(1-L3/100))*25+50</f>
        <v>43.330726943039025</v>
      </c>
      <c r="M12" s="2">
        <f>LN((M3/100)/(1-M3/100))*25+50</f>
        <v>44.528261003011053</v>
      </c>
    </row>
    <row r="13" spans="1:13" x14ac:dyDescent="0.25">
      <c r="A13" t="s">
        <v>4</v>
      </c>
      <c r="B13" s="2">
        <f t="shared" ref="B13:G17" si="1">LN((B4/100)/(1-B4/100))*25+50</f>
        <v>37.197354280659738</v>
      </c>
      <c r="C13" s="2">
        <f t="shared" si="1"/>
        <v>34.028026446444244</v>
      </c>
      <c r="D13" s="2">
        <f t="shared" si="1"/>
        <v>35.180800118691927</v>
      </c>
      <c r="E13" s="2">
        <f t="shared" si="1"/>
        <v>36.673127240746254</v>
      </c>
      <c r="F13" s="2">
        <f t="shared" si="1"/>
        <v>38.089727887275259</v>
      </c>
      <c r="G13" s="2">
        <f t="shared" si="1"/>
        <v>39.299579925022421</v>
      </c>
      <c r="H13" s="2"/>
      <c r="I13" s="2">
        <f t="shared" ref="I13:M17" si="2">LN((I4/100)/(1-I4/100))*25+50</f>
        <v>32.633811101620495</v>
      </c>
      <c r="J13" s="2">
        <f t="shared" si="2"/>
        <v>34.237811741194612</v>
      </c>
      <c r="K13" s="2">
        <f t="shared" si="2"/>
        <v>35.886754931553703</v>
      </c>
      <c r="L13" s="2">
        <f t="shared" si="2"/>
        <v>37.506311535179094</v>
      </c>
      <c r="M13" s="2">
        <f t="shared" si="2"/>
        <v>38.764639294001086</v>
      </c>
    </row>
    <row r="14" spans="1:13" x14ac:dyDescent="0.25">
      <c r="A14" t="s">
        <v>5</v>
      </c>
      <c r="B14" s="2">
        <f t="shared" si="1"/>
        <v>-10.6873585346368</v>
      </c>
      <c r="C14" s="2">
        <f t="shared" si="1"/>
        <v>-14.705661450216425</v>
      </c>
      <c r="D14" s="2">
        <f t="shared" si="1"/>
        <v>-10.6873585346368</v>
      </c>
      <c r="E14" s="2">
        <f t="shared" si="1"/>
        <v>-6.2643396592884883</v>
      </c>
      <c r="F14" s="2">
        <f t="shared" si="1"/>
        <v>-2.499182372189324</v>
      </c>
      <c r="G14" s="2">
        <f t="shared" si="1"/>
        <v>9.4412296605625556E-2</v>
      </c>
      <c r="H14" s="2"/>
      <c r="I14" s="2">
        <f t="shared" si="2"/>
        <v>-16.449037106360294</v>
      </c>
      <c r="J14" s="2">
        <f t="shared" si="2"/>
        <v>-11.572603808037883</v>
      </c>
      <c r="K14" s="2">
        <f t="shared" si="2"/>
        <v>-6.7318046954089965</v>
      </c>
      <c r="L14" s="2">
        <f t="shared" si="2"/>
        <v>-2.576438368779435</v>
      </c>
      <c r="M14" s="2">
        <f t="shared" si="2"/>
        <v>0.72930482737636737</v>
      </c>
    </row>
    <row r="15" spans="1:13" x14ac:dyDescent="0.25">
      <c r="A15" t="s">
        <v>6</v>
      </c>
      <c r="B15" s="2">
        <f t="shared" si="1"/>
        <v>1.9637590399830103</v>
      </c>
      <c r="C15" s="2">
        <f t="shared" si="1"/>
        <v>-4.0811245525260702</v>
      </c>
      <c r="D15" s="2">
        <f t="shared" si="1"/>
        <v>-1.2877235150030018</v>
      </c>
      <c r="E15" s="2">
        <f t="shared" si="1"/>
        <v>1.9188427630474649</v>
      </c>
      <c r="F15" s="2">
        <f t="shared" si="1"/>
        <v>4.8041272315155936</v>
      </c>
      <c r="G15" s="2">
        <f t="shared" si="1"/>
        <v>7.1411820164474378</v>
      </c>
      <c r="H15" s="2"/>
      <c r="I15" s="2">
        <f t="shared" si="2"/>
        <v>-7.8408732295157648</v>
      </c>
      <c r="J15" s="2">
        <f t="shared" si="2"/>
        <v>-3.7851261113483261</v>
      </c>
      <c r="K15" s="2">
        <f t="shared" si="2"/>
        <v>-0.14387664610653417</v>
      </c>
      <c r="L15" s="2">
        <f t="shared" si="2"/>
        <v>3.5850337913421768</v>
      </c>
      <c r="M15" s="2">
        <f t="shared" si="2"/>
        <v>6.0019282395804865</v>
      </c>
    </row>
    <row r="16" spans="1:13" x14ac:dyDescent="0.25">
      <c r="A16" t="s">
        <v>14</v>
      </c>
      <c r="B16" s="2">
        <f t="shared" si="1"/>
        <v>-89.223674347671079</v>
      </c>
      <c r="C16" s="2">
        <f t="shared" si="1"/>
        <v>-162.92482928533926</v>
      </c>
      <c r="D16" s="2">
        <f t="shared" si="1"/>
        <v>-122.66886946621383</v>
      </c>
      <c r="E16" s="2">
        <f t="shared" si="1"/>
        <v>-82.332620618112315</v>
      </c>
      <c r="F16" s="2">
        <f t="shared" si="1"/>
        <v>-44.745745169863056</v>
      </c>
      <c r="G16" s="2">
        <f t="shared" si="1"/>
        <v>-32.261443204402539</v>
      </c>
      <c r="H16" s="2"/>
      <c r="I16" s="2">
        <f t="shared" si="2"/>
        <v>-162.92482928533926</v>
      </c>
      <c r="J16" s="2">
        <f t="shared" si="2"/>
        <v>-128.25246275313944</v>
      </c>
      <c r="K16" s="2">
        <f t="shared" si="2"/>
        <v>-86.120774617363054</v>
      </c>
      <c r="L16" s="2">
        <f t="shared" si="2"/>
        <v>-44.287074566228668</v>
      </c>
      <c r="M16" s="2">
        <f t="shared" si="2"/>
        <v>-30.71740532564786</v>
      </c>
    </row>
    <row r="17" spans="1:13" x14ac:dyDescent="0.25">
      <c r="A17" t="s">
        <v>15</v>
      </c>
      <c r="B17" s="2">
        <f t="shared" si="1"/>
        <v>-21.679512400732719</v>
      </c>
      <c r="C17" s="2">
        <f t="shared" si="1"/>
        <v>-76.924667177929365</v>
      </c>
      <c r="D17" s="2">
        <f t="shared" si="1"/>
        <v>-51.434894402273756</v>
      </c>
      <c r="E17" s="2">
        <f t="shared" si="1"/>
        <v>-35.318234448380679</v>
      </c>
      <c r="F17" s="2">
        <f t="shared" si="1"/>
        <v>-25.800556873979787</v>
      </c>
      <c r="G17" s="2">
        <f t="shared" si="1"/>
        <v>-19.461189846484899</v>
      </c>
      <c r="H17" s="2"/>
      <c r="I17" s="2">
        <f t="shared" si="2"/>
        <v>-67.819104016864216</v>
      </c>
      <c r="J17" s="2">
        <f t="shared" si="2"/>
        <v>-44.630321531657785</v>
      </c>
      <c r="K17" s="2">
        <f t="shared" si="2"/>
        <v>-30.854182081970947</v>
      </c>
      <c r="L17" s="2">
        <f t="shared" si="2"/>
        <v>-21.679512400732719</v>
      </c>
      <c r="M17" s="2">
        <f t="shared" si="2"/>
        <v>-15.445627737737112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-0.89773918518557139</v>
      </c>
      <c r="K21">
        <f t="shared" ref="K21:K26" si="4">E12-$B12</f>
        <v>-0.89773918518557139</v>
      </c>
    </row>
    <row r="22" spans="1:13" x14ac:dyDescent="0.25">
      <c r="A22" t="s">
        <v>4</v>
      </c>
      <c r="E22">
        <f t="shared" si="3"/>
        <v>-0.52422703991348385</v>
      </c>
      <c r="K22">
        <f t="shared" si="4"/>
        <v>-0.52422703991348385</v>
      </c>
    </row>
    <row r="23" spans="1:13" x14ac:dyDescent="0.25">
      <c r="A23" t="s">
        <v>5</v>
      </c>
      <c r="E23">
        <f t="shared" si="3"/>
        <v>4.423018875348312</v>
      </c>
      <c r="K23">
        <f t="shared" si="4"/>
        <v>4.423018875348312</v>
      </c>
    </row>
    <row r="24" spans="1:13" x14ac:dyDescent="0.25">
      <c r="A24" t="s">
        <v>6</v>
      </c>
      <c r="E24">
        <f t="shared" si="3"/>
        <v>-4.4916276935545341E-2</v>
      </c>
      <c r="K24">
        <f t="shared" si="4"/>
        <v>-4.4916276935545341E-2</v>
      </c>
    </row>
    <row r="25" spans="1:13" x14ac:dyDescent="0.25">
      <c r="A25" t="s">
        <v>14</v>
      </c>
      <c r="E25">
        <f t="shared" si="3"/>
        <v>6.8910537295587631</v>
      </c>
      <c r="K25">
        <f t="shared" si="4"/>
        <v>6.8910537295587631</v>
      </c>
    </row>
    <row r="26" spans="1:13" x14ac:dyDescent="0.25">
      <c r="A26" t="s">
        <v>15</v>
      </c>
      <c r="E26">
        <f t="shared" si="3"/>
        <v>-13.63872204764796</v>
      </c>
      <c r="K26">
        <f t="shared" si="4"/>
        <v>-13.63872204764796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0.79223082086857377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-9.8702926668742808E-2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0.47425021628166358</v>
      </c>
      <c r="F31" s="6"/>
      <c r="G31" s="6"/>
      <c r="H31" s="6"/>
      <c r="I31" s="6"/>
      <c r="J31" s="6"/>
      <c r="K31" s="6">
        <f t="shared" si="6"/>
        <v>1.0370731051246023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-1.28155</v>
      </c>
      <c r="F32" s="6"/>
      <c r="G32" s="6"/>
      <c r="H32" s="6"/>
      <c r="I32" s="6"/>
      <c r="J32" s="6"/>
      <c r="K32" s="6">
        <f t="shared" si="6"/>
        <v>-1.0471907436599752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1.9950356831647004E-2</v>
      </c>
      <c r="F33" s="6"/>
      <c r="G33" s="6"/>
      <c r="H33" s="6"/>
      <c r="I33" s="6"/>
      <c r="J33" s="6"/>
      <c r="K33" s="6">
        <f t="shared" si="6"/>
        <v>0.72435113656312022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-0.2189402871936042</v>
      </c>
      <c r="F34" s="6"/>
      <c r="G34" s="6"/>
      <c r="H34" s="6"/>
      <c r="I34" s="6"/>
      <c r="J34" s="6"/>
      <c r="K34" s="6">
        <f t="shared" si="6"/>
        <v>-9.4383143076566187E-2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1.8364463498085533</v>
      </c>
      <c r="F35" s="6"/>
      <c r="G35" s="6"/>
      <c r="H35" s="6"/>
      <c r="I35" s="6"/>
      <c r="J35" s="6"/>
      <c r="K35" s="6">
        <f t="shared" si="6"/>
        <v>1.28155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54DE-60E2-49A8-89DA-A6E5087FDA2B}">
  <dimension ref="A1:M35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36.06</v>
      </c>
      <c r="C3">
        <v>33.93</v>
      </c>
      <c r="D3">
        <v>35.06</v>
      </c>
      <c r="E3">
        <v>36.49</v>
      </c>
      <c r="F3">
        <v>37.880000000000003</v>
      </c>
      <c r="G3">
        <v>38.909999999999997</v>
      </c>
      <c r="I3">
        <v>32.58</v>
      </c>
      <c r="J3">
        <v>33.9</v>
      </c>
      <c r="K3">
        <v>35.369999999999997</v>
      </c>
      <c r="L3">
        <v>36.9</v>
      </c>
      <c r="M3">
        <v>38.369999999999997</v>
      </c>
    </row>
    <row r="4" spans="1:13" x14ac:dyDescent="0.25">
      <c r="A4" t="s">
        <v>4</v>
      </c>
      <c r="B4">
        <v>45.22</v>
      </c>
      <c r="C4">
        <v>42.14</v>
      </c>
      <c r="D4">
        <v>43.3</v>
      </c>
      <c r="E4">
        <v>44.61</v>
      </c>
      <c r="F4">
        <v>45.97</v>
      </c>
      <c r="G4">
        <v>47.11</v>
      </c>
      <c r="I4">
        <v>42.5</v>
      </c>
      <c r="J4">
        <v>43.83</v>
      </c>
      <c r="K4">
        <v>45.26</v>
      </c>
      <c r="L4">
        <v>46.83</v>
      </c>
      <c r="M4">
        <v>48.17</v>
      </c>
    </row>
    <row r="5" spans="1:13" x14ac:dyDescent="0.25">
      <c r="A5" t="s">
        <v>5</v>
      </c>
      <c r="B5">
        <v>6.49</v>
      </c>
      <c r="C5">
        <v>0.89</v>
      </c>
      <c r="D5">
        <v>1.9</v>
      </c>
      <c r="E5">
        <v>3.25</v>
      </c>
      <c r="F5">
        <v>4.6100000000000003</v>
      </c>
      <c r="G5">
        <v>5.5</v>
      </c>
      <c r="I5">
        <v>0.59</v>
      </c>
      <c r="J5">
        <v>1.71</v>
      </c>
      <c r="K5">
        <v>3.22</v>
      </c>
      <c r="L5">
        <v>4.63</v>
      </c>
      <c r="M5">
        <v>5.7</v>
      </c>
    </row>
    <row r="6" spans="1:13" x14ac:dyDescent="0.25">
      <c r="A6" t="s">
        <v>6</v>
      </c>
      <c r="B6">
        <f>100-SUM(B3:B5)</f>
        <v>12.230000000000004</v>
      </c>
      <c r="C6">
        <v>11.61</v>
      </c>
      <c r="D6">
        <v>12.71</v>
      </c>
      <c r="E6">
        <v>13.98</v>
      </c>
      <c r="F6">
        <v>15.45</v>
      </c>
      <c r="G6">
        <v>16.47</v>
      </c>
      <c r="I6">
        <v>11.02</v>
      </c>
      <c r="J6">
        <v>12.3</v>
      </c>
      <c r="K6">
        <v>13.78</v>
      </c>
      <c r="L6">
        <v>15.33</v>
      </c>
      <c r="M6">
        <v>16.63</v>
      </c>
    </row>
    <row r="7" spans="1:13" x14ac:dyDescent="0.25">
      <c r="A7" t="s">
        <v>14</v>
      </c>
      <c r="B7">
        <v>2.89</v>
      </c>
      <c r="C7">
        <v>0.18</v>
      </c>
      <c r="D7">
        <v>0.59</v>
      </c>
      <c r="E7">
        <v>1.97</v>
      </c>
      <c r="F7">
        <v>3.37</v>
      </c>
      <c r="G7">
        <v>4.3899999999999997</v>
      </c>
      <c r="I7">
        <v>0.15</v>
      </c>
      <c r="J7">
        <v>0.43</v>
      </c>
      <c r="K7">
        <v>1.84</v>
      </c>
      <c r="L7">
        <v>3.27</v>
      </c>
      <c r="M7">
        <v>4.4400000000000004</v>
      </c>
    </row>
    <row r="8" spans="1:13" x14ac:dyDescent="0.25">
      <c r="A8" t="s">
        <v>15</v>
      </c>
      <c r="B8">
        <v>5.88</v>
      </c>
      <c r="C8">
        <v>0.24</v>
      </c>
      <c r="D8">
        <v>0.82</v>
      </c>
      <c r="E8">
        <v>2.13</v>
      </c>
      <c r="F8">
        <v>3.44</v>
      </c>
      <c r="G8">
        <v>4.57</v>
      </c>
      <c r="I8">
        <v>0.21</v>
      </c>
      <c r="J8">
        <v>0.9</v>
      </c>
      <c r="K8">
        <v>2.2999999999999998</v>
      </c>
      <c r="L8">
        <v>3.85</v>
      </c>
      <c r="M8">
        <v>4.95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35.680976853586898</v>
      </c>
      <c r="C12" s="2">
        <f t="shared" si="0"/>
        <v>33.339619818858608</v>
      </c>
      <c r="D12" s="2">
        <f t="shared" si="0"/>
        <v>34.589927820459714</v>
      </c>
      <c r="E12" s="2">
        <f t="shared" si="0"/>
        <v>36.146021915836819</v>
      </c>
      <c r="F12" s="2">
        <f t="shared" si="0"/>
        <v>37.633881750934776</v>
      </c>
      <c r="G12" s="2">
        <f t="shared" si="0"/>
        <v>38.72257750836966</v>
      </c>
      <c r="H12" s="2"/>
      <c r="I12" s="2">
        <f>LN((I3/100)/(1-I3/100))*25+50</f>
        <v>31.818922334199605</v>
      </c>
      <c r="J12" s="2">
        <f>LN((J3/100)/(1-J3/100))*25+50</f>
        <v>33.30615668821909</v>
      </c>
      <c r="K12" s="2">
        <f>LN((K3/100)/(1-K3/100))*25+50</f>
        <v>34.929632598564623</v>
      </c>
      <c r="L12" s="2">
        <f>LN((L3/100)/(1-L3/100))*25+50</f>
        <v>36.587269537482854</v>
      </c>
      <c r="M12" s="2">
        <f>LN((M3/100)/(1-M3/100))*25+50</f>
        <v>38.153178482117724</v>
      </c>
    </row>
    <row r="13" spans="1:13" x14ac:dyDescent="0.25">
      <c r="A13" t="s">
        <v>4</v>
      </c>
      <c r="B13" s="2">
        <f t="shared" ref="B13:G17" si="1">LN((B4/100)/(1-B4/100))*25+50</f>
        <v>45.20535757537229</v>
      </c>
      <c r="C13" s="2">
        <f t="shared" si="1"/>
        <v>42.074277720701346</v>
      </c>
      <c r="D13" s="2">
        <f t="shared" si="1"/>
        <v>43.259460606868444</v>
      </c>
      <c r="E13" s="2">
        <f t="shared" si="1"/>
        <v>44.588974427379021</v>
      </c>
      <c r="F13" s="2">
        <f t="shared" si="1"/>
        <v>45.961239049054058</v>
      </c>
      <c r="G13" s="2">
        <f t="shared" si="1"/>
        <v>47.106775190851536</v>
      </c>
      <c r="H13" s="2"/>
      <c r="I13" s="2">
        <f t="shared" ref="I13:M17" si="2">LN((I4/100)/(1-I4/100))*25+50</f>
        <v>42.442978203176665</v>
      </c>
      <c r="J13" s="2">
        <f t="shared" si="2"/>
        <v>43.798392697159407</v>
      </c>
      <c r="K13" s="2">
        <f t="shared" si="2"/>
        <v>45.245723414821455</v>
      </c>
      <c r="L13" s="2">
        <f t="shared" si="2"/>
        <v>46.825742391980079</v>
      </c>
      <c r="M13" s="2">
        <f t="shared" si="2"/>
        <v>48.16918221101286</v>
      </c>
    </row>
    <row r="14" spans="1:13" x14ac:dyDescent="0.25">
      <c r="A14" t="s">
        <v>5</v>
      </c>
      <c r="B14" s="2">
        <f t="shared" si="1"/>
        <v>-16.695146293283926</v>
      </c>
      <c r="C14" s="2">
        <f t="shared" si="1"/>
        <v>-67.819104016864216</v>
      </c>
      <c r="D14" s="2">
        <f t="shared" si="1"/>
        <v>-48.603337009973075</v>
      </c>
      <c r="E14" s="2">
        <f t="shared" si="1"/>
        <v>-34.836883389206136</v>
      </c>
      <c r="F14" s="2">
        <f t="shared" si="1"/>
        <v>-25.743647353713982</v>
      </c>
      <c r="G14" s="2">
        <f t="shared" si="1"/>
        <v>-21.096293556531805</v>
      </c>
      <c r="H14" s="2"/>
      <c r="I14" s="2">
        <f t="shared" si="2"/>
        <v>-78.172136357660662</v>
      </c>
      <c r="J14" s="2">
        <f t="shared" si="2"/>
        <v>-51.285723051599234</v>
      </c>
      <c r="K14" s="2">
        <f t="shared" si="2"/>
        <v>-35.076475045221386</v>
      </c>
      <c r="L14" s="2">
        <f t="shared" si="2"/>
        <v>-25.630179887316956</v>
      </c>
      <c r="M14" s="2">
        <f t="shared" si="2"/>
        <v>-20.150375369972679</v>
      </c>
    </row>
    <row r="15" spans="1:13" x14ac:dyDescent="0.25">
      <c r="A15" t="s">
        <v>6</v>
      </c>
      <c r="B15" s="2">
        <f t="shared" si="1"/>
        <v>0.72930482737638158</v>
      </c>
      <c r="C15" s="2">
        <f t="shared" si="1"/>
        <v>-0.74730113407641596</v>
      </c>
      <c r="D15" s="2">
        <f t="shared" si="1"/>
        <v>1.8288294113526149</v>
      </c>
      <c r="E15" s="2">
        <f t="shared" si="1"/>
        <v>4.5761977362518493</v>
      </c>
      <c r="F15" s="2">
        <f t="shared" si="1"/>
        <v>7.506648199979125</v>
      </c>
      <c r="G15" s="2">
        <f t="shared" si="1"/>
        <v>9.4083673855433503</v>
      </c>
      <c r="H15" s="2"/>
      <c r="I15" s="2">
        <f t="shared" si="2"/>
        <v>-2.2174955413281836</v>
      </c>
      <c r="J15" s="2">
        <f t="shared" si="2"/>
        <v>0.89193407500586375</v>
      </c>
      <c r="K15" s="2">
        <f t="shared" si="2"/>
        <v>4.1579024066630978</v>
      </c>
      <c r="L15" s="2">
        <f t="shared" si="2"/>
        <v>7.2762586307384254</v>
      </c>
      <c r="M15" s="2">
        <f t="shared" si="2"/>
        <v>9.6979940195578607</v>
      </c>
    </row>
    <row r="16" spans="1:13" x14ac:dyDescent="0.25">
      <c r="A16" t="s">
        <v>14</v>
      </c>
      <c r="B16" s="2">
        <f t="shared" si="1"/>
        <v>-37.864696362048051</v>
      </c>
      <c r="C16" s="2">
        <f t="shared" si="1"/>
        <v>-107.95417480333472</v>
      </c>
      <c r="D16" s="2">
        <f t="shared" si="1"/>
        <v>-78.172136357660662</v>
      </c>
      <c r="E16" s="2">
        <f t="shared" si="1"/>
        <v>-47.681000288093443</v>
      </c>
      <c r="F16" s="2">
        <f t="shared" si="1"/>
        <v>-33.899412691173666</v>
      </c>
      <c r="G16" s="2">
        <f t="shared" si="1"/>
        <v>-27.023704750256869</v>
      </c>
      <c r="H16" s="2"/>
      <c r="I16" s="2">
        <f t="shared" si="2"/>
        <v>-112.51972611869263</v>
      </c>
      <c r="J16" s="2">
        <f t="shared" si="2"/>
        <v>-86.120774617363054</v>
      </c>
      <c r="K16" s="2">
        <f t="shared" si="2"/>
        <v>-49.420830719544043</v>
      </c>
      <c r="L16" s="2">
        <f t="shared" si="2"/>
        <v>-34.678340182132345</v>
      </c>
      <c r="M16" s="2">
        <f t="shared" si="2"/>
        <v>-26.727498650336884</v>
      </c>
    </row>
    <row r="17" spans="1:13" x14ac:dyDescent="0.25">
      <c r="A17" t="s">
        <v>15</v>
      </c>
      <c r="B17" s="2">
        <f t="shared" si="1"/>
        <v>-19.325345048715661</v>
      </c>
      <c r="C17" s="2">
        <f t="shared" si="1"/>
        <v>-100.74709142529815</v>
      </c>
      <c r="D17" s="2">
        <f t="shared" si="1"/>
        <v>-69.884682994620647</v>
      </c>
      <c r="E17" s="2">
        <f t="shared" si="1"/>
        <v>-45.687952192909862</v>
      </c>
      <c r="F17" s="2">
        <f t="shared" si="1"/>
        <v>-33.36732763509923</v>
      </c>
      <c r="G17" s="2">
        <f t="shared" si="1"/>
        <v>-25.971994738076233</v>
      </c>
      <c r="H17" s="2"/>
      <c r="I17" s="2">
        <f t="shared" si="2"/>
        <v>-104.09289315402225</v>
      </c>
      <c r="J17" s="2">
        <f t="shared" si="2"/>
        <v>-67.537248924844206</v>
      </c>
      <c r="K17" s="2">
        <f t="shared" si="2"/>
        <v>-43.724810902840829</v>
      </c>
      <c r="L17" s="2">
        <f t="shared" si="2"/>
        <v>-30.445908093377398</v>
      </c>
      <c r="M17" s="2">
        <f t="shared" si="2"/>
        <v>-23.875387308845973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0.4650450622499207</v>
      </c>
      <c r="K21">
        <f t="shared" ref="K21:K26" si="4">E12-$B12</f>
        <v>0.4650450622499207</v>
      </c>
    </row>
    <row r="22" spans="1:13" x14ac:dyDescent="0.25">
      <c r="A22" t="s">
        <v>4</v>
      </c>
      <c r="E22">
        <f t="shared" si="3"/>
        <v>-0.61638314799326821</v>
      </c>
      <c r="K22">
        <f t="shared" si="4"/>
        <v>-0.61638314799326821</v>
      </c>
    </row>
    <row r="23" spans="1:13" x14ac:dyDescent="0.25">
      <c r="A23" t="s">
        <v>5</v>
      </c>
      <c r="E23">
        <f t="shared" si="3"/>
        <v>-18.14173709592221</v>
      </c>
      <c r="K23">
        <f t="shared" si="4"/>
        <v>-18.14173709592221</v>
      </c>
    </row>
    <row r="24" spans="1:13" x14ac:dyDescent="0.25">
      <c r="A24" t="s">
        <v>6</v>
      </c>
      <c r="E24">
        <f t="shared" si="3"/>
        <v>3.8468929088754678</v>
      </c>
      <c r="K24">
        <f t="shared" si="4"/>
        <v>3.8468929088754678</v>
      </c>
    </row>
    <row r="25" spans="1:13" x14ac:dyDescent="0.25">
      <c r="A25" t="s">
        <v>14</v>
      </c>
      <c r="E25">
        <f t="shared" si="3"/>
        <v>-9.8163039260453928</v>
      </c>
      <c r="K25">
        <f t="shared" si="4"/>
        <v>-9.8163039260453928</v>
      </c>
    </row>
    <row r="26" spans="1:13" x14ac:dyDescent="0.25">
      <c r="A26" t="s">
        <v>15</v>
      </c>
      <c r="E26">
        <f t="shared" si="3"/>
        <v>-26.3626071441942</v>
      </c>
      <c r="K26">
        <f t="shared" si="4"/>
        <v>-26.3626071441942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-0.38299644044466086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0.58087824143939071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0.5756366598933087</v>
      </c>
      <c r="F31" s="6"/>
      <c r="G31" s="6"/>
      <c r="H31" s="6"/>
      <c r="I31" s="6"/>
      <c r="J31" s="6"/>
      <c r="K31" s="6">
        <f t="shared" si="6"/>
        <v>-3.5742239776159777E-2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2.5567953019731298</v>
      </c>
      <c r="F32" s="6"/>
      <c r="G32" s="6"/>
      <c r="H32" s="6"/>
      <c r="I32" s="6"/>
      <c r="J32" s="6"/>
      <c r="K32" s="6">
        <f t="shared" si="6"/>
        <v>2.4937387058389624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-1.7944392685499035</v>
      </c>
      <c r="F33" s="6"/>
      <c r="G33" s="6"/>
      <c r="H33" s="6"/>
      <c r="I33" s="6"/>
      <c r="J33" s="6"/>
      <c r="K33" s="6">
        <f t="shared" si="6"/>
        <v>-1.345364921375495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0.91281822271587609</v>
      </c>
      <c r="F34" s="6"/>
      <c r="G34" s="6"/>
      <c r="H34" s="6"/>
      <c r="I34" s="6"/>
      <c r="J34" s="6"/>
      <c r="K34" s="6">
        <f t="shared" si="6"/>
        <v>1.0045632349748892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2.7421498826716664</v>
      </c>
      <c r="F35" s="6"/>
      <c r="G35" s="6"/>
      <c r="H35" s="6"/>
      <c r="I35" s="6"/>
      <c r="J35" s="6"/>
      <c r="K35" s="6">
        <f t="shared" si="6"/>
        <v>2.3547981270764056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ht="14.25" customHeight="1" x14ac:dyDescent="0.25">
      <c r="A3" t="s">
        <v>3</v>
      </c>
      <c r="B3">
        <v>42.04</v>
      </c>
      <c r="C3">
        <v>40.35</v>
      </c>
      <c r="D3">
        <v>40.94</v>
      </c>
      <c r="E3">
        <v>41.68</v>
      </c>
      <c r="F3">
        <v>42.45</v>
      </c>
      <c r="G3">
        <v>43.05</v>
      </c>
      <c r="I3">
        <v>40.1</v>
      </c>
      <c r="J3">
        <v>40.909999999999997</v>
      </c>
      <c r="K3">
        <v>41.9</v>
      </c>
      <c r="L3">
        <v>42.88</v>
      </c>
      <c r="M3">
        <v>43.66</v>
      </c>
    </row>
    <row r="4" spans="1:13" x14ac:dyDescent="0.25">
      <c r="A4" t="s">
        <v>4</v>
      </c>
      <c r="B4">
        <v>34.729999999999997</v>
      </c>
      <c r="C4">
        <v>32.200000000000003</v>
      </c>
      <c r="D4">
        <v>32.840000000000003</v>
      </c>
      <c r="E4">
        <v>33.58</v>
      </c>
      <c r="F4">
        <v>34.33</v>
      </c>
      <c r="G4">
        <v>34.96</v>
      </c>
      <c r="I4">
        <v>31.84</v>
      </c>
      <c r="J4">
        <v>32.69</v>
      </c>
      <c r="K4">
        <v>33.68</v>
      </c>
      <c r="L4">
        <v>34.67</v>
      </c>
      <c r="M4">
        <v>35.47</v>
      </c>
    </row>
    <row r="5" spans="1:13" x14ac:dyDescent="0.25">
      <c r="A5" t="s">
        <v>5</v>
      </c>
      <c r="B5">
        <v>10.23</v>
      </c>
      <c r="C5">
        <v>10.24</v>
      </c>
      <c r="D5">
        <v>10.85</v>
      </c>
      <c r="E5">
        <v>11.61</v>
      </c>
      <c r="F5">
        <v>12.37</v>
      </c>
      <c r="G5">
        <v>12.99</v>
      </c>
      <c r="I5">
        <v>9.6</v>
      </c>
      <c r="J5">
        <v>10.45</v>
      </c>
      <c r="K5">
        <v>11.47</v>
      </c>
      <c r="L5">
        <v>12.46</v>
      </c>
      <c r="M5">
        <v>13.24</v>
      </c>
    </row>
    <row r="6" spans="1:13" x14ac:dyDescent="0.25">
      <c r="A6" t="s">
        <v>6</v>
      </c>
      <c r="B6">
        <f>100-SUM(B3:B5)</f>
        <v>13</v>
      </c>
      <c r="C6">
        <v>11.56</v>
      </c>
      <c r="D6">
        <v>12.16</v>
      </c>
      <c r="E6">
        <v>12.93</v>
      </c>
      <c r="F6">
        <v>13.73</v>
      </c>
      <c r="G6">
        <v>14.33</v>
      </c>
      <c r="I6">
        <v>11.02</v>
      </c>
      <c r="J6">
        <v>11.78</v>
      </c>
      <c r="K6">
        <v>12.75</v>
      </c>
      <c r="L6">
        <v>13.75</v>
      </c>
      <c r="M6">
        <v>14.59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41.971710713906717</v>
      </c>
      <c r="C10" s="2">
        <f t="shared" ref="C10:M13" si="0">LN((C3/100)/(1-C3/100))*25+50</f>
        <v>40.227431154300817</v>
      </c>
      <c r="D10" s="2">
        <f t="shared" si="0"/>
        <v>40.838842597934175</v>
      </c>
      <c r="E10" s="2">
        <f t="shared" si="0"/>
        <v>41.601907743617723</v>
      </c>
      <c r="F10" s="2">
        <f t="shared" si="0"/>
        <v>42.391819439736622</v>
      </c>
      <c r="G10" s="2">
        <f t="shared" si="0"/>
        <v>43.004713524513718</v>
      </c>
      <c r="H10" s="2"/>
      <c r="I10" s="2">
        <f t="shared" si="0"/>
        <v>39.967495729778001</v>
      </c>
      <c r="J10" s="2">
        <f t="shared" si="0"/>
        <v>40.807820664593095</v>
      </c>
      <c r="K10" s="2">
        <f t="shared" si="0"/>
        <v>41.828004076755661</v>
      </c>
      <c r="L10" s="2">
        <f t="shared" si="0"/>
        <v>42.831279968280441</v>
      </c>
      <c r="M10" s="2">
        <f t="shared" si="0"/>
        <v>43.625689716839283</v>
      </c>
    </row>
    <row r="11" spans="1:13" x14ac:dyDescent="0.25">
      <c r="A11" t="s">
        <v>4</v>
      </c>
      <c r="B11" s="2">
        <f t="shared" ref="B11:G13" si="1">LN((B4/100)/(1-B4/100))*25+50</f>
        <v>34.226783852721411</v>
      </c>
      <c r="C11" s="2">
        <f t="shared" si="1"/>
        <v>31.385106440100323</v>
      </c>
      <c r="D11" s="2">
        <f t="shared" si="1"/>
        <v>32.114236309372188</v>
      </c>
      <c r="E11" s="2">
        <f t="shared" si="1"/>
        <v>32.948310892519856</v>
      </c>
      <c r="F11" s="2">
        <f t="shared" si="1"/>
        <v>33.784435181667988</v>
      </c>
      <c r="G11" s="2">
        <f t="shared" si="1"/>
        <v>34.480052138694489</v>
      </c>
      <c r="H11" s="2"/>
      <c r="I11" s="2">
        <f t="shared" si="0"/>
        <v>30.971636961378053</v>
      </c>
      <c r="J11" s="2">
        <f t="shared" si="0"/>
        <v>31.944010167837433</v>
      </c>
      <c r="K11" s="2">
        <f t="shared" si="0"/>
        <v>33.06031696367716</v>
      </c>
      <c r="L11" s="2">
        <f t="shared" si="0"/>
        <v>34.160585271106825</v>
      </c>
      <c r="M11" s="2">
        <f t="shared" si="0"/>
        <v>35.038925920944557</v>
      </c>
    </row>
    <row r="12" spans="1:13" x14ac:dyDescent="0.25">
      <c r="A12" t="s">
        <v>5</v>
      </c>
      <c r="B12" s="2">
        <f t="shared" si="1"/>
        <v>-4.2981565951265424</v>
      </c>
      <c r="C12" s="2">
        <f t="shared" si="1"/>
        <v>-4.2709455540756096</v>
      </c>
      <c r="D12" s="2">
        <f t="shared" si="1"/>
        <v>-2.6538816080670244</v>
      </c>
      <c r="E12" s="2">
        <f t="shared" si="1"/>
        <v>-0.74730113407641596</v>
      </c>
      <c r="F12" s="2">
        <f t="shared" si="1"/>
        <v>1.0537695334159309</v>
      </c>
      <c r="G12" s="2">
        <f t="shared" si="1"/>
        <v>2.4539194026143818</v>
      </c>
      <c r="H12" s="2"/>
      <c r="I12" s="2">
        <f t="shared" si="0"/>
        <v>-6.0620292231085102</v>
      </c>
      <c r="J12" s="2">
        <f t="shared" si="0"/>
        <v>-3.7048787523975193</v>
      </c>
      <c r="K12" s="2">
        <f t="shared" si="0"/>
        <v>-1.0901636620419666</v>
      </c>
      <c r="L12" s="2">
        <f t="shared" si="0"/>
        <v>1.2606920399139483</v>
      </c>
      <c r="M12" s="2">
        <f t="shared" si="0"/>
        <v>3.0024216137547128</v>
      </c>
    </row>
    <row r="13" spans="1:13" x14ac:dyDescent="0.25">
      <c r="A13" t="s">
        <v>6</v>
      </c>
      <c r="B13" s="2">
        <f t="shared" si="1"/>
        <v>2.4760309701738237</v>
      </c>
      <c r="C13" s="2">
        <f t="shared" si="1"/>
        <v>-0.86933731862535524</v>
      </c>
      <c r="D13" s="2">
        <f t="shared" si="1"/>
        <v>0.56587246942000746</v>
      </c>
      <c r="E13" s="2">
        <f t="shared" si="1"/>
        <v>2.320944998581048</v>
      </c>
      <c r="F13" s="2">
        <f t="shared" si="1"/>
        <v>4.052532667284801</v>
      </c>
      <c r="G13" s="2">
        <f t="shared" si="1"/>
        <v>5.2963133966031961</v>
      </c>
      <c r="H13" s="2"/>
      <c r="I13" s="2">
        <f t="shared" si="0"/>
        <v>-2.2174955413281836</v>
      </c>
      <c r="J13" s="2">
        <f t="shared" si="0"/>
        <v>-0.33576291133382341</v>
      </c>
      <c r="K13" s="2">
        <f t="shared" si="0"/>
        <v>1.9188427630474649</v>
      </c>
      <c r="L13" s="2">
        <f t="shared" si="0"/>
        <v>4.0947192050277792</v>
      </c>
      <c r="M13" s="2">
        <f t="shared" si="0"/>
        <v>5.8218293144159574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-0.369802970288994</v>
      </c>
      <c r="K17">
        <f>E10-$B10</f>
        <v>-0.369802970288994</v>
      </c>
    </row>
    <row r="18" spans="1:11" x14ac:dyDescent="0.25">
      <c r="A18" t="s">
        <v>4</v>
      </c>
      <c r="E18">
        <f>E11-$B11</f>
        <v>-1.2784729602015545</v>
      </c>
      <c r="K18">
        <f>E11-$B11</f>
        <v>-1.2784729602015545</v>
      </c>
    </row>
    <row r="19" spans="1:11" x14ac:dyDescent="0.25">
      <c r="A19" t="s">
        <v>5</v>
      </c>
      <c r="E19">
        <f>E12-$B12</f>
        <v>3.5508554610501264</v>
      </c>
      <c r="K19">
        <f>E12-$B12</f>
        <v>3.5508554610501264</v>
      </c>
    </row>
    <row r="20" spans="1:11" x14ac:dyDescent="0.25">
      <c r="A20" t="s">
        <v>6</v>
      </c>
      <c r="E20">
        <f>E13-$B13</f>
        <v>-0.15508597159277571</v>
      </c>
      <c r="K20">
        <f>E13-$B13</f>
        <v>-0.15508597159277571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0.59996705821978924</v>
      </c>
      <c r="F24" s="6"/>
      <c r="G24" s="6"/>
      <c r="H24" s="6"/>
      <c r="I24" s="6"/>
      <c r="J24" s="6"/>
      <c r="K24" s="6">
        <f>IF($B10&gt;K10,($B10-K10)/(L10-K10)*1.28155,-($B10-K10)/(J10-K10)*1.28155)</f>
        <v>0.18356589886859279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1.9595496069317417</v>
      </c>
      <c r="F25" s="6"/>
      <c r="G25" s="6"/>
      <c r="H25" s="6"/>
      <c r="I25" s="6"/>
      <c r="J25" s="6"/>
      <c r="K25" s="6">
        <f>IF($B11&gt;K11,($B11-K11)/(L11-K11)*1.28155,-($B11-K11)/(J11-K11)*1.28155)</f>
        <v>1.3586555493421957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-2.386785597664316</v>
      </c>
      <c r="F26" s="6"/>
      <c r="G26" s="6"/>
      <c r="H26" s="6"/>
      <c r="I26" s="6"/>
      <c r="J26" s="6"/>
      <c r="K26" s="6">
        <f>IF($B12&gt;K12,($B12-K12)/(L12-K12)*1.28155,-($B12-K12)/(J12-K12)*1.28155)</f>
        <v>-1.572333199345054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0.11477930369156765</v>
      </c>
      <c r="F27" s="6"/>
      <c r="G27" s="6"/>
      <c r="H27" s="6"/>
      <c r="I27" s="6"/>
      <c r="J27" s="6"/>
      <c r="K27" s="6">
        <f>IF($B13&gt;K13,($B13-K13)/(L13-K13)*1.28155,-($B13-K13)/(J13-K13)*1.28155)</f>
        <v>0.32817329746577834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0927-BA5E-45E4-962A-6BD1E92046E8}">
  <dimension ref="A1:M31"/>
  <sheetViews>
    <sheetView workbookViewId="0">
      <selection activeCell="M31" sqref="A24:M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45.55</v>
      </c>
      <c r="C3">
        <v>44.06</v>
      </c>
      <c r="D3">
        <v>44.6</v>
      </c>
      <c r="E3">
        <v>45.22</v>
      </c>
      <c r="F3">
        <v>45.85</v>
      </c>
      <c r="G3">
        <v>46.35</v>
      </c>
      <c r="I3">
        <v>43.26</v>
      </c>
      <c r="J3">
        <v>44</v>
      </c>
      <c r="K3">
        <v>44.85</v>
      </c>
      <c r="L3">
        <v>45.69</v>
      </c>
      <c r="M3">
        <v>46.33</v>
      </c>
    </row>
    <row r="4" spans="1:13" x14ac:dyDescent="0.25">
      <c r="A4" t="s">
        <v>4</v>
      </c>
      <c r="B4">
        <v>33.380000000000003</v>
      </c>
      <c r="C4">
        <v>32.57</v>
      </c>
      <c r="D4">
        <v>33.119999999999997</v>
      </c>
      <c r="E4">
        <v>33.729999999999997</v>
      </c>
      <c r="F4">
        <v>34.36</v>
      </c>
      <c r="G4">
        <v>34.83</v>
      </c>
      <c r="I4">
        <v>31.85</v>
      </c>
      <c r="J4">
        <v>32.5</v>
      </c>
      <c r="K4">
        <v>33.33</v>
      </c>
      <c r="L4">
        <v>34.15</v>
      </c>
      <c r="M4">
        <v>34.79</v>
      </c>
    </row>
    <row r="5" spans="1:13" x14ac:dyDescent="0.25">
      <c r="A5" t="s">
        <v>5</v>
      </c>
      <c r="B5">
        <v>8.65</v>
      </c>
      <c r="C5">
        <v>8.86</v>
      </c>
      <c r="D5">
        <v>9.3800000000000008</v>
      </c>
      <c r="E5">
        <v>10</v>
      </c>
      <c r="F5">
        <v>10.63</v>
      </c>
      <c r="G5">
        <v>11.15</v>
      </c>
      <c r="I5">
        <v>8.6199999999999992</v>
      </c>
      <c r="J5">
        <v>9.2899999999999991</v>
      </c>
      <c r="K5">
        <v>10.119999999999999</v>
      </c>
      <c r="L5">
        <v>10.92</v>
      </c>
      <c r="M5">
        <v>11.61</v>
      </c>
    </row>
    <row r="6" spans="1:13" x14ac:dyDescent="0.25">
      <c r="A6" t="s">
        <v>6</v>
      </c>
      <c r="B6">
        <f>100-SUM(B3:B5)</f>
        <v>12.419999999999987</v>
      </c>
      <c r="C6">
        <v>11.27</v>
      </c>
      <c r="D6">
        <v>11.8</v>
      </c>
      <c r="E6">
        <v>12.44</v>
      </c>
      <c r="F6">
        <v>13.03</v>
      </c>
      <c r="G6">
        <v>13.54</v>
      </c>
      <c r="I6">
        <v>12.28</v>
      </c>
      <c r="J6">
        <v>12.92</v>
      </c>
      <c r="K6">
        <v>13.7</v>
      </c>
      <c r="L6">
        <v>14.5</v>
      </c>
      <c r="M6">
        <v>15.19</v>
      </c>
    </row>
    <row r="7" spans="1:13" x14ac:dyDescent="0.25">
      <c r="A7" t="s">
        <v>7</v>
      </c>
      <c r="B7">
        <v>5.49</v>
      </c>
      <c r="C7">
        <v>3.3</v>
      </c>
      <c r="D7">
        <v>3.96</v>
      </c>
      <c r="E7">
        <v>4.76</v>
      </c>
      <c r="F7">
        <v>5.58</v>
      </c>
      <c r="G7">
        <v>6.24</v>
      </c>
      <c r="I7">
        <v>3.75</v>
      </c>
      <c r="J7">
        <v>4.59</v>
      </c>
      <c r="K7">
        <v>5.58</v>
      </c>
      <c r="L7">
        <v>6.55</v>
      </c>
      <c r="M7">
        <v>7.37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3</v>
      </c>
      <c r="B11" s="2">
        <f t="shared" ref="B11:G11" si="0">LN((B3/100)/(1-B3/100))*25+50</f>
        <v>45.538194358174948</v>
      </c>
      <c r="C11" s="2">
        <f t="shared" si="0"/>
        <v>44.031816340009591</v>
      </c>
      <c r="D11" s="2">
        <f t="shared" si="0"/>
        <v>44.578856631819505</v>
      </c>
      <c r="E11" s="2">
        <f t="shared" si="0"/>
        <v>45.20535757537229</v>
      </c>
      <c r="F11" s="2">
        <f t="shared" si="0"/>
        <v>45.840430631386859</v>
      </c>
      <c r="G11" s="2">
        <f t="shared" si="0"/>
        <v>46.343495573378917</v>
      </c>
      <c r="H11" s="2"/>
      <c r="I11" s="2">
        <f t="shared" ref="I11:M15" si="1">LN((I3/100)/(1-I3/100))*25+50</f>
        <v>43.218724778605178</v>
      </c>
      <c r="J11" s="2">
        <f t="shared" si="1"/>
        <v>43.970948579577794</v>
      </c>
      <c r="K11" s="2">
        <f t="shared" si="1"/>
        <v>44.831671070132344</v>
      </c>
      <c r="L11" s="2">
        <f t="shared" si="1"/>
        <v>45.679277088210654</v>
      </c>
      <c r="M11" s="2">
        <f t="shared" si="1"/>
        <v>46.323387830995486</v>
      </c>
    </row>
    <row r="12" spans="1:13" x14ac:dyDescent="0.25">
      <c r="A12" t="s">
        <v>4</v>
      </c>
      <c r="B12" s="2">
        <f t="shared" ref="B12:G15" si="2">LN((B4/100)/(1-B4/100))*25+50</f>
        <v>32.723802136703895</v>
      </c>
      <c r="C12" s="2">
        <f t="shared" si="2"/>
        <v>31.807539913541287</v>
      </c>
      <c r="D12" s="2">
        <f t="shared" si="2"/>
        <v>32.430934018515316</v>
      </c>
      <c r="E12" s="2">
        <f t="shared" si="2"/>
        <v>33.116258574335575</v>
      </c>
      <c r="F12" s="2">
        <f t="shared" si="2"/>
        <v>33.817695772354114</v>
      </c>
      <c r="G12" s="2">
        <f t="shared" si="2"/>
        <v>34.336996100840523</v>
      </c>
      <c r="H12" s="2"/>
      <c r="I12" s="2">
        <f t="shared" si="1"/>
        <v>30.983155596890768</v>
      </c>
      <c r="J12" s="2">
        <f t="shared" si="1"/>
        <v>31.72781228643019</v>
      </c>
      <c r="K12" s="2">
        <f t="shared" si="1"/>
        <v>32.667570392241984</v>
      </c>
      <c r="L12" s="2">
        <f t="shared" si="1"/>
        <v>33.584578945687724</v>
      </c>
      <c r="M12" s="2">
        <f t="shared" si="1"/>
        <v>34.292928943968491</v>
      </c>
    </row>
    <row r="13" spans="1:13" x14ac:dyDescent="0.25">
      <c r="A13" t="s">
        <v>5</v>
      </c>
      <c r="B13" s="2">
        <f t="shared" si="2"/>
        <v>-8.928474047005686</v>
      </c>
      <c r="C13" s="2">
        <f t="shared" si="2"/>
        <v>-8.2712505304686772</v>
      </c>
      <c r="D13" s="2">
        <f t="shared" si="2"/>
        <v>-6.7023794055214765</v>
      </c>
      <c r="E13" s="2">
        <f t="shared" si="2"/>
        <v>-4.9306144334054807</v>
      </c>
      <c r="F13" s="2">
        <f t="shared" si="2"/>
        <v>-3.2276215759860918</v>
      </c>
      <c r="G13" s="2">
        <f t="shared" si="2"/>
        <v>-1.8877514173633116</v>
      </c>
      <c r="H13" s="2"/>
      <c r="I13" s="2">
        <f t="shared" si="1"/>
        <v>-9.0235387864880963</v>
      </c>
      <c r="J13" s="2">
        <f t="shared" si="1"/>
        <v>-6.9682262950276481</v>
      </c>
      <c r="K13" s="2">
        <f t="shared" si="1"/>
        <v>-4.5990445864452241</v>
      </c>
      <c r="L13" s="2">
        <f t="shared" si="1"/>
        <v>-2.4734718018101987</v>
      </c>
      <c r="M13" s="2">
        <f t="shared" si="1"/>
        <v>-0.74730113407641596</v>
      </c>
    </row>
    <row r="14" spans="1:13" x14ac:dyDescent="0.25">
      <c r="A14" t="s">
        <v>6</v>
      </c>
      <c r="B14" s="2">
        <f t="shared" si="2"/>
        <v>1.1688853783019795</v>
      </c>
      <c r="C14" s="2">
        <f t="shared" si="2"/>
        <v>-1.5863430698890397</v>
      </c>
      <c r="D14" s="2">
        <f t="shared" si="2"/>
        <v>-0.28768578852815807</v>
      </c>
      <c r="E14" s="2">
        <f t="shared" si="2"/>
        <v>1.2148203664092776</v>
      </c>
      <c r="F14" s="2">
        <f t="shared" si="2"/>
        <v>2.5422789883769923</v>
      </c>
      <c r="G14" s="2">
        <f t="shared" si="2"/>
        <v>3.6491597061160803</v>
      </c>
      <c r="H14" s="2"/>
      <c r="I14" s="2">
        <f t="shared" si="1"/>
        <v>0.84554997923272168</v>
      </c>
      <c r="J14" s="2">
        <f t="shared" si="1"/>
        <v>2.2987315497027296</v>
      </c>
      <c r="K14" s="2">
        <f t="shared" si="1"/>
        <v>3.9891558686174236</v>
      </c>
      <c r="L14" s="2">
        <f t="shared" si="1"/>
        <v>5.6408068370953544</v>
      </c>
      <c r="M14" s="2">
        <f t="shared" si="1"/>
        <v>7.0055964058518185</v>
      </c>
    </row>
    <row r="15" spans="1:13" x14ac:dyDescent="0.25">
      <c r="A15" t="s">
        <v>7</v>
      </c>
      <c r="B15" s="2">
        <f t="shared" si="2"/>
        <v>-21.144434837138135</v>
      </c>
      <c r="C15" s="2">
        <f t="shared" si="2"/>
        <v>-34.442273349670344</v>
      </c>
      <c r="D15" s="2">
        <f t="shared" si="2"/>
        <v>-29.713018652166596</v>
      </c>
      <c r="E15" s="2">
        <f t="shared" si="2"/>
        <v>-24.903808834383341</v>
      </c>
      <c r="F15" s="2">
        <f t="shared" si="2"/>
        <v>-20.714103468123028</v>
      </c>
      <c r="G15" s="2">
        <f t="shared" si="2"/>
        <v>-17.743953586184162</v>
      </c>
      <c r="H15" s="2"/>
      <c r="I15" s="2">
        <f t="shared" si="1"/>
        <v>-31.129828329639352</v>
      </c>
      <c r="J15" s="2">
        <f t="shared" si="1"/>
        <v>-25.857584267282519</v>
      </c>
      <c r="K15" s="2">
        <f t="shared" si="1"/>
        <v>-20.714103468123028</v>
      </c>
      <c r="L15" s="2">
        <f t="shared" si="1"/>
        <v>-16.449037106360294</v>
      </c>
      <c r="M15" s="2">
        <f t="shared" si="1"/>
        <v>-13.279883926617273</v>
      </c>
    </row>
    <row r="17" spans="1:13" x14ac:dyDescent="0.25">
      <c r="A17" s="3" t="s">
        <v>18</v>
      </c>
    </row>
    <row r="19" spans="1:13" x14ac:dyDescent="0.25">
      <c r="A19" t="s">
        <v>3</v>
      </c>
      <c r="E19">
        <f>E11-$B11</f>
        <v>-0.3328367828026586</v>
      </c>
      <c r="K19">
        <f>E11-$B11</f>
        <v>-0.3328367828026586</v>
      </c>
    </row>
    <row r="20" spans="1:13" x14ac:dyDescent="0.25">
      <c r="A20" t="s">
        <v>4</v>
      </c>
      <c r="E20">
        <f>E12-$B12</f>
        <v>0.39245643763167948</v>
      </c>
      <c r="K20">
        <f>E12-$B12</f>
        <v>0.39245643763167948</v>
      </c>
    </row>
    <row r="21" spans="1:13" x14ac:dyDescent="0.25">
      <c r="A21" t="s">
        <v>5</v>
      </c>
      <c r="E21">
        <f>E13-$B13</f>
        <v>3.9978596136002054</v>
      </c>
      <c r="K21">
        <f>E13-$B13</f>
        <v>3.9978596136002054</v>
      </c>
    </row>
    <row r="22" spans="1:13" x14ac:dyDescent="0.25">
      <c r="A22" t="s">
        <v>6</v>
      </c>
      <c r="E22">
        <f>E14-$B14</f>
        <v>4.5934988107298125E-2</v>
      </c>
      <c r="K22">
        <f>E14-$B14</f>
        <v>4.5934988107298125E-2</v>
      </c>
    </row>
    <row r="23" spans="1:13" x14ac:dyDescent="0.25">
      <c r="A23" t="s">
        <v>7</v>
      </c>
      <c r="E23">
        <f>E15-$B15</f>
        <v>-3.7593739972452056</v>
      </c>
      <c r="K23">
        <f>E15-$B15</f>
        <v>-3.7593739972452056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s="6" t="s">
        <v>3</v>
      </c>
      <c r="B27" s="6"/>
      <c r="C27" s="6"/>
      <c r="D27" s="6"/>
      <c r="E27" s="6">
        <f>IF($B11&gt;E11,($B11-E11)/(F11-E11)*1.28155,-($B11-E11)/(D11-E11)*1.28155)</f>
        <v>0.6716502534016523</v>
      </c>
      <c r="F27" s="6"/>
      <c r="G27" s="6"/>
      <c r="H27" s="6"/>
      <c r="I27" s="6"/>
      <c r="J27" s="6"/>
      <c r="K27" s="6">
        <f>IF($B11&gt;K11,($B11-K11)/(L11-K11)*1.28155,-($B11-K11)/(J11-K11)*1.28155)</f>
        <v>1.0682379554640513</v>
      </c>
      <c r="L27" s="6"/>
      <c r="M27" s="6"/>
    </row>
    <row r="28" spans="1:13" x14ac:dyDescent="0.25">
      <c r="A28" s="6" t="s">
        <v>4</v>
      </c>
      <c r="B28" s="6"/>
      <c r="C28" s="6"/>
      <c r="D28" s="6"/>
      <c r="E28" s="6">
        <f>IF($B12&gt;E12,($B12-E12)/(F12-E12)*1.28155,-($B12-E12)/(D12-E12)*1.28155)</f>
        <v>-0.73388957593223769</v>
      </c>
      <c r="F28" s="6"/>
      <c r="G28" s="6"/>
      <c r="H28" s="6"/>
      <c r="I28" s="6"/>
      <c r="J28" s="6"/>
      <c r="K28" s="6">
        <f>IF($B12&gt;K12,($B12-K12)/(L12-K12)*1.28155,-($B12-K12)/(J12-K12)*1.28155)</f>
        <v>7.8585736026535652E-2</v>
      </c>
      <c r="L28" s="6"/>
      <c r="M28" s="6"/>
    </row>
    <row r="29" spans="1:13" x14ac:dyDescent="0.25">
      <c r="A29" s="6" t="s">
        <v>5</v>
      </c>
      <c r="B29" s="6"/>
      <c r="C29" s="6"/>
      <c r="D29" s="6"/>
      <c r="E29" s="6">
        <f>IF($B13&gt;E13,($B13-E13)/(F13-E13)*1.28155,-($B13-E13)/(D13-E13)*1.28155)</f>
        <v>-2.8917249570017547</v>
      </c>
      <c r="F29" s="6"/>
      <c r="G29" s="6"/>
      <c r="H29" s="6"/>
      <c r="I29" s="6"/>
      <c r="J29" s="6"/>
      <c r="K29" s="6">
        <f>IF($B13&gt;K13,($B13-K13)/(L13-K13)*1.28155,-($B13-K13)/(J13-K13)*1.28155)</f>
        <v>-2.3418973331940323</v>
      </c>
      <c r="L29" s="6"/>
      <c r="M29" s="6"/>
    </row>
    <row r="30" spans="1:13" x14ac:dyDescent="0.25">
      <c r="A30" s="6" t="s">
        <v>6</v>
      </c>
      <c r="B30" s="6"/>
      <c r="C30" s="6"/>
      <c r="D30" s="6"/>
      <c r="E30" s="6">
        <f>IF($B14&gt;E14,($B14-E14)/(F14-E14)*1.28155,-($B14-E14)/(D14-E14)*1.28155)</f>
        <v>-3.9179862135978516E-2</v>
      </c>
      <c r="F30" s="6"/>
      <c r="G30" s="6"/>
      <c r="H30" s="6"/>
      <c r="I30" s="6"/>
      <c r="J30" s="6"/>
      <c r="K30" s="6">
        <f>IF($B14&gt;K14,($B14-K14)/(L14-K14)*1.28155,-($B14-K14)/(J14-K14)*1.28155)</f>
        <v>-2.1381126658094129</v>
      </c>
      <c r="L30" s="6"/>
      <c r="M30" s="6"/>
    </row>
    <row r="31" spans="1:13" x14ac:dyDescent="0.25">
      <c r="A31" s="6" t="s">
        <v>7</v>
      </c>
      <c r="B31" s="6"/>
      <c r="C31" s="6"/>
      <c r="D31" s="6"/>
      <c r="E31" s="6">
        <f>IF($B15&gt;E15,($B15-E15)/(F15-E15)*1.28155,-($B15-E15)/(D15-E15)*1.28155)</f>
        <v>1.1499199406639742</v>
      </c>
      <c r="F31" s="6"/>
      <c r="G31" s="6"/>
      <c r="H31" s="6"/>
      <c r="I31" s="6"/>
      <c r="J31" s="6"/>
      <c r="K31" s="6">
        <f>IF($B15&gt;K15,($B15-K15)/(L15-K15)*1.28155,-($B15-K15)/(J15-K15)*1.28155)</f>
        <v>-0.10722139101820526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871B-0650-45EB-9033-8783858F3D43}">
  <dimension ref="A1:M27"/>
  <sheetViews>
    <sheetView workbookViewId="0">
      <selection activeCell="M27" sqref="A7:M27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43.66</v>
      </c>
      <c r="C3">
        <v>41.1</v>
      </c>
      <c r="D3">
        <v>41.68</v>
      </c>
      <c r="E3">
        <v>42.42</v>
      </c>
      <c r="F3">
        <v>43.13</v>
      </c>
      <c r="G3">
        <v>43.7</v>
      </c>
      <c r="I3">
        <v>40.72</v>
      </c>
      <c r="J3">
        <v>41.53</v>
      </c>
      <c r="K3">
        <v>42.6</v>
      </c>
      <c r="L3">
        <v>43.63</v>
      </c>
      <c r="M3">
        <v>44.44</v>
      </c>
    </row>
    <row r="4" spans="1:13" x14ac:dyDescent="0.25">
      <c r="A4" t="s">
        <v>4</v>
      </c>
      <c r="B4">
        <v>37.99</v>
      </c>
      <c r="C4">
        <v>37.03</v>
      </c>
      <c r="D4">
        <v>37.61</v>
      </c>
      <c r="E4">
        <v>38.32</v>
      </c>
      <c r="F4">
        <v>39.04</v>
      </c>
      <c r="G4">
        <v>39.700000000000003</v>
      </c>
      <c r="I4">
        <v>36.1</v>
      </c>
      <c r="J4">
        <v>37</v>
      </c>
      <c r="K4">
        <v>38.020000000000003</v>
      </c>
      <c r="L4">
        <v>39.04</v>
      </c>
      <c r="M4">
        <v>39.83</v>
      </c>
    </row>
    <row r="5" spans="1:13" x14ac:dyDescent="0.25">
      <c r="A5" t="s">
        <v>5</v>
      </c>
      <c r="B5">
        <v>11.76</v>
      </c>
      <c r="C5">
        <v>11.63</v>
      </c>
      <c r="D5">
        <v>12.26</v>
      </c>
      <c r="E5">
        <v>12.99</v>
      </c>
      <c r="F5">
        <v>13.72</v>
      </c>
      <c r="G5">
        <v>14.3</v>
      </c>
      <c r="I5">
        <v>11.05</v>
      </c>
      <c r="J5">
        <v>11.87</v>
      </c>
      <c r="K5">
        <v>12.88</v>
      </c>
      <c r="L5">
        <v>13.93</v>
      </c>
      <c r="M5">
        <v>14.74</v>
      </c>
    </row>
    <row r="6" spans="1:13" x14ac:dyDescent="0.25">
      <c r="A6" t="s">
        <v>6</v>
      </c>
      <c r="B6">
        <f>100-SUM(B3:B5)</f>
        <v>6.5899999999999892</v>
      </c>
      <c r="C6">
        <v>4.6500000000000004</v>
      </c>
      <c r="D6">
        <v>5.27</v>
      </c>
      <c r="E6">
        <v>6</v>
      </c>
      <c r="F6">
        <v>6.7</v>
      </c>
      <c r="G6">
        <v>7.29</v>
      </c>
      <c r="I6">
        <v>4.1100000000000003</v>
      </c>
      <c r="J6">
        <v>4.91</v>
      </c>
      <c r="K6">
        <v>5.96</v>
      </c>
      <c r="L6">
        <v>7</v>
      </c>
      <c r="M6">
        <v>7.81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43.625689716839283</v>
      </c>
      <c r="C10" s="2">
        <f t="shared" ref="C10:M13" si="0">LN((C3/100)/(1-C3/100))*25+50</f>
        <v>41.004175771116202</v>
      </c>
      <c r="D10" s="2">
        <f t="shared" si="0"/>
        <v>41.601907743617723</v>
      </c>
      <c r="E10" s="2">
        <f t="shared" si="0"/>
        <v>42.361116598812671</v>
      </c>
      <c r="F10" s="2">
        <f t="shared" si="0"/>
        <v>43.086271233526091</v>
      </c>
      <c r="G10" s="2">
        <f t="shared" si="0"/>
        <v>43.666339173897498</v>
      </c>
      <c r="H10" s="2"/>
      <c r="I10" s="2">
        <f t="shared" si="0"/>
        <v>40.611184781360897</v>
      </c>
      <c r="J10" s="2">
        <f t="shared" si="0"/>
        <v>41.447556386377073</v>
      </c>
      <c r="K10" s="2">
        <f t="shared" si="0"/>
        <v>42.545248748745095</v>
      </c>
      <c r="L10" s="2">
        <f t="shared" si="0"/>
        <v>43.59519712605087</v>
      </c>
      <c r="M10" s="2">
        <f t="shared" si="0"/>
        <v>44.416911172132146</v>
      </c>
    </row>
    <row r="11" spans="1:13" x14ac:dyDescent="0.25">
      <c r="A11" t="s">
        <v>4</v>
      </c>
      <c r="B11" s="2">
        <f t="shared" ref="B11:G13" si="1">LN((B4/100)/(1-B4/100))*25+50</f>
        <v>37.750682620943692</v>
      </c>
      <c r="C11" s="2">
        <f t="shared" si="1"/>
        <v>36.726749310621749</v>
      </c>
      <c r="D11" s="2">
        <f t="shared" si="1"/>
        <v>37.346624158988746</v>
      </c>
      <c r="E11" s="2">
        <f t="shared" si="1"/>
        <v>38.100305596189642</v>
      </c>
      <c r="F11" s="2">
        <f t="shared" si="1"/>
        <v>38.85922125416252</v>
      </c>
      <c r="G11" s="2">
        <f t="shared" si="1"/>
        <v>39.550477099000126</v>
      </c>
      <c r="H11" s="2"/>
      <c r="I11" s="2">
        <f t="shared" si="0"/>
        <v>35.72433759888365</v>
      </c>
      <c r="J11" s="2">
        <f t="shared" si="0"/>
        <v>36.694579656317295</v>
      </c>
      <c r="K11" s="2">
        <f t="shared" si="0"/>
        <v>37.78251461751703</v>
      </c>
      <c r="L11" s="2">
        <f t="shared" si="0"/>
        <v>38.85922125416252</v>
      </c>
      <c r="M11" s="2">
        <f t="shared" si="0"/>
        <v>39.686162699032309</v>
      </c>
    </row>
    <row r="12" spans="1:13" x14ac:dyDescent="0.25">
      <c r="A12" t="s">
        <v>5</v>
      </c>
      <c r="B12" s="2">
        <f t="shared" si="1"/>
        <v>-0.38391081186915699</v>
      </c>
      <c r="C12" s="2">
        <f t="shared" si="1"/>
        <v>-0.69861447498349349</v>
      </c>
      <c r="D12" s="2">
        <f t="shared" si="1"/>
        <v>0.79910086924993351</v>
      </c>
      <c r="E12" s="2">
        <f t="shared" si="1"/>
        <v>2.4539194026143818</v>
      </c>
      <c r="F12" s="2">
        <f t="shared" si="1"/>
        <v>4.0314200194195919</v>
      </c>
      <c r="G12" s="2">
        <f t="shared" si="1"/>
        <v>5.235167791553188</v>
      </c>
      <c r="H12" s="2"/>
      <c r="I12" s="2">
        <f t="shared" si="0"/>
        <v>-2.1410996537020637</v>
      </c>
      <c r="J12" s="2">
        <f t="shared" si="0"/>
        <v>-0.11996971224981223</v>
      </c>
      <c r="K12" s="2">
        <f t="shared" si="0"/>
        <v>2.2097310512875694</v>
      </c>
      <c r="L12" s="2">
        <f t="shared" si="0"/>
        <v>4.4720967282582862</v>
      </c>
      <c r="M12" s="2">
        <f t="shared" si="0"/>
        <v>6.1214868856031543</v>
      </c>
    </row>
    <row r="13" spans="1:13" x14ac:dyDescent="0.25">
      <c r="A13" t="s">
        <v>6</v>
      </c>
      <c r="B13" s="2">
        <f t="shared" si="1"/>
        <v>-16.286126434258591</v>
      </c>
      <c r="C13" s="2">
        <f t="shared" si="1"/>
        <v>-25.517177811179067</v>
      </c>
      <c r="D13" s="2">
        <f t="shared" si="1"/>
        <v>-22.225009433354302</v>
      </c>
      <c r="E13" s="2">
        <f t="shared" si="1"/>
        <v>-18.788382826048718</v>
      </c>
      <c r="F13" s="2">
        <f t="shared" si="1"/>
        <v>-15.842814536409449</v>
      </c>
      <c r="G13" s="2">
        <f t="shared" si="1"/>
        <v>-13.574319889958112</v>
      </c>
      <c r="H13" s="2"/>
      <c r="I13" s="2">
        <f t="shared" si="0"/>
        <v>-28.744466816436159</v>
      </c>
      <c r="J13" s="2">
        <f t="shared" si="0"/>
        <v>-24.088746743623091</v>
      </c>
      <c r="K13" s="2">
        <f t="shared" si="0"/>
        <v>-18.966243564865266</v>
      </c>
      <c r="L13" s="2">
        <f t="shared" si="0"/>
        <v>-14.667233602448562</v>
      </c>
      <c r="M13" s="2">
        <f t="shared" si="0"/>
        <v>-11.711167523972712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-1.2645731180266111</v>
      </c>
      <c r="K17">
        <f>E10-$B10</f>
        <v>-1.2645731180266111</v>
      </c>
    </row>
    <row r="18" spans="1:11" x14ac:dyDescent="0.25">
      <c r="A18" t="s">
        <v>4</v>
      </c>
      <c r="E18">
        <f>E11-$B11</f>
        <v>0.34962297524594987</v>
      </c>
      <c r="K18">
        <f>E11-$B11</f>
        <v>0.34962297524594987</v>
      </c>
    </row>
    <row r="19" spans="1:11" x14ac:dyDescent="0.25">
      <c r="A19" t="s">
        <v>5</v>
      </c>
      <c r="E19">
        <f>E12-$B12</f>
        <v>2.8378302144835388</v>
      </c>
      <c r="K19">
        <f>E12-$B12</f>
        <v>2.8378302144835388</v>
      </c>
    </row>
    <row r="20" spans="1:11" x14ac:dyDescent="0.25">
      <c r="A20" t="s">
        <v>6</v>
      </c>
      <c r="E20">
        <f>E13-$B13</f>
        <v>-2.5022563917901266</v>
      </c>
      <c r="K20">
        <f>E13-$B13</f>
        <v>-2.5022563917901266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2.2348525429303345</v>
      </c>
      <c r="F24" s="6"/>
      <c r="G24" s="6"/>
      <c r="H24" s="6"/>
      <c r="I24" s="6"/>
      <c r="J24" s="6"/>
      <c r="K24" s="6">
        <f>IF($B10&gt;K10,($B10-K10)/(L10-K10)*1.28155,-($B10-K10)/(J10-K10)*1.28155)</f>
        <v>1.3187687629121021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-0.59449430729048913</v>
      </c>
      <c r="F25" s="6"/>
      <c r="G25" s="6"/>
      <c r="H25" s="6"/>
      <c r="I25" s="6"/>
      <c r="J25" s="6"/>
      <c r="K25" s="6">
        <f>IF($B11&gt;K11,($B11-K11)/(L11-K11)*1.28155,-($B11-K11)/(J11-K11)*1.28155)</f>
        <v>-3.749699813265938E-2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-2.1977160867163343</v>
      </c>
      <c r="F26" s="6"/>
      <c r="G26" s="6"/>
      <c r="H26" s="6"/>
      <c r="I26" s="6"/>
      <c r="J26" s="6"/>
      <c r="K26" s="6">
        <f>IF($B12&gt;K12,($B12-K12)/(L12-K12)*1.28155,-($B12-K12)/(J12-K12)*1.28155)</f>
        <v>-1.4267419154216063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1.0886750411382775</v>
      </c>
      <c r="F27" s="6"/>
      <c r="G27" s="6"/>
      <c r="H27" s="6"/>
      <c r="I27" s="6"/>
      <c r="J27" s="6"/>
      <c r="K27" s="6">
        <f>IF($B13&gt;K13,($B13-K13)/(L13-K13)*1.28155,-($B13-K13)/(J13-K13)*1.28155)</f>
        <v>0.79895234920510694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6D0B-86DE-4A87-AC50-CCDF98023447}">
  <dimension ref="A1:M27"/>
  <sheetViews>
    <sheetView workbookViewId="0">
      <selection activeCell="G34" sqref="G3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42.29</v>
      </c>
      <c r="C3">
        <v>40.11</v>
      </c>
      <c r="D3">
        <v>40.69</v>
      </c>
      <c r="E3">
        <v>41.44</v>
      </c>
      <c r="F3">
        <v>42.2</v>
      </c>
      <c r="G3">
        <v>42.79</v>
      </c>
      <c r="I3">
        <v>39.81</v>
      </c>
      <c r="J3">
        <v>40.68</v>
      </c>
      <c r="K3">
        <v>41.76</v>
      </c>
      <c r="L3">
        <v>42.88</v>
      </c>
      <c r="M3">
        <v>43.68</v>
      </c>
    </row>
    <row r="4" spans="1:13" x14ac:dyDescent="0.25">
      <c r="A4" t="s">
        <v>4</v>
      </c>
      <c r="B4">
        <v>43.38</v>
      </c>
      <c r="C4">
        <v>44.06</v>
      </c>
      <c r="D4">
        <v>44.69</v>
      </c>
      <c r="E4">
        <v>45.43</v>
      </c>
      <c r="F4">
        <v>46.18</v>
      </c>
      <c r="G4">
        <v>46.77</v>
      </c>
      <c r="I4">
        <v>42.65</v>
      </c>
      <c r="J4">
        <v>43.58</v>
      </c>
      <c r="K4">
        <v>44.71</v>
      </c>
      <c r="L4">
        <v>45.78</v>
      </c>
      <c r="M4">
        <v>46.62</v>
      </c>
    </row>
    <row r="5" spans="1:13" x14ac:dyDescent="0.25">
      <c r="A5" t="s">
        <v>5</v>
      </c>
      <c r="B5">
        <v>7.79</v>
      </c>
      <c r="C5">
        <v>6.45</v>
      </c>
      <c r="D5">
        <v>7.14</v>
      </c>
      <c r="E5">
        <v>7.99</v>
      </c>
      <c r="F5">
        <v>8.83</v>
      </c>
      <c r="G5">
        <v>9.5299999999999994</v>
      </c>
      <c r="I5">
        <v>6.1</v>
      </c>
      <c r="J5">
        <v>7.04</v>
      </c>
      <c r="K5">
        <v>8.2100000000000009</v>
      </c>
      <c r="L5">
        <v>9.41</v>
      </c>
      <c r="M5">
        <v>10.45</v>
      </c>
    </row>
    <row r="6" spans="1:13" x14ac:dyDescent="0.25">
      <c r="A6" t="s">
        <v>6</v>
      </c>
      <c r="B6">
        <f>100-SUM(B3:B5)</f>
        <v>6.539999999999992</v>
      </c>
      <c r="C6">
        <v>3.69</v>
      </c>
      <c r="D6">
        <v>4.3899999999999997</v>
      </c>
      <c r="E6">
        <v>5.26</v>
      </c>
      <c r="F6">
        <v>6.15</v>
      </c>
      <c r="G6">
        <v>6.9</v>
      </c>
      <c r="I6">
        <v>3.32</v>
      </c>
      <c r="J6">
        <v>4.24</v>
      </c>
      <c r="K6">
        <v>5.41</v>
      </c>
      <c r="L6">
        <v>6.59</v>
      </c>
      <c r="M6">
        <v>7.6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42.228004569038056</v>
      </c>
      <c r="C10" s="2">
        <f t="shared" ref="C10:M13" si="0">LN((C3/100)/(1-C3/100))*25+50</f>
        <v>39.977903337639759</v>
      </c>
      <c r="D10" s="2">
        <f t="shared" si="0"/>
        <v>40.580110904074083</v>
      </c>
      <c r="E10" s="2">
        <f t="shared" si="0"/>
        <v>41.354868207454288</v>
      </c>
      <c r="F10" s="2">
        <f t="shared" si="0"/>
        <v>42.135786134090864</v>
      </c>
      <c r="G10" s="2">
        <f t="shared" si="0"/>
        <v>42.739393053707197</v>
      </c>
      <c r="H10" s="2"/>
      <c r="I10" s="2">
        <f t="shared" si="0"/>
        <v>39.665297786313658</v>
      </c>
      <c r="J10" s="2">
        <f t="shared" si="0"/>
        <v>40.569751347765703</v>
      </c>
      <c r="K10" s="2">
        <f t="shared" si="0"/>
        <v>41.684163492148812</v>
      </c>
      <c r="L10" s="2">
        <f t="shared" si="0"/>
        <v>42.831279968280441</v>
      </c>
      <c r="M10" s="2">
        <f t="shared" si="0"/>
        <v>43.646015489671569</v>
      </c>
    </row>
    <row r="11" spans="1:13" x14ac:dyDescent="0.25">
      <c r="A11" t="s">
        <v>4</v>
      </c>
      <c r="B11" s="2">
        <f t="shared" ref="B11:G13" si="1">LN((B4/100)/(1-B4/100))*25+50</f>
        <v>43.340905642874368</v>
      </c>
      <c r="C11" s="2">
        <f t="shared" si="1"/>
        <v>44.031816340009591</v>
      </c>
      <c r="D11" s="2">
        <f t="shared" si="1"/>
        <v>44.669900973469332</v>
      </c>
      <c r="E11" s="2">
        <f t="shared" si="1"/>
        <v>45.417209964329281</v>
      </c>
      <c r="F11" s="2">
        <f t="shared" si="1"/>
        <v>46.17254146568974</v>
      </c>
      <c r="G11" s="2">
        <f t="shared" si="1"/>
        <v>46.765495613828222</v>
      </c>
      <c r="H11" s="2"/>
      <c r="I11" s="2">
        <f t="shared" si="0"/>
        <v>42.59636075905771</v>
      </c>
      <c r="J11" s="2">
        <f t="shared" si="0"/>
        <v>43.544365598565584</v>
      </c>
      <c r="K11" s="2">
        <f t="shared" si="0"/>
        <v>44.690128247401191</v>
      </c>
      <c r="L11" s="2">
        <f t="shared" si="0"/>
        <v>45.769936761347523</v>
      </c>
      <c r="M11" s="2">
        <f t="shared" si="0"/>
        <v>46.614837240780822</v>
      </c>
    </row>
    <row r="12" spans="1:13" x14ac:dyDescent="0.25">
      <c r="A12" t="s">
        <v>5</v>
      </c>
      <c r="B12" s="2">
        <f t="shared" si="1"/>
        <v>-11.780693116709827</v>
      </c>
      <c r="C12" s="2">
        <f t="shared" si="1"/>
        <v>-16.860398047810435</v>
      </c>
      <c r="D12" s="2">
        <f t="shared" si="1"/>
        <v>-14.134505156007066</v>
      </c>
      <c r="E12" s="2">
        <f t="shared" si="1"/>
        <v>-11.092662675402167</v>
      </c>
      <c r="F12" s="2">
        <f t="shared" si="1"/>
        <v>-8.3642720245235651</v>
      </c>
      <c r="G12" s="2">
        <f t="shared" si="1"/>
        <v>-6.2643396592884883</v>
      </c>
      <c r="H12" s="2"/>
      <c r="I12" s="2">
        <f t="shared" si="0"/>
        <v>-18.348540375873796</v>
      </c>
      <c r="J12" s="2">
        <f t="shared" si="0"/>
        <v>-14.514028073341251</v>
      </c>
      <c r="K12" s="2">
        <f t="shared" si="0"/>
        <v>-10.353760894166562</v>
      </c>
      <c r="L12" s="2">
        <f t="shared" si="0"/>
        <v>-6.6142719520977025</v>
      </c>
      <c r="M12" s="2">
        <f t="shared" si="0"/>
        <v>-3.7048787523975193</v>
      </c>
    </row>
    <row r="13" spans="1:13" x14ac:dyDescent="0.25">
      <c r="A13" t="s">
        <v>6</v>
      </c>
      <c r="B13" s="2">
        <f t="shared" si="1"/>
        <v>-16.489909295079357</v>
      </c>
      <c r="C13" s="2">
        <f t="shared" si="1"/>
        <v>-31.548642438008429</v>
      </c>
      <c r="D13" s="2">
        <f t="shared" si="1"/>
        <v>-27.023704750256869</v>
      </c>
      <c r="E13" s="2">
        <f t="shared" si="1"/>
        <v>-22.275131768649686</v>
      </c>
      <c r="F13" s="2">
        <f t="shared" si="1"/>
        <v>-18.131142030352279</v>
      </c>
      <c r="G13" s="2">
        <f t="shared" si="1"/>
        <v>-15.053819316995188</v>
      </c>
      <c r="H13" s="2"/>
      <c r="I13" s="2">
        <f t="shared" si="0"/>
        <v>-34.286044322672126</v>
      </c>
      <c r="J13" s="2">
        <f t="shared" si="0"/>
        <v>-27.932044800146286</v>
      </c>
      <c r="K13" s="2">
        <f t="shared" si="0"/>
        <v>-21.532566734167219</v>
      </c>
      <c r="L13" s="2">
        <f t="shared" si="0"/>
        <v>-16.286126434258534</v>
      </c>
      <c r="M13" s="2">
        <f t="shared" si="0"/>
        <v>-12.449468283883824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-0.87313636158376795</v>
      </c>
      <c r="K17">
        <f>E10-$B10</f>
        <v>-0.87313636158376795</v>
      </c>
    </row>
    <row r="18" spans="1:11" x14ac:dyDescent="0.25">
      <c r="A18" t="s">
        <v>4</v>
      </c>
      <c r="E18">
        <f>E11-$B11</f>
        <v>2.0763043214549128</v>
      </c>
      <c r="K18">
        <f>E11-$B11</f>
        <v>2.0763043214549128</v>
      </c>
    </row>
    <row r="19" spans="1:11" x14ac:dyDescent="0.25">
      <c r="A19" t="s">
        <v>5</v>
      </c>
      <c r="E19">
        <f>E12-$B12</f>
        <v>0.68803044130766011</v>
      </c>
      <c r="K19">
        <f>E12-$B12</f>
        <v>0.68803044130766011</v>
      </c>
    </row>
    <row r="20" spans="1:11" x14ac:dyDescent="0.25">
      <c r="A20" t="s">
        <v>6</v>
      </c>
      <c r="E20">
        <f>E13-$B13</f>
        <v>-5.7852224735703288</v>
      </c>
      <c r="K20">
        <f>E13-$B13</f>
        <v>-5.7852224735703288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1.4328879719884104</v>
      </c>
      <c r="F24" s="6"/>
      <c r="G24" s="6"/>
      <c r="H24" s="6"/>
      <c r="I24" s="6"/>
      <c r="J24" s="6"/>
      <c r="K24" s="6">
        <f>IF($B10&gt;K10,($B10-K10)/(L10-K10)*1.28155,-($B10-K10)/(J10-K10)*1.28155)</f>
        <v>0.60757520843719104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-3.5606259735997376</v>
      </c>
      <c r="F25" s="6"/>
      <c r="G25" s="6"/>
      <c r="H25" s="6"/>
      <c r="I25" s="6"/>
      <c r="J25" s="6"/>
      <c r="K25" s="6">
        <f>IF($B11&gt;K11,($B11-K11)/(L11-K11)*1.28155,-($B11-K11)/(J11-K11)*1.28155)</f>
        <v>-1.509122531257727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-0.28987214745008377</v>
      </c>
      <c r="F26" s="6"/>
      <c r="G26" s="6"/>
      <c r="H26" s="6"/>
      <c r="I26" s="6"/>
      <c r="J26" s="6"/>
      <c r="K26" s="6">
        <f>IF($B12&gt;K12,($B12-K12)/(L12-K12)*1.28155,-($B12-K12)/(J12-K12)*1.28155)</f>
        <v>-0.43955950688799134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1.7891096091493173</v>
      </c>
      <c r="F27" s="6"/>
      <c r="G27" s="6"/>
      <c r="H27" s="6"/>
      <c r="I27" s="6"/>
      <c r="J27" s="6"/>
      <c r="K27" s="6">
        <f>IF($B13&gt;K13,($B13-K13)/(L13-K13)*1.28155,-($B13-K13)/(J13-K13)*1.28155)</f>
        <v>1.2317718818177592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154D-9979-42B7-89A7-C46B93460380}">
  <dimension ref="A1:M27"/>
  <sheetViews>
    <sheetView workbookViewId="0">
      <selection activeCell="H26" sqref="H2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46.71</v>
      </c>
      <c r="I3">
        <v>42.58</v>
      </c>
      <c r="J3">
        <v>43.77</v>
      </c>
      <c r="K3">
        <v>45.28</v>
      </c>
      <c r="L3">
        <v>46.85</v>
      </c>
      <c r="M3">
        <v>48.11</v>
      </c>
    </row>
    <row r="4" spans="1:13" x14ac:dyDescent="0.25">
      <c r="A4" t="s">
        <v>4</v>
      </c>
      <c r="B4">
        <v>37.630000000000003</v>
      </c>
      <c r="I4">
        <v>36.35</v>
      </c>
      <c r="J4">
        <v>37.53</v>
      </c>
      <c r="K4">
        <v>39.03</v>
      </c>
      <c r="L4">
        <v>40.57</v>
      </c>
      <c r="M4">
        <v>41.82</v>
      </c>
    </row>
    <row r="5" spans="1:13" x14ac:dyDescent="0.25">
      <c r="A5" t="s">
        <v>5</v>
      </c>
      <c r="B5">
        <v>7.19</v>
      </c>
      <c r="I5">
        <v>4.5199999999999996</v>
      </c>
      <c r="J5">
        <v>5.81</v>
      </c>
      <c r="K5">
        <v>7.32</v>
      </c>
      <c r="L5">
        <v>8.8800000000000008</v>
      </c>
      <c r="M5">
        <v>10.06</v>
      </c>
    </row>
    <row r="6" spans="1:13" x14ac:dyDescent="0.25">
      <c r="A6" t="s">
        <v>6</v>
      </c>
      <c r="B6">
        <f>100-SUM(B3:B5)</f>
        <v>8.4699999999999989</v>
      </c>
      <c r="I6">
        <v>6.19</v>
      </c>
      <c r="J6">
        <v>7.38</v>
      </c>
      <c r="K6">
        <v>8.8699999999999992</v>
      </c>
      <c r="L6">
        <v>10.35</v>
      </c>
      <c r="M6">
        <v>11.55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46.705239455133146</v>
      </c>
      <c r="C10" s="2"/>
      <c r="D10" s="2"/>
      <c r="E10" s="2"/>
      <c r="F10" s="2"/>
      <c r="G10" s="2"/>
      <c r="H10" s="2"/>
      <c r="I10" s="2">
        <f t="shared" ref="I10:M13" si="0">LN((I3/100)/(1-I3/100))*25+50</f>
        <v>42.524799619310386</v>
      </c>
      <c r="J10" s="2">
        <f t="shared" si="0"/>
        <v>43.737455722467345</v>
      </c>
      <c r="K10" s="2">
        <f t="shared" si="0"/>
        <v>45.265904014515819</v>
      </c>
      <c r="L10" s="2">
        <f t="shared" si="0"/>
        <v>46.84582259741186</v>
      </c>
      <c r="M10" s="2">
        <f t="shared" si="0"/>
        <v>48.109099058292848</v>
      </c>
    </row>
    <row r="11" spans="1:13" x14ac:dyDescent="0.25">
      <c r="A11" t="s">
        <v>4</v>
      </c>
      <c r="B11" s="2">
        <f>LN((B4/100)/(1-B4/100))*25+50</f>
        <v>37.367930351682872</v>
      </c>
      <c r="C11" s="2"/>
      <c r="D11" s="2"/>
      <c r="E11" s="2"/>
      <c r="F11" s="2"/>
      <c r="G11" s="2"/>
      <c r="H11" s="2"/>
      <c r="I11" s="2">
        <f t="shared" si="0"/>
        <v>35.994871974402812</v>
      </c>
      <c r="J11" s="2">
        <f t="shared" si="0"/>
        <v>37.261354291036277</v>
      </c>
      <c r="K11" s="2">
        <f t="shared" si="0"/>
        <v>38.848716031819976</v>
      </c>
      <c r="L11" s="2">
        <f t="shared" si="0"/>
        <v>40.455743195994664</v>
      </c>
      <c r="M11" s="2">
        <f t="shared" si="0"/>
        <v>41.745826023335802</v>
      </c>
    </row>
    <row r="12" spans="1:13" x14ac:dyDescent="0.25">
      <c r="A12" t="s">
        <v>5</v>
      </c>
      <c r="B12" s="2">
        <f>LN((B5/100)/(1-B5/100))*25+50</f>
        <v>-13.946580521858657</v>
      </c>
      <c r="C12" s="2"/>
      <c r="D12" s="2"/>
      <c r="E12" s="2"/>
      <c r="F12" s="2"/>
      <c r="G12" s="2"/>
      <c r="H12" s="2"/>
      <c r="I12" s="2">
        <f t="shared" si="0"/>
        <v>-26.260120190662235</v>
      </c>
      <c r="J12" s="2">
        <f t="shared" si="0"/>
        <v>-19.643336199272639</v>
      </c>
      <c r="K12" s="2">
        <f t="shared" si="0"/>
        <v>-13.463559289773883</v>
      </c>
      <c r="L12" s="2">
        <f t="shared" si="0"/>
        <v>-8.2093940533711987</v>
      </c>
      <c r="M12" s="2">
        <f t="shared" si="0"/>
        <v>-4.7643904167741979</v>
      </c>
    </row>
    <row r="13" spans="1:13" x14ac:dyDescent="0.25">
      <c r="A13" t="s">
        <v>6</v>
      </c>
      <c r="B13" s="2">
        <f>LN((B6/100)/(1-B6/100))*25+50</f>
        <v>-9.5034069683181315</v>
      </c>
      <c r="C13" s="2"/>
      <c r="D13" s="2"/>
      <c r="E13" s="2"/>
      <c r="F13" s="2"/>
      <c r="G13" s="2"/>
      <c r="H13" s="2"/>
      <c r="I13" s="2">
        <f t="shared" si="0"/>
        <v>-17.958409336033881</v>
      </c>
      <c r="J13" s="2">
        <f t="shared" si="0"/>
        <v>-13.243286561005618</v>
      </c>
      <c r="K13" s="2">
        <f t="shared" si="0"/>
        <v>-8.2403065546636896</v>
      </c>
      <c r="L13" s="2">
        <f t="shared" si="0"/>
        <v>-3.9731670084940944</v>
      </c>
      <c r="M13" s="2">
        <f t="shared" si="0"/>
        <v>-0.89379959094979711</v>
      </c>
    </row>
    <row r="15" spans="1:13" x14ac:dyDescent="0.25">
      <c r="A15" s="3" t="s">
        <v>18</v>
      </c>
    </row>
    <row r="17" spans="1:11" x14ac:dyDescent="0.25">
      <c r="A17" t="s">
        <v>3</v>
      </c>
      <c r="K17">
        <f>E10-$B10</f>
        <v>-46.705239455133146</v>
      </c>
    </row>
    <row r="18" spans="1:11" x14ac:dyDescent="0.25">
      <c r="A18" t="s">
        <v>4</v>
      </c>
      <c r="K18">
        <f>E11-$B11</f>
        <v>-37.367930351682872</v>
      </c>
    </row>
    <row r="19" spans="1:11" x14ac:dyDescent="0.25">
      <c r="A19" t="s">
        <v>5</v>
      </c>
      <c r="K19">
        <f>E12-$B12</f>
        <v>13.946580521858657</v>
      </c>
    </row>
    <row r="20" spans="1:11" x14ac:dyDescent="0.25">
      <c r="A20" t="s">
        <v>6</v>
      </c>
      <c r="K20">
        <f>E13-$B13</f>
        <v>9.5034069683181315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/>
      <c r="F24" s="6"/>
      <c r="G24" s="6"/>
      <c r="H24" s="6"/>
      <c r="I24" s="6"/>
      <c r="J24" s="6"/>
      <c r="K24" s="6">
        <f>IF($B10&gt;K10,($B10-K10)/(L10-K10)*1.28155,-($B10-K10)/(J10-K10)*1.28155)</f>
        <v>1.1675160694305908</v>
      </c>
    </row>
    <row r="25" spans="1:11" x14ac:dyDescent="0.25">
      <c r="A25" s="6" t="s">
        <v>4</v>
      </c>
      <c r="B25" s="6"/>
      <c r="C25" s="6"/>
      <c r="D25" s="6"/>
      <c r="E25" s="6"/>
      <c r="F25" s="6"/>
      <c r="G25" s="6"/>
      <c r="H25" s="6"/>
      <c r="I25" s="6"/>
      <c r="J25" s="6"/>
      <c r="K25" s="6">
        <f>IF($B11&gt;K11,($B11-K11)/(L11-K11)*1.28155,-($B11-K11)/(J11-K11)*1.28155)</f>
        <v>-1.1955062539448553</v>
      </c>
    </row>
    <row r="26" spans="1:11" x14ac:dyDescent="0.25">
      <c r="A26" s="6" t="s">
        <v>5</v>
      </c>
      <c r="B26" s="6"/>
      <c r="C26" s="6"/>
      <c r="D26" s="6"/>
      <c r="E26" s="6"/>
      <c r="F26" s="6"/>
      <c r="G26" s="6"/>
      <c r="H26" s="6"/>
      <c r="I26" s="6"/>
      <c r="J26" s="6"/>
      <c r="K26" s="6">
        <f>IF($B12&gt;K12,($B12-K12)/(L12-K12)*1.28155,-($B12-K12)/(J12-K12)*1.28155)</f>
        <v>-0.10016799458031732</v>
      </c>
    </row>
    <row r="27" spans="1:11" x14ac:dyDescent="0.25">
      <c r="A27" s="6" t="s">
        <v>6</v>
      </c>
      <c r="B27" s="6"/>
      <c r="C27" s="6"/>
      <c r="D27" s="6"/>
      <c r="E27" s="6"/>
      <c r="F27" s="6"/>
      <c r="G27" s="6"/>
      <c r="H27" s="6"/>
      <c r="I27" s="6"/>
      <c r="J27" s="6"/>
      <c r="K27" s="6">
        <f>IF($B13&gt;K13,($B13-K13)/(L13-K13)*1.28155,-($B13-K13)/(J13-K13)*1.28155)</f>
        <v>-0.32355242936547884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C8C6-96C7-4DFE-8C83-4BC19ADE635C}">
  <dimension ref="A1:M35"/>
  <sheetViews>
    <sheetView workbookViewId="0">
      <selection activeCell="H35" sqref="H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2" width="5.7109375" customWidth="1"/>
    <col min="13" max="13" width="7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41.58</v>
      </c>
      <c r="C3">
        <v>38.33</v>
      </c>
      <c r="D3">
        <v>39.26</v>
      </c>
      <c r="E3">
        <v>40.39</v>
      </c>
      <c r="F3">
        <v>41.49</v>
      </c>
      <c r="G3">
        <v>42.39</v>
      </c>
      <c r="I3">
        <v>38.19</v>
      </c>
      <c r="J3">
        <v>39.270000000000003</v>
      </c>
      <c r="K3">
        <v>40.78</v>
      </c>
      <c r="L3">
        <v>42.18</v>
      </c>
      <c r="M3">
        <v>43.43</v>
      </c>
    </row>
    <row r="4" spans="1:13" x14ac:dyDescent="0.25">
      <c r="A4" t="s">
        <v>4</v>
      </c>
      <c r="B4">
        <v>33.31</v>
      </c>
      <c r="C4">
        <v>32.4</v>
      </c>
      <c r="D4">
        <v>33.28</v>
      </c>
      <c r="E4">
        <v>34.43</v>
      </c>
      <c r="F4">
        <v>35.590000000000003</v>
      </c>
      <c r="G4">
        <v>36.49</v>
      </c>
      <c r="I4">
        <v>33.15</v>
      </c>
      <c r="J4">
        <v>34.549999999999997</v>
      </c>
      <c r="K4">
        <v>35.950000000000003</v>
      </c>
      <c r="L4">
        <v>37.450000000000003</v>
      </c>
      <c r="M4">
        <v>38.96</v>
      </c>
    </row>
    <row r="5" spans="1:13" x14ac:dyDescent="0.25">
      <c r="A5" t="s">
        <v>5</v>
      </c>
      <c r="B5">
        <v>9.57</v>
      </c>
      <c r="C5">
        <v>8.65</v>
      </c>
      <c r="D5">
        <v>9.51</v>
      </c>
      <c r="E5">
        <v>10.63</v>
      </c>
      <c r="F5">
        <v>11.75</v>
      </c>
      <c r="G5">
        <v>12.7</v>
      </c>
      <c r="I5">
        <v>6.98</v>
      </c>
      <c r="J5">
        <v>8.15</v>
      </c>
      <c r="K5">
        <v>9.5299999999999994</v>
      </c>
      <c r="L5">
        <v>10.97</v>
      </c>
      <c r="M5">
        <v>12.12</v>
      </c>
    </row>
    <row r="6" spans="1:13" x14ac:dyDescent="0.25">
      <c r="A6" t="s">
        <v>6</v>
      </c>
      <c r="B6">
        <f>100-SUM(B3:B5)</f>
        <v>15.539999999999992</v>
      </c>
      <c r="C6">
        <v>13.35</v>
      </c>
      <c r="D6">
        <v>14.28</v>
      </c>
      <c r="E6">
        <v>15.37</v>
      </c>
      <c r="F6">
        <v>16.489999999999998</v>
      </c>
      <c r="G6">
        <v>17.41</v>
      </c>
      <c r="I6">
        <v>11.62</v>
      </c>
      <c r="J6">
        <v>12.95</v>
      </c>
      <c r="K6">
        <v>14.35</v>
      </c>
      <c r="L6">
        <v>15.82</v>
      </c>
      <c r="M6">
        <v>17</v>
      </c>
    </row>
    <row r="7" spans="1:13" x14ac:dyDescent="0.25">
      <c r="A7" t="s">
        <v>9</v>
      </c>
      <c r="B7">
        <v>3.46</v>
      </c>
      <c r="C7">
        <v>1.1200000000000001</v>
      </c>
      <c r="D7">
        <v>2.12</v>
      </c>
      <c r="E7">
        <v>4.03</v>
      </c>
      <c r="F7">
        <v>5.64</v>
      </c>
      <c r="G7">
        <v>7.05</v>
      </c>
      <c r="I7">
        <v>0.28999999999999998</v>
      </c>
      <c r="J7">
        <v>1.56</v>
      </c>
      <c r="K7">
        <v>3.67</v>
      </c>
      <c r="L7">
        <v>5.84</v>
      </c>
    </row>
    <row r="8" spans="1:13" x14ac:dyDescent="0.25">
      <c r="A8" t="s">
        <v>8</v>
      </c>
      <c r="B8">
        <v>1.1000000000000001</v>
      </c>
      <c r="C8">
        <v>2.89</v>
      </c>
      <c r="D8">
        <v>3.91</v>
      </c>
      <c r="E8">
        <v>5.22</v>
      </c>
      <c r="F8">
        <v>6.5</v>
      </c>
      <c r="G8">
        <v>7.55</v>
      </c>
      <c r="I8">
        <v>0.28999999999999998</v>
      </c>
      <c r="J8">
        <v>1.78</v>
      </c>
      <c r="K8">
        <v>3.76</v>
      </c>
      <c r="L8">
        <v>5.82</v>
      </c>
      <c r="M8">
        <v>7.5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41.499024636756801</v>
      </c>
      <c r="C12" s="2">
        <f t="shared" si="0"/>
        <v>38.110882259726552</v>
      </c>
      <c r="D12" s="2">
        <f t="shared" si="0"/>
        <v>39.090093230767813</v>
      </c>
      <c r="E12" s="2">
        <f t="shared" si="0"/>
        <v>40.268972108587157</v>
      </c>
      <c r="F12" s="2">
        <f t="shared" si="0"/>
        <v>41.406368863615803</v>
      </c>
      <c r="G12" s="2">
        <f t="shared" si="0"/>
        <v>42.330408040506349</v>
      </c>
      <c r="H12" s="2"/>
      <c r="I12" s="2">
        <f>LN((I3/100)/(1-I3/100))*25+50</f>
        <v>37.962713439156062</v>
      </c>
      <c r="J12" s="2">
        <f>LN((J3/100)/(1-J3/100))*25+50</f>
        <v>39.10057646701086</v>
      </c>
      <c r="K12" s="2">
        <f>LN((K3/100)/(1-K3/100))*25+50</f>
        <v>40.673311061821593</v>
      </c>
      <c r="L12" s="2">
        <f>LN((L3/100)/(1-L3/100))*25+50</f>
        <v>42.115285961560708</v>
      </c>
      <c r="M12" s="2">
        <f>LN((M3/100)/(1-M3/100))*25+50</f>
        <v>43.391790929791654</v>
      </c>
    </row>
    <row r="13" spans="1:13" x14ac:dyDescent="0.25">
      <c r="A13" t="s">
        <v>4</v>
      </c>
      <c r="B13" s="2">
        <f t="shared" ref="B13:G17" si="1">LN((B4/100)/(1-B4/100))*25+50</f>
        <v>32.645065889034335</v>
      </c>
      <c r="C13" s="2">
        <f t="shared" si="1"/>
        <v>31.613760993734136</v>
      </c>
      <c r="D13" s="2">
        <f t="shared" si="1"/>
        <v>32.611296447562907</v>
      </c>
      <c r="E13" s="2">
        <f t="shared" si="1"/>
        <v>33.895250076872614</v>
      </c>
      <c r="F13" s="2">
        <f t="shared" si="1"/>
        <v>35.16989497408256</v>
      </c>
      <c r="G13" s="2">
        <f t="shared" si="1"/>
        <v>36.146021915836819</v>
      </c>
      <c r="H13" s="2"/>
      <c r="I13" s="2">
        <f t="shared" ref="I13:M17" si="2">LN((I4/100)/(1-I4/100))*25+50</f>
        <v>32.464785327097971</v>
      </c>
      <c r="J13" s="2">
        <f t="shared" si="2"/>
        <v>34.028026446444244</v>
      </c>
      <c r="K13" s="2">
        <f t="shared" si="2"/>
        <v>35.561626395607817</v>
      </c>
      <c r="L13" s="2">
        <f t="shared" si="2"/>
        <v>37.176011826257714</v>
      </c>
      <c r="M13" s="2">
        <f t="shared" si="2"/>
        <v>38.775152294953315</v>
      </c>
    </row>
    <row r="14" spans="1:13" x14ac:dyDescent="0.25">
      <c r="A14" t="s">
        <v>5</v>
      </c>
      <c r="B14" s="2">
        <f t="shared" si="1"/>
        <v>-6.1485716321881512</v>
      </c>
      <c r="C14" s="2">
        <f t="shared" si="1"/>
        <v>-8.928474047005686</v>
      </c>
      <c r="D14" s="2">
        <f t="shared" si="1"/>
        <v>-6.3223867701435736</v>
      </c>
      <c r="E14" s="2">
        <f t="shared" si="1"/>
        <v>-3.2276215759860918</v>
      </c>
      <c r="F14" s="2">
        <f t="shared" si="1"/>
        <v>-0.40801138058095177</v>
      </c>
      <c r="G14" s="2">
        <f t="shared" si="1"/>
        <v>1.806288265474727</v>
      </c>
      <c r="H14" s="2"/>
      <c r="I14" s="2">
        <f t="shared" si="2"/>
        <v>-14.744140175541744</v>
      </c>
      <c r="J14" s="2">
        <f t="shared" si="2"/>
        <v>-10.553472110209086</v>
      </c>
      <c r="K14" s="2">
        <f t="shared" si="2"/>
        <v>-6.2643396592884883</v>
      </c>
      <c r="L14" s="2">
        <f t="shared" si="2"/>
        <v>-2.3452279324610217</v>
      </c>
      <c r="M14" s="2">
        <f t="shared" si="2"/>
        <v>0.4721183281189667</v>
      </c>
    </row>
    <row r="15" spans="1:13" x14ac:dyDescent="0.25">
      <c r="A15" t="s">
        <v>6</v>
      </c>
      <c r="B15" s="2">
        <f t="shared" si="1"/>
        <v>7.6784823858425852</v>
      </c>
      <c r="C15" s="2">
        <f t="shared" si="1"/>
        <v>3.2409842171160861</v>
      </c>
      <c r="D15" s="2">
        <f t="shared" si="1"/>
        <v>5.1943446576515484</v>
      </c>
      <c r="E15" s="2">
        <f t="shared" si="1"/>
        <v>7.3532185967122459</v>
      </c>
      <c r="F15" s="2">
        <f t="shared" si="1"/>
        <v>9.4446937851592381</v>
      </c>
      <c r="G15" s="2">
        <f t="shared" si="1"/>
        <v>11.078903648936809</v>
      </c>
      <c r="H15" s="2"/>
      <c r="I15" s="2">
        <f t="shared" si="2"/>
        <v>-0.722948706970719</v>
      </c>
      <c r="J15" s="2">
        <f t="shared" si="2"/>
        <v>2.3653280482837147</v>
      </c>
      <c r="K15" s="2">
        <f t="shared" si="2"/>
        <v>5.3370179358875305</v>
      </c>
      <c r="L15" s="2">
        <f t="shared" si="2"/>
        <v>8.2079399749270792</v>
      </c>
      <c r="M15" s="2">
        <f t="shared" si="2"/>
        <v>10.359318406490459</v>
      </c>
    </row>
    <row r="16" spans="1:13" x14ac:dyDescent="0.25">
      <c r="A16" t="s">
        <v>9</v>
      </c>
      <c r="B16" s="2">
        <f t="shared" si="1"/>
        <v>-33.217221029067858</v>
      </c>
      <c r="C16" s="2">
        <f t="shared" si="1"/>
        <v>-62.014457710059446</v>
      </c>
      <c r="D16" s="2">
        <f t="shared" si="1"/>
        <v>-45.808153747263745</v>
      </c>
      <c r="E16" s="2">
        <f t="shared" si="1"/>
        <v>-29.256731666773618</v>
      </c>
      <c r="F16" s="2">
        <f t="shared" si="1"/>
        <v>-20.430829725737681</v>
      </c>
      <c r="G16" s="2">
        <f t="shared" si="1"/>
        <v>-14.475852433581892</v>
      </c>
      <c r="H16" s="2"/>
      <c r="I16" s="2">
        <f t="shared" si="2"/>
        <v>-96.003508221057956</v>
      </c>
      <c r="J16" s="2">
        <f t="shared" si="2"/>
        <v>-53.619035106535222</v>
      </c>
      <c r="K16" s="2">
        <f t="shared" si="2"/>
        <v>-31.689703367576342</v>
      </c>
      <c r="L16" s="2">
        <f t="shared" si="2"/>
        <v>-19.506616652797135</v>
      </c>
      <c r="M16" s="2" t="e">
        <f t="shared" si="2"/>
        <v>#NUM!</v>
      </c>
    </row>
    <row r="17" spans="1:13" x14ac:dyDescent="0.25">
      <c r="A17" t="s">
        <v>8</v>
      </c>
      <c r="B17" s="2">
        <f t="shared" si="1"/>
        <v>-62.469976470608543</v>
      </c>
      <c r="C17" s="2">
        <f t="shared" si="1"/>
        <v>-37.864696362048051</v>
      </c>
      <c r="D17" s="2">
        <f t="shared" si="1"/>
        <v>-30.043696957297556</v>
      </c>
      <c r="E17" s="2">
        <f t="shared" si="1"/>
        <v>-22.476525366122374</v>
      </c>
      <c r="F17" s="2">
        <f t="shared" si="1"/>
        <v>-16.653981484826247</v>
      </c>
      <c r="G17" s="2">
        <f t="shared" si="1"/>
        <v>-12.628009864305014</v>
      </c>
      <c r="H17" s="2"/>
      <c r="I17" s="2">
        <f t="shared" si="2"/>
        <v>-96.003508221057956</v>
      </c>
      <c r="J17" s="2">
        <f t="shared" si="2"/>
        <v>-50.264912407677613</v>
      </c>
      <c r="K17" s="2">
        <f t="shared" si="2"/>
        <v>-31.060652856615505</v>
      </c>
      <c r="L17" s="2">
        <f t="shared" si="2"/>
        <v>-19.597689576801542</v>
      </c>
      <c r="M17" s="2">
        <f t="shared" si="2"/>
        <v>-12.807640599402873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-1.2300525281696437</v>
      </c>
      <c r="K21">
        <f t="shared" ref="K21:K26" si="4">E12-$B12</f>
        <v>-1.2300525281696437</v>
      </c>
    </row>
    <row r="22" spans="1:13" x14ac:dyDescent="0.25">
      <c r="A22" t="s">
        <v>4</v>
      </c>
      <c r="E22">
        <f t="shared" si="3"/>
        <v>1.2501841878382791</v>
      </c>
      <c r="K22">
        <f t="shared" si="4"/>
        <v>1.2501841878382791</v>
      </c>
    </row>
    <row r="23" spans="1:13" x14ac:dyDescent="0.25">
      <c r="A23" t="s">
        <v>5</v>
      </c>
      <c r="E23">
        <f t="shared" si="3"/>
        <v>2.9209500562020594</v>
      </c>
      <c r="K23">
        <f t="shared" si="4"/>
        <v>2.9209500562020594</v>
      </c>
    </row>
    <row r="24" spans="1:13" x14ac:dyDescent="0.25">
      <c r="A24" t="s">
        <v>6</v>
      </c>
      <c r="E24">
        <f t="shared" si="3"/>
        <v>-0.32526378913033938</v>
      </c>
      <c r="K24">
        <f t="shared" si="4"/>
        <v>-0.32526378913033938</v>
      </c>
    </row>
    <row r="25" spans="1:13" x14ac:dyDescent="0.25">
      <c r="A25" t="s">
        <v>9</v>
      </c>
      <c r="E25">
        <f t="shared" si="3"/>
        <v>3.9604893622942399</v>
      </c>
      <c r="K25">
        <f t="shared" si="4"/>
        <v>3.9604893622942399</v>
      </c>
    </row>
    <row r="26" spans="1:13" x14ac:dyDescent="0.25">
      <c r="A26" t="s">
        <v>8</v>
      </c>
      <c r="E26">
        <f t="shared" si="3"/>
        <v>39.993451104486169</v>
      </c>
      <c r="K26">
        <f t="shared" si="4"/>
        <v>39.993451104486169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1.3859489316338907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0.73384996656298607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-1.2478437767145256</v>
      </c>
      <c r="F31" s="6"/>
      <c r="G31" s="6"/>
      <c r="H31" s="6"/>
      <c r="I31" s="6"/>
      <c r="J31" s="6"/>
      <c r="K31" s="6">
        <f t="shared" si="6"/>
        <v>-2.4372184670701125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-1.2095727170490025</v>
      </c>
      <c r="F32" s="6"/>
      <c r="G32" s="6"/>
      <c r="H32" s="6"/>
      <c r="I32" s="6"/>
      <c r="J32" s="6"/>
      <c r="K32" s="6">
        <f t="shared" si="6"/>
        <v>3.7856158607281414E-2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0.19930516568523526</v>
      </c>
      <c r="F33" s="6"/>
      <c r="G33" s="6"/>
      <c r="H33" s="6"/>
      <c r="I33" s="6"/>
      <c r="J33" s="6"/>
      <c r="K33" s="6">
        <f t="shared" si="6"/>
        <v>1.0452055907598834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-0.30665432357204941</v>
      </c>
      <c r="F34" s="6"/>
      <c r="G34" s="6"/>
      <c r="H34" s="6"/>
      <c r="I34" s="6"/>
      <c r="J34" s="6"/>
      <c r="K34" s="6">
        <f t="shared" si="6"/>
        <v>-8.9268121910284451E-2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-6.7731525108702559</v>
      </c>
      <c r="F35" s="6"/>
      <c r="G35" s="6"/>
      <c r="H35" s="6"/>
      <c r="I35" s="6"/>
      <c r="J35" s="6"/>
      <c r="K35" s="6">
        <f t="shared" si="6"/>
        <v>-2.0960255494613209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08F1-07F8-4292-825D-704D485E2999}">
  <dimension ref="A1:M27"/>
  <sheetViews>
    <sheetView workbookViewId="0">
      <selection activeCell="J29" sqref="J2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45.63</v>
      </c>
      <c r="C3">
        <v>43.61</v>
      </c>
      <c r="D3">
        <v>44.31</v>
      </c>
      <c r="E3">
        <v>45.14</v>
      </c>
      <c r="F3">
        <v>45.91</v>
      </c>
      <c r="G3">
        <v>46.6</v>
      </c>
      <c r="I3">
        <v>43.79</v>
      </c>
      <c r="J3">
        <v>44.77</v>
      </c>
      <c r="K3">
        <v>45.86</v>
      </c>
      <c r="L3">
        <v>46.85</v>
      </c>
      <c r="M3">
        <v>47.57</v>
      </c>
    </row>
    <row r="4" spans="1:13" x14ac:dyDescent="0.25">
      <c r="A4" t="s">
        <v>4</v>
      </c>
      <c r="B4">
        <v>34.08</v>
      </c>
      <c r="C4">
        <v>32.1</v>
      </c>
      <c r="D4">
        <v>32.75</v>
      </c>
      <c r="E4">
        <v>33.57</v>
      </c>
      <c r="F4">
        <v>34.409999999999997</v>
      </c>
      <c r="G4">
        <v>35</v>
      </c>
      <c r="I4">
        <v>30.99</v>
      </c>
      <c r="J4">
        <v>31.97</v>
      </c>
      <c r="K4">
        <v>33.049999999999997</v>
      </c>
      <c r="L4">
        <v>34.090000000000003</v>
      </c>
      <c r="M4">
        <v>35.090000000000003</v>
      </c>
    </row>
    <row r="5" spans="1:13" x14ac:dyDescent="0.25">
      <c r="A5" t="s">
        <v>5</v>
      </c>
      <c r="B5">
        <v>10.29</v>
      </c>
      <c r="C5">
        <v>9.6300000000000008</v>
      </c>
      <c r="D5">
        <v>10.3</v>
      </c>
      <c r="E5">
        <v>11.06</v>
      </c>
      <c r="F5">
        <v>11.86</v>
      </c>
      <c r="G5">
        <v>12.51</v>
      </c>
      <c r="I5">
        <v>9.2200000000000006</v>
      </c>
      <c r="J5">
        <v>10.07</v>
      </c>
      <c r="K5">
        <v>11.08</v>
      </c>
      <c r="L5">
        <v>12.07</v>
      </c>
      <c r="M5">
        <v>13.09</v>
      </c>
    </row>
    <row r="6" spans="1:13" x14ac:dyDescent="0.25">
      <c r="A6" t="s">
        <v>6</v>
      </c>
      <c r="B6">
        <f>100-SUM(B3:B5)</f>
        <v>10</v>
      </c>
      <c r="C6">
        <v>8.83</v>
      </c>
      <c r="D6">
        <v>9.5399999999999991</v>
      </c>
      <c r="E6">
        <v>10.4</v>
      </c>
      <c r="F6">
        <v>11.19</v>
      </c>
      <c r="G6">
        <v>11.82</v>
      </c>
      <c r="I6">
        <v>8.44</v>
      </c>
      <c r="J6">
        <v>9.23</v>
      </c>
      <c r="K6">
        <v>10.27</v>
      </c>
      <c r="L6">
        <v>11.22</v>
      </c>
      <c r="M6">
        <v>12.06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45.618821594537053</v>
      </c>
      <c r="C10" s="2">
        <f t="shared" ref="C10:M13" si="0">LN((C3/100)/(1-C3/100))*25+50</f>
        <v>43.574866100889608</v>
      </c>
      <c r="D10" s="2">
        <f t="shared" si="0"/>
        <v>44.285244690245527</v>
      </c>
      <c r="E10" s="2">
        <f t="shared" si="0"/>
        <v>45.124607146998315</v>
      </c>
      <c r="F10" s="2">
        <f t="shared" si="0"/>
        <v>45.900840809444873</v>
      </c>
      <c r="G10" s="2">
        <f t="shared" si="0"/>
        <v>46.594744879136279</v>
      </c>
      <c r="H10" s="2"/>
      <c r="I10" s="2">
        <f t="shared" si="0"/>
        <v>43.75777009498308</v>
      </c>
      <c r="J10" s="2">
        <f t="shared" si="0"/>
        <v>44.750799708494455</v>
      </c>
      <c r="K10" s="2">
        <f t="shared" si="0"/>
        <v>45.850499831090083</v>
      </c>
      <c r="L10" s="2">
        <f t="shared" si="0"/>
        <v>46.84582259741186</v>
      </c>
      <c r="M10" s="2">
        <f t="shared" si="0"/>
        <v>47.56808409649372</v>
      </c>
    </row>
    <row r="11" spans="1:13" x14ac:dyDescent="0.25">
      <c r="A11" t="s">
        <v>4</v>
      </c>
      <c r="B11" s="2">
        <f t="shared" ref="B11:G13" si="1">LN((B4/100)/(1-B4/100))*25+50</f>
        <v>33.506720408997467</v>
      </c>
      <c r="C11" s="2">
        <f t="shared" si="1"/>
        <v>31.270499889282995</v>
      </c>
      <c r="D11" s="2">
        <f t="shared" si="1"/>
        <v>32.012148589982814</v>
      </c>
      <c r="E11" s="2">
        <f t="shared" si="1"/>
        <v>32.937101232869843</v>
      </c>
      <c r="F11" s="2">
        <f t="shared" si="1"/>
        <v>33.873099362593621</v>
      </c>
      <c r="G11" s="2">
        <f t="shared" si="1"/>
        <v>34.524019789844417</v>
      </c>
      <c r="H11" s="2"/>
      <c r="I11" s="2">
        <f t="shared" si="0"/>
        <v>29.98532875417866</v>
      </c>
      <c r="J11" s="2">
        <f t="shared" si="0"/>
        <v>31.121229467869515</v>
      </c>
      <c r="K11" s="2">
        <f t="shared" si="0"/>
        <v>32.351887354012845</v>
      </c>
      <c r="L11" s="2">
        <f t="shared" si="0"/>
        <v>33.517847777129582</v>
      </c>
      <c r="M11" s="2">
        <f t="shared" si="0"/>
        <v>34.622862363743664</v>
      </c>
    </row>
    <row r="12" spans="1:13" x14ac:dyDescent="0.25">
      <c r="A12" t="s">
        <v>5</v>
      </c>
      <c r="B12" s="2">
        <f t="shared" si="1"/>
        <v>-4.1352423931308522</v>
      </c>
      <c r="C12" s="2">
        <f t="shared" si="1"/>
        <v>-5.9757282025957537</v>
      </c>
      <c r="D12" s="2">
        <f t="shared" si="1"/>
        <v>-4.1081718457290037</v>
      </c>
      <c r="E12" s="2">
        <f t="shared" si="1"/>
        <v>-2.1156747247090379</v>
      </c>
      <c r="F12" s="2">
        <f t="shared" si="1"/>
        <v>-0.14387664610653417</v>
      </c>
      <c r="G12" s="2">
        <f t="shared" si="1"/>
        <v>1.3750955840161652</v>
      </c>
      <c r="H12" s="2"/>
      <c r="I12" s="2">
        <f t="shared" si="0"/>
        <v>-7.1765989864954278</v>
      </c>
      <c r="J12" s="2">
        <f t="shared" si="0"/>
        <v>-4.7367720798988344</v>
      </c>
      <c r="K12" s="2">
        <f t="shared" si="0"/>
        <v>-2.0648851944214499</v>
      </c>
      <c r="L12" s="2">
        <f t="shared" si="0"/>
        <v>0.3545497929632333</v>
      </c>
      <c r="M12" s="2">
        <f t="shared" si="0"/>
        <v>2.674386986810994</v>
      </c>
    </row>
    <row r="13" spans="1:13" x14ac:dyDescent="0.25">
      <c r="A13" t="s">
        <v>6</v>
      </c>
      <c r="B13" s="2">
        <f t="shared" si="1"/>
        <v>-4.9306144334054807</v>
      </c>
      <c r="C13" s="2">
        <f t="shared" si="1"/>
        <v>-8.3642720245235651</v>
      </c>
      <c r="D13" s="2">
        <f t="shared" si="1"/>
        <v>-6.235356964737548</v>
      </c>
      <c r="E13" s="2">
        <f t="shared" si="1"/>
        <v>-3.8387378458389492</v>
      </c>
      <c r="F13" s="2">
        <f t="shared" si="1"/>
        <v>-1.7869683486644661</v>
      </c>
      <c r="G13" s="2">
        <f t="shared" si="1"/>
        <v>-0.23967919879598298</v>
      </c>
      <c r="H13" s="2"/>
      <c r="I13" s="2">
        <f t="shared" si="0"/>
        <v>-9.600304661912503</v>
      </c>
      <c r="J13" s="2">
        <f t="shared" si="0"/>
        <v>-7.1467446505943713</v>
      </c>
      <c r="K13" s="2">
        <f t="shared" si="0"/>
        <v>-4.1894534342374925</v>
      </c>
      <c r="L13" s="2">
        <f t="shared" si="0"/>
        <v>-1.7115874827834716</v>
      </c>
      <c r="M13" s="2">
        <f t="shared" si="0"/>
        <v>0.33098568865938205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-0.494214447538738</v>
      </c>
      <c r="K17">
        <f>E10-$B10</f>
        <v>-0.494214447538738</v>
      </c>
    </row>
    <row r="18" spans="1:11" x14ac:dyDescent="0.25">
      <c r="A18" t="s">
        <v>4</v>
      </c>
      <c r="E18">
        <f>E11-$B11</f>
        <v>-0.56961917612762392</v>
      </c>
      <c r="K18">
        <f>E11-$B11</f>
        <v>-0.56961917612762392</v>
      </c>
    </row>
    <row r="19" spans="1:11" x14ac:dyDescent="0.25">
      <c r="A19" t="s">
        <v>5</v>
      </c>
      <c r="E19">
        <f>E12-$B12</f>
        <v>2.0195676684218142</v>
      </c>
      <c r="K19">
        <f>E12-$B12</f>
        <v>2.0195676684218142</v>
      </c>
    </row>
    <row r="20" spans="1:11" x14ac:dyDescent="0.25">
      <c r="A20" t="s">
        <v>6</v>
      </c>
      <c r="E20">
        <f>E13-$B13</f>
        <v>1.0918765875665315</v>
      </c>
      <c r="K20">
        <f>E13-$B13</f>
        <v>1.0918765875665315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0.81594055486723427</v>
      </c>
      <c r="F24" s="6"/>
      <c r="G24" s="6"/>
      <c r="H24" s="6"/>
      <c r="I24" s="6"/>
      <c r="J24" s="6"/>
      <c r="K24" s="6">
        <f>IF($B10&gt;K10,($B10-K10)/(L10-K10)*1.28155,-($B10-K10)/(J10-K10)*1.28155)</f>
        <v>-0.26998927976269016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0.7799112327091775</v>
      </c>
      <c r="F25" s="6"/>
      <c r="G25" s="6"/>
      <c r="H25" s="6"/>
      <c r="I25" s="6"/>
      <c r="J25" s="6"/>
      <c r="K25" s="6">
        <f>IF($B11&gt;K11,($B11-K11)/(L11-K11)*1.28155,-($B11-K11)/(J11-K11)*1.28155)</f>
        <v>1.2693195002789264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-1.2989614480050438</v>
      </c>
      <c r="F26" s="6"/>
      <c r="G26" s="6"/>
      <c r="H26" s="6"/>
      <c r="I26" s="6"/>
      <c r="J26" s="6"/>
      <c r="K26" s="6">
        <f>IF($B12&gt;K12,($B12-K12)/(L12-K12)*1.28155,-($B12-K12)/(J12-K12)*1.28155)</f>
        <v>-0.99303091101177987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-0.58386183676902093</v>
      </c>
      <c r="F27" s="6"/>
      <c r="G27" s="6"/>
      <c r="H27" s="6"/>
      <c r="I27" s="6"/>
      <c r="J27" s="6"/>
      <c r="K27" s="6">
        <f>IF($B13&gt;K13,($B13-K13)/(L13-K13)*1.28155,-($B13-K13)/(J13-K13)*1.28155)</f>
        <v>-0.32118408671765769</v>
      </c>
    </row>
  </sheetData>
  <mergeCells count="2">
    <mergeCell ref="C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Sigmas</vt:lpstr>
      <vt:lpstr>2019 Fed</vt:lpstr>
      <vt:lpstr>2016 Fed</vt:lpstr>
      <vt:lpstr>2013 Fed</vt:lpstr>
      <vt:lpstr>2010 Fed</vt:lpstr>
      <vt:lpstr>2007 Fed</vt:lpstr>
      <vt:lpstr>2004 Fed</vt:lpstr>
      <vt:lpstr>2019 NSW</vt:lpstr>
      <vt:lpstr>2015 NSW</vt:lpstr>
      <vt:lpstr>2011 NSW</vt:lpstr>
      <vt:lpstr>2007 NSW</vt:lpstr>
      <vt:lpstr>2018 VIC</vt:lpstr>
      <vt:lpstr>2014 VIC</vt:lpstr>
      <vt:lpstr>2010 VIC</vt:lpstr>
      <vt:lpstr>2006 VIC</vt:lpstr>
      <vt:lpstr>2017 QLD</vt:lpstr>
      <vt:lpstr>2015 QLD</vt:lpstr>
      <vt:lpstr>2012 QLD</vt:lpstr>
      <vt:lpstr>2009 QLD</vt:lpstr>
      <vt:lpstr>2006 QLD</vt:lpstr>
      <vt:lpstr>2017 WA</vt:lpstr>
      <vt:lpstr>2013 WA</vt:lpstr>
      <vt:lpstr>2008 WA</vt:lpstr>
      <vt:lpstr>2018 SA</vt:lpstr>
      <vt:lpstr>2014 SA</vt:lpstr>
      <vt:lpstr>2010 SA</vt:lpstr>
      <vt:lpstr>2006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2020-10-18T15:58:03Z</dcterms:modified>
</cp:coreProperties>
</file>