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anny\source\repos\Polling Analyser\"/>
    </mc:Choice>
  </mc:AlternateContent>
  <xr:revisionPtr revIDLastSave="0" documentId="13_ncr:1_{D70176AB-ED35-4EAD-BDD0-2EE64D371788}" xr6:coauthVersionLast="47" xr6:coauthVersionMax="47" xr10:uidLastSave="{00000000-0000-0000-0000-000000000000}"/>
  <bookViews>
    <workbookView xWindow="3285" yWindow="3915" windowWidth="28800" windowHeight="15435" xr2:uid="{B82EC986-33BA-440A-9708-55ADFDC40C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" l="1"/>
  <c r="F35" i="1"/>
  <c r="G35" i="1"/>
  <c r="H35" i="1"/>
  <c r="D35" i="1"/>
  <c r="O18" i="1"/>
  <c r="P18" i="1"/>
  <c r="Q18" i="1"/>
  <c r="R18" i="1"/>
  <c r="S18" i="1"/>
  <c r="O19" i="1"/>
  <c r="P19" i="1"/>
  <c r="Q19" i="1"/>
  <c r="R19" i="1"/>
  <c r="S19" i="1"/>
  <c r="M18" i="1"/>
  <c r="M19" i="1"/>
  <c r="O17" i="1"/>
  <c r="P17" i="1"/>
  <c r="Q17" i="1"/>
  <c r="R17" i="1"/>
  <c r="S17" i="1"/>
  <c r="M17" i="1"/>
  <c r="O16" i="1"/>
  <c r="P16" i="1"/>
  <c r="Q16" i="1"/>
  <c r="R16" i="1"/>
  <c r="M16" i="1"/>
  <c r="S16" i="1" s="1"/>
  <c r="M15" i="1"/>
  <c r="S15" i="1" s="1"/>
  <c r="R15" i="1"/>
  <c r="Q15" i="1"/>
  <c r="P15" i="1"/>
  <c r="O15" i="1"/>
  <c r="O3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P9" i="1"/>
  <c r="Q9" i="1"/>
  <c r="R9" i="1"/>
  <c r="S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O4" i="1"/>
  <c r="O5" i="1"/>
  <c r="O6" i="1"/>
  <c r="O7" i="1"/>
  <c r="O8" i="1"/>
  <c r="O9" i="1"/>
  <c r="O10" i="1"/>
  <c r="O11" i="1"/>
  <c r="O12" i="1"/>
  <c r="O13" i="1"/>
  <c r="O14" i="1"/>
  <c r="M14" i="1"/>
  <c r="S14" i="1" s="1"/>
  <c r="M12" i="1"/>
  <c r="S12" i="1" s="1"/>
  <c r="M13" i="1"/>
  <c r="S13" i="1" s="1"/>
  <c r="M11" i="1"/>
  <c r="S11" i="1" s="1"/>
  <c r="M10" i="1"/>
  <c r="S10" i="1" s="1"/>
  <c r="O21" i="1" l="1"/>
  <c r="P22" i="1"/>
  <c r="Q22" i="1"/>
  <c r="R21" i="1"/>
  <c r="S22" i="1"/>
  <c r="S21" i="1"/>
  <c r="O22" i="1"/>
  <c r="Q21" i="1"/>
  <c r="R22" i="1"/>
  <c r="P21" i="1"/>
</calcChain>
</file>

<file path=xl/sharedStrings.xml><?xml version="1.0" encoding="utf-8"?>
<sst xmlns="http://schemas.openxmlformats.org/spreadsheetml/2006/main" count="69" uniqueCount="33">
  <si>
    <t>Election</t>
  </si>
  <si>
    <t>IND</t>
  </si>
  <si>
    <t>Pollster</t>
  </si>
  <si>
    <t>LNP</t>
  </si>
  <si>
    <t>ALP</t>
  </si>
  <si>
    <t>GRN</t>
  </si>
  <si>
    <t>OTH</t>
  </si>
  <si>
    <t>Seat</t>
  </si>
  <si>
    <t>Stuart</t>
  </si>
  <si>
    <t>Poll</t>
  </si>
  <si>
    <t>Actual</t>
  </si>
  <si>
    <t>2022-sa</t>
  </si>
  <si>
    <t>uComms</t>
  </si>
  <si>
    <t>Mount Gambier</t>
  </si>
  <si>
    <t>Kooyong</t>
  </si>
  <si>
    <t>ERC</t>
  </si>
  <si>
    <t>Mayo</t>
  </si>
  <si>
    <t>Galaxy</t>
  </si>
  <si>
    <t>2018-vic</t>
  </si>
  <si>
    <t>Geelong</t>
  </si>
  <si>
    <t>2019-fed</t>
  </si>
  <si>
    <t>2018-nsw</t>
  </si>
  <si>
    <t>Barwon</t>
  </si>
  <si>
    <t>?</t>
  </si>
  <si>
    <t>2016-fed</t>
  </si>
  <si>
    <t>Cowper</t>
  </si>
  <si>
    <t>ReachTEL</t>
  </si>
  <si>
    <t>New England</t>
  </si>
  <si>
    <t>Newspoll</t>
  </si>
  <si>
    <t>Grey</t>
  </si>
  <si>
    <t>by-election</t>
  </si>
  <si>
    <t>Wentworth</t>
  </si>
  <si>
    <t>Voter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</si>
</sst>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0" fontId="0" fillId="0" borderId="0" xfId="0" applyNumberFormat="1"/>
    <xf numFmtId="0" fontId="0" fillId="0" borderId="0" xfId="1" applyNumberFormat="1" applyFont="1"/>
    <xf numFmtId="0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47287839020122"/>
                  <c:y val="-0.15330198308544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Sheet1!$D$3:$D$19</c:f>
              <c:numCache>
                <c:formatCode>General</c:formatCode>
                <c:ptCount val="17"/>
                <c:pt idx="0">
                  <c:v>12.137486573576799</c:v>
                </c:pt>
                <c:pt idx="1">
                  <c:v>35.700000000000003</c:v>
                </c:pt>
                <c:pt idx="2">
                  <c:v>9</c:v>
                </c:pt>
                <c:pt idx="3">
                  <c:v>43</c:v>
                </c:pt>
                <c:pt idx="4">
                  <c:v>15</c:v>
                </c:pt>
                <c:pt idx="5">
                  <c:v>30</c:v>
                </c:pt>
                <c:pt idx="6">
                  <c:v>32.1</c:v>
                </c:pt>
                <c:pt idx="7">
                  <c:v>36</c:v>
                </c:pt>
                <c:pt idx="8">
                  <c:v>38</c:v>
                </c:pt>
                <c:pt idx="9">
                  <c:v>25.6</c:v>
                </c:pt>
                <c:pt idx="10">
                  <c:v>32.700000000000003</c:v>
                </c:pt>
                <c:pt idx="11">
                  <c:v>25</c:v>
                </c:pt>
                <c:pt idx="12">
                  <c:v>26.272912423625257</c:v>
                </c:pt>
                <c:pt idx="13">
                  <c:v>25.599128540305014</c:v>
                </c:pt>
                <c:pt idx="14">
                  <c:v>15.9</c:v>
                </c:pt>
                <c:pt idx="15">
                  <c:v>17.902542372881353</c:v>
                </c:pt>
                <c:pt idx="16">
                  <c:v>23.145071982281284</c:v>
                </c:pt>
              </c:numCache>
            </c:numRef>
          </c:xVal>
          <c:yVal>
            <c:numRef>
              <c:f>Sheet1!$O$3:$O$19</c:f>
              <c:numCache>
                <c:formatCode>General</c:formatCode>
                <c:ptCount val="17"/>
                <c:pt idx="0">
                  <c:v>36.362513426423199</c:v>
                </c:pt>
                <c:pt idx="1">
                  <c:v>10</c:v>
                </c:pt>
                <c:pt idx="2">
                  <c:v>-1.9999999999999574E-2</c:v>
                </c:pt>
                <c:pt idx="3">
                  <c:v>-8.8100000000000023</c:v>
                </c:pt>
                <c:pt idx="4">
                  <c:v>9.6700000000000017</c:v>
                </c:pt>
                <c:pt idx="5">
                  <c:v>2.9600000000000009</c:v>
                </c:pt>
                <c:pt idx="6">
                  <c:v>-5.8100000000000023</c:v>
                </c:pt>
                <c:pt idx="7">
                  <c:v>-6.7800000000000011</c:v>
                </c:pt>
                <c:pt idx="8">
                  <c:v>-3.1400000000000006</c:v>
                </c:pt>
                <c:pt idx="9">
                  <c:v>0.68999999999999773</c:v>
                </c:pt>
                <c:pt idx="10">
                  <c:v>-4.9600000000000044</c:v>
                </c:pt>
                <c:pt idx="11">
                  <c:v>9.86</c:v>
                </c:pt>
                <c:pt idx="12">
                  <c:v>2.9170875763747439</c:v>
                </c:pt>
                <c:pt idx="13">
                  <c:v>3.5908714596949878</c:v>
                </c:pt>
                <c:pt idx="14">
                  <c:v>13.290000000000001</c:v>
                </c:pt>
                <c:pt idx="15">
                  <c:v>11.287457627118648</c:v>
                </c:pt>
                <c:pt idx="16">
                  <c:v>6.0449280177187177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8-4C94-8830-537CB1B56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71576"/>
        <c:axId val="742474200"/>
      </c:scatterChart>
      <c:valAx>
        <c:axId val="74247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74200"/>
        <c:crosses val="autoZero"/>
        <c:crossBetween val="midCat"/>
      </c:valAx>
      <c:valAx>
        <c:axId val="7424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7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23</xdr:row>
      <xdr:rowOff>76200</xdr:rowOff>
    </xdr:from>
    <xdr:to>
      <xdr:col>17</xdr:col>
      <xdr:colOff>95250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5A0F3-54CA-4042-B419-1CABE49BD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B3D6-E23A-47B6-8D7B-640A15F838CC}">
  <dimension ref="A1:S35"/>
  <sheetViews>
    <sheetView tabSelected="1" workbookViewId="0">
      <selection activeCell="G39" sqref="G39"/>
    </sheetView>
  </sheetViews>
  <sheetFormatPr defaultRowHeight="15" x14ac:dyDescent="0.25"/>
  <cols>
    <col min="1" max="1" width="12.28515625" customWidth="1"/>
    <col min="2" max="2" width="17.140625" customWidth="1"/>
    <col min="3" max="3" width="12.7109375" customWidth="1"/>
  </cols>
  <sheetData>
    <row r="1" spans="1:19" x14ac:dyDescent="0.25">
      <c r="A1" s="2"/>
      <c r="B1" s="2"/>
      <c r="C1" s="2"/>
      <c r="D1" s="4" t="s">
        <v>9</v>
      </c>
      <c r="E1" s="4"/>
      <c r="F1" s="4"/>
      <c r="G1" s="4"/>
      <c r="H1" s="4"/>
      <c r="I1" s="4" t="s">
        <v>10</v>
      </c>
      <c r="J1" s="4"/>
      <c r="K1" s="4"/>
      <c r="L1" s="4"/>
      <c r="M1" s="4"/>
    </row>
    <row r="2" spans="1:19" x14ac:dyDescent="0.25">
      <c r="A2" s="2" t="s">
        <v>0</v>
      </c>
      <c r="B2" s="2" t="s">
        <v>7</v>
      </c>
      <c r="C2" s="2" t="s">
        <v>2</v>
      </c>
      <c r="D2" s="2" t="s">
        <v>1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1</v>
      </c>
      <c r="J2" s="2" t="s">
        <v>3</v>
      </c>
      <c r="K2" s="2" t="s">
        <v>4</v>
      </c>
      <c r="L2" s="2" t="s">
        <v>5</v>
      </c>
      <c r="M2" s="2" t="s">
        <v>6</v>
      </c>
    </row>
    <row r="3" spans="1:19" x14ac:dyDescent="0.25">
      <c r="A3" s="2" t="s">
        <v>11</v>
      </c>
      <c r="B3" s="2" t="s">
        <v>8</v>
      </c>
      <c r="C3" s="2" t="s">
        <v>12</v>
      </c>
      <c r="D3" s="2">
        <v>12.137486573576799</v>
      </c>
      <c r="E3" s="2">
        <v>48.442534908700324</v>
      </c>
      <c r="F3" s="2">
        <v>18.689581095596132</v>
      </c>
      <c r="G3" s="2">
        <v>7.0891514500537047</v>
      </c>
      <c r="H3" s="2">
        <v>13.641245972073039</v>
      </c>
      <c r="I3" s="2">
        <v>48.5</v>
      </c>
      <c r="J3" s="2">
        <v>28.3</v>
      </c>
      <c r="K3" s="2">
        <v>14.6</v>
      </c>
      <c r="L3" s="2">
        <v>3.1</v>
      </c>
      <c r="M3" s="2">
        <v>5.5</v>
      </c>
      <c r="O3">
        <f t="shared" ref="O3:O15" si="0">I3-D3</f>
        <v>36.362513426423199</v>
      </c>
      <c r="P3">
        <f t="shared" ref="P3:S15" si="1">J3-E3</f>
        <v>-20.142534908700323</v>
      </c>
      <c r="Q3">
        <f t="shared" si="1"/>
        <v>-4.0895810955961327</v>
      </c>
      <c r="R3">
        <f t="shared" si="1"/>
        <v>-3.9891514500537046</v>
      </c>
      <c r="S3">
        <f t="shared" si="1"/>
        <v>-8.1412459720730386</v>
      </c>
    </row>
    <row r="4" spans="1:19" x14ac:dyDescent="0.25">
      <c r="A4" s="2" t="s">
        <v>11</v>
      </c>
      <c r="B4" s="2" t="s">
        <v>13</v>
      </c>
      <c r="C4" s="2" t="s">
        <v>12</v>
      </c>
      <c r="D4" s="2">
        <v>35.700000000000003</v>
      </c>
      <c r="E4" s="2">
        <v>20.2</v>
      </c>
      <c r="F4" s="2">
        <v>22.5</v>
      </c>
      <c r="G4" s="2">
        <v>4.2</v>
      </c>
      <c r="H4" s="2">
        <v>8</v>
      </c>
      <c r="I4" s="2">
        <v>45.7</v>
      </c>
      <c r="J4" s="2">
        <v>29</v>
      </c>
      <c r="K4" s="2">
        <v>20.6</v>
      </c>
      <c r="L4" s="2">
        <v>0</v>
      </c>
      <c r="M4" s="2">
        <v>4.7</v>
      </c>
      <c r="O4">
        <f t="shared" si="0"/>
        <v>10</v>
      </c>
      <c r="P4">
        <f t="shared" si="1"/>
        <v>8.8000000000000007</v>
      </c>
      <c r="Q4">
        <f t="shared" si="1"/>
        <v>-1.8999999999999986</v>
      </c>
      <c r="R4">
        <f t="shared" si="1"/>
        <v>-4.2</v>
      </c>
      <c r="S4">
        <f t="shared" si="1"/>
        <v>-3.3</v>
      </c>
    </row>
    <row r="5" spans="1:19" x14ac:dyDescent="0.25">
      <c r="A5" s="2" t="s">
        <v>20</v>
      </c>
      <c r="B5" s="2" t="s">
        <v>14</v>
      </c>
      <c r="C5" s="2" t="s">
        <v>15</v>
      </c>
      <c r="D5" s="2">
        <v>9</v>
      </c>
      <c r="E5" s="2">
        <v>41</v>
      </c>
      <c r="F5" s="2">
        <v>21</v>
      </c>
      <c r="G5" s="2">
        <v>16</v>
      </c>
      <c r="H5" s="2">
        <v>13</v>
      </c>
      <c r="I5" s="2">
        <v>8.98</v>
      </c>
      <c r="J5" s="2">
        <v>49.41</v>
      </c>
      <c r="K5" s="2">
        <v>16.829999999999998</v>
      </c>
      <c r="L5" s="2">
        <v>21.24</v>
      </c>
      <c r="M5" s="2">
        <v>3.55</v>
      </c>
      <c r="O5">
        <f t="shared" si="0"/>
        <v>-1.9999999999999574E-2</v>
      </c>
      <c r="P5">
        <f t="shared" si="1"/>
        <v>8.4099999999999966</v>
      </c>
      <c r="Q5">
        <f t="shared" si="1"/>
        <v>-4.1700000000000017</v>
      </c>
      <c r="R5">
        <f t="shared" si="1"/>
        <v>5.2399999999999984</v>
      </c>
      <c r="S5">
        <f t="shared" si="1"/>
        <v>-9.4499999999999993</v>
      </c>
    </row>
    <row r="6" spans="1:19" x14ac:dyDescent="0.25">
      <c r="A6" s="2" t="s">
        <v>20</v>
      </c>
      <c r="B6" s="2" t="s">
        <v>16</v>
      </c>
      <c r="C6" s="2" t="s">
        <v>17</v>
      </c>
      <c r="D6" s="2">
        <v>43</v>
      </c>
      <c r="E6" s="2">
        <v>38</v>
      </c>
      <c r="F6" s="2">
        <v>7</v>
      </c>
      <c r="G6" s="2">
        <v>7</v>
      </c>
      <c r="H6" s="2">
        <v>5</v>
      </c>
      <c r="I6" s="2">
        <v>34.19</v>
      </c>
      <c r="J6" s="2">
        <v>37.65</v>
      </c>
      <c r="K6" s="2">
        <v>13.66</v>
      </c>
      <c r="L6" s="2">
        <v>9.26</v>
      </c>
      <c r="M6" s="2">
        <v>5.23</v>
      </c>
      <c r="O6">
        <f t="shared" si="0"/>
        <v>-8.8100000000000023</v>
      </c>
      <c r="P6">
        <f t="shared" si="1"/>
        <v>-0.35000000000000142</v>
      </c>
      <c r="Q6">
        <f t="shared" si="1"/>
        <v>6.66</v>
      </c>
      <c r="R6">
        <f t="shared" si="1"/>
        <v>2.2599999999999998</v>
      </c>
      <c r="S6">
        <f t="shared" si="1"/>
        <v>0.23000000000000043</v>
      </c>
    </row>
    <row r="7" spans="1:19" x14ac:dyDescent="0.25">
      <c r="A7" s="2" t="s">
        <v>18</v>
      </c>
      <c r="B7" s="2" t="s">
        <v>19</v>
      </c>
      <c r="C7" s="2" t="s">
        <v>17</v>
      </c>
      <c r="D7" s="2">
        <v>15</v>
      </c>
      <c r="E7" s="2">
        <v>28</v>
      </c>
      <c r="F7" s="2">
        <v>40</v>
      </c>
      <c r="G7" s="2">
        <v>11</v>
      </c>
      <c r="H7" s="2">
        <v>6</v>
      </c>
      <c r="I7" s="2">
        <v>24.67</v>
      </c>
      <c r="J7" s="2">
        <v>20.149999999999999</v>
      </c>
      <c r="K7" s="2">
        <v>40.369999999999997</v>
      </c>
      <c r="L7" s="2">
        <v>9.49</v>
      </c>
      <c r="M7" s="2">
        <v>5.51</v>
      </c>
      <c r="O7">
        <f t="shared" si="0"/>
        <v>9.6700000000000017</v>
      </c>
      <c r="P7">
        <f t="shared" si="1"/>
        <v>-7.8500000000000014</v>
      </c>
      <c r="Q7">
        <f t="shared" si="1"/>
        <v>0.36999999999999744</v>
      </c>
      <c r="R7">
        <f t="shared" si="1"/>
        <v>-1.5099999999999998</v>
      </c>
      <c r="S7">
        <f t="shared" si="1"/>
        <v>-0.49000000000000021</v>
      </c>
    </row>
    <row r="8" spans="1:19" x14ac:dyDescent="0.25">
      <c r="A8" s="2" t="s">
        <v>21</v>
      </c>
      <c r="B8" s="2" t="s">
        <v>22</v>
      </c>
      <c r="C8" s="2" t="s">
        <v>17</v>
      </c>
      <c r="D8" s="2">
        <v>30</v>
      </c>
      <c r="E8" s="2">
        <v>40</v>
      </c>
      <c r="F8" s="2" t="s">
        <v>23</v>
      </c>
      <c r="G8" s="2" t="s">
        <v>23</v>
      </c>
      <c r="H8" s="2" t="s">
        <v>23</v>
      </c>
      <c r="I8" s="2">
        <v>32.96</v>
      </c>
      <c r="J8" s="2">
        <v>30.38</v>
      </c>
      <c r="K8" s="2"/>
      <c r="L8" s="2"/>
      <c r="M8" s="2"/>
      <c r="O8">
        <f t="shared" si="0"/>
        <v>2.9600000000000009</v>
      </c>
      <c r="P8">
        <f t="shared" si="1"/>
        <v>-9.620000000000001</v>
      </c>
    </row>
    <row r="9" spans="1:19" x14ac:dyDescent="0.25">
      <c r="A9" s="2" t="s">
        <v>24</v>
      </c>
      <c r="B9" s="2" t="s">
        <v>25</v>
      </c>
      <c r="C9" s="2" t="s">
        <v>26</v>
      </c>
      <c r="D9" s="2">
        <v>32.1</v>
      </c>
      <c r="E9" s="2">
        <v>42.2</v>
      </c>
      <c r="F9" s="2">
        <v>11.1</v>
      </c>
      <c r="G9" s="2">
        <v>8.4</v>
      </c>
      <c r="H9" s="2">
        <v>6.2</v>
      </c>
      <c r="I9" s="2">
        <v>26.29</v>
      </c>
      <c r="J9" s="2">
        <v>45.97</v>
      </c>
      <c r="K9" s="2">
        <v>13.61</v>
      </c>
      <c r="L9" s="2">
        <v>6.67</v>
      </c>
      <c r="M9" s="2">
        <v>7.46</v>
      </c>
      <c r="O9">
        <f t="shared" si="0"/>
        <v>-5.8100000000000023</v>
      </c>
      <c r="P9">
        <f t="shared" si="1"/>
        <v>3.769999999999996</v>
      </c>
      <c r="Q9">
        <f t="shared" si="1"/>
        <v>2.5099999999999998</v>
      </c>
      <c r="R9">
        <f t="shared" si="1"/>
        <v>-1.7300000000000004</v>
      </c>
      <c r="S9">
        <f t="shared" si="1"/>
        <v>1.2599999999999998</v>
      </c>
    </row>
    <row r="10" spans="1:19" x14ac:dyDescent="0.25">
      <c r="A10" s="2" t="s">
        <v>24</v>
      </c>
      <c r="B10" s="2" t="s">
        <v>27</v>
      </c>
      <c r="C10" s="2" t="s">
        <v>28</v>
      </c>
      <c r="D10" s="2">
        <v>36</v>
      </c>
      <c r="E10" s="2">
        <v>48</v>
      </c>
      <c r="F10" s="2">
        <v>7</v>
      </c>
      <c r="G10" s="2">
        <v>3</v>
      </c>
      <c r="H10" s="2">
        <v>6</v>
      </c>
      <c r="I10" s="2">
        <v>29.22</v>
      </c>
      <c r="J10" s="2">
        <v>52.29</v>
      </c>
      <c r="K10" s="2">
        <v>7.01</v>
      </c>
      <c r="L10" s="2">
        <v>2.92</v>
      </c>
      <c r="M10" s="2">
        <f>100-SUM(I10:L10)</f>
        <v>8.5600000000000023</v>
      </c>
      <c r="O10">
        <f t="shared" si="0"/>
        <v>-6.7800000000000011</v>
      </c>
      <c r="P10">
        <f t="shared" si="1"/>
        <v>4.2899999999999991</v>
      </c>
      <c r="Q10">
        <f t="shared" si="1"/>
        <v>9.9999999999997868E-3</v>
      </c>
      <c r="R10">
        <f t="shared" si="1"/>
        <v>-8.0000000000000071E-2</v>
      </c>
      <c r="S10">
        <f t="shared" si="1"/>
        <v>2.5600000000000023</v>
      </c>
    </row>
    <row r="11" spans="1:19" x14ac:dyDescent="0.25">
      <c r="A11" s="2" t="s">
        <v>24</v>
      </c>
      <c r="B11" s="2" t="s">
        <v>16</v>
      </c>
      <c r="C11" s="2" t="s">
        <v>28</v>
      </c>
      <c r="D11" s="2">
        <v>38</v>
      </c>
      <c r="E11" s="2">
        <v>42</v>
      </c>
      <c r="F11" s="2">
        <v>9</v>
      </c>
      <c r="G11" s="2">
        <v>7</v>
      </c>
      <c r="H11" s="2">
        <v>4</v>
      </c>
      <c r="I11" s="2">
        <v>34.86</v>
      </c>
      <c r="J11" s="2">
        <v>37.76</v>
      </c>
      <c r="K11" s="2">
        <v>13.52</v>
      </c>
      <c r="L11" s="2">
        <v>8.0500000000000007</v>
      </c>
      <c r="M11" s="2">
        <f>100-SUM(I11:L11)</f>
        <v>5.8100000000000023</v>
      </c>
      <c r="O11">
        <f t="shared" si="0"/>
        <v>-3.1400000000000006</v>
      </c>
      <c r="P11">
        <f t="shared" si="1"/>
        <v>-4.240000000000002</v>
      </c>
      <c r="Q11">
        <f t="shared" si="1"/>
        <v>4.5199999999999996</v>
      </c>
      <c r="R11">
        <f t="shared" si="1"/>
        <v>1.0500000000000007</v>
      </c>
      <c r="S11">
        <f t="shared" si="1"/>
        <v>1.8100000000000023</v>
      </c>
    </row>
    <row r="12" spans="1:19" x14ac:dyDescent="0.25">
      <c r="A12" s="2" t="s">
        <v>24</v>
      </c>
      <c r="B12" s="2" t="s">
        <v>25</v>
      </c>
      <c r="C12" s="2" t="s">
        <v>26</v>
      </c>
      <c r="D12" s="2">
        <v>25.6</v>
      </c>
      <c r="E12" s="2">
        <v>42.6</v>
      </c>
      <c r="F12" s="2">
        <v>14</v>
      </c>
      <c r="G12" s="2">
        <v>8.4</v>
      </c>
      <c r="H12" s="2">
        <v>9.4</v>
      </c>
      <c r="I12" s="2">
        <v>26.29</v>
      </c>
      <c r="J12" s="2">
        <v>45.97</v>
      </c>
      <c r="K12" s="2">
        <v>13.61</v>
      </c>
      <c r="L12" s="2">
        <v>6.67</v>
      </c>
      <c r="M12" s="2">
        <f t="shared" ref="M12:M13" si="2">100-SUM(I12:L12)</f>
        <v>7.460000000000008</v>
      </c>
      <c r="O12">
        <f t="shared" si="0"/>
        <v>0.68999999999999773</v>
      </c>
      <c r="P12">
        <f t="shared" si="1"/>
        <v>3.3699999999999974</v>
      </c>
      <c r="Q12">
        <f t="shared" si="1"/>
        <v>-0.39000000000000057</v>
      </c>
      <c r="R12">
        <f t="shared" si="1"/>
        <v>-1.7300000000000004</v>
      </c>
      <c r="S12">
        <f t="shared" si="1"/>
        <v>-1.9399999999999924</v>
      </c>
    </row>
    <row r="13" spans="1:19" x14ac:dyDescent="0.25">
      <c r="A13" s="2" t="s">
        <v>24</v>
      </c>
      <c r="B13" s="2" t="s">
        <v>29</v>
      </c>
      <c r="C13" s="2" t="s">
        <v>26</v>
      </c>
      <c r="D13" s="2">
        <v>32.700000000000003</v>
      </c>
      <c r="E13" s="2">
        <v>39.4</v>
      </c>
      <c r="F13" s="2">
        <v>14.5</v>
      </c>
      <c r="G13" s="2">
        <v>5.5</v>
      </c>
      <c r="H13" s="2">
        <v>7.9</v>
      </c>
      <c r="I13" s="2">
        <v>27.74</v>
      </c>
      <c r="J13" s="2">
        <v>42.74</v>
      </c>
      <c r="K13" s="2">
        <v>21.56</v>
      </c>
      <c r="L13" s="2">
        <v>2.56</v>
      </c>
      <c r="M13" s="2">
        <f t="shared" si="2"/>
        <v>5.3999999999999915</v>
      </c>
      <c r="O13">
        <f t="shared" si="0"/>
        <v>-4.9600000000000044</v>
      </c>
      <c r="P13">
        <f t="shared" si="1"/>
        <v>3.3400000000000034</v>
      </c>
      <c r="Q13">
        <f t="shared" si="1"/>
        <v>7.0599999999999987</v>
      </c>
      <c r="R13">
        <f t="shared" si="1"/>
        <v>-2.94</v>
      </c>
      <c r="S13">
        <f t="shared" si="1"/>
        <v>-2.5000000000000089</v>
      </c>
    </row>
    <row r="14" spans="1:19" x14ac:dyDescent="0.25">
      <c r="A14" s="2" t="s">
        <v>24</v>
      </c>
      <c r="B14" s="2" t="s">
        <v>16</v>
      </c>
      <c r="C14" s="2" t="s">
        <v>26</v>
      </c>
      <c r="D14" s="2">
        <v>25</v>
      </c>
      <c r="E14" s="2">
        <v>40.5</v>
      </c>
      <c r="F14" s="2">
        <v>19.5</v>
      </c>
      <c r="G14" s="2">
        <v>10.8</v>
      </c>
      <c r="H14" s="2">
        <v>4.2</v>
      </c>
      <c r="I14" s="2">
        <v>34.86</v>
      </c>
      <c r="J14" s="2">
        <v>37.76</v>
      </c>
      <c r="K14" s="2">
        <v>13.52</v>
      </c>
      <c r="L14" s="2">
        <v>8.0500000000000007</v>
      </c>
      <c r="M14" s="2">
        <f>100-SUM(I14:L14)</f>
        <v>5.8100000000000023</v>
      </c>
      <c r="O14">
        <f t="shared" si="0"/>
        <v>9.86</v>
      </c>
      <c r="P14">
        <f t="shared" si="1"/>
        <v>-2.740000000000002</v>
      </c>
      <c r="Q14">
        <f t="shared" si="1"/>
        <v>-5.98</v>
      </c>
      <c r="R14">
        <f t="shared" si="1"/>
        <v>-2.75</v>
      </c>
      <c r="S14">
        <f t="shared" si="1"/>
        <v>1.6100000000000021</v>
      </c>
    </row>
    <row r="15" spans="1:19" x14ac:dyDescent="0.25">
      <c r="A15" s="2" t="s">
        <v>30</v>
      </c>
      <c r="B15" s="2" t="s">
        <v>31</v>
      </c>
      <c r="C15" s="2" t="s">
        <v>26</v>
      </c>
      <c r="D15" s="2">
        <v>26.272912423625257</v>
      </c>
      <c r="E15" s="2">
        <v>33.299389002036669</v>
      </c>
      <c r="F15" s="2">
        <v>21.995926680244402</v>
      </c>
      <c r="G15" s="2">
        <v>9.266802443991855</v>
      </c>
      <c r="H15" s="2">
        <v>9.1649694501018342</v>
      </c>
      <c r="I15" s="2">
        <v>29.19</v>
      </c>
      <c r="J15" s="2">
        <v>43.08</v>
      </c>
      <c r="K15" s="2">
        <v>11.53</v>
      </c>
      <c r="L15" s="2">
        <v>8.59</v>
      </c>
      <c r="M15" s="2">
        <f>100-SUM(I15:L15)</f>
        <v>7.6099999999999994</v>
      </c>
      <c r="O15">
        <f t="shared" si="0"/>
        <v>2.9170875763747439</v>
      </c>
      <c r="P15">
        <f t="shared" si="1"/>
        <v>9.7806109979633291</v>
      </c>
      <c r="Q15">
        <f t="shared" si="1"/>
        <v>-10.465926680244403</v>
      </c>
      <c r="R15">
        <f t="shared" si="1"/>
        <v>-0.67680244399185518</v>
      </c>
      <c r="S15">
        <f t="shared" si="1"/>
        <v>-1.5549694501018347</v>
      </c>
    </row>
    <row r="16" spans="1:19" s="1" customFormat="1" x14ac:dyDescent="0.25">
      <c r="A16" s="2" t="s">
        <v>30</v>
      </c>
      <c r="B16" s="2" t="s">
        <v>31</v>
      </c>
      <c r="C16" s="3" t="s">
        <v>32</v>
      </c>
      <c r="D16" s="3">
        <v>25.599128540305014</v>
      </c>
      <c r="E16" s="3">
        <v>31.372549019607845</v>
      </c>
      <c r="F16" s="3">
        <v>23.529411764705884</v>
      </c>
      <c r="G16" s="3">
        <v>9.912854030501089</v>
      </c>
      <c r="H16" s="3">
        <v>9.5860566448801752</v>
      </c>
      <c r="I16" s="2">
        <v>29.19</v>
      </c>
      <c r="J16" s="2">
        <v>43.08</v>
      </c>
      <c r="K16" s="2">
        <v>11.53</v>
      </c>
      <c r="L16" s="2">
        <v>8.59</v>
      </c>
      <c r="M16" s="2">
        <f>100-SUM(I16:L16)</f>
        <v>7.6099999999999994</v>
      </c>
      <c r="O16">
        <f t="shared" ref="O16" si="3">I16-D16</f>
        <v>3.5908714596949878</v>
      </c>
      <c r="P16">
        <f t="shared" ref="P16" si="4">J16-E16</f>
        <v>11.707450980392153</v>
      </c>
      <c r="Q16">
        <f t="shared" ref="Q16" si="5">K16-F16</f>
        <v>-11.999411764705885</v>
      </c>
      <c r="R16">
        <f t="shared" ref="R16" si="6">L16-G16</f>
        <v>-1.3228540305010892</v>
      </c>
      <c r="S16">
        <f t="shared" ref="S16" si="7">M16-H16</f>
        <v>-1.9760566448801757</v>
      </c>
    </row>
    <row r="17" spans="1:19" s="1" customFormat="1" x14ac:dyDescent="0.25">
      <c r="A17" s="2" t="s">
        <v>30</v>
      </c>
      <c r="B17" s="2" t="s">
        <v>31</v>
      </c>
      <c r="C17" s="2" t="s">
        <v>26</v>
      </c>
      <c r="D17" s="3">
        <v>15.9</v>
      </c>
      <c r="E17" s="3">
        <v>38.1</v>
      </c>
      <c r="F17" s="3">
        <v>24.5</v>
      </c>
      <c r="G17" s="3">
        <v>8.6999999999999993</v>
      </c>
      <c r="H17" s="3">
        <v>12.8</v>
      </c>
      <c r="I17" s="2">
        <v>29.19</v>
      </c>
      <c r="J17" s="2">
        <v>43.08</v>
      </c>
      <c r="K17" s="2">
        <v>11.53</v>
      </c>
      <c r="L17" s="2">
        <v>8.59</v>
      </c>
      <c r="M17" s="2">
        <f>100-SUM(I17:L17)</f>
        <v>7.6099999999999994</v>
      </c>
      <c r="O17">
        <f t="shared" ref="O17" si="8">I17-D17</f>
        <v>13.290000000000001</v>
      </c>
      <c r="P17">
        <f t="shared" ref="P17" si="9">J17-E17</f>
        <v>4.9799999999999969</v>
      </c>
      <c r="Q17">
        <f t="shared" ref="Q17" si="10">K17-F17</f>
        <v>-12.97</v>
      </c>
      <c r="R17">
        <f t="shared" ref="R17" si="11">L17-G17</f>
        <v>-0.10999999999999943</v>
      </c>
      <c r="S17">
        <f t="shared" ref="S17" si="12">M17-H17</f>
        <v>-5.1900000000000013</v>
      </c>
    </row>
    <row r="18" spans="1:19" s="1" customFormat="1" x14ac:dyDescent="0.25">
      <c r="A18" s="2" t="s">
        <v>30</v>
      </c>
      <c r="B18" s="2" t="s">
        <v>31</v>
      </c>
      <c r="C18" s="2" t="s">
        <v>26</v>
      </c>
      <c r="D18" s="3">
        <v>17.902542372881353</v>
      </c>
      <c r="E18" s="3">
        <v>43.008474576271183</v>
      </c>
      <c r="F18" s="3">
        <v>20.656779661016948</v>
      </c>
      <c r="G18" s="3">
        <v>6.5677966101694913</v>
      </c>
      <c r="H18" s="3">
        <v>11.864406779661016</v>
      </c>
      <c r="I18" s="2">
        <v>29.19</v>
      </c>
      <c r="J18" s="2">
        <v>43.08</v>
      </c>
      <c r="K18" s="2">
        <v>11.53</v>
      </c>
      <c r="L18" s="2">
        <v>8.59</v>
      </c>
      <c r="M18" s="2">
        <f t="shared" ref="M18:M19" si="13">100-SUM(I18:L18)</f>
        <v>7.6099999999999994</v>
      </c>
      <c r="O18">
        <f t="shared" ref="O18:O19" si="14">I18-D18</f>
        <v>11.287457627118648</v>
      </c>
      <c r="P18">
        <f t="shared" ref="P18:P19" si="15">J18-E18</f>
        <v>7.1525423728814985E-2</v>
      </c>
      <c r="Q18">
        <f t="shared" ref="Q18:Q19" si="16">K18-F18</f>
        <v>-9.1267796610169487</v>
      </c>
      <c r="R18">
        <f t="shared" ref="R18:R19" si="17">L18-G18</f>
        <v>2.0222033898305085</v>
      </c>
      <c r="S18">
        <f t="shared" ref="S18:S19" si="18">M18-H18</f>
        <v>-4.2544067796610161</v>
      </c>
    </row>
    <row r="19" spans="1:19" s="1" customFormat="1" x14ac:dyDescent="0.25">
      <c r="A19" s="2" t="s">
        <v>30</v>
      </c>
      <c r="B19" s="2" t="s">
        <v>31</v>
      </c>
      <c r="C19" s="2" t="s">
        <v>26</v>
      </c>
      <c r="D19" s="3">
        <v>23.145071982281284</v>
      </c>
      <c r="E19" s="3">
        <v>39.645625692137315</v>
      </c>
      <c r="F19" s="3">
        <v>16.943521594684384</v>
      </c>
      <c r="G19" s="3">
        <v>13.953488372093023</v>
      </c>
      <c r="H19" s="3">
        <v>6.3122923588039868</v>
      </c>
      <c r="I19" s="2">
        <v>29.19</v>
      </c>
      <c r="J19" s="2">
        <v>43.08</v>
      </c>
      <c r="K19" s="2">
        <v>11.53</v>
      </c>
      <c r="L19" s="2">
        <v>8.59</v>
      </c>
      <c r="M19" s="2">
        <f t="shared" si="13"/>
        <v>7.6099999999999994</v>
      </c>
      <c r="O19">
        <f t="shared" si="14"/>
        <v>6.0449280177187177</v>
      </c>
      <c r="P19">
        <f t="shared" si="15"/>
        <v>3.4343743078626829</v>
      </c>
      <c r="Q19">
        <f t="shared" si="16"/>
        <v>-5.4135215946843847</v>
      </c>
      <c r="R19">
        <f t="shared" si="17"/>
        <v>-5.3634883720930233</v>
      </c>
      <c r="S19">
        <f t="shared" si="18"/>
        <v>1.2977076411960127</v>
      </c>
    </row>
    <row r="20" spans="1:19" s="1" customFormat="1" x14ac:dyDescent="0.25">
      <c r="A20"/>
      <c r="B20"/>
      <c r="D20" s="3"/>
      <c r="E20" s="3"/>
      <c r="F20" s="3"/>
      <c r="G20" s="3"/>
      <c r="H20" s="3"/>
      <c r="I20" s="2"/>
      <c r="J20" s="2"/>
      <c r="K20" s="2"/>
      <c r="L20" s="2"/>
      <c r="M20" s="2"/>
    </row>
    <row r="21" spans="1:19" x14ac:dyDescent="0.25">
      <c r="O21">
        <f>MEDIAN(O3:O14)</f>
        <v>0.33499999999999908</v>
      </c>
      <c r="P21">
        <f t="shared" ref="P21:S21" si="19">MEDIAN(P3:P14)</f>
        <v>1.495000000000001</v>
      </c>
      <c r="Q21">
        <f t="shared" si="19"/>
        <v>9.9999999999997868E-3</v>
      </c>
      <c r="R21">
        <f t="shared" si="19"/>
        <v>-1.7300000000000004</v>
      </c>
      <c r="S21">
        <f t="shared" si="19"/>
        <v>-0.49000000000000021</v>
      </c>
    </row>
    <row r="22" spans="1:19" x14ac:dyDescent="0.25">
      <c r="O22">
        <f>STDEV(O3:O14)</f>
        <v>12.360190192733951</v>
      </c>
      <c r="P22">
        <f t="shared" ref="P22:S22" si="20">STDEV(P3:P14)</f>
        <v>8.3925921697754511</v>
      </c>
      <c r="Q22">
        <f t="shared" si="20"/>
        <v>4.3906581146959915</v>
      </c>
      <c r="R22">
        <f t="shared" si="20"/>
        <v>2.8619239196148034</v>
      </c>
      <c r="S22">
        <f t="shared" si="20"/>
        <v>4.0021630708544516</v>
      </c>
    </row>
    <row r="35" spans="4:8" x14ac:dyDescent="0.25">
      <c r="D35">
        <f>D19/(SUM($D19:$H19)/100)</f>
        <v>23.145071982281287</v>
      </c>
      <c r="E35">
        <f t="shared" ref="E35:H35" si="21">E19/(SUM($D19:$H19)/100)</f>
        <v>39.645625692137322</v>
      </c>
      <c r="F35">
        <f t="shared" si="21"/>
        <v>16.943521594684388</v>
      </c>
      <c r="G35">
        <f t="shared" si="21"/>
        <v>13.953488372093025</v>
      </c>
      <c r="H35">
        <f t="shared" si="21"/>
        <v>6.3122923588039876</v>
      </c>
    </row>
  </sheetData>
  <mergeCells count="2">
    <mergeCell ref="D1:H1"/>
    <mergeCell ref="I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Hirst</cp:lastModifiedBy>
  <dcterms:created xsi:type="dcterms:W3CDTF">2022-04-28T04:24:28Z</dcterms:created>
  <dcterms:modified xsi:type="dcterms:W3CDTF">2022-05-01T03:11:55Z</dcterms:modified>
</cp:coreProperties>
</file>