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AF975993-B8F1-4FCF-A4AB-C1BF662DDC8C}" xr6:coauthVersionLast="46" xr6:coauthVersionMax="46" xr10:uidLastSave="{00000000-0000-0000-0000-000000000000}"/>
  <bookViews>
    <workbookView xWindow="8325" yWindow="5130" windowWidth="30180" windowHeight="16320" firstSheet="5" activeTab="6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GRN'!$BM$8</definedName>
    <definedName name="solver_opt" localSheetId="2" hidden="1">'Polling Correlations - LNP'!$BF$12</definedName>
    <definedName name="solver_opt" localSheetId="6" hidden="1">'Polling Correlations - Misc'!$BN$13</definedName>
    <definedName name="solver_opt" localSheetId="5" hidden="1">'Polling Correlations - OTH'!$BK$16</definedName>
    <definedName name="solver_opt" localSheetId="4" hidden="1">'Polling Correlations - xOTH'!$BN$13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19" i="9" l="1"/>
  <c r="AU19" i="9"/>
  <c r="AX18" i="9"/>
  <c r="AW18" i="9"/>
  <c r="AV18" i="9"/>
  <c r="AU18" i="9"/>
  <c r="AT18" i="9"/>
  <c r="AS18" i="9"/>
  <c r="AV17" i="9"/>
  <c r="AU17" i="9"/>
  <c r="AT17" i="9"/>
  <c r="AS17" i="9"/>
  <c r="AX16" i="9"/>
  <c r="AW16" i="9"/>
  <c r="AP19" i="9"/>
  <c r="AO19" i="9"/>
  <c r="S18" i="9" s="1"/>
  <c r="AR18" i="9"/>
  <c r="AQ18" i="9"/>
  <c r="AP18" i="9"/>
  <c r="AO18" i="9"/>
  <c r="AN18" i="9"/>
  <c r="AM18" i="9"/>
  <c r="T19" i="9"/>
  <c r="S19" i="9"/>
  <c r="V18" i="9"/>
  <c r="U18" i="9"/>
  <c r="T18" i="9"/>
  <c r="R18" i="9"/>
  <c r="Q18" i="9"/>
  <c r="AP17" i="9"/>
  <c r="AO17" i="9"/>
  <c r="AN17" i="9"/>
  <c r="AM17" i="9"/>
  <c r="AR16" i="9"/>
  <c r="AQ16" i="9"/>
  <c r="J19" i="9"/>
  <c r="I19" i="9"/>
  <c r="H19" i="9"/>
  <c r="G19" i="9"/>
  <c r="F19" i="9"/>
  <c r="E19" i="9"/>
  <c r="D19" i="9"/>
  <c r="J18" i="9"/>
  <c r="I18" i="9"/>
  <c r="H18" i="9"/>
  <c r="G18" i="9"/>
  <c r="F18" i="9"/>
  <c r="E18" i="9"/>
  <c r="D18" i="9"/>
  <c r="J17" i="9"/>
  <c r="I17" i="9"/>
  <c r="H17" i="9"/>
  <c r="G17" i="9"/>
  <c r="F17" i="9"/>
  <c r="E17" i="9"/>
  <c r="D17" i="9"/>
  <c r="J15" i="9"/>
  <c r="I15" i="9"/>
  <c r="H15" i="9"/>
  <c r="G15" i="9"/>
  <c r="F15" i="9"/>
  <c r="E15" i="9"/>
  <c r="D15" i="9"/>
  <c r="J14" i="9"/>
  <c r="I14" i="9"/>
  <c r="H14" i="9"/>
  <c r="G14" i="9"/>
  <c r="F14" i="9"/>
  <c r="E14" i="9"/>
  <c r="D14" i="9"/>
  <c r="J13" i="9"/>
  <c r="I13" i="9"/>
  <c r="H13" i="9"/>
  <c r="G13" i="9"/>
  <c r="F13" i="9"/>
  <c r="E13" i="9"/>
  <c r="D13" i="9"/>
  <c r="J12" i="9"/>
  <c r="I12" i="9"/>
  <c r="H12" i="9"/>
  <c r="G12" i="9"/>
  <c r="F12" i="9"/>
  <c r="E12" i="9"/>
  <c r="D12" i="9"/>
  <c r="J11" i="9"/>
  <c r="I11" i="9"/>
  <c r="H11" i="9"/>
  <c r="G11" i="9"/>
  <c r="F11" i="9"/>
  <c r="E11" i="9"/>
  <c r="D11" i="9"/>
  <c r="J10" i="9"/>
  <c r="I10" i="9"/>
  <c r="H10" i="9"/>
  <c r="G10" i="9"/>
  <c r="F10" i="9"/>
  <c r="E10" i="9"/>
  <c r="D10" i="9"/>
  <c r="J9" i="9"/>
  <c r="I9" i="9"/>
  <c r="H9" i="9"/>
  <c r="G9" i="9"/>
  <c r="F9" i="9"/>
  <c r="E9" i="9"/>
  <c r="D9" i="9"/>
  <c r="J8" i="9"/>
  <c r="I8" i="9"/>
  <c r="H8" i="9"/>
  <c r="G8" i="9"/>
  <c r="F8" i="9"/>
  <c r="E8" i="9"/>
  <c r="D8" i="9"/>
  <c r="J7" i="9"/>
  <c r="I7" i="9"/>
  <c r="H7" i="9"/>
  <c r="G7" i="9"/>
  <c r="F7" i="9"/>
  <c r="E7" i="9"/>
  <c r="D7" i="9"/>
  <c r="J6" i="9"/>
  <c r="I6" i="9"/>
  <c r="H6" i="9"/>
  <c r="G6" i="9"/>
  <c r="F6" i="9"/>
  <c r="E6" i="9"/>
  <c r="D6" i="9"/>
  <c r="J5" i="9"/>
  <c r="I5" i="9"/>
  <c r="H5" i="9"/>
  <c r="G5" i="9"/>
  <c r="F5" i="9"/>
  <c r="E5" i="9"/>
  <c r="D5" i="9"/>
  <c r="BW2" i="7" l="1"/>
  <c r="BV23" i="8" l="1"/>
  <c r="BV24" i="8"/>
  <c r="BV25" i="8"/>
  <c r="BV26" i="8"/>
  <c r="BV27" i="8"/>
  <c r="BV28" i="8"/>
  <c r="BV29" i="8"/>
  <c r="BV30" i="8"/>
  <c r="BV31" i="8"/>
  <c r="BV32" i="8"/>
  <c r="BV33" i="8"/>
  <c r="BV34" i="8"/>
  <c r="BV35" i="8"/>
  <c r="BV36" i="8"/>
  <c r="BV37" i="8"/>
  <c r="BV38" i="8"/>
  <c r="BV39" i="8"/>
  <c r="BV40" i="8"/>
  <c r="BV41" i="8"/>
  <c r="BV42" i="8"/>
  <c r="BV43" i="8"/>
  <c r="BV44" i="8"/>
  <c r="BV45" i="8"/>
  <c r="BV46" i="8"/>
  <c r="BV47" i="8"/>
  <c r="BV48" i="8"/>
  <c r="BV49" i="8"/>
  <c r="BV50" i="8"/>
  <c r="BV51" i="8"/>
  <c r="BV52" i="8"/>
  <c r="BV53" i="8"/>
  <c r="BV54" i="8"/>
  <c r="BV55" i="8"/>
  <c r="BV56" i="8"/>
  <c r="BV57" i="8"/>
  <c r="BV58" i="8"/>
  <c r="BV59" i="8"/>
  <c r="BV60" i="8"/>
  <c r="BV61" i="8"/>
  <c r="BV62" i="8"/>
  <c r="BV63" i="8"/>
  <c r="BV64" i="8"/>
  <c r="BV65" i="8"/>
  <c r="BV66" i="8"/>
  <c r="BV67" i="8"/>
  <c r="BV68" i="8"/>
  <c r="BV69" i="8"/>
  <c r="BV70" i="8"/>
  <c r="BV71" i="8"/>
  <c r="BV72" i="8"/>
  <c r="BV73" i="8"/>
  <c r="BV74" i="8"/>
  <c r="BV75" i="8"/>
  <c r="BV76" i="8"/>
  <c r="BV77" i="8"/>
  <c r="BV78" i="8"/>
  <c r="BV79" i="8"/>
  <c r="BV80" i="8"/>
  <c r="BV81" i="8"/>
  <c r="BV82" i="8"/>
  <c r="BV83" i="8"/>
  <c r="BV84" i="8"/>
  <c r="BV85" i="8"/>
  <c r="BV86" i="8"/>
  <c r="BV87" i="8"/>
  <c r="BV88" i="8"/>
  <c r="BV89" i="8"/>
  <c r="BV90" i="8"/>
  <c r="BV91" i="8"/>
  <c r="BV92" i="8"/>
  <c r="BV93" i="8"/>
  <c r="BV94" i="8"/>
  <c r="BV95" i="8"/>
  <c r="BV96" i="8"/>
  <c r="BV97" i="8"/>
  <c r="BV22" i="8"/>
  <c r="BV23" i="7"/>
  <c r="BV24" i="7"/>
  <c r="BV25" i="7"/>
  <c r="BV26" i="7"/>
  <c r="BV27" i="7"/>
  <c r="BV28" i="7"/>
  <c r="BV29" i="7"/>
  <c r="BV30" i="7"/>
  <c r="BV31" i="7"/>
  <c r="BV32" i="7"/>
  <c r="BV33" i="7"/>
  <c r="BV34" i="7"/>
  <c r="BV35" i="7"/>
  <c r="BV36" i="7"/>
  <c r="BV37" i="7"/>
  <c r="BV38" i="7"/>
  <c r="BV39" i="7"/>
  <c r="BV40" i="7"/>
  <c r="BV41" i="7"/>
  <c r="BV42" i="7"/>
  <c r="BV43" i="7"/>
  <c r="BV44" i="7"/>
  <c r="BV45" i="7"/>
  <c r="BV46" i="7"/>
  <c r="BV47" i="7"/>
  <c r="BV48" i="7"/>
  <c r="BV49" i="7"/>
  <c r="BV50" i="7"/>
  <c r="BV51" i="7"/>
  <c r="BV52" i="7"/>
  <c r="BV53" i="7"/>
  <c r="BV54" i="7"/>
  <c r="BV55" i="7"/>
  <c r="BV56" i="7"/>
  <c r="BV57" i="7"/>
  <c r="BV58" i="7"/>
  <c r="BV59" i="7"/>
  <c r="BV60" i="7"/>
  <c r="BV61" i="7"/>
  <c r="BV62" i="7"/>
  <c r="BV63" i="7"/>
  <c r="BV64" i="7"/>
  <c r="BV65" i="7"/>
  <c r="BV66" i="7"/>
  <c r="BV67" i="7"/>
  <c r="BV68" i="7"/>
  <c r="BV69" i="7"/>
  <c r="BV70" i="7"/>
  <c r="BV71" i="7"/>
  <c r="BV72" i="7"/>
  <c r="BV73" i="7"/>
  <c r="BV74" i="7"/>
  <c r="BV75" i="7"/>
  <c r="BV76" i="7"/>
  <c r="BV77" i="7"/>
  <c r="BV78" i="7"/>
  <c r="BV79" i="7"/>
  <c r="BV80" i="7"/>
  <c r="BV81" i="7"/>
  <c r="BV82" i="7"/>
  <c r="BV83" i="7"/>
  <c r="BV84" i="7"/>
  <c r="BV85" i="7"/>
  <c r="BV86" i="7"/>
  <c r="BV87" i="7"/>
  <c r="BV88" i="7"/>
  <c r="BV89" i="7"/>
  <c r="BV90" i="7"/>
  <c r="BV91" i="7"/>
  <c r="BV92" i="7"/>
  <c r="BV93" i="7"/>
  <c r="BV94" i="7"/>
  <c r="BV95" i="7"/>
  <c r="BV96" i="7"/>
  <c r="BV97" i="7"/>
  <c r="BV22" i="7"/>
  <c r="BV23" i="6"/>
  <c r="BV24" i="6"/>
  <c r="BV25" i="6"/>
  <c r="BV26" i="6"/>
  <c r="BV27" i="6"/>
  <c r="BV28" i="6"/>
  <c r="BV29" i="6"/>
  <c r="BV30" i="6"/>
  <c r="BV31" i="6"/>
  <c r="BV32" i="6"/>
  <c r="BV33" i="6"/>
  <c r="BV34" i="6"/>
  <c r="BV35" i="6"/>
  <c r="BV36" i="6"/>
  <c r="BV37" i="6"/>
  <c r="BV38" i="6"/>
  <c r="BV39" i="6"/>
  <c r="BV40" i="6"/>
  <c r="BV41" i="6"/>
  <c r="BV42" i="6"/>
  <c r="BV43" i="6"/>
  <c r="BV44" i="6"/>
  <c r="BV45" i="6"/>
  <c r="BV46" i="6"/>
  <c r="BV47" i="6"/>
  <c r="BV48" i="6"/>
  <c r="BV49" i="6"/>
  <c r="BV50" i="6"/>
  <c r="BV51" i="6"/>
  <c r="BV52" i="6"/>
  <c r="BV53" i="6"/>
  <c r="BV54" i="6"/>
  <c r="BV55" i="6"/>
  <c r="BV56" i="6"/>
  <c r="BV57" i="6"/>
  <c r="BV58" i="6"/>
  <c r="BV59" i="6"/>
  <c r="BV60" i="6"/>
  <c r="BV61" i="6"/>
  <c r="BV62" i="6"/>
  <c r="BV63" i="6"/>
  <c r="BV64" i="6"/>
  <c r="BV65" i="6"/>
  <c r="BV66" i="6"/>
  <c r="BV67" i="6"/>
  <c r="BV68" i="6"/>
  <c r="BV69" i="6"/>
  <c r="BV70" i="6"/>
  <c r="BV71" i="6"/>
  <c r="BV72" i="6"/>
  <c r="BV73" i="6"/>
  <c r="BV74" i="6"/>
  <c r="BV75" i="6"/>
  <c r="BV76" i="6"/>
  <c r="BV77" i="6"/>
  <c r="BV78" i="6"/>
  <c r="BV79" i="6"/>
  <c r="BV80" i="6"/>
  <c r="BV81" i="6"/>
  <c r="BV82" i="6"/>
  <c r="BV83" i="6"/>
  <c r="BV84" i="6"/>
  <c r="BV85" i="6"/>
  <c r="BV86" i="6"/>
  <c r="BV87" i="6"/>
  <c r="BV88" i="6"/>
  <c r="BV89" i="6"/>
  <c r="BV90" i="6"/>
  <c r="BV91" i="6"/>
  <c r="BV92" i="6"/>
  <c r="BV93" i="6"/>
  <c r="BV94" i="6"/>
  <c r="BV95" i="6"/>
  <c r="BV96" i="6"/>
  <c r="BV97" i="6"/>
  <c r="BV22" i="6"/>
  <c r="BV23" i="3"/>
  <c r="BV24" i="3"/>
  <c r="BV25" i="3"/>
  <c r="BV26" i="3"/>
  <c r="BV27" i="3"/>
  <c r="BV28" i="3"/>
  <c r="BV29" i="3"/>
  <c r="BV30" i="3"/>
  <c r="BV31" i="3"/>
  <c r="BV32" i="3"/>
  <c r="BV33" i="3"/>
  <c r="BV34" i="3"/>
  <c r="BV35" i="3"/>
  <c r="BV36" i="3"/>
  <c r="BV37" i="3"/>
  <c r="BV38" i="3"/>
  <c r="BV39" i="3"/>
  <c r="BV40" i="3"/>
  <c r="BV41" i="3"/>
  <c r="BV42" i="3"/>
  <c r="BV43" i="3"/>
  <c r="BV44" i="3"/>
  <c r="BV45" i="3"/>
  <c r="BV46" i="3"/>
  <c r="BV47" i="3"/>
  <c r="BV48" i="3"/>
  <c r="BV49" i="3"/>
  <c r="BV50" i="3"/>
  <c r="BV51" i="3"/>
  <c r="BV52" i="3"/>
  <c r="BV53" i="3"/>
  <c r="BV54" i="3"/>
  <c r="BV55" i="3"/>
  <c r="BV56" i="3"/>
  <c r="BV57" i="3"/>
  <c r="BV58" i="3"/>
  <c r="BV59" i="3"/>
  <c r="BV60" i="3"/>
  <c r="BV61" i="3"/>
  <c r="BV62" i="3"/>
  <c r="BV63" i="3"/>
  <c r="BV64" i="3"/>
  <c r="BV65" i="3"/>
  <c r="BV66" i="3"/>
  <c r="BV67" i="3"/>
  <c r="BV68" i="3"/>
  <c r="BV69" i="3"/>
  <c r="BV70" i="3"/>
  <c r="BV71" i="3"/>
  <c r="BV72" i="3"/>
  <c r="BV73" i="3"/>
  <c r="BV74" i="3"/>
  <c r="BV75" i="3"/>
  <c r="BV76" i="3"/>
  <c r="BV77" i="3"/>
  <c r="BV78" i="3"/>
  <c r="BV79" i="3"/>
  <c r="BV80" i="3"/>
  <c r="BV81" i="3"/>
  <c r="BV82" i="3"/>
  <c r="BV83" i="3"/>
  <c r="BV84" i="3"/>
  <c r="BV85" i="3"/>
  <c r="BV86" i="3"/>
  <c r="BV87" i="3"/>
  <c r="BV88" i="3"/>
  <c r="BV89" i="3"/>
  <c r="BV90" i="3"/>
  <c r="BV91" i="3"/>
  <c r="BV92" i="3"/>
  <c r="BV93" i="3"/>
  <c r="BV94" i="3"/>
  <c r="BV95" i="3"/>
  <c r="BV96" i="3"/>
  <c r="BV97" i="3"/>
  <c r="BV22" i="3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22" i="5"/>
  <c r="BH12" i="9"/>
  <c r="BI12" i="9"/>
  <c r="BJ12" i="9"/>
  <c r="BK12" i="9"/>
  <c r="BL12" i="9"/>
  <c r="BM12" i="9"/>
  <c r="BG12" i="9"/>
  <c r="BH12" i="8"/>
  <c r="BI12" i="8"/>
  <c r="BJ12" i="8"/>
  <c r="BK12" i="8"/>
  <c r="BL12" i="8"/>
  <c r="BM12" i="8"/>
  <c r="BG12" i="8"/>
  <c r="BH12" i="6"/>
  <c r="BI12" i="6"/>
  <c r="BJ12" i="6"/>
  <c r="BK12" i="6"/>
  <c r="BL12" i="6"/>
  <c r="BM12" i="6"/>
  <c r="BG12" i="6"/>
  <c r="BH12" i="3"/>
  <c r="BI12" i="3"/>
  <c r="BJ12" i="3"/>
  <c r="BK12" i="3"/>
  <c r="BL12" i="3"/>
  <c r="BM12" i="3"/>
  <c r="BG12" i="3"/>
  <c r="BH12" i="5"/>
  <c r="BI12" i="5"/>
  <c r="BJ12" i="5"/>
  <c r="BK12" i="5"/>
  <c r="BL12" i="5"/>
  <c r="BM12" i="5"/>
  <c r="BG12" i="5"/>
  <c r="BH12" i="7"/>
  <c r="BI12" i="7"/>
  <c r="BJ12" i="7"/>
  <c r="BK12" i="7"/>
  <c r="BL12" i="7"/>
  <c r="BM12" i="7"/>
  <c r="BG12" i="7"/>
  <c r="BM38" i="5" l="1"/>
  <c r="V4" i="8"/>
  <c r="BM38" i="8" s="1"/>
  <c r="U4" i="8"/>
  <c r="BK38" i="8" s="1"/>
  <c r="BL38" i="8" s="1"/>
  <c r="T4" i="8"/>
  <c r="BJ38" i="8" s="1"/>
  <c r="S4" i="8"/>
  <c r="BI38" i="8" s="1"/>
  <c r="R4" i="8"/>
  <c r="BH38" i="8" s="1"/>
  <c r="Q4" i="8"/>
  <c r="BG38" i="8" s="1"/>
  <c r="V4" i="7"/>
  <c r="BM38" i="7" s="1"/>
  <c r="U4" i="7"/>
  <c r="BK38" i="7" s="1"/>
  <c r="T4" i="7"/>
  <c r="BJ38" i="7" s="1"/>
  <c r="S4" i="7"/>
  <c r="BI38" i="7" s="1"/>
  <c r="R4" i="7"/>
  <c r="BH38" i="7" s="1"/>
  <c r="Q4" i="7"/>
  <c r="BG38" i="7" s="1"/>
  <c r="V4" i="6"/>
  <c r="BM38" i="6" s="1"/>
  <c r="U4" i="6"/>
  <c r="BK38" i="6" s="1"/>
  <c r="BL38" i="6" s="1"/>
  <c r="T4" i="6"/>
  <c r="BJ38" i="6" s="1"/>
  <c r="S4" i="6"/>
  <c r="BI38" i="6" s="1"/>
  <c r="R4" i="6"/>
  <c r="BH38" i="6" s="1"/>
  <c r="Q4" i="6"/>
  <c r="BG38" i="6" s="1"/>
  <c r="BL38" i="7" l="1"/>
  <c r="CE8" i="9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AL16" i="9"/>
  <c r="AK16" i="9"/>
  <c r="AJ16" i="9"/>
  <c r="AI16" i="9"/>
  <c r="AH16" i="9"/>
  <c r="AG16" i="9"/>
  <c r="AF16" i="9"/>
  <c r="AL12" i="9"/>
  <c r="AK12" i="9"/>
  <c r="AL11" i="9"/>
  <c r="AK11" i="9"/>
  <c r="AJ11" i="9"/>
  <c r="AI11" i="9"/>
  <c r="AH11" i="9"/>
  <c r="AG11" i="9"/>
  <c r="AF11" i="9"/>
  <c r="BM10" i="9"/>
  <c r="BM11" i="9" s="1"/>
  <c r="BK10" i="9"/>
  <c r="BJ10" i="9"/>
  <c r="BI10" i="9"/>
  <c r="BH10" i="9"/>
  <c r="BG10" i="9"/>
  <c r="BG11" i="9" s="1"/>
  <c r="AI7" i="9"/>
  <c r="AG7" i="9"/>
  <c r="AJ13" i="9"/>
  <c r="BM6" i="9"/>
  <c r="BK6" i="9"/>
  <c r="BJ6" i="9"/>
  <c r="BI6" i="9"/>
  <c r="BH6" i="9"/>
  <c r="BG6" i="9"/>
  <c r="AJ6" i="9"/>
  <c r="AG12" i="9"/>
  <c r="BM5" i="9"/>
  <c r="BK5" i="9"/>
  <c r="BJ5" i="9"/>
  <c r="BI5" i="9"/>
  <c r="BH5" i="9"/>
  <c r="BG5" i="9"/>
  <c r="AO5" i="9"/>
  <c r="AM5" i="9"/>
  <c r="AR5" i="9"/>
  <c r="V4" i="9" s="1"/>
  <c r="BM38" i="9" s="1"/>
  <c r="AQ5" i="9"/>
  <c r="U4" i="9" s="1"/>
  <c r="BK38" i="9" s="1"/>
  <c r="BL38" i="9" s="1"/>
  <c r="AP5" i="9"/>
  <c r="AL5" i="9"/>
  <c r="AJ5" i="9"/>
  <c r="AI5" i="9"/>
  <c r="AH5" i="9"/>
  <c r="AG5" i="9"/>
  <c r="AF5" i="9"/>
  <c r="R15" i="8"/>
  <c r="S15" i="8"/>
  <c r="R16" i="8"/>
  <c r="S16" i="8"/>
  <c r="AN15" i="8"/>
  <c r="AO15" i="8"/>
  <c r="AN16" i="8"/>
  <c r="AO16" i="8"/>
  <c r="L15" i="8"/>
  <c r="M15" i="8"/>
  <c r="BH13" i="8"/>
  <c r="BG13" i="8"/>
  <c r="BM10" i="8"/>
  <c r="BM11" i="8" s="1"/>
  <c r="BK10" i="8"/>
  <c r="BL10" i="8" s="1"/>
  <c r="BJ10" i="8"/>
  <c r="BK11" i="8" s="1"/>
  <c r="BI10" i="8"/>
  <c r="BJ11" i="8" s="1"/>
  <c r="BH10" i="8"/>
  <c r="BG10" i="8"/>
  <c r="BM7" i="8"/>
  <c r="BK7" i="8"/>
  <c r="BL7" i="8" s="1"/>
  <c r="BJ7" i="8"/>
  <c r="BG7" i="8"/>
  <c r="BM6" i="8"/>
  <c r="BM13" i="8" s="1"/>
  <c r="BK6" i="8"/>
  <c r="BK13" i="8" s="1"/>
  <c r="BJ6" i="8"/>
  <c r="BJ13" i="8" s="1"/>
  <c r="BI6" i="8"/>
  <c r="BH6" i="8"/>
  <c r="BG6" i="8"/>
  <c r="BM5" i="8"/>
  <c r="BK5" i="8"/>
  <c r="BJ5" i="8"/>
  <c r="BI5" i="8"/>
  <c r="BH5" i="8"/>
  <c r="BG5" i="8"/>
  <c r="BG13" i="7"/>
  <c r="BM11" i="7"/>
  <c r="BH11" i="7"/>
  <c r="BG11" i="7"/>
  <c r="BM10" i="7"/>
  <c r="BL10" i="7"/>
  <c r="BK10" i="7"/>
  <c r="BJ10" i="7"/>
  <c r="BK11" i="7" s="1"/>
  <c r="BL11" i="7" s="1"/>
  <c r="BI10" i="7"/>
  <c r="BJ11" i="7" s="1"/>
  <c r="BH10" i="7"/>
  <c r="BI11" i="7" s="1"/>
  <c r="BG10" i="7"/>
  <c r="BM7" i="7"/>
  <c r="BK7" i="7"/>
  <c r="BL7" i="7" s="1"/>
  <c r="BJ7" i="7"/>
  <c r="BI7" i="7"/>
  <c r="BH7" i="7"/>
  <c r="BG7" i="7"/>
  <c r="BM6" i="7"/>
  <c r="BM13" i="7" s="1"/>
  <c r="BK6" i="7"/>
  <c r="BK13" i="7" s="1"/>
  <c r="BJ6" i="7"/>
  <c r="BJ13" i="7" s="1"/>
  <c r="BI6" i="7"/>
  <c r="BI13" i="7" s="1"/>
  <c r="BH6" i="7"/>
  <c r="BH13" i="7" s="1"/>
  <c r="BG6" i="7"/>
  <c r="BM5" i="7"/>
  <c r="BK5" i="7"/>
  <c r="BJ5" i="7"/>
  <c r="BI5" i="7"/>
  <c r="BH5" i="7"/>
  <c r="BG5" i="7"/>
  <c r="BH13" i="6"/>
  <c r="BG13" i="6"/>
  <c r="BG11" i="6"/>
  <c r="BM10" i="6"/>
  <c r="BM11" i="6" s="1"/>
  <c r="BK10" i="6"/>
  <c r="BL10" i="6" s="1"/>
  <c r="BJ10" i="6"/>
  <c r="BK11" i="6" s="1"/>
  <c r="BI10" i="6"/>
  <c r="BJ11" i="6" s="1"/>
  <c r="BH10" i="6"/>
  <c r="BI11" i="6" s="1"/>
  <c r="BG10" i="6"/>
  <c r="BH11" i="6" s="1"/>
  <c r="BM7" i="6"/>
  <c r="BK7" i="6"/>
  <c r="BL7" i="6" s="1"/>
  <c r="BJ7" i="6"/>
  <c r="BI7" i="6"/>
  <c r="BH7" i="6"/>
  <c r="BG7" i="6"/>
  <c r="BM6" i="6"/>
  <c r="BM13" i="6" s="1"/>
  <c r="BK6" i="6"/>
  <c r="BK13" i="6" s="1"/>
  <c r="BJ6" i="6"/>
  <c r="BJ13" i="6" s="1"/>
  <c r="BI6" i="6"/>
  <c r="BI13" i="6" s="1"/>
  <c r="BH6" i="6"/>
  <c r="BG6" i="6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H11" i="3" s="1"/>
  <c r="BM6" i="3"/>
  <c r="BM13" i="3" s="1"/>
  <c r="BK6" i="3"/>
  <c r="BK13" i="3" s="1"/>
  <c r="BJ6" i="3"/>
  <c r="BJ13" i="3" s="1"/>
  <c r="BI6" i="3"/>
  <c r="BH6" i="3"/>
  <c r="BH13" i="3" s="1"/>
  <c r="BG6" i="3"/>
  <c r="BM5" i="3"/>
  <c r="BK5" i="3"/>
  <c r="BJ5" i="3"/>
  <c r="BI5" i="3"/>
  <c r="BH5" i="3"/>
  <c r="BG5" i="3"/>
  <c r="BM5" i="5"/>
  <c r="BH5" i="5"/>
  <c r="BI5" i="5"/>
  <c r="BJ5" i="5"/>
  <c r="BK5" i="5"/>
  <c r="BG5" i="5"/>
  <c r="BG13" i="9" l="1"/>
  <c r="Q17" i="9"/>
  <c r="Q4" i="9"/>
  <c r="BG38" i="9" s="1"/>
  <c r="S17" i="9"/>
  <c r="S4" i="9"/>
  <c r="BI38" i="9" s="1"/>
  <c r="T17" i="9"/>
  <c r="T4" i="9"/>
  <c r="BJ38" i="9" s="1"/>
  <c r="BJ13" i="9"/>
  <c r="BJ11" i="9"/>
  <c r="BI13" i="9"/>
  <c r="BH13" i="9"/>
  <c r="BH11" i="9"/>
  <c r="BJ11" i="3"/>
  <c r="BI13" i="3"/>
  <c r="BG11" i="3"/>
  <c r="BI11" i="3"/>
  <c r="BK11" i="3"/>
  <c r="BL11" i="3" s="1"/>
  <c r="BG13" i="3"/>
  <c r="U16" i="9"/>
  <c r="U15" i="9"/>
  <c r="AW15" i="9" s="1"/>
  <c r="V16" i="9"/>
  <c r="V15" i="9"/>
  <c r="AX15" i="9" s="1"/>
  <c r="AK5" i="9"/>
  <c r="AK6" i="9"/>
  <c r="AL6" i="9"/>
  <c r="AF7" i="9"/>
  <c r="AF13" i="9"/>
  <c r="AG17" i="9"/>
  <c r="AF17" i="9"/>
  <c r="AL17" i="9"/>
  <c r="AK17" i="9"/>
  <c r="AI17" i="9"/>
  <c r="AJ12" i="9"/>
  <c r="AI12" i="9"/>
  <c r="AH6" i="9"/>
  <c r="AH12" i="9"/>
  <c r="AG6" i="9"/>
  <c r="AF12" i="9"/>
  <c r="AL7" i="9"/>
  <c r="AH17" i="9"/>
  <c r="AF6" i="9"/>
  <c r="AG13" i="9"/>
  <c r="AJ17" i="9"/>
  <c r="BL6" i="9"/>
  <c r="BK13" i="9"/>
  <c r="AI6" i="9"/>
  <c r="BM13" i="9"/>
  <c r="BL10" i="9"/>
  <c r="BK11" i="9" s="1"/>
  <c r="BL11" i="9" s="1"/>
  <c r="BI11" i="9"/>
  <c r="AI18" i="9"/>
  <c r="AH18" i="9"/>
  <c r="AG18" i="9"/>
  <c r="AF18" i="9"/>
  <c r="AL18" i="9"/>
  <c r="AK18" i="9"/>
  <c r="AH13" i="9"/>
  <c r="AJ18" i="9"/>
  <c r="AL13" i="9"/>
  <c r="AK7" i="9"/>
  <c r="AK13" i="9"/>
  <c r="AJ7" i="9"/>
  <c r="AI13" i="9"/>
  <c r="AH7" i="9"/>
  <c r="AN5" i="9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11" i="8"/>
  <c r="BL6" i="8"/>
  <c r="BL13" i="8" s="1"/>
  <c r="BL6" i="7"/>
  <c r="BL13" i="7" s="1"/>
  <c r="BN13" i="7" s="1"/>
  <c r="BL11" i="6"/>
  <c r="BL6" i="6"/>
  <c r="BL13" i="6" s="1"/>
  <c r="BN13" i="6" s="1"/>
  <c r="BL6" i="3"/>
  <c r="BL13" i="3" s="1"/>
  <c r="BN13" i="3" s="1"/>
  <c r="R17" i="9" l="1"/>
  <c r="R4" i="9"/>
  <c r="BH38" i="9" s="1"/>
  <c r="BN13" i="8"/>
  <c r="V7" i="9"/>
  <c r="AX7" i="9" s="1"/>
  <c r="Q5" i="9"/>
  <c r="W5" i="9" s="1"/>
  <c r="AY5" i="9" s="1"/>
  <c r="AB18" i="9"/>
  <c r="BD18" i="9" s="1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AK19" i="9"/>
  <c r="AJ19" i="9"/>
  <c r="AI19" i="9"/>
  <c r="AH19" i="9"/>
  <c r="AG19" i="9"/>
  <c r="AL19" i="9"/>
  <c r="AJ14" i="9"/>
  <c r="AG14" i="9"/>
  <c r="AF14" i="9"/>
  <c r="AF8" i="9"/>
  <c r="AK14" i="9"/>
  <c r="AK8" i="9"/>
  <c r="AI14" i="9"/>
  <c r="AH14" i="9"/>
  <c r="AH8" i="9"/>
  <c r="AL8" i="9"/>
  <c r="AJ8" i="9"/>
  <c r="AI8" i="9"/>
  <c r="AL14" i="9"/>
  <c r="AG8" i="9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Z17" i="9" l="1"/>
  <c r="BB17" i="9" s="1"/>
  <c r="X5" i="9"/>
  <c r="AZ5" i="9" s="1"/>
  <c r="AB7" i="9"/>
  <c r="BD7" i="9" s="1"/>
  <c r="W7" i="9"/>
  <c r="AS5" i="9"/>
  <c r="AX6" i="9"/>
  <c r="Y13" i="9"/>
  <c r="Y19" i="9"/>
  <c r="BA19" i="9" s="1"/>
  <c r="AU9" i="9"/>
  <c r="X12" i="9"/>
  <c r="AZ12" i="9" s="1"/>
  <c r="AT12" i="9"/>
  <c r="AB16" i="9"/>
  <c r="BD16" i="9" s="1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BC18" i="9" s="1"/>
  <c r="AX13" i="9"/>
  <c r="AB13" i="9"/>
  <c r="BD13" i="9" s="1"/>
  <c r="BV25" i="9"/>
  <c r="BU26" i="9"/>
  <c r="AW7" i="9"/>
  <c r="AA7" i="9"/>
  <c r="BC7" i="9" s="1"/>
  <c r="X19" i="9"/>
  <c r="X17" i="9"/>
  <c r="AZ17" i="9" s="1"/>
  <c r="AB19" i="9"/>
  <c r="AS14" i="9"/>
  <c r="W14" i="9"/>
  <c r="AY14" i="9" s="1"/>
  <c r="AA6" i="9"/>
  <c r="Y7" i="9"/>
  <c r="W8" i="9"/>
  <c r="X6" i="9"/>
  <c r="Z16" i="9"/>
  <c r="AX9" i="9"/>
  <c r="BL7" i="9"/>
  <c r="Y18" i="9"/>
  <c r="BA18" i="9" s="1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AL15" i="9"/>
  <c r="AI15" i="9"/>
  <c r="AJ9" i="9"/>
  <c r="AH15" i="9"/>
  <c r="AI9" i="9"/>
  <c r="AA15" i="9"/>
  <c r="BC15" i="9" s="1"/>
  <c r="AG15" i="9"/>
  <c r="AH9" i="9"/>
  <c r="AF9" i="9"/>
  <c r="AK15" i="9"/>
  <c r="AJ15" i="9"/>
  <c r="AL9" i="9"/>
  <c r="AK9" i="9"/>
  <c r="AG9" i="9"/>
  <c r="Y11" i="9"/>
  <c r="BA11" i="9" s="1"/>
  <c r="AU11" i="9"/>
  <c r="W16" i="9"/>
  <c r="AW14" i="9"/>
  <c r="AA14" i="9"/>
  <c r="BC14" i="9" s="1"/>
  <c r="Z18" i="9"/>
  <c r="BB18" i="9" s="1"/>
  <c r="X8" i="9"/>
  <c r="AZ8" i="9" s="1"/>
  <c r="AT8" i="9"/>
  <c r="X16" i="9"/>
  <c r="AT9" i="9"/>
  <c r="X18" i="9"/>
  <c r="AZ18" i="9" s="1"/>
  <c r="AA12" i="9"/>
  <c r="BC12" i="9" s="1"/>
  <c r="AW12" i="9"/>
  <c r="AB8" i="9"/>
  <c r="BD8" i="9" s="1"/>
  <c r="AX8" i="9"/>
  <c r="W18" i="9"/>
  <c r="AY18" i="9" s="1"/>
  <c r="AA19" i="9"/>
  <c r="Z6" i="9"/>
  <c r="Y17" i="9"/>
  <c r="BA17" i="9" s="1"/>
  <c r="Y14" i="9"/>
  <c r="BA14" i="9" s="1"/>
  <c r="AU14" i="9"/>
  <c r="AB17" i="9"/>
  <c r="Y5" i="9"/>
  <c r="BA5" i="9" s="1"/>
  <c r="AU5" i="9"/>
  <c r="Z19" i="9"/>
  <c r="BB19" i="9" s="1"/>
  <c r="AA16" i="9"/>
  <c r="BC16" i="9" s="1"/>
  <c r="X7" i="9"/>
  <c r="AU12" i="9"/>
  <c r="Y12" i="9"/>
  <c r="BA12" i="9" s="1"/>
  <c r="W17" i="9"/>
  <c r="AY17" i="9" s="1"/>
  <c r="W12" i="9"/>
  <c r="BP27" i="9"/>
  <c r="BQ26" i="9"/>
  <c r="BR26" i="9" s="1"/>
  <c r="BS26" i="9" s="1"/>
  <c r="Z8" i="9"/>
  <c r="BB8" i="9" s="1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0" i="8"/>
  <c r="L20" i="8"/>
  <c r="M20" i="8"/>
  <c r="N20" i="8"/>
  <c r="O20" i="8"/>
  <c r="P20" i="8"/>
  <c r="K25" i="8"/>
  <c r="K26" i="8"/>
  <c r="L26" i="8"/>
  <c r="M26" i="8"/>
  <c r="N26" i="8"/>
  <c r="O26" i="8"/>
  <c r="P26" i="8"/>
  <c r="L25" i="8"/>
  <c r="M25" i="8"/>
  <c r="N25" i="8"/>
  <c r="O25" i="8"/>
  <c r="P25" i="8"/>
  <c r="K24" i="8"/>
  <c r="L24" i="8"/>
  <c r="M24" i="8"/>
  <c r="N24" i="8"/>
  <c r="O24" i="8"/>
  <c r="P24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AH10" i="9"/>
  <c r="AH4" i="9" s="1"/>
  <c r="AL10" i="9"/>
  <c r="AL4" i="9" s="1"/>
  <c r="AK10" i="9"/>
  <c r="AK4" i="9" s="1"/>
  <c r="AI10" i="9"/>
  <c r="AI4" i="9" s="1"/>
  <c r="AJ10" i="9"/>
  <c r="AJ4" i="9" s="1"/>
  <c r="AG10" i="9"/>
  <c r="AG4" i="9" s="1"/>
  <c r="AA9" i="9"/>
  <c r="BC9" i="9" s="1"/>
  <c r="AB9" i="9"/>
  <c r="BD9" i="9" s="1"/>
  <c r="X15" i="9"/>
  <c r="AO19" i="8"/>
  <c r="AQ19" i="8"/>
  <c r="AQ17" i="8"/>
  <c r="AM12" i="8"/>
  <c r="AP12" i="8"/>
  <c r="AR12" i="8"/>
  <c r="AN13" i="8"/>
  <c r="AO11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K11" i="8"/>
  <c r="L11" i="8"/>
  <c r="M11" i="8"/>
  <c r="N11" i="8"/>
  <c r="O11" i="8"/>
  <c r="P11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K16" i="8"/>
  <c r="L16" i="8"/>
  <c r="M16" i="8"/>
  <c r="N16" i="8"/>
  <c r="O16" i="8"/>
  <c r="P16" i="8"/>
  <c r="AQ7" i="8"/>
  <c r="AQ8" i="8"/>
  <c r="AN9" i="8"/>
  <c r="AQ9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0" i="8"/>
  <c r="O30" i="8"/>
  <c r="P30" i="8"/>
  <c r="O30" i="5"/>
  <c r="P30" i="5"/>
  <c r="K29" i="8"/>
  <c r="L29" i="8"/>
  <c r="M29" i="8"/>
  <c r="N29" i="8"/>
  <c r="O29" i="8"/>
  <c r="P29" i="8"/>
  <c r="K28" i="8"/>
  <c r="L28" i="8"/>
  <c r="M28" i="8"/>
  <c r="N28" i="8"/>
  <c r="O28" i="8"/>
  <c r="P28" i="8"/>
  <c r="K27" i="8"/>
  <c r="L27" i="8"/>
  <c r="M27" i="8"/>
  <c r="N27" i="8"/>
  <c r="O27" i="8"/>
  <c r="P27" i="8"/>
  <c r="AC28" i="8"/>
  <c r="AP28" i="8" s="1"/>
  <c r="AC29" i="8"/>
  <c r="AN29" i="8" s="1"/>
  <c r="AC30" i="8"/>
  <c r="AQ30" i="8" s="1"/>
  <c r="AC27" i="8"/>
  <c r="AR27" i="8" s="1"/>
  <c r="AC25" i="8"/>
  <c r="AC26" i="8"/>
  <c r="AC24" i="8"/>
  <c r="AC21" i="8"/>
  <c r="AC22" i="8"/>
  <c r="AC23" i="8"/>
  <c r="AC20" i="8"/>
  <c r="AC17" i="8"/>
  <c r="AR17" i="8" s="1"/>
  <c r="AC18" i="8"/>
  <c r="AR18" i="8" s="1"/>
  <c r="AC19" i="8"/>
  <c r="AN19" i="8" s="1"/>
  <c r="AC16" i="8"/>
  <c r="AQ16" i="8" s="1"/>
  <c r="AC12" i="8"/>
  <c r="AN12" i="8" s="1"/>
  <c r="AC13" i="8"/>
  <c r="AM13" i="8" s="1"/>
  <c r="AC14" i="8"/>
  <c r="AM14" i="8" s="1"/>
  <c r="AC15" i="8"/>
  <c r="AC11" i="8"/>
  <c r="AN11" i="8" s="1"/>
  <c r="AC6" i="8"/>
  <c r="AM6" i="8" s="1"/>
  <c r="AC7" i="8"/>
  <c r="AN7" i="8" s="1"/>
  <c r="AC8" i="8"/>
  <c r="AR8" i="8" s="1"/>
  <c r="AC9" i="8"/>
  <c r="AO9" i="8" s="1"/>
  <c r="AC10" i="8"/>
  <c r="AR10" i="8" s="1"/>
  <c r="AC5" i="8"/>
  <c r="AQ5" i="8" s="1"/>
  <c r="B30" i="8"/>
  <c r="AR29" i="8"/>
  <c r="B29" i="8"/>
  <c r="AO28" i="8"/>
  <c r="AM28" i="8"/>
  <c r="I28" i="8"/>
  <c r="B28" i="8"/>
  <c r="AN27" i="8"/>
  <c r="J27" i="8"/>
  <c r="I27" i="8"/>
  <c r="H27" i="8"/>
  <c r="AJ27" i="8" s="1"/>
  <c r="G27" i="8"/>
  <c r="F27" i="8"/>
  <c r="E27" i="8"/>
  <c r="AG27" i="8" s="1"/>
  <c r="D27" i="8"/>
  <c r="H25" i="8"/>
  <c r="B25" i="8"/>
  <c r="B26" i="8" s="1"/>
  <c r="J24" i="8"/>
  <c r="I24" i="8"/>
  <c r="AK24" i="8" s="1"/>
  <c r="H24" i="8"/>
  <c r="G24" i="8"/>
  <c r="F24" i="8"/>
  <c r="AH24" i="8" s="1"/>
  <c r="E24" i="8"/>
  <c r="AG24" i="8" s="1"/>
  <c r="D24" i="8"/>
  <c r="BQ23" i="8"/>
  <c r="BR23" i="8" s="1"/>
  <c r="BS23" i="8" s="1"/>
  <c r="BP23" i="8"/>
  <c r="BP24" i="8" s="1"/>
  <c r="BQ24" i="8" s="1"/>
  <c r="BR24" i="8" s="1"/>
  <c r="BS24" i="8" s="1"/>
  <c r="BU22" i="8"/>
  <c r="BQ22" i="8"/>
  <c r="BR22" i="8" s="1"/>
  <c r="BS22" i="8" s="1"/>
  <c r="B22" i="8"/>
  <c r="B23" i="8" s="1"/>
  <c r="D21" i="8"/>
  <c r="B21" i="8"/>
  <c r="J20" i="8"/>
  <c r="I20" i="8"/>
  <c r="H20" i="8"/>
  <c r="G20" i="8"/>
  <c r="F20" i="8"/>
  <c r="E20" i="8"/>
  <c r="AG20" i="8" s="1"/>
  <c r="D20" i="8"/>
  <c r="I17" i="8"/>
  <c r="AK17" i="8" s="1"/>
  <c r="B17" i="8"/>
  <c r="B18" i="8" s="1"/>
  <c r="B19" i="8" s="1"/>
  <c r="J16" i="8"/>
  <c r="AL16" i="8" s="1"/>
  <c r="I16" i="8"/>
  <c r="H16" i="8"/>
  <c r="G16" i="8"/>
  <c r="AI16" i="8" s="1"/>
  <c r="F16" i="8"/>
  <c r="E16" i="8"/>
  <c r="D16" i="8"/>
  <c r="B14" i="8"/>
  <c r="B15" i="8" s="1"/>
  <c r="D12" i="8"/>
  <c r="B12" i="8"/>
  <c r="B13" i="8" s="1"/>
  <c r="J11" i="8"/>
  <c r="AL11" i="8" s="1"/>
  <c r="I11" i="8"/>
  <c r="AK11" i="8" s="1"/>
  <c r="H11" i="8"/>
  <c r="G11" i="8"/>
  <c r="AI11" i="8" s="1"/>
  <c r="F11" i="8"/>
  <c r="AH11" i="8" s="1"/>
  <c r="E11" i="8"/>
  <c r="D11" i="8"/>
  <c r="I6" i="8"/>
  <c r="B6" i="8"/>
  <c r="J5" i="8"/>
  <c r="AL5" i="8" s="1"/>
  <c r="I5" i="8"/>
  <c r="H5" i="8"/>
  <c r="G5" i="8"/>
  <c r="AI5" i="8" s="1"/>
  <c r="F5" i="8"/>
  <c r="E5" i="8"/>
  <c r="D5" i="8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K24" i="7"/>
  <c r="L24" i="7"/>
  <c r="M24" i="7"/>
  <c r="N24" i="7"/>
  <c r="O24" i="7"/>
  <c r="P24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K20" i="7"/>
  <c r="L20" i="7"/>
  <c r="M20" i="7"/>
  <c r="N20" i="7"/>
  <c r="O20" i="7"/>
  <c r="P20" i="7"/>
  <c r="L19" i="7"/>
  <c r="M19" i="7"/>
  <c r="N19" i="7"/>
  <c r="O19" i="7"/>
  <c r="P19" i="7"/>
  <c r="K18" i="7"/>
  <c r="L18" i="7"/>
  <c r="M18" i="7"/>
  <c r="N18" i="7"/>
  <c r="O18" i="7"/>
  <c r="P18" i="7"/>
  <c r="K17" i="7"/>
  <c r="L17" i="7"/>
  <c r="M17" i="7"/>
  <c r="N17" i="7"/>
  <c r="O17" i="7"/>
  <c r="P17" i="7"/>
  <c r="AZ4" i="9" l="1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Z27" i="8"/>
  <c r="BB27" i="8" s="1"/>
  <c r="AA27" i="8"/>
  <c r="BC27" i="8" s="1"/>
  <c r="AB27" i="8"/>
  <c r="BD27" i="8" s="1"/>
  <c r="W27" i="8"/>
  <c r="AY27" i="8" s="1"/>
  <c r="AA20" i="8"/>
  <c r="BC20" i="8" s="1"/>
  <c r="AB20" i="8"/>
  <c r="BD20" i="8" s="1"/>
  <c r="W20" i="8"/>
  <c r="AY20" i="8" s="1"/>
  <c r="Z20" i="8"/>
  <c r="BB20" i="8" s="1"/>
  <c r="AF21" i="8"/>
  <c r="AB21" i="8"/>
  <c r="BD21" i="8" s="1"/>
  <c r="W21" i="8"/>
  <c r="AY21" i="8" s="1"/>
  <c r="Z21" i="8"/>
  <c r="BB21" i="8" s="1"/>
  <c r="AA21" i="8"/>
  <c r="BC21" i="8" s="1"/>
  <c r="AF16" i="8"/>
  <c r="AA16" i="8"/>
  <c r="BC16" i="8" s="1"/>
  <c r="AB16" i="8"/>
  <c r="BD16" i="8" s="1"/>
  <c r="W16" i="8"/>
  <c r="AY16" i="8" s="1"/>
  <c r="Z16" i="8"/>
  <c r="BB16" i="8" s="1"/>
  <c r="AA12" i="8"/>
  <c r="BC12" i="8" s="1"/>
  <c r="Z12" i="8"/>
  <c r="BB12" i="8" s="1"/>
  <c r="AB12" i="8"/>
  <c r="BD12" i="8" s="1"/>
  <c r="W12" i="8"/>
  <c r="AY12" i="8" s="1"/>
  <c r="AF11" i="8"/>
  <c r="Z11" i="8"/>
  <c r="BB11" i="8" s="1"/>
  <c r="AA11" i="8"/>
  <c r="BC11" i="8" s="1"/>
  <c r="AB11" i="8"/>
  <c r="BD11" i="8" s="1"/>
  <c r="W11" i="8"/>
  <c r="AY11" i="8" s="1"/>
  <c r="AA24" i="8"/>
  <c r="BC24" i="8" s="1"/>
  <c r="AB24" i="8"/>
  <c r="BD24" i="8" s="1"/>
  <c r="Z24" i="8"/>
  <c r="BB24" i="8" s="1"/>
  <c r="W24" i="8"/>
  <c r="AY24" i="8" s="1"/>
  <c r="W5" i="8"/>
  <c r="AY5" i="8" s="1"/>
  <c r="Z5" i="8"/>
  <c r="BB5" i="8" s="1"/>
  <c r="AA5" i="8"/>
  <c r="BC5" i="8" s="1"/>
  <c r="AB5" i="8"/>
  <c r="BD5" i="8" s="1"/>
  <c r="AJ5" i="8"/>
  <c r="AK5" i="8"/>
  <c r="AK16" i="8"/>
  <c r="AK27" i="8"/>
  <c r="AP5" i="8"/>
  <c r="AO8" i="8"/>
  <c r="AQ11" i="8"/>
  <c r="AP29" i="8"/>
  <c r="AR5" i="8"/>
  <c r="AP14" i="8"/>
  <c r="AP16" i="8"/>
  <c r="AG11" i="8"/>
  <c r="AM27" i="8"/>
  <c r="AQ29" i="8"/>
  <c r="AR9" i="8"/>
  <c r="AO7" i="8"/>
  <c r="AN14" i="8"/>
  <c r="AR16" i="8"/>
  <c r="AP17" i="8"/>
  <c r="AH5" i="8"/>
  <c r="AJ11" i="8"/>
  <c r="AI24" i="8"/>
  <c r="AK28" i="8"/>
  <c r="AM9" i="8"/>
  <c r="AM11" i="8"/>
  <c r="AQ12" i="8"/>
  <c r="AO17" i="8"/>
  <c r="AP8" i="8"/>
  <c r="AP11" i="8"/>
  <c r="AR20" i="8"/>
  <c r="AQ20" i="8"/>
  <c r="AP20" i="8"/>
  <c r="AO20" i="8"/>
  <c r="AN20" i="8"/>
  <c r="AM20" i="8"/>
  <c r="AN22" i="8"/>
  <c r="AM22" i="8"/>
  <c r="AP22" i="8"/>
  <c r="AO22" i="8"/>
  <c r="AQ22" i="8"/>
  <c r="AR22" i="8"/>
  <c r="AQ10" i="8"/>
  <c r="AR13" i="8"/>
  <c r="AF5" i="8"/>
  <c r="AK6" i="8"/>
  <c r="AM29" i="8"/>
  <c r="AR21" i="8"/>
  <c r="AQ21" i="8"/>
  <c r="AN21" i="8"/>
  <c r="AP21" i="8"/>
  <c r="AO21" i="8"/>
  <c r="AM21" i="8"/>
  <c r="AM5" i="8"/>
  <c r="AP9" i="8"/>
  <c r="AN8" i="8"/>
  <c r="AR6" i="8"/>
  <c r="V23" i="8" s="1"/>
  <c r="AX23" i="8" s="1"/>
  <c r="AP10" i="8"/>
  <c r="AR11" i="8"/>
  <c r="AQ13" i="8"/>
  <c r="AO12" i="8"/>
  <c r="AM16" i="8"/>
  <c r="AP18" i="8"/>
  <c r="AN17" i="8"/>
  <c r="AM7" i="8"/>
  <c r="AQ18" i="8"/>
  <c r="AG5" i="8"/>
  <c r="AR24" i="8"/>
  <c r="AQ24" i="8"/>
  <c r="AO24" i="8"/>
  <c r="AP24" i="8"/>
  <c r="AM24" i="8"/>
  <c r="AN24" i="8"/>
  <c r="AN5" i="8"/>
  <c r="AM8" i="8"/>
  <c r="AQ6" i="8"/>
  <c r="AR14" i="8"/>
  <c r="AP13" i="8"/>
  <c r="AO18" i="8"/>
  <c r="AM17" i="8"/>
  <c r="AR26" i="8"/>
  <c r="AM26" i="8"/>
  <c r="AO26" i="8"/>
  <c r="AQ26" i="8"/>
  <c r="AN26" i="8"/>
  <c r="AP26" i="8"/>
  <c r="AO5" i="8"/>
  <c r="AR7" i="8"/>
  <c r="AP6" i="8"/>
  <c r="AQ14" i="8"/>
  <c r="AO13" i="8"/>
  <c r="AN18" i="8"/>
  <c r="AR19" i="8"/>
  <c r="AP25" i="8"/>
  <c r="AQ25" i="8"/>
  <c r="AR25" i="8"/>
  <c r="AN25" i="8"/>
  <c r="AM25" i="8"/>
  <c r="AO25" i="8"/>
  <c r="AO6" i="8"/>
  <c r="AR15" i="8"/>
  <c r="AM18" i="8"/>
  <c r="AI20" i="8"/>
  <c r="AN28" i="8"/>
  <c r="AP7" i="8"/>
  <c r="AN6" i="8"/>
  <c r="AO14" i="8"/>
  <c r="AQ15" i="8"/>
  <c r="AP19" i="8"/>
  <c r="T6" i="8" s="1"/>
  <c r="AV6" i="8" s="1"/>
  <c r="AP15" i="8"/>
  <c r="AQ23" i="8"/>
  <c r="AP23" i="8"/>
  <c r="AO23" i="8"/>
  <c r="AN23" i="8"/>
  <c r="AR23" i="8"/>
  <c r="AQ28" i="8"/>
  <c r="AR28" i="8"/>
  <c r="AP30" i="8"/>
  <c r="AL27" i="8"/>
  <c r="AP27" i="8"/>
  <c r="AH27" i="8"/>
  <c r="AQ27" i="8"/>
  <c r="AI27" i="8"/>
  <c r="AJ25" i="8"/>
  <c r="AL24" i="8"/>
  <c r="AJ24" i="8"/>
  <c r="AH20" i="8"/>
  <c r="AJ20" i="8"/>
  <c r="AK20" i="8"/>
  <c r="AL20" i="8"/>
  <c r="G28" i="8"/>
  <c r="AI28" i="8" s="1"/>
  <c r="F28" i="8"/>
  <c r="AH28" i="8" s="1"/>
  <c r="J25" i="8"/>
  <c r="AL25" i="8" s="1"/>
  <c r="E28" i="8"/>
  <c r="AG28" i="8" s="1"/>
  <c r="E25" i="8"/>
  <c r="AG25" i="8" s="1"/>
  <c r="G17" i="8"/>
  <c r="AI17" i="8" s="1"/>
  <c r="D28" i="8"/>
  <c r="D25" i="8"/>
  <c r="J21" i="8"/>
  <c r="AL21" i="8" s="1"/>
  <c r="F17" i="8"/>
  <c r="AH17" i="8" s="1"/>
  <c r="H21" i="8"/>
  <c r="AJ21" i="8" s="1"/>
  <c r="D17" i="8"/>
  <c r="I25" i="8"/>
  <c r="AK25" i="8" s="1"/>
  <c r="G21" i="8"/>
  <c r="AI21" i="8" s="1"/>
  <c r="J6" i="8"/>
  <c r="AL6" i="8" s="1"/>
  <c r="E12" i="8"/>
  <c r="AG12" i="8" s="1"/>
  <c r="J17" i="8"/>
  <c r="AL17" i="8" s="1"/>
  <c r="E21" i="8"/>
  <c r="AG21" i="8" s="1"/>
  <c r="J28" i="8"/>
  <c r="AL28" i="8" s="1"/>
  <c r="B7" i="8"/>
  <c r="F12" i="8"/>
  <c r="AH12" i="8" s="1"/>
  <c r="F21" i="8"/>
  <c r="AH21" i="8" s="1"/>
  <c r="D6" i="8"/>
  <c r="G12" i="8"/>
  <c r="AI12" i="8" s="1"/>
  <c r="AG16" i="8"/>
  <c r="I21" i="8"/>
  <c r="AK21" i="8" s="1"/>
  <c r="BU23" i="8"/>
  <c r="BP25" i="8"/>
  <c r="E6" i="8"/>
  <c r="AG6" i="8" s="1"/>
  <c r="H12" i="8"/>
  <c r="AJ12" i="8" s="1"/>
  <c r="AF12" i="8"/>
  <c r="AH16" i="8"/>
  <c r="AF20" i="8"/>
  <c r="AF27" i="8"/>
  <c r="F6" i="8"/>
  <c r="AH6" i="8" s="1"/>
  <c r="I12" i="8"/>
  <c r="AK12" i="8" s="1"/>
  <c r="AF24" i="8"/>
  <c r="G6" i="8"/>
  <c r="AI6" i="8" s="1"/>
  <c r="J12" i="8"/>
  <c r="AL12" i="8" s="1"/>
  <c r="AJ16" i="8"/>
  <c r="E17" i="8"/>
  <c r="AG17" i="8" s="1"/>
  <c r="F25" i="8"/>
  <c r="AH25" i="8" s="1"/>
  <c r="H6" i="8"/>
  <c r="AJ6" i="8" s="1"/>
  <c r="H17" i="8"/>
  <c r="AJ17" i="8" s="1"/>
  <c r="G25" i="8"/>
  <c r="AI25" i="8" s="1"/>
  <c r="H28" i="8"/>
  <c r="AJ28" i="8" s="1"/>
  <c r="AO27" i="8"/>
  <c r="AO29" i="8"/>
  <c r="AR30" i="8"/>
  <c r="BL9" i="9" l="1"/>
  <c r="BL8" i="9"/>
  <c r="BG20" i="9" s="1"/>
  <c r="BQ29" i="9"/>
  <c r="BR29" i="9" s="1"/>
  <c r="BS29" i="9" s="1"/>
  <c r="BP30" i="9"/>
  <c r="BU29" i="9"/>
  <c r="BV28" i="9"/>
  <c r="W6" i="8"/>
  <c r="AY6" i="8" s="1"/>
  <c r="Z6" i="8"/>
  <c r="BB6" i="8" s="1"/>
  <c r="AA6" i="8"/>
  <c r="BC6" i="8" s="1"/>
  <c r="AB6" i="8"/>
  <c r="BD6" i="8" s="1"/>
  <c r="W25" i="8"/>
  <c r="AY25" i="8" s="1"/>
  <c r="AB25" i="8"/>
  <c r="BD25" i="8" s="1"/>
  <c r="Z25" i="8"/>
  <c r="BB25" i="8" s="1"/>
  <c r="AA25" i="8"/>
  <c r="BC25" i="8" s="1"/>
  <c r="AA28" i="8"/>
  <c r="BC28" i="8" s="1"/>
  <c r="AB28" i="8"/>
  <c r="BD28" i="8" s="1"/>
  <c r="Z28" i="8"/>
  <c r="BB28" i="8" s="1"/>
  <c r="W28" i="8"/>
  <c r="AY28" i="8" s="1"/>
  <c r="W17" i="8"/>
  <c r="AY17" i="8" s="1"/>
  <c r="AB17" i="8"/>
  <c r="BD17" i="8" s="1"/>
  <c r="Z17" i="8"/>
  <c r="BB17" i="8" s="1"/>
  <c r="AA17" i="8"/>
  <c r="BC17" i="8" s="1"/>
  <c r="V6" i="8"/>
  <c r="AX6" i="8" s="1"/>
  <c r="T19" i="8"/>
  <c r="AV19" i="8" s="1"/>
  <c r="U6" i="8"/>
  <c r="AW6" i="8" s="1"/>
  <c r="U8" i="8"/>
  <c r="AW8" i="8" s="1"/>
  <c r="T7" i="8"/>
  <c r="AV7" i="8" s="1"/>
  <c r="Q5" i="8"/>
  <c r="AS5" i="8" s="1"/>
  <c r="V28" i="8"/>
  <c r="AX28" i="8" s="1"/>
  <c r="V14" i="8"/>
  <c r="AX14" i="8" s="1"/>
  <c r="T25" i="8"/>
  <c r="AV25" i="8" s="1"/>
  <c r="U5" i="8"/>
  <c r="AW5" i="8" s="1"/>
  <c r="U18" i="8"/>
  <c r="AW18" i="8" s="1"/>
  <c r="U29" i="8"/>
  <c r="AW29" i="8" s="1"/>
  <c r="V25" i="8"/>
  <c r="AX25" i="8" s="1"/>
  <c r="T13" i="8"/>
  <c r="AV13" i="8" s="1"/>
  <c r="U23" i="8"/>
  <c r="AW23" i="8" s="1"/>
  <c r="U30" i="8"/>
  <c r="AW30" i="8" s="1"/>
  <c r="V8" i="8"/>
  <c r="AX8" i="8" s="1"/>
  <c r="V29" i="8"/>
  <c r="AX29" i="8" s="1"/>
  <c r="V24" i="8"/>
  <c r="AX24" i="8" s="1"/>
  <c r="T8" i="8"/>
  <c r="AV8" i="8" s="1"/>
  <c r="T17" i="8"/>
  <c r="AV17" i="8" s="1"/>
  <c r="T24" i="8"/>
  <c r="AV24" i="8" s="1"/>
  <c r="T5" i="8"/>
  <c r="AV5" i="8" s="1"/>
  <c r="R26" i="8"/>
  <c r="AT26" i="8" s="1"/>
  <c r="R11" i="8"/>
  <c r="R8" i="8"/>
  <c r="AT8" i="8" s="1"/>
  <c r="R27" i="8"/>
  <c r="R19" i="8"/>
  <c r="AT19" i="8" s="1"/>
  <c r="AT15" i="8"/>
  <c r="R23" i="8"/>
  <c r="AT23" i="8" s="1"/>
  <c r="R12" i="8"/>
  <c r="R9" i="8"/>
  <c r="AT9" i="8" s="1"/>
  <c r="R22" i="8"/>
  <c r="AT22" i="8" s="1"/>
  <c r="R20" i="8"/>
  <c r="R18" i="8"/>
  <c r="AT18" i="8" s="1"/>
  <c r="R28" i="8"/>
  <c r="AT28" i="8" s="1"/>
  <c r="R24" i="8"/>
  <c r="R13" i="8"/>
  <c r="AT13" i="8" s="1"/>
  <c r="R6" i="8"/>
  <c r="AT6" i="8" s="1"/>
  <c r="R14" i="8"/>
  <c r="AT14" i="8" s="1"/>
  <c r="R21" i="8"/>
  <c r="R17" i="8"/>
  <c r="AT17" i="8" s="1"/>
  <c r="R29" i="8"/>
  <c r="AT29" i="8" s="1"/>
  <c r="R25" i="8"/>
  <c r="AT25" i="8" s="1"/>
  <c r="R7" i="8"/>
  <c r="AT7" i="8" s="1"/>
  <c r="AN4" i="8"/>
  <c r="BH7" i="8" s="1"/>
  <c r="U15" i="8"/>
  <c r="AW15" i="8" s="1"/>
  <c r="U9" i="8"/>
  <c r="AW9" i="8" s="1"/>
  <c r="T15" i="8"/>
  <c r="AV15" i="8" s="1"/>
  <c r="U20" i="8"/>
  <c r="AW20" i="8" s="1"/>
  <c r="V13" i="8"/>
  <c r="AX13" i="8" s="1"/>
  <c r="T29" i="8"/>
  <c r="AV29" i="8" s="1"/>
  <c r="U22" i="8"/>
  <c r="AW22" i="8" s="1"/>
  <c r="V30" i="8"/>
  <c r="AX30" i="8" s="1"/>
  <c r="V11" i="8"/>
  <c r="AX11" i="8" s="1"/>
  <c r="V17" i="8"/>
  <c r="AX17" i="8" s="1"/>
  <c r="T11" i="8"/>
  <c r="AV11" i="8" s="1"/>
  <c r="T21" i="8"/>
  <c r="AV21" i="8" s="1"/>
  <c r="T28" i="8"/>
  <c r="AV28" i="8" s="1"/>
  <c r="U19" i="8"/>
  <c r="AW19" i="8" s="1"/>
  <c r="U27" i="8"/>
  <c r="AW27" i="8" s="1"/>
  <c r="U13" i="8"/>
  <c r="AW13" i="8" s="1"/>
  <c r="V26" i="8"/>
  <c r="AX26" i="8" s="1"/>
  <c r="T26" i="8"/>
  <c r="AV26" i="8" s="1"/>
  <c r="S5" i="8"/>
  <c r="U28" i="8"/>
  <c r="AW28" i="8" s="1"/>
  <c r="V21" i="8"/>
  <c r="AX21" i="8" s="1"/>
  <c r="V5" i="8"/>
  <c r="AX5" i="8" s="1"/>
  <c r="U24" i="8"/>
  <c r="AW24" i="8" s="1"/>
  <c r="V18" i="8"/>
  <c r="AX18" i="8" s="1"/>
  <c r="T16" i="8"/>
  <c r="AV16" i="8" s="1"/>
  <c r="U11" i="8"/>
  <c r="AW11" i="8" s="1"/>
  <c r="U10" i="8"/>
  <c r="AW10" i="8" s="1"/>
  <c r="V15" i="8"/>
  <c r="AX15" i="8" s="1"/>
  <c r="V22" i="8"/>
  <c r="AX22" i="8" s="1"/>
  <c r="V7" i="8"/>
  <c r="AX7" i="8" s="1"/>
  <c r="AP4" i="8"/>
  <c r="T10" i="8"/>
  <c r="AV10" i="8" s="1"/>
  <c r="T20" i="8"/>
  <c r="AV20" i="8" s="1"/>
  <c r="T23" i="8"/>
  <c r="AV23" i="8" s="1"/>
  <c r="U26" i="8"/>
  <c r="AW26" i="8" s="1"/>
  <c r="U14" i="8"/>
  <c r="AW14" i="8" s="1"/>
  <c r="U21" i="8"/>
  <c r="AW21" i="8" s="1"/>
  <c r="V9" i="8"/>
  <c r="AX9" i="8" s="1"/>
  <c r="T9" i="8"/>
  <c r="AV9" i="8" s="1"/>
  <c r="S19" i="8"/>
  <c r="AU19" i="8" s="1"/>
  <c r="AU15" i="8"/>
  <c r="S8" i="8"/>
  <c r="AU8" i="8" s="1"/>
  <c r="S27" i="8"/>
  <c r="S23" i="8"/>
  <c r="AU23" i="8" s="1"/>
  <c r="S12" i="8"/>
  <c r="S9" i="8"/>
  <c r="AU9" i="8" s="1"/>
  <c r="S20" i="8"/>
  <c r="S26" i="8"/>
  <c r="AU26" i="8" s="1"/>
  <c r="S11" i="8"/>
  <c r="S28" i="8"/>
  <c r="AU28" i="8" s="1"/>
  <c r="S24" i="8"/>
  <c r="S13" i="8"/>
  <c r="AU13" i="8" s="1"/>
  <c r="S6" i="8"/>
  <c r="AU6" i="8" s="1"/>
  <c r="S21" i="8"/>
  <c r="S17" i="8"/>
  <c r="AU17" i="8" s="1"/>
  <c r="S29" i="8"/>
  <c r="AU29" i="8" s="1"/>
  <c r="S25" i="8"/>
  <c r="AU25" i="8" s="1"/>
  <c r="S14" i="8"/>
  <c r="AU14" i="8" s="1"/>
  <c r="S10" i="8"/>
  <c r="S7" i="8"/>
  <c r="AU7" i="8" s="1"/>
  <c r="S22" i="8"/>
  <c r="AU22" i="8" s="1"/>
  <c r="S18" i="8"/>
  <c r="AU18" i="8" s="1"/>
  <c r="U7" i="8"/>
  <c r="AW7" i="8" s="1"/>
  <c r="V12" i="8"/>
  <c r="AX12" i="8" s="1"/>
  <c r="V20" i="8"/>
  <c r="AX20" i="8" s="1"/>
  <c r="T12" i="8"/>
  <c r="AV12" i="8" s="1"/>
  <c r="V19" i="8"/>
  <c r="AX19" i="8" s="1"/>
  <c r="V16" i="8"/>
  <c r="AX16" i="8" s="1"/>
  <c r="V10" i="8"/>
  <c r="AX10" i="8" s="1"/>
  <c r="R5" i="8"/>
  <c r="T18" i="8"/>
  <c r="AV18" i="8" s="1"/>
  <c r="T14" i="8"/>
  <c r="AV14" i="8" s="1"/>
  <c r="T30" i="8"/>
  <c r="AV30" i="8" s="1"/>
  <c r="T27" i="8"/>
  <c r="AV27" i="8" s="1"/>
  <c r="Q22" i="8"/>
  <c r="AS22" i="8" s="1"/>
  <c r="Q18" i="8"/>
  <c r="AS18" i="8" s="1"/>
  <c r="Q25" i="8"/>
  <c r="AS25" i="8" s="1"/>
  <c r="Q26" i="8"/>
  <c r="AS26" i="8" s="1"/>
  <c r="Q11" i="8"/>
  <c r="AS11" i="8" s="1"/>
  <c r="Q8" i="8"/>
  <c r="AS8" i="8" s="1"/>
  <c r="Q27" i="8"/>
  <c r="AS27" i="8" s="1"/>
  <c r="Q12" i="8"/>
  <c r="AS12" i="8" s="1"/>
  <c r="Q9" i="8"/>
  <c r="AS9" i="8" s="1"/>
  <c r="Q20" i="8"/>
  <c r="AS20" i="8" s="1"/>
  <c r="Q16" i="8"/>
  <c r="AS16" i="8" s="1"/>
  <c r="Q21" i="8"/>
  <c r="AS21" i="8" s="1"/>
  <c r="Q17" i="8"/>
  <c r="AS17" i="8" s="1"/>
  <c r="Q29" i="8"/>
  <c r="AS29" i="8" s="1"/>
  <c r="Q28" i="8"/>
  <c r="AS28" i="8" s="1"/>
  <c r="Q24" i="8"/>
  <c r="AS24" i="8" s="1"/>
  <c r="Q13" i="8"/>
  <c r="AS13" i="8" s="1"/>
  <c r="Q6" i="8"/>
  <c r="AS6" i="8" s="1"/>
  <c r="Q14" i="8"/>
  <c r="AS14" i="8" s="1"/>
  <c r="Q7" i="8"/>
  <c r="AS7" i="8" s="1"/>
  <c r="AM4" i="8"/>
  <c r="U12" i="8"/>
  <c r="AW12" i="8" s="1"/>
  <c r="U25" i="8"/>
  <c r="AW25" i="8" s="1"/>
  <c r="U16" i="8"/>
  <c r="AW16" i="8" s="1"/>
  <c r="T22" i="8"/>
  <c r="AV22" i="8" s="1"/>
  <c r="V27" i="8"/>
  <c r="AX27" i="8" s="1"/>
  <c r="U17" i="8"/>
  <c r="AW17" i="8" s="1"/>
  <c r="AO4" i="8"/>
  <c r="BI7" i="8" s="1"/>
  <c r="AR4" i="8"/>
  <c r="AQ4" i="8"/>
  <c r="BP26" i="8"/>
  <c r="BQ25" i="8"/>
  <c r="BR25" i="8" s="1"/>
  <c r="BS25" i="8" s="1"/>
  <c r="AF25" i="8"/>
  <c r="BU24" i="8"/>
  <c r="AF28" i="8"/>
  <c r="AF6" i="8"/>
  <c r="G29" i="8"/>
  <c r="AI29" i="8" s="1"/>
  <c r="F29" i="8"/>
  <c r="AH29" i="8" s="1"/>
  <c r="J26" i="8"/>
  <c r="AL26" i="8" s="1"/>
  <c r="E29" i="8"/>
  <c r="AG29" i="8" s="1"/>
  <c r="D29" i="8"/>
  <c r="I22" i="8"/>
  <c r="AK22" i="8" s="1"/>
  <c r="E18" i="8"/>
  <c r="AG18" i="8" s="1"/>
  <c r="H22" i="8"/>
  <c r="AJ22" i="8" s="1"/>
  <c r="D18" i="8"/>
  <c r="J13" i="8"/>
  <c r="AL13" i="8" s="1"/>
  <c r="J29" i="8"/>
  <c r="AL29" i="8" s="1"/>
  <c r="H26" i="8"/>
  <c r="AJ26" i="8" s="1"/>
  <c r="F22" i="8"/>
  <c r="AH22" i="8" s="1"/>
  <c r="J18" i="8"/>
  <c r="AL18" i="8" s="1"/>
  <c r="I29" i="8"/>
  <c r="AK29" i="8" s="1"/>
  <c r="G26" i="8"/>
  <c r="AI26" i="8" s="1"/>
  <c r="E22" i="8"/>
  <c r="AG22" i="8" s="1"/>
  <c r="I18" i="8"/>
  <c r="AK18" i="8" s="1"/>
  <c r="G13" i="8"/>
  <c r="AI13" i="8" s="1"/>
  <c r="E26" i="8"/>
  <c r="AG26" i="8" s="1"/>
  <c r="H13" i="8"/>
  <c r="AJ13" i="8" s="1"/>
  <c r="G7" i="8"/>
  <c r="AI7" i="8" s="1"/>
  <c r="F26" i="8"/>
  <c r="AH26" i="8" s="1"/>
  <c r="H29" i="8"/>
  <c r="AJ29" i="8" s="1"/>
  <c r="D26" i="8"/>
  <c r="F13" i="8"/>
  <c r="AH13" i="8" s="1"/>
  <c r="F7" i="8"/>
  <c r="AH7" i="8" s="1"/>
  <c r="I13" i="8"/>
  <c r="AK13" i="8" s="1"/>
  <c r="E13" i="8"/>
  <c r="AG13" i="8" s="1"/>
  <c r="E7" i="8"/>
  <c r="AG7" i="8" s="1"/>
  <c r="J22" i="8"/>
  <c r="AL22" i="8" s="1"/>
  <c r="D13" i="8"/>
  <c r="D7" i="8"/>
  <c r="H7" i="8"/>
  <c r="AJ7" i="8" s="1"/>
  <c r="G22" i="8"/>
  <c r="AI22" i="8" s="1"/>
  <c r="H18" i="8"/>
  <c r="AJ18" i="8" s="1"/>
  <c r="B8" i="8"/>
  <c r="D22" i="8"/>
  <c r="G18" i="8"/>
  <c r="AI18" i="8" s="1"/>
  <c r="J7" i="8"/>
  <c r="AL7" i="8" s="1"/>
  <c r="I26" i="8"/>
  <c r="AK26" i="8" s="1"/>
  <c r="F18" i="8"/>
  <c r="AH18" i="8" s="1"/>
  <c r="I7" i="8"/>
  <c r="AK7" i="8" s="1"/>
  <c r="AF17" i="8"/>
  <c r="BG21" i="9" l="1"/>
  <c r="BU30" i="9"/>
  <c r="BV29" i="9"/>
  <c r="BQ30" i="9"/>
  <c r="BR30" i="9" s="1"/>
  <c r="BS30" i="9" s="1"/>
  <c r="BP31" i="9"/>
  <c r="X25" i="8"/>
  <c r="AZ25" i="8" s="1"/>
  <c r="AU20" i="8"/>
  <c r="Y20" i="8"/>
  <c r="BA20" i="8" s="1"/>
  <c r="AT12" i="8"/>
  <c r="X12" i="8"/>
  <c r="AZ12" i="8" s="1"/>
  <c r="AT5" i="8"/>
  <c r="X5" i="8"/>
  <c r="AZ5" i="8" s="1"/>
  <c r="AU21" i="8"/>
  <c r="Y21" i="8"/>
  <c r="BA21" i="8" s="1"/>
  <c r="AT24" i="8"/>
  <c r="X24" i="8"/>
  <c r="AZ24" i="8" s="1"/>
  <c r="Y17" i="8"/>
  <c r="BA17" i="8" s="1"/>
  <c r="AU12" i="8"/>
  <c r="Y12" i="8"/>
  <c r="BA12" i="8" s="1"/>
  <c r="X17" i="8"/>
  <c r="AZ17" i="8" s="1"/>
  <c r="AU24" i="8"/>
  <c r="Y24" i="8"/>
  <c r="BA24" i="8" s="1"/>
  <c r="AU27" i="8"/>
  <c r="Y27" i="8"/>
  <c r="BA27" i="8" s="1"/>
  <c r="AT16" i="8"/>
  <c r="X16" i="8"/>
  <c r="AZ16" i="8" s="1"/>
  <c r="AT27" i="8"/>
  <c r="X27" i="8"/>
  <c r="AZ27" i="8" s="1"/>
  <c r="Y6" i="8"/>
  <c r="BA6" i="8" s="1"/>
  <c r="AU5" i="8"/>
  <c r="Y5" i="8"/>
  <c r="BA5" i="8" s="1"/>
  <c r="AT21" i="8"/>
  <c r="X21" i="8"/>
  <c r="AZ21" i="8" s="1"/>
  <c r="AT20" i="8"/>
  <c r="X20" i="8"/>
  <c r="AZ20" i="8" s="1"/>
  <c r="X28" i="8"/>
  <c r="AZ28" i="8" s="1"/>
  <c r="Y25" i="8"/>
  <c r="BA25" i="8" s="1"/>
  <c r="X6" i="8"/>
  <c r="AZ6" i="8" s="1"/>
  <c r="AU11" i="8"/>
  <c r="Y11" i="8"/>
  <c r="BA11" i="8" s="1"/>
  <c r="AU16" i="8"/>
  <c r="Y16" i="8"/>
  <c r="BA16" i="8" s="1"/>
  <c r="AT11" i="8"/>
  <c r="X11" i="8"/>
  <c r="AZ11" i="8" s="1"/>
  <c r="Y28" i="8"/>
  <c r="BA28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8" i="8"/>
  <c r="AY18" i="8" s="1"/>
  <c r="X18" i="8"/>
  <c r="AZ18" i="8" s="1"/>
  <c r="Y18" i="8"/>
  <c r="BA18" i="8" s="1"/>
  <c r="Z18" i="8"/>
  <c r="BB18" i="8" s="1"/>
  <c r="AA18" i="8"/>
  <c r="BC18" i="8" s="1"/>
  <c r="AB18" i="8"/>
  <c r="BD18" i="8" s="1"/>
  <c r="W13" i="8"/>
  <c r="AY13" i="8" s="1"/>
  <c r="X13" i="8"/>
  <c r="AZ13" i="8" s="1"/>
  <c r="Y13" i="8"/>
  <c r="BA13" i="8" s="1"/>
  <c r="AB13" i="8"/>
  <c r="BD13" i="8" s="1"/>
  <c r="Z13" i="8"/>
  <c r="BB13" i="8" s="1"/>
  <c r="AA13" i="8"/>
  <c r="BC13" i="8" s="1"/>
  <c r="W22" i="8"/>
  <c r="AY22" i="8" s="1"/>
  <c r="X22" i="8"/>
  <c r="AZ22" i="8" s="1"/>
  <c r="Y22" i="8"/>
  <c r="BA22" i="8" s="1"/>
  <c r="Z22" i="8"/>
  <c r="BB22" i="8" s="1"/>
  <c r="AA22" i="8"/>
  <c r="BC22" i="8" s="1"/>
  <c r="AB22" i="8"/>
  <c r="BD22" i="8" s="1"/>
  <c r="W26" i="8"/>
  <c r="AY26" i="8" s="1"/>
  <c r="X26" i="8"/>
  <c r="AZ26" i="8" s="1"/>
  <c r="Y26" i="8"/>
  <c r="BA26" i="8" s="1"/>
  <c r="Z26" i="8"/>
  <c r="BB26" i="8" s="1"/>
  <c r="AA26" i="8"/>
  <c r="BC26" i="8" s="1"/>
  <c r="AB26" i="8"/>
  <c r="BD26" i="8" s="1"/>
  <c r="W29" i="8"/>
  <c r="AY29" i="8" s="1"/>
  <c r="AB29" i="8"/>
  <c r="BD29" i="8" s="1"/>
  <c r="X29" i="8"/>
  <c r="AZ29" i="8" s="1"/>
  <c r="Y29" i="8"/>
  <c r="BA29" i="8" s="1"/>
  <c r="Z29" i="8"/>
  <c r="BB29" i="8" s="1"/>
  <c r="AA29" i="8"/>
  <c r="BC29" i="8" s="1"/>
  <c r="AV4" i="8"/>
  <c r="AS4" i="8"/>
  <c r="AX4" i="8"/>
  <c r="AW4" i="8"/>
  <c r="AF22" i="8"/>
  <c r="G30" i="8"/>
  <c r="AI30" i="8" s="1"/>
  <c r="F30" i="8"/>
  <c r="AH30" i="8" s="1"/>
  <c r="D30" i="8"/>
  <c r="J23" i="8"/>
  <c r="AL23" i="8" s="1"/>
  <c r="I14" i="8"/>
  <c r="AK14" i="8" s="1"/>
  <c r="I23" i="8"/>
  <c r="AK23" i="8" s="1"/>
  <c r="J19" i="8"/>
  <c r="AL19" i="8" s="1"/>
  <c r="H14" i="8"/>
  <c r="AJ14" i="8" s="1"/>
  <c r="I30" i="8"/>
  <c r="AK30" i="8" s="1"/>
  <c r="G23" i="8"/>
  <c r="AI23" i="8" s="1"/>
  <c r="H19" i="8"/>
  <c r="AJ19" i="8" s="1"/>
  <c r="F14" i="8"/>
  <c r="AH14" i="8" s="1"/>
  <c r="H30" i="8"/>
  <c r="AJ30" i="8" s="1"/>
  <c r="F23" i="8"/>
  <c r="AH23" i="8" s="1"/>
  <c r="G19" i="8"/>
  <c r="AI19" i="8" s="1"/>
  <c r="E14" i="8"/>
  <c r="AG14" i="8" s="1"/>
  <c r="E30" i="8"/>
  <c r="AG30" i="8" s="1"/>
  <c r="D19" i="8"/>
  <c r="F8" i="8"/>
  <c r="AH8" i="8" s="1"/>
  <c r="H23" i="8"/>
  <c r="AJ23" i="8" s="1"/>
  <c r="E8" i="8"/>
  <c r="AG8" i="8" s="1"/>
  <c r="J30" i="8"/>
  <c r="AL30" i="8" s="1"/>
  <c r="G8" i="8"/>
  <c r="AI8" i="8" s="1"/>
  <c r="E23" i="8"/>
  <c r="AG23" i="8" s="1"/>
  <c r="D8" i="8"/>
  <c r="D23" i="8"/>
  <c r="J14" i="8"/>
  <c r="AL14" i="8" s="1"/>
  <c r="B9" i="8"/>
  <c r="G14" i="8"/>
  <c r="AI14" i="8" s="1"/>
  <c r="J8" i="8"/>
  <c r="AL8" i="8" s="1"/>
  <c r="I19" i="8"/>
  <c r="AK19" i="8" s="1"/>
  <c r="D14" i="8"/>
  <c r="I8" i="8"/>
  <c r="AK8" i="8" s="1"/>
  <c r="F19" i="8"/>
  <c r="AH19" i="8" s="1"/>
  <c r="H8" i="8"/>
  <c r="AJ8" i="8" s="1"/>
  <c r="E19" i="8"/>
  <c r="AG19" i="8" s="1"/>
  <c r="AF29" i="8"/>
  <c r="BU25" i="8"/>
  <c r="BQ26" i="8"/>
  <c r="BR26" i="8" s="1"/>
  <c r="BS26" i="8" s="1"/>
  <c r="BP27" i="8"/>
  <c r="AF7" i="8"/>
  <c r="AF26" i="8"/>
  <c r="AF18" i="8"/>
  <c r="AF13" i="8"/>
  <c r="BP32" i="9" l="1"/>
  <c r="BQ31" i="9"/>
  <c r="BR31" i="9" s="1"/>
  <c r="BS31" i="9" s="1"/>
  <c r="BV30" i="9"/>
  <c r="BU31" i="9"/>
  <c r="AT4" i="8"/>
  <c r="AU4" i="8"/>
  <c r="W14" i="8"/>
  <c r="AY14" i="8" s="1"/>
  <c r="X14" i="8"/>
  <c r="AZ14" i="8" s="1"/>
  <c r="Y14" i="8"/>
  <c r="BA14" i="8" s="1"/>
  <c r="Z14" i="8"/>
  <c r="BB14" i="8" s="1"/>
  <c r="AA14" i="8"/>
  <c r="BC14" i="8" s="1"/>
  <c r="AB14" i="8"/>
  <c r="BD14" i="8" s="1"/>
  <c r="W30" i="8"/>
  <c r="X30" i="8"/>
  <c r="Y30" i="8"/>
  <c r="Z30" i="8"/>
  <c r="BB30" i="8" s="1"/>
  <c r="AA30" i="8"/>
  <c r="BC30" i="8" s="1"/>
  <c r="AB30" i="8"/>
  <c r="BD30" i="8" s="1"/>
  <c r="Y23" i="8"/>
  <c r="BA23" i="8" s="1"/>
  <c r="Z23" i="8"/>
  <c r="BB23" i="8" s="1"/>
  <c r="AA23" i="8"/>
  <c r="BC23" i="8" s="1"/>
  <c r="AB23" i="8"/>
  <c r="BD23" i="8" s="1"/>
  <c r="X23" i="8"/>
  <c r="AZ23" i="8" s="1"/>
  <c r="W23" i="8"/>
  <c r="Y19" i="8"/>
  <c r="BA19" i="8" s="1"/>
  <c r="Z19" i="8"/>
  <c r="BB19" i="8" s="1"/>
  <c r="AA19" i="8"/>
  <c r="BC19" i="8" s="1"/>
  <c r="AB19" i="8"/>
  <c r="BD19" i="8" s="1"/>
  <c r="W19" i="8"/>
  <c r="X19" i="8"/>
  <c r="AZ19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0" i="8"/>
  <c r="AF23" i="8"/>
  <c r="AF19" i="8"/>
  <c r="AF8" i="8"/>
  <c r="BP28" i="8"/>
  <c r="BQ27" i="8"/>
  <c r="BR27" i="8" s="1"/>
  <c r="BS27" i="8" s="1"/>
  <c r="AF14" i="8"/>
  <c r="BU26" i="8"/>
  <c r="G15" i="8"/>
  <c r="AI15" i="8" s="1"/>
  <c r="F15" i="8"/>
  <c r="AH15" i="8" s="1"/>
  <c r="D15" i="8"/>
  <c r="E9" i="8"/>
  <c r="AG9" i="8" s="1"/>
  <c r="B10" i="8"/>
  <c r="D9" i="8"/>
  <c r="J15" i="8"/>
  <c r="AL15" i="8" s="1"/>
  <c r="F9" i="8"/>
  <c r="AH9" i="8" s="1"/>
  <c r="I15" i="8"/>
  <c r="AK15" i="8" s="1"/>
  <c r="J9" i="8"/>
  <c r="AL9" i="8" s="1"/>
  <c r="H15" i="8"/>
  <c r="AJ15" i="8" s="1"/>
  <c r="I9" i="8"/>
  <c r="AK9" i="8" s="1"/>
  <c r="E15" i="8"/>
  <c r="AG15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5" i="8"/>
  <c r="BA15" i="8" s="1"/>
  <c r="Z15" i="8"/>
  <c r="BB15" i="8" s="1"/>
  <c r="AA15" i="8"/>
  <c r="BC15" i="8" s="1"/>
  <c r="AB15" i="8"/>
  <c r="BD15" i="8" s="1"/>
  <c r="W15" i="8"/>
  <c r="X15" i="8"/>
  <c r="AZ15" i="8" s="1"/>
  <c r="BU27" i="8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5" i="8"/>
  <c r="BQ33" i="9" l="1"/>
  <c r="BR33" i="9" s="1"/>
  <c r="BS33" i="9" s="1"/>
  <c r="BP34" i="9"/>
  <c r="BV32" i="9"/>
  <c r="BU33" i="9"/>
  <c r="BK9" i="8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Q29" i="8"/>
  <c r="BR29" i="8" s="1"/>
  <c r="BS29" i="8" s="1"/>
  <c r="BP30" i="8"/>
  <c r="AF10" i="8"/>
  <c r="AF4" i="8" s="1"/>
  <c r="BU34" i="9" l="1"/>
  <c r="BV33" i="9"/>
  <c r="BQ34" i="9"/>
  <c r="BR34" i="9" s="1"/>
  <c r="BS34" i="9" s="1"/>
  <c r="BP35" i="9"/>
  <c r="BL8" i="8"/>
  <c r="BG20" i="8" s="1"/>
  <c r="BL9" i="8"/>
  <c r="BQ30" i="8"/>
  <c r="BR30" i="8" s="1"/>
  <c r="BS30" i="8" s="1"/>
  <c r="BP31" i="8"/>
  <c r="BU29" i="8"/>
  <c r="BP36" i="9" l="1"/>
  <c r="BQ35" i="9"/>
  <c r="BR35" i="9" s="1"/>
  <c r="BS35" i="9" s="1"/>
  <c r="BV34" i="9"/>
  <c r="BU35" i="9"/>
  <c r="BG21" i="8"/>
  <c r="BU30" i="8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U38" i="9" l="1"/>
  <c r="BV37" i="9"/>
  <c r="BP39" i="9"/>
  <c r="BQ38" i="9"/>
  <c r="BR38" i="9" s="1"/>
  <c r="BS38" i="9" s="1"/>
  <c r="BU33" i="8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9" i="9" l="1"/>
  <c r="BU40" i="9"/>
  <c r="BQ40" i="9"/>
  <c r="BR40" i="9" s="1"/>
  <c r="BS40" i="9" s="1"/>
  <c r="BP41" i="9"/>
  <c r="BU35" i="8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P43" i="9" l="1"/>
  <c r="BQ42" i="9"/>
  <c r="BR42" i="9" s="1"/>
  <c r="BS42" i="9" s="1"/>
  <c r="BU42" i="9"/>
  <c r="BV41" i="9"/>
  <c r="BU37" i="8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Q44" i="9" l="1"/>
  <c r="BR44" i="9" s="1"/>
  <c r="BS44" i="9" s="1"/>
  <c r="BP45" i="9"/>
  <c r="BV43" i="9"/>
  <c r="BU44" i="9"/>
  <c r="BU39" i="8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P47" i="9" l="1"/>
  <c r="BQ46" i="9"/>
  <c r="BR46" i="9" s="1"/>
  <c r="BS46" i="9" s="1"/>
  <c r="BU46" i="9"/>
  <c r="BV45" i="9"/>
  <c r="BU41" i="8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Q48" i="9" l="1"/>
  <c r="BR48" i="9" s="1"/>
  <c r="BS48" i="9" s="1"/>
  <c r="BP49" i="9"/>
  <c r="BV47" i="9"/>
  <c r="BU48" i="9"/>
  <c r="BU43" i="8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P51" i="9" l="1"/>
  <c r="BQ50" i="9"/>
  <c r="BR50" i="9" s="1"/>
  <c r="BS50" i="9" s="1"/>
  <c r="BU50" i="9"/>
  <c r="BV49" i="9"/>
  <c r="BU45" i="8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Q52" i="9" l="1"/>
  <c r="BR52" i="9" s="1"/>
  <c r="BS52" i="9" s="1"/>
  <c r="BP53" i="9"/>
  <c r="BV51" i="9"/>
  <c r="BU52" i="9"/>
  <c r="BU47" i="8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U54" i="9" l="1"/>
  <c r="BV53" i="9"/>
  <c r="BP55" i="9"/>
  <c r="BQ54" i="9"/>
  <c r="BR54" i="9" s="1"/>
  <c r="BS54" i="9" s="1"/>
  <c r="BU49" i="8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5" i="9" l="1"/>
  <c r="BU56" i="9"/>
  <c r="BQ56" i="9"/>
  <c r="BR56" i="9" s="1"/>
  <c r="BS56" i="9" s="1"/>
  <c r="BP57" i="9"/>
  <c r="BU51" i="8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P59" i="9" l="1"/>
  <c r="BQ58" i="9"/>
  <c r="BR58" i="9" s="1"/>
  <c r="BS58" i="9" s="1"/>
  <c r="BU58" i="9"/>
  <c r="BV57" i="9"/>
  <c r="BU53" i="8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Q60" i="9" l="1"/>
  <c r="BR60" i="9" s="1"/>
  <c r="BS60" i="9" s="1"/>
  <c r="BP61" i="9"/>
  <c r="BV59" i="9"/>
  <c r="BU60" i="9"/>
  <c r="BU55" i="8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P63" i="9" l="1"/>
  <c r="BQ62" i="9"/>
  <c r="BR62" i="9" s="1"/>
  <c r="BS62" i="9" s="1"/>
  <c r="BU62" i="9"/>
  <c r="BV61" i="9"/>
  <c r="BU57" i="8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Q64" i="9" l="1"/>
  <c r="BR64" i="9" s="1"/>
  <c r="BS64" i="9" s="1"/>
  <c r="BP65" i="9"/>
  <c r="BV63" i="9"/>
  <c r="BU64" i="9"/>
  <c r="BU59" i="8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U66" i="9" l="1"/>
  <c r="BV65" i="9"/>
  <c r="BP67" i="9"/>
  <c r="BQ66" i="9"/>
  <c r="BR66" i="9" s="1"/>
  <c r="BS66" i="9" s="1"/>
  <c r="BU61" i="8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7" i="9" l="1"/>
  <c r="BU68" i="9"/>
  <c r="BQ68" i="9"/>
  <c r="BR68" i="9" s="1"/>
  <c r="BS68" i="9" s="1"/>
  <c r="BP69" i="9"/>
  <c r="BU63" i="8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U70" i="9" l="1"/>
  <c r="BV69" i="9"/>
  <c r="BP71" i="9"/>
  <c r="BQ70" i="9"/>
  <c r="BR70" i="9" s="1"/>
  <c r="BS70" i="9" s="1"/>
  <c r="BU65" i="8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71" i="9" l="1"/>
  <c r="BU72" i="9"/>
  <c r="BQ72" i="9"/>
  <c r="BR72" i="9" s="1"/>
  <c r="BS72" i="9" s="1"/>
  <c r="BP73" i="9"/>
  <c r="BU67" i="8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U74" i="9" l="1"/>
  <c r="BV73" i="9"/>
  <c r="BP75" i="9"/>
  <c r="BQ74" i="9"/>
  <c r="BR74" i="9" s="1"/>
  <c r="BS74" i="9" s="1"/>
  <c r="BU69" i="8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Q76" i="9" l="1"/>
  <c r="BR76" i="9" s="1"/>
  <c r="BS76" i="9" s="1"/>
  <c r="BP77" i="9"/>
  <c r="BV75" i="9"/>
  <c r="BU76" i="9"/>
  <c r="BU71" i="8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U78" i="9" l="1"/>
  <c r="BV77" i="9"/>
  <c r="BP79" i="9"/>
  <c r="BQ78" i="9"/>
  <c r="BR78" i="9" s="1"/>
  <c r="BS78" i="9" s="1"/>
  <c r="BU73" i="8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Q80" i="9" l="1"/>
  <c r="BR80" i="9" s="1"/>
  <c r="BS80" i="9" s="1"/>
  <c r="BP81" i="9"/>
  <c r="BV79" i="9"/>
  <c r="BU80" i="9"/>
  <c r="BU75" i="8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P83" i="9" l="1"/>
  <c r="BQ82" i="9"/>
  <c r="BR82" i="9" s="1"/>
  <c r="BS82" i="9" s="1"/>
  <c r="BU82" i="9"/>
  <c r="BV81" i="9"/>
  <c r="BU77" i="8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Q84" i="9" l="1"/>
  <c r="BR84" i="9" s="1"/>
  <c r="BS84" i="9" s="1"/>
  <c r="BP85" i="9"/>
  <c r="BV83" i="9"/>
  <c r="BU84" i="9"/>
  <c r="BU79" i="8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P87" i="9" l="1"/>
  <c r="BQ86" i="9"/>
  <c r="BR86" i="9" s="1"/>
  <c r="BS86" i="9" s="1"/>
  <c r="BU86" i="9"/>
  <c r="BV85" i="9"/>
  <c r="BU81" i="8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U89" i="9" l="1"/>
  <c r="BV88" i="9"/>
  <c r="BQ89" i="9"/>
  <c r="BR89" i="9" s="1"/>
  <c r="BS89" i="9" s="1"/>
  <c r="BP90" i="9"/>
  <c r="BU84" i="8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90" i="9" l="1"/>
  <c r="BU91" i="9"/>
  <c r="BP92" i="9"/>
  <c r="BQ91" i="9"/>
  <c r="BR91" i="9" s="1"/>
  <c r="BS91" i="9" s="1"/>
  <c r="BU86" i="8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U93" i="9" l="1"/>
  <c r="BV92" i="9"/>
  <c r="BQ93" i="9"/>
  <c r="BR93" i="9" s="1"/>
  <c r="BS93" i="9" s="1"/>
  <c r="BP94" i="9"/>
  <c r="BU88" i="8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94" i="9" l="1"/>
  <c r="BU95" i="9"/>
  <c r="BP96" i="9"/>
  <c r="BQ95" i="9"/>
  <c r="BR95" i="9" s="1"/>
  <c r="BS95" i="9" s="1"/>
  <c r="BU90" i="8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Q97" i="9" l="1"/>
  <c r="BR97" i="9" s="1"/>
  <c r="BS97" i="9" s="1"/>
  <c r="BP98" i="9"/>
  <c r="BU92" i="8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Q99" i="9" l="1"/>
  <c r="BR99" i="9" s="1"/>
  <c r="BS99" i="9" s="1"/>
  <c r="BP100" i="9"/>
  <c r="BU94" i="8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Q101" i="9" l="1"/>
  <c r="BR101" i="9" s="1"/>
  <c r="BS101" i="9" s="1"/>
  <c r="BP102" i="9"/>
  <c r="BU96" i="8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6" i="7" l="1"/>
  <c r="L16" i="7"/>
  <c r="M16" i="7"/>
  <c r="N16" i="7"/>
  <c r="O16" i="7"/>
  <c r="P16" i="7"/>
  <c r="P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29" i="7"/>
  <c r="B30" i="7" s="1"/>
  <c r="B28" i="7"/>
  <c r="B25" i="7"/>
  <c r="B26" i="7" s="1"/>
  <c r="BP23" i="7"/>
  <c r="BU22" i="7"/>
  <c r="BQ22" i="7"/>
  <c r="BR22" i="7" s="1"/>
  <c r="BS22" i="7" s="1"/>
  <c r="B21" i="7"/>
  <c r="B22" i="7" s="1"/>
  <c r="B23" i="7" s="1"/>
  <c r="B19" i="7"/>
  <c r="B17" i="7"/>
  <c r="B18" i="7" s="1"/>
  <c r="B13" i="7"/>
  <c r="B14" i="7" s="1"/>
  <c r="B15" i="7" s="1"/>
  <c r="B12" i="7"/>
  <c r="B7" i="7"/>
  <c r="B6" i="7"/>
  <c r="N30" i="6"/>
  <c r="O30" i="6"/>
  <c r="P30" i="6"/>
  <c r="K29" i="6"/>
  <c r="L29" i="6"/>
  <c r="M29" i="6"/>
  <c r="N29" i="6"/>
  <c r="O29" i="6"/>
  <c r="P29" i="6"/>
  <c r="K28" i="6"/>
  <c r="L28" i="6"/>
  <c r="M28" i="6"/>
  <c r="N28" i="6"/>
  <c r="O28" i="6"/>
  <c r="P28" i="6"/>
  <c r="K27" i="5"/>
  <c r="L27" i="5"/>
  <c r="K27" i="3"/>
  <c r="L27" i="3"/>
  <c r="K27" i="6"/>
  <c r="L27" i="6"/>
  <c r="N27" i="6"/>
  <c r="M27" i="6"/>
  <c r="O27" i="6"/>
  <c r="P27" i="6"/>
  <c r="K26" i="6"/>
  <c r="L26" i="6"/>
  <c r="M26" i="6"/>
  <c r="N26" i="6"/>
  <c r="O26" i="6"/>
  <c r="P26" i="6"/>
  <c r="K25" i="6"/>
  <c r="L25" i="6"/>
  <c r="M25" i="6"/>
  <c r="N25" i="6"/>
  <c r="O25" i="6"/>
  <c r="P25" i="6"/>
  <c r="K24" i="6"/>
  <c r="AM24" i="6" s="1"/>
  <c r="L24" i="6"/>
  <c r="M24" i="6"/>
  <c r="N24" i="6"/>
  <c r="P24" i="6"/>
  <c r="O24" i="6"/>
  <c r="L23" i="6"/>
  <c r="M23" i="6"/>
  <c r="N23" i="6"/>
  <c r="O23" i="6"/>
  <c r="P23" i="6"/>
  <c r="K22" i="6"/>
  <c r="L22" i="6"/>
  <c r="M22" i="6"/>
  <c r="N22" i="6"/>
  <c r="O22" i="6"/>
  <c r="P22" i="6"/>
  <c r="AR22" i="6" s="1"/>
  <c r="K21" i="6"/>
  <c r="L21" i="6"/>
  <c r="M21" i="6"/>
  <c r="N21" i="6"/>
  <c r="O21" i="6"/>
  <c r="P21" i="6"/>
  <c r="K20" i="6"/>
  <c r="L20" i="6"/>
  <c r="M20" i="6"/>
  <c r="N20" i="6"/>
  <c r="O20" i="6"/>
  <c r="P20" i="6"/>
  <c r="L19" i="6"/>
  <c r="M19" i="6"/>
  <c r="N19" i="6"/>
  <c r="O19" i="6"/>
  <c r="P19" i="6"/>
  <c r="K18" i="6"/>
  <c r="L18" i="6"/>
  <c r="M18" i="6"/>
  <c r="N18" i="6"/>
  <c r="O18" i="6"/>
  <c r="P18" i="6"/>
  <c r="K17" i="6"/>
  <c r="L17" i="6"/>
  <c r="M17" i="6"/>
  <c r="N17" i="6"/>
  <c r="O17" i="6"/>
  <c r="P17" i="6"/>
  <c r="L15" i="6"/>
  <c r="M15" i="6"/>
  <c r="N15" i="6"/>
  <c r="O15" i="6"/>
  <c r="P15" i="6"/>
  <c r="K14" i="6"/>
  <c r="L14" i="6"/>
  <c r="M14" i="6"/>
  <c r="N14" i="6"/>
  <c r="O14" i="6"/>
  <c r="AQ14" i="6" s="1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1" i="6"/>
  <c r="L11" i="6"/>
  <c r="M11" i="6"/>
  <c r="N11" i="6"/>
  <c r="O11" i="6"/>
  <c r="P11" i="6"/>
  <c r="K16" i="6"/>
  <c r="L16" i="6"/>
  <c r="M16" i="6"/>
  <c r="N16" i="6"/>
  <c r="O16" i="6"/>
  <c r="P16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8" i="6"/>
  <c r="AO28" i="6" s="1"/>
  <c r="AC29" i="6"/>
  <c r="AM29" i="6" s="1"/>
  <c r="AC30" i="6"/>
  <c r="AR30" i="6" s="1"/>
  <c r="AC27" i="6"/>
  <c r="AM27" i="6" s="1"/>
  <c r="AC25" i="6"/>
  <c r="AM25" i="6" s="1"/>
  <c r="AC26" i="6"/>
  <c r="AC24" i="6"/>
  <c r="AQ24" i="6" s="1"/>
  <c r="AC21" i="6"/>
  <c r="AN21" i="6" s="1"/>
  <c r="AC22" i="6"/>
  <c r="AO22" i="6" s="1"/>
  <c r="AC23" i="6"/>
  <c r="AP23" i="6" s="1"/>
  <c r="AC20" i="6"/>
  <c r="AN20" i="6" s="1"/>
  <c r="AC17" i="6"/>
  <c r="AM17" i="6" s="1"/>
  <c r="AC18" i="6"/>
  <c r="AR18" i="6" s="1"/>
  <c r="AC19" i="6"/>
  <c r="AR19" i="6" s="1"/>
  <c r="AC16" i="6"/>
  <c r="AP16" i="6" s="1"/>
  <c r="AC12" i="6"/>
  <c r="AN12" i="6" s="1"/>
  <c r="AC13" i="6"/>
  <c r="AP13" i="6" s="1"/>
  <c r="AC14" i="6"/>
  <c r="AO14" i="6" s="1"/>
  <c r="AC15" i="6"/>
  <c r="AP15" i="6" s="1"/>
  <c r="AC11" i="6"/>
  <c r="AN11" i="6" s="1"/>
  <c r="AC6" i="6"/>
  <c r="AR6" i="6" s="1"/>
  <c r="AC7" i="6"/>
  <c r="AC8" i="6"/>
  <c r="AO8" i="6" s="1"/>
  <c r="AC9" i="6"/>
  <c r="AM9" i="6" s="1"/>
  <c r="AC10" i="6"/>
  <c r="AR10" i="6" s="1"/>
  <c r="AC5" i="6"/>
  <c r="AQ5" i="6" s="1"/>
  <c r="P5" i="6"/>
  <c r="E5" i="6"/>
  <c r="F5" i="6"/>
  <c r="G5" i="6"/>
  <c r="H5" i="6"/>
  <c r="I5" i="6"/>
  <c r="J5" i="6"/>
  <c r="J6" i="6"/>
  <c r="E11" i="6"/>
  <c r="F11" i="6"/>
  <c r="G11" i="6"/>
  <c r="H11" i="6"/>
  <c r="I11" i="6"/>
  <c r="J11" i="6"/>
  <c r="I12" i="6"/>
  <c r="E16" i="6"/>
  <c r="F16" i="6"/>
  <c r="AH16" i="6" s="1"/>
  <c r="G16" i="6"/>
  <c r="AI16" i="6" s="1"/>
  <c r="H16" i="6"/>
  <c r="AJ16" i="6" s="1"/>
  <c r="I16" i="6"/>
  <c r="J16" i="6"/>
  <c r="AL16" i="6" s="1"/>
  <c r="F17" i="6"/>
  <c r="E20" i="6"/>
  <c r="F20" i="6"/>
  <c r="G20" i="6"/>
  <c r="H20" i="6"/>
  <c r="I20" i="6"/>
  <c r="J20" i="6"/>
  <c r="F21" i="6"/>
  <c r="E24" i="6"/>
  <c r="F24" i="6"/>
  <c r="AH24" i="6" s="1"/>
  <c r="G24" i="6"/>
  <c r="H24" i="6"/>
  <c r="AJ24" i="6" s="1"/>
  <c r="I24" i="6"/>
  <c r="J24" i="6"/>
  <c r="AL24" i="6" s="1"/>
  <c r="F25" i="6"/>
  <c r="E27" i="6"/>
  <c r="AG27" i="6" s="1"/>
  <c r="F27" i="6"/>
  <c r="AH27" i="6" s="1"/>
  <c r="G27" i="6"/>
  <c r="AI27" i="6" s="1"/>
  <c r="H27" i="6"/>
  <c r="AJ27" i="6" s="1"/>
  <c r="I27" i="6"/>
  <c r="AK27" i="6" s="1"/>
  <c r="J27" i="6"/>
  <c r="AL27" i="6" s="1"/>
  <c r="I28" i="6"/>
  <c r="D27" i="6"/>
  <c r="D24" i="6"/>
  <c r="D20" i="6"/>
  <c r="D16" i="6"/>
  <c r="D11" i="6"/>
  <c r="D5" i="6"/>
  <c r="B28" i="6"/>
  <c r="B29" i="6" s="1"/>
  <c r="B30" i="6" s="1"/>
  <c r="B25" i="6"/>
  <c r="B26" i="6" s="1"/>
  <c r="BU23" i="6"/>
  <c r="BU24" i="6" s="1"/>
  <c r="BP23" i="6"/>
  <c r="BU22" i="6"/>
  <c r="BR22" i="6"/>
  <c r="BS22" i="6" s="1"/>
  <c r="BQ22" i="6"/>
  <c r="B21" i="6"/>
  <c r="B22" i="6" s="1"/>
  <c r="B23" i="6" s="1"/>
  <c r="B17" i="6"/>
  <c r="B18" i="6" s="1"/>
  <c r="B19" i="6" s="1"/>
  <c r="B12" i="6"/>
  <c r="B13" i="6" s="1"/>
  <c r="B14" i="6" s="1"/>
  <c r="B15" i="6" s="1"/>
  <c r="B6" i="6"/>
  <c r="F6" i="6" s="1"/>
  <c r="AR5" i="6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K24" i="3"/>
  <c r="L24" i="3"/>
  <c r="M24" i="3"/>
  <c r="N24" i="3"/>
  <c r="O24" i="3"/>
  <c r="P24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K16" i="3"/>
  <c r="L16" i="3"/>
  <c r="M16" i="3"/>
  <c r="N16" i="3"/>
  <c r="O16" i="3"/>
  <c r="P16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N11" i="3"/>
  <c r="O11" i="3"/>
  <c r="P11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8" i="3"/>
  <c r="AC29" i="3"/>
  <c r="AQ29" i="3" s="1"/>
  <c r="AC30" i="3"/>
  <c r="AC27" i="3"/>
  <c r="AC25" i="3"/>
  <c r="AC26" i="3"/>
  <c r="AC24" i="3"/>
  <c r="AM24" i="3" s="1"/>
  <c r="AC21" i="3"/>
  <c r="AC22" i="3"/>
  <c r="AC23" i="3"/>
  <c r="AQ23" i="3" s="1"/>
  <c r="AC20" i="3"/>
  <c r="AC17" i="3"/>
  <c r="AC18" i="3"/>
  <c r="AC19" i="3"/>
  <c r="AN19" i="3" s="1"/>
  <c r="AC16" i="3"/>
  <c r="AN16" i="3" s="1"/>
  <c r="AC12" i="3"/>
  <c r="AQ12" i="3" s="1"/>
  <c r="AC13" i="3"/>
  <c r="AM13" i="3" s="1"/>
  <c r="AC14" i="3"/>
  <c r="AC15" i="3"/>
  <c r="AC11" i="3"/>
  <c r="AC6" i="3"/>
  <c r="AC10" i="3"/>
  <c r="AC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C30" i="5"/>
  <c r="AR30" i="5" s="1"/>
  <c r="N30" i="5"/>
  <c r="AC29" i="5"/>
  <c r="P29" i="5"/>
  <c r="O29" i="5"/>
  <c r="N29" i="5"/>
  <c r="M29" i="5"/>
  <c r="L29" i="5"/>
  <c r="K29" i="5"/>
  <c r="AC28" i="5"/>
  <c r="P28" i="5"/>
  <c r="O28" i="5"/>
  <c r="N28" i="5"/>
  <c r="M28" i="5"/>
  <c r="L28" i="5"/>
  <c r="K28" i="5"/>
  <c r="B28" i="5"/>
  <c r="B29" i="5" s="1"/>
  <c r="B30" i="5" s="1"/>
  <c r="AC27" i="5"/>
  <c r="AN27" i="5" s="1"/>
  <c r="P27" i="5"/>
  <c r="O27" i="5"/>
  <c r="N27" i="5"/>
  <c r="M27" i="5"/>
  <c r="J27" i="5"/>
  <c r="I27" i="5"/>
  <c r="H27" i="5"/>
  <c r="AJ27" i="5" s="1"/>
  <c r="G27" i="5"/>
  <c r="F27" i="5"/>
  <c r="AH27" i="5" s="1"/>
  <c r="E27" i="5"/>
  <c r="D27" i="5"/>
  <c r="AC26" i="5"/>
  <c r="P26" i="5"/>
  <c r="O26" i="5"/>
  <c r="N26" i="5"/>
  <c r="M26" i="5"/>
  <c r="L26" i="5"/>
  <c r="K26" i="5"/>
  <c r="AC25" i="5"/>
  <c r="P25" i="5"/>
  <c r="O25" i="5"/>
  <c r="N25" i="5"/>
  <c r="M25" i="5"/>
  <c r="L25" i="5"/>
  <c r="K25" i="5"/>
  <c r="B25" i="5"/>
  <c r="B26" i="5" s="1"/>
  <c r="AC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BP23" i="5"/>
  <c r="AC23" i="5"/>
  <c r="P23" i="5"/>
  <c r="O23" i="5"/>
  <c r="N23" i="5"/>
  <c r="M23" i="5"/>
  <c r="L23" i="5"/>
  <c r="BU22" i="5"/>
  <c r="BQ22" i="5"/>
  <c r="BR22" i="5" s="1"/>
  <c r="BS22" i="5" s="1"/>
  <c r="AC22" i="5"/>
  <c r="P22" i="5"/>
  <c r="O22" i="5"/>
  <c r="N22" i="5"/>
  <c r="M22" i="5"/>
  <c r="L22" i="5"/>
  <c r="K22" i="5"/>
  <c r="AC21" i="5"/>
  <c r="P21" i="5"/>
  <c r="O21" i="5"/>
  <c r="N21" i="5"/>
  <c r="M21" i="5"/>
  <c r="L21" i="5"/>
  <c r="K21" i="5"/>
  <c r="B21" i="5"/>
  <c r="B22" i="5" s="1"/>
  <c r="B23" i="5" s="1"/>
  <c r="AC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AC17" i="5"/>
  <c r="AO17" i="5" s="1"/>
  <c r="P17" i="5"/>
  <c r="O17" i="5"/>
  <c r="N17" i="5"/>
  <c r="M17" i="5"/>
  <c r="L17" i="5"/>
  <c r="K17" i="5"/>
  <c r="B17" i="5"/>
  <c r="B18" i="5" s="1"/>
  <c r="B19" i="5" s="1"/>
  <c r="AC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C15" i="5"/>
  <c r="P15" i="5"/>
  <c r="O15" i="5"/>
  <c r="N15" i="5"/>
  <c r="M15" i="5"/>
  <c r="L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AC12" i="5"/>
  <c r="P12" i="5"/>
  <c r="O12" i="5"/>
  <c r="N12" i="5"/>
  <c r="M12" i="5"/>
  <c r="L12" i="5"/>
  <c r="K12" i="5"/>
  <c r="B12" i="5"/>
  <c r="B13" i="5" s="1"/>
  <c r="B14" i="5" s="1"/>
  <c r="B15" i="5" s="1"/>
  <c r="AC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K6" i="5"/>
  <c r="BJ6" i="5"/>
  <c r="BI6" i="5"/>
  <c r="BI13" i="5" s="1"/>
  <c r="BH6" i="5"/>
  <c r="BH13" i="5" s="1"/>
  <c r="BG6" i="5"/>
  <c r="BG13" i="5" s="1"/>
  <c r="AC6" i="5"/>
  <c r="P6" i="5"/>
  <c r="O6" i="5"/>
  <c r="N6" i="5"/>
  <c r="M6" i="5"/>
  <c r="L6" i="5"/>
  <c r="K6" i="5"/>
  <c r="F6" i="5"/>
  <c r="B6" i="5"/>
  <c r="H21" i="5" s="1"/>
  <c r="AC5" i="5"/>
  <c r="P5" i="5"/>
  <c r="O5" i="5"/>
  <c r="N5" i="5"/>
  <c r="M5" i="5"/>
  <c r="L5" i="5"/>
  <c r="K5" i="5"/>
  <c r="J5" i="5"/>
  <c r="I5" i="5"/>
  <c r="H5" i="5"/>
  <c r="AJ5" i="5" s="1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Q22" i="3"/>
  <c r="BR22" i="3" s="1"/>
  <c r="BS22" i="3" s="1"/>
  <c r="BP23" i="3"/>
  <c r="BQ23" i="3" s="1"/>
  <c r="BR23" i="3" s="1"/>
  <c r="BS23" i="3" s="1"/>
  <c r="AR24" i="5" l="1"/>
  <c r="AQ10" i="3"/>
  <c r="AN25" i="3"/>
  <c r="AQ30" i="3"/>
  <c r="AR5" i="3"/>
  <c r="AQ5" i="3"/>
  <c r="AP5" i="3"/>
  <c r="AM11" i="3"/>
  <c r="AO5" i="3"/>
  <c r="AN5" i="3"/>
  <c r="BM13" i="5"/>
  <c r="AR13" i="5"/>
  <c r="AM12" i="5"/>
  <c r="AP19" i="5"/>
  <c r="BL10" i="5"/>
  <c r="AF20" i="5"/>
  <c r="AP25" i="5"/>
  <c r="AO21" i="5"/>
  <c r="AR11" i="5"/>
  <c r="AP6" i="5"/>
  <c r="BL6" i="5"/>
  <c r="BK13" i="5"/>
  <c r="AM7" i="5"/>
  <c r="AM11" i="5"/>
  <c r="AN20" i="5"/>
  <c r="AL24" i="5"/>
  <c r="AO28" i="5"/>
  <c r="AF11" i="5"/>
  <c r="AQ15" i="5"/>
  <c r="AP16" i="5"/>
  <c r="AR29" i="5"/>
  <c r="AN15" i="5"/>
  <c r="AM21" i="5"/>
  <c r="AG11" i="5"/>
  <c r="AO26" i="5"/>
  <c r="AO29" i="5"/>
  <c r="AO11" i="5"/>
  <c r="AH11" i="5"/>
  <c r="AP26" i="5"/>
  <c r="AO27" i="5"/>
  <c r="AR28" i="5"/>
  <c r="BJ13" i="5"/>
  <c r="AJ21" i="5"/>
  <c r="AI11" i="5"/>
  <c r="AQ21" i="5"/>
  <c r="AI24" i="5"/>
  <c r="AQ24" i="5"/>
  <c r="AQ26" i="5"/>
  <c r="AL11" i="5"/>
  <c r="AJ11" i="5"/>
  <c r="AP14" i="5"/>
  <c r="AQ20" i="5"/>
  <c r="AN29" i="5"/>
  <c r="AF16" i="6"/>
  <c r="AA16" i="6"/>
  <c r="BC16" i="6" s="1"/>
  <c r="AB16" i="6"/>
  <c r="BD16" i="6" s="1"/>
  <c r="Z16" i="6"/>
  <c r="W16" i="6"/>
  <c r="X16" i="6"/>
  <c r="AZ16" i="6" s="1"/>
  <c r="Y16" i="6"/>
  <c r="BA16" i="6" s="1"/>
  <c r="AF24" i="6"/>
  <c r="AA24" i="6"/>
  <c r="BC24" i="6" s="1"/>
  <c r="AB24" i="6"/>
  <c r="BD24" i="6" s="1"/>
  <c r="Y24" i="6"/>
  <c r="BA24" i="6" s="1"/>
  <c r="Z24" i="6"/>
  <c r="W24" i="6"/>
  <c r="X24" i="6"/>
  <c r="AZ24" i="6" s="1"/>
  <c r="AA20" i="6"/>
  <c r="BC20" i="6" s="1"/>
  <c r="AB20" i="6"/>
  <c r="BD20" i="6" s="1"/>
  <c r="Y20" i="6"/>
  <c r="BA20" i="6" s="1"/>
  <c r="W20" i="6"/>
  <c r="AY20" i="6" s="1"/>
  <c r="Z20" i="6"/>
  <c r="BB20" i="6" s="1"/>
  <c r="X20" i="6"/>
  <c r="AF27" i="6"/>
  <c r="Y27" i="6"/>
  <c r="BA27" i="6" s="1"/>
  <c r="Z27" i="6"/>
  <c r="BB27" i="6" s="1"/>
  <c r="AA27" i="6"/>
  <c r="BC27" i="6" s="1"/>
  <c r="AB27" i="6"/>
  <c r="BD27" i="6" s="1"/>
  <c r="W27" i="6"/>
  <c r="AY27" i="6" s="1"/>
  <c r="X27" i="6"/>
  <c r="AZ27" i="6" s="1"/>
  <c r="Y11" i="6"/>
  <c r="Z11" i="6"/>
  <c r="AA11" i="6"/>
  <c r="BC11" i="6" s="1"/>
  <c r="X11" i="6"/>
  <c r="AZ11" i="6" s="1"/>
  <c r="AB11" i="6"/>
  <c r="BD11" i="6" s="1"/>
  <c r="W11" i="6"/>
  <c r="AY11" i="6" s="1"/>
  <c r="X5" i="6"/>
  <c r="AZ5" i="6" s="1"/>
  <c r="Y5" i="6"/>
  <c r="BA5" i="6" s="1"/>
  <c r="Z5" i="6"/>
  <c r="AA5" i="6"/>
  <c r="AB5" i="6"/>
  <c r="BD5" i="6" s="1"/>
  <c r="AF5" i="6"/>
  <c r="W5" i="6"/>
  <c r="AY5" i="6" s="1"/>
  <c r="AK24" i="5"/>
  <c r="AK11" i="5"/>
  <c r="AK27" i="5"/>
  <c r="AR25" i="6"/>
  <c r="AQ22" i="6"/>
  <c r="AO10" i="6"/>
  <c r="AN16" i="6"/>
  <c r="AQ13" i="6"/>
  <c r="AR21" i="6"/>
  <c r="AQ12" i="6"/>
  <c r="AQ21" i="6"/>
  <c r="AR12" i="6"/>
  <c r="AP6" i="6"/>
  <c r="AN9" i="6"/>
  <c r="AP12" i="6"/>
  <c r="AN28" i="6"/>
  <c r="AP28" i="6"/>
  <c r="AM18" i="6"/>
  <c r="AM28" i="6"/>
  <c r="AQ6" i="6"/>
  <c r="AR9" i="6"/>
  <c r="AN17" i="6"/>
  <c r="AO18" i="6"/>
  <c r="AG5" i="6"/>
  <c r="AQ15" i="6"/>
  <c r="AO17" i="6"/>
  <c r="AN25" i="6"/>
  <c r="AP30" i="6"/>
  <c r="AH20" i="6"/>
  <c r="AR11" i="6"/>
  <c r="AO15" i="6"/>
  <c r="AR17" i="6"/>
  <c r="AR20" i="6"/>
  <c r="AM8" i="6"/>
  <c r="AQ9" i="6"/>
  <c r="AQ11" i="6"/>
  <c r="AO12" i="6"/>
  <c r="AN15" i="6"/>
  <c r="AQ17" i="6"/>
  <c r="AQ20" i="6"/>
  <c r="AO21" i="6"/>
  <c r="AR24" i="6"/>
  <c r="AQ25" i="6"/>
  <c r="AR27" i="6"/>
  <c r="AQ27" i="6"/>
  <c r="AF20" i="6"/>
  <c r="AO6" i="6"/>
  <c r="AO13" i="6"/>
  <c r="AN14" i="6"/>
  <c r="AR15" i="6"/>
  <c r="AQ18" i="6"/>
  <c r="AP20" i="6"/>
  <c r="AN22" i="6"/>
  <c r="AN23" i="6"/>
  <c r="AN27" i="6"/>
  <c r="AJ5" i="6"/>
  <c r="AN6" i="6"/>
  <c r="AQ16" i="6"/>
  <c r="AO11" i="6"/>
  <c r="AM12" i="6"/>
  <c r="AN13" i="6"/>
  <c r="AP18" i="6"/>
  <c r="AO20" i="6"/>
  <c r="AM21" i="6"/>
  <c r="AM22" i="6"/>
  <c r="AO27" i="6"/>
  <c r="AR28" i="6"/>
  <c r="AP29" i="6"/>
  <c r="AP5" i="6"/>
  <c r="AL20" i="6"/>
  <c r="AI5" i="6"/>
  <c r="AO5" i="6"/>
  <c r="AM6" i="6"/>
  <c r="AP9" i="6"/>
  <c r="AQ10" i="6"/>
  <c r="AP11" i="6"/>
  <c r="AR13" i="6"/>
  <c r="AP14" i="6"/>
  <c r="AP22" i="6"/>
  <c r="AP25" i="6"/>
  <c r="AP27" i="6"/>
  <c r="AQ28" i="6"/>
  <c r="AO9" i="6"/>
  <c r="AP10" i="6"/>
  <c r="AM11" i="6"/>
  <c r="AM13" i="6"/>
  <c r="AP17" i="6"/>
  <c r="AN18" i="6"/>
  <c r="AM20" i="6"/>
  <c r="AP21" i="6"/>
  <c r="AO25" i="6"/>
  <c r="AQ30" i="6"/>
  <c r="AI5" i="5"/>
  <c r="AQ10" i="5"/>
  <c r="AL5" i="5"/>
  <c r="AP9" i="5"/>
  <c r="AP11" i="5"/>
  <c r="AQ16" i="5"/>
  <c r="AR27" i="5"/>
  <c r="AM5" i="5"/>
  <c r="AQ11" i="5"/>
  <c r="AF5" i="5"/>
  <c r="AF16" i="5"/>
  <c r="AN16" i="5"/>
  <c r="AO25" i="5"/>
  <c r="AP29" i="5"/>
  <c r="AG5" i="5"/>
  <c r="AQ29" i="5"/>
  <c r="AH5" i="5"/>
  <c r="AP5" i="5"/>
  <c r="AO14" i="5"/>
  <c r="AJ16" i="5"/>
  <c r="AJ20" i="5"/>
  <c r="AP30" i="5"/>
  <c r="AP8" i="5"/>
  <c r="AP13" i="5"/>
  <c r="AP28" i="5"/>
  <c r="AN5" i="5"/>
  <c r="AQ8" i="5"/>
  <c r="AQ13" i="5"/>
  <c r="AL16" i="5"/>
  <c r="AM16" i="5"/>
  <c r="AQ17" i="5"/>
  <c r="AL20" i="5"/>
  <c r="AR22" i="5"/>
  <c r="AO5" i="5"/>
  <c r="AR17" i="5"/>
  <c r="AR25" i="5"/>
  <c r="AQ14" i="5"/>
  <c r="AG16" i="5"/>
  <c r="AO16" i="5"/>
  <c r="AG20" i="5"/>
  <c r="AO20" i="5"/>
  <c r="AM22" i="5"/>
  <c r="AQ27" i="5"/>
  <c r="AR5" i="5"/>
  <c r="AM13" i="5"/>
  <c r="AH16" i="5"/>
  <c r="AM17" i="5"/>
  <c r="AM18" i="5"/>
  <c r="AH20" i="5"/>
  <c r="AP20" i="5"/>
  <c r="AQ28" i="5"/>
  <c r="AN13" i="5"/>
  <c r="AN14" i="5"/>
  <c r="AN17" i="5"/>
  <c r="AO22" i="5"/>
  <c r="AO18" i="3"/>
  <c r="AP11" i="3"/>
  <c r="AQ25" i="3"/>
  <c r="AN29" i="3"/>
  <c r="AP17" i="3"/>
  <c r="AN14" i="3"/>
  <c r="AO21" i="3"/>
  <c r="AN27" i="3"/>
  <c r="AO13" i="3"/>
  <c r="AP16" i="3"/>
  <c r="AN17" i="3"/>
  <c r="AP20" i="3"/>
  <c r="AO24" i="3"/>
  <c r="AO16" i="3"/>
  <c r="AM17" i="3"/>
  <c r="AP19" i="3"/>
  <c r="AR14" i="3"/>
  <c r="AQ18" i="3"/>
  <c r="AQ22" i="3"/>
  <c r="AO23" i="3"/>
  <c r="AR25" i="3"/>
  <c r="AN11" i="3"/>
  <c r="AQ14" i="3"/>
  <c r="AR21" i="3"/>
  <c r="AN23" i="3"/>
  <c r="AR13" i="3"/>
  <c r="AM19" i="3"/>
  <c r="AR24" i="3"/>
  <c r="AQ28" i="3"/>
  <c r="AP10" i="3"/>
  <c r="AM12" i="3"/>
  <c r="AQ17" i="3"/>
  <c r="AQ19" i="3"/>
  <c r="AP22" i="3"/>
  <c r="AR27" i="3"/>
  <c r="AO28" i="3"/>
  <c r="AM29" i="3"/>
  <c r="AR11" i="3"/>
  <c r="AQ13" i="3"/>
  <c r="AO17" i="3"/>
  <c r="AP18" i="3"/>
  <c r="AO19" i="3"/>
  <c r="AN22" i="3"/>
  <c r="AR26" i="3"/>
  <c r="AP27" i="3"/>
  <c r="AM28" i="3"/>
  <c r="AQ27" i="3"/>
  <c r="AQ11" i="3"/>
  <c r="AP14" i="3"/>
  <c r="AM22" i="3"/>
  <c r="AP25" i="3"/>
  <c r="AQ26" i="3"/>
  <c r="AO27" i="3"/>
  <c r="AR29" i="3"/>
  <c r="BP24" i="3"/>
  <c r="BP25" i="3" s="1"/>
  <c r="AO14" i="3"/>
  <c r="AM16" i="3"/>
  <c r="AN18" i="3"/>
  <c r="AQ24" i="3"/>
  <c r="AO25" i="3"/>
  <c r="AP26" i="3"/>
  <c r="AO11" i="3"/>
  <c r="AP12" i="3"/>
  <c r="AN13" i="3"/>
  <c r="AM18" i="3"/>
  <c r="AR23" i="3"/>
  <c r="AP24" i="3"/>
  <c r="AO26" i="3"/>
  <c r="AR28" i="3"/>
  <c r="AP29" i="3"/>
  <c r="AO22" i="3"/>
  <c r="AN28" i="3"/>
  <c r="AR10" i="3"/>
  <c r="AO12" i="3"/>
  <c r="AM14" i="3"/>
  <c r="AR16" i="3"/>
  <c r="AQ21" i="3"/>
  <c r="AM25" i="3"/>
  <c r="AN26" i="3"/>
  <c r="AO29" i="3"/>
  <c r="AQ16" i="3"/>
  <c r="AR17" i="3"/>
  <c r="AR19" i="3"/>
  <c r="AP23" i="3"/>
  <c r="AN24" i="3"/>
  <c r="AM26" i="3"/>
  <c r="AP28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3" i="5"/>
  <c r="AR23" i="5"/>
  <c r="AO7" i="6"/>
  <c r="AP7" i="6"/>
  <c r="AM26" i="6"/>
  <c r="AN26" i="6"/>
  <c r="AQ26" i="6"/>
  <c r="AH6" i="5"/>
  <c r="AQ6" i="5"/>
  <c r="AN9" i="5"/>
  <c r="AP19" i="6"/>
  <c r="J17" i="5"/>
  <c r="AL17" i="5" s="1"/>
  <c r="I17" i="5"/>
  <c r="G25" i="5"/>
  <c r="AI25" i="5" s="1"/>
  <c r="F17" i="5"/>
  <c r="AH17" i="5" s="1"/>
  <c r="D12" i="5"/>
  <c r="AF12" i="5" s="1"/>
  <c r="I6" i="5"/>
  <c r="D6" i="5"/>
  <c r="AF6" i="5" s="1"/>
  <c r="AR6" i="5"/>
  <c r="H6" i="5"/>
  <c r="AJ6" i="5" s="1"/>
  <c r="AO12" i="5"/>
  <c r="AO23" i="5"/>
  <c r="AM6" i="5"/>
  <c r="AR9" i="5"/>
  <c r="AP12" i="5"/>
  <c r="AR19" i="5"/>
  <c r="AO20" i="3"/>
  <c r="AN6" i="5"/>
  <c r="AN15" i="3"/>
  <c r="AP15" i="3"/>
  <c r="AR20" i="3"/>
  <c r="AM20" i="3"/>
  <c r="AR30" i="3"/>
  <c r="AR7" i="5"/>
  <c r="AN18" i="5"/>
  <c r="AQ7" i="5"/>
  <c r="AQ9" i="5"/>
  <c r="AN11" i="5"/>
  <c r="AQ12" i="5"/>
  <c r="AP15" i="5"/>
  <c r="AI27" i="5"/>
  <c r="AO15" i="3"/>
  <c r="AN20" i="3"/>
  <c r="AR8" i="5"/>
  <c r="AR10" i="5"/>
  <c r="AO10" i="5"/>
  <c r="BU23" i="5"/>
  <c r="AM7" i="6"/>
  <c r="AO19" i="5"/>
  <c r="AR26" i="5"/>
  <c r="AL27" i="5"/>
  <c r="AP27" i="5"/>
  <c r="AM9" i="5"/>
  <c r="AI16" i="5"/>
  <c r="AI20" i="5"/>
  <c r="AN21" i="5"/>
  <c r="AF24" i="5"/>
  <c r="AN12" i="3"/>
  <c r="AP30" i="3"/>
  <c r="AN8" i="5"/>
  <c r="AN12" i="5"/>
  <c r="AQ18" i="5"/>
  <c r="AQ19" i="5"/>
  <c r="AR20" i="5"/>
  <c r="AQ23" i="5"/>
  <c r="AF27" i="5"/>
  <c r="AM21" i="3"/>
  <c r="AP21" i="3"/>
  <c r="AR15" i="3"/>
  <c r="AQ20" i="3"/>
  <c r="AO26" i="6"/>
  <c r="AO7" i="5"/>
  <c r="AO9" i="5"/>
  <c r="AP10" i="5"/>
  <c r="AR14" i="5"/>
  <c r="AP21" i="5"/>
  <c r="AN22" i="5"/>
  <c r="AG27" i="5"/>
  <c r="AQ30" i="5"/>
  <c r="AR12" i="3"/>
  <c r="AQ15" i="3"/>
  <c r="AN21" i="3"/>
  <c r="AM27" i="3"/>
  <c r="D6" i="6"/>
  <c r="D25" i="6"/>
  <c r="E25" i="6"/>
  <c r="AG25" i="6" s="1"/>
  <c r="E21" i="6"/>
  <c r="AG21" i="6" s="1"/>
  <c r="E17" i="6"/>
  <c r="AG17" i="6" s="1"/>
  <c r="AO19" i="6"/>
  <c r="AR23" i="6"/>
  <c r="AN24" i="6"/>
  <c r="AO29" i="6"/>
  <c r="AP13" i="3"/>
  <c r="AR18" i="3"/>
  <c r="AR22" i="3"/>
  <c r="BA11" i="6"/>
  <c r="D17" i="6"/>
  <c r="J28" i="6"/>
  <c r="AL28" i="6" s="1"/>
  <c r="J12" i="6"/>
  <c r="AL12" i="6" s="1"/>
  <c r="AN7" i="6"/>
  <c r="AN8" i="6"/>
  <c r="AN19" i="6"/>
  <c r="AN29" i="6"/>
  <c r="H28" i="6"/>
  <c r="AJ28" i="6" s="1"/>
  <c r="J25" i="6"/>
  <c r="AL25" i="6" s="1"/>
  <c r="J21" i="6"/>
  <c r="AL21" i="6" s="1"/>
  <c r="J17" i="6"/>
  <c r="AL17" i="6" s="1"/>
  <c r="H12" i="6"/>
  <c r="AJ12" i="6" s="1"/>
  <c r="I6" i="6"/>
  <c r="AR7" i="6"/>
  <c r="AM16" i="6"/>
  <c r="AM14" i="6"/>
  <c r="AR29" i="6"/>
  <c r="D28" i="6"/>
  <c r="G28" i="6"/>
  <c r="AI28" i="6" s="1"/>
  <c r="I25" i="6"/>
  <c r="I21" i="6"/>
  <c r="I17" i="6"/>
  <c r="G12" i="6"/>
  <c r="AI12" i="6" s="1"/>
  <c r="H6" i="6"/>
  <c r="AJ6" i="6" s="1"/>
  <c r="AP8" i="6"/>
  <c r="AO16" i="6"/>
  <c r="AQ23" i="6"/>
  <c r="AP24" i="6"/>
  <c r="AR26" i="6"/>
  <c r="AQ29" i="6"/>
  <c r="D12" i="6"/>
  <c r="D21" i="6"/>
  <c r="F28" i="6"/>
  <c r="AH28" i="6" s="1"/>
  <c r="H25" i="6"/>
  <c r="AJ25" i="6" s="1"/>
  <c r="H21" i="6"/>
  <c r="AJ21" i="6" s="1"/>
  <c r="H17" i="6"/>
  <c r="AJ17" i="6" s="1"/>
  <c r="F12" i="6"/>
  <c r="AH12" i="6" s="1"/>
  <c r="G6" i="6"/>
  <c r="AI6" i="6" s="1"/>
  <c r="AR8" i="6"/>
  <c r="AO10" i="3"/>
  <c r="AO24" i="6"/>
  <c r="BU23" i="7"/>
  <c r="E28" i="6"/>
  <c r="AG28" i="6" s="1"/>
  <c r="G25" i="6"/>
  <c r="AI25" i="6" s="1"/>
  <c r="G21" i="6"/>
  <c r="AI21" i="6" s="1"/>
  <c r="G17" i="6"/>
  <c r="AI17" i="6" s="1"/>
  <c r="AG16" i="6"/>
  <c r="E12" i="6"/>
  <c r="AG12" i="6" s="1"/>
  <c r="E6" i="6"/>
  <c r="AG6" i="6" s="1"/>
  <c r="AQ7" i="6"/>
  <c r="U23" i="6" s="1"/>
  <c r="AW23" i="6" s="1"/>
  <c r="AQ8" i="6"/>
  <c r="AR16" i="6"/>
  <c r="AR14" i="6"/>
  <c r="AQ19" i="6"/>
  <c r="AO23" i="6"/>
  <c r="AP26" i="6"/>
  <c r="B8" i="7"/>
  <c r="BQ23" i="7"/>
  <c r="BR23" i="7" s="1"/>
  <c r="BS23" i="7" s="1"/>
  <c r="BP24" i="7"/>
  <c r="BU24" i="7"/>
  <c r="BK11" i="5"/>
  <c r="BL11" i="5" s="1"/>
  <c r="BJ11" i="5"/>
  <c r="BI11" i="5"/>
  <c r="BH11" i="5"/>
  <c r="BB16" i="6"/>
  <c r="BB24" i="6"/>
  <c r="AZ20" i="6"/>
  <c r="AY24" i="6"/>
  <c r="AY16" i="6"/>
  <c r="BB11" i="6"/>
  <c r="BC5" i="6"/>
  <c r="BB5" i="6"/>
  <c r="AG24" i="6"/>
  <c r="AK24" i="6"/>
  <c r="AI24" i="6"/>
  <c r="AJ20" i="6"/>
  <c r="AI20" i="6"/>
  <c r="AG20" i="6"/>
  <c r="AL5" i="6"/>
  <c r="AH5" i="6"/>
  <c r="AN5" i="6"/>
  <c r="AH25" i="6"/>
  <c r="AH17" i="6"/>
  <c r="AH21" i="6"/>
  <c r="AH6" i="6"/>
  <c r="AG11" i="6"/>
  <c r="AH11" i="6"/>
  <c r="AJ11" i="6"/>
  <c r="AF11" i="6"/>
  <c r="AK5" i="6"/>
  <c r="B7" i="6"/>
  <c r="AI11" i="6"/>
  <c r="AK11" i="6"/>
  <c r="AL11" i="6"/>
  <c r="AM5" i="6"/>
  <c r="AL6" i="6"/>
  <c r="AK16" i="6"/>
  <c r="AK20" i="6"/>
  <c r="BQ23" i="6"/>
  <c r="BR23" i="6" s="1"/>
  <c r="BS23" i="6" s="1"/>
  <c r="BP24" i="6"/>
  <c r="BU25" i="6"/>
  <c r="AK5" i="5"/>
  <c r="AJ24" i="5"/>
  <c r="AK20" i="5"/>
  <c r="AK16" i="5"/>
  <c r="AP7" i="5"/>
  <c r="I12" i="5"/>
  <c r="AR16" i="5"/>
  <c r="AM26" i="5"/>
  <c r="E6" i="5"/>
  <c r="AG6" i="5" s="1"/>
  <c r="J12" i="5"/>
  <c r="AL12" i="5" s="1"/>
  <c r="AP17" i="5"/>
  <c r="D21" i="5"/>
  <c r="AF21" i="5" s="1"/>
  <c r="AR21" i="5"/>
  <c r="AP24" i="5"/>
  <c r="E25" i="5"/>
  <c r="AG25" i="5" s="1"/>
  <c r="AN28" i="5"/>
  <c r="AO18" i="5"/>
  <c r="BQ23" i="5"/>
  <c r="BR23" i="5" s="1"/>
  <c r="BS23" i="5" s="1"/>
  <c r="BP24" i="5"/>
  <c r="G6" i="5"/>
  <c r="AI6" i="5" s="1"/>
  <c r="AM14" i="5"/>
  <c r="H17" i="5"/>
  <c r="AJ17" i="5" s="1"/>
  <c r="J21" i="5"/>
  <c r="AL21" i="5" s="1"/>
  <c r="AM25" i="5"/>
  <c r="BG11" i="5"/>
  <c r="AP22" i="5"/>
  <c r="AM24" i="5"/>
  <c r="F12" i="5"/>
  <c r="AH12" i="5" s="1"/>
  <c r="AN23" i="5"/>
  <c r="AQ5" i="5"/>
  <c r="I28" i="5"/>
  <c r="H28" i="5"/>
  <c r="AJ28" i="5" s="1"/>
  <c r="G28" i="5"/>
  <c r="AI28" i="5" s="1"/>
  <c r="F28" i="5"/>
  <c r="AH28" i="5" s="1"/>
  <c r="E28" i="5"/>
  <c r="AG28" i="5" s="1"/>
  <c r="J25" i="5"/>
  <c r="AL25" i="5" s="1"/>
  <c r="G21" i="5"/>
  <c r="AI21" i="5" s="1"/>
  <c r="E17" i="5"/>
  <c r="AG17" i="5" s="1"/>
  <c r="D28" i="5"/>
  <c r="AF28" i="5" s="1"/>
  <c r="I25" i="5"/>
  <c r="F21" i="5"/>
  <c r="AH21" i="5" s="1"/>
  <c r="D17" i="5"/>
  <c r="AF17" i="5" s="1"/>
  <c r="H25" i="5"/>
  <c r="AJ25" i="5" s="1"/>
  <c r="E21" i="5"/>
  <c r="AG21" i="5" s="1"/>
  <c r="F25" i="5"/>
  <c r="AH25" i="5" s="1"/>
  <c r="D25" i="5"/>
  <c r="AF25" i="5" s="1"/>
  <c r="I21" i="5"/>
  <c r="G17" i="5"/>
  <c r="AI17" i="5" s="1"/>
  <c r="E12" i="5"/>
  <c r="AG12" i="5" s="1"/>
  <c r="J6" i="5"/>
  <c r="AL6" i="5" s="1"/>
  <c r="AO6" i="5"/>
  <c r="AN7" i="5"/>
  <c r="AM8" i="5"/>
  <c r="G12" i="5"/>
  <c r="AI12" i="5" s="1"/>
  <c r="AO15" i="5"/>
  <c r="AG24" i="5"/>
  <c r="AO24" i="5"/>
  <c r="AH24" i="5"/>
  <c r="B7" i="5"/>
  <c r="H12" i="5"/>
  <c r="AJ12" i="5" s="1"/>
  <c r="AR12" i="5"/>
  <c r="AO13" i="5"/>
  <c r="AR18" i="5"/>
  <c r="AM19" i="5"/>
  <c r="AQ25" i="5"/>
  <c r="J28" i="5"/>
  <c r="AL28" i="5" s="1"/>
  <c r="AM28" i="5"/>
  <c r="AM29" i="5"/>
  <c r="AR15" i="5"/>
  <c r="AM27" i="5"/>
  <c r="AP18" i="5"/>
  <c r="AN19" i="5"/>
  <c r="AM20" i="5"/>
  <c r="AQ22" i="5"/>
  <c r="AN24" i="5"/>
  <c r="AN25" i="5"/>
  <c r="AN26" i="5"/>
  <c r="F7" i="4"/>
  <c r="BP26" i="3"/>
  <c r="BQ25" i="3"/>
  <c r="BR25" i="3" s="1"/>
  <c r="BS25" i="3" s="1"/>
  <c r="BQ24" i="3"/>
  <c r="BR24" i="3" s="1"/>
  <c r="BS24" i="3" s="1"/>
  <c r="Q27" i="5" l="1"/>
  <c r="W27" i="5" s="1"/>
  <c r="AY27" i="5" s="1"/>
  <c r="V5" i="5"/>
  <c r="AB5" i="5" s="1"/>
  <c r="BD5" i="5" s="1"/>
  <c r="V10" i="5"/>
  <c r="BL13" i="5"/>
  <c r="BN13" i="5" s="1"/>
  <c r="V27" i="5"/>
  <c r="AB27" i="5" s="1"/>
  <c r="BD27" i="5" s="1"/>
  <c r="S5" i="5"/>
  <c r="Y5" i="5" s="1"/>
  <c r="BA5" i="5" s="1"/>
  <c r="U11" i="5"/>
  <c r="AA11" i="5" s="1"/>
  <c r="BC11" i="5" s="1"/>
  <c r="Q6" i="5"/>
  <c r="W6" i="5" s="1"/>
  <c r="AY6" i="5" s="1"/>
  <c r="S29" i="5"/>
  <c r="R4" i="5"/>
  <c r="BH38" i="5" s="1"/>
  <c r="T28" i="5"/>
  <c r="Z28" i="5" s="1"/>
  <c r="BB28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V29" i="5"/>
  <c r="T26" i="5"/>
  <c r="T14" i="5"/>
  <c r="AV14" i="5" s="1"/>
  <c r="Q26" i="5"/>
  <c r="AS26" i="5" s="1"/>
  <c r="T25" i="5"/>
  <c r="R18" i="5"/>
  <c r="AT18" i="5" s="1"/>
  <c r="R23" i="5"/>
  <c r="AT23" i="5" s="1"/>
  <c r="R14" i="5"/>
  <c r="Q4" i="5"/>
  <c r="BG38" i="5" s="1"/>
  <c r="R29" i="5"/>
  <c r="AT29" i="5" s="1"/>
  <c r="V21" i="5"/>
  <c r="AB21" i="5" s="1"/>
  <c r="BD21" i="5" s="1"/>
  <c r="U12" i="5"/>
  <c r="AA12" i="5" s="1"/>
  <c r="BC12" i="5" s="1"/>
  <c r="T29" i="5"/>
  <c r="U24" i="5"/>
  <c r="AA24" i="5" s="1"/>
  <c r="BC24" i="5" s="1"/>
  <c r="T19" i="5"/>
  <c r="AV19" i="5" s="1"/>
  <c r="R28" i="5"/>
  <c r="S25" i="5"/>
  <c r="AU25" i="5" s="1"/>
  <c r="Q17" i="5"/>
  <c r="AS17" i="5" s="1"/>
  <c r="S8" i="5"/>
  <c r="AU8" i="5" s="1"/>
  <c r="S10" i="5"/>
  <c r="AU10" i="5" s="1"/>
  <c r="S22" i="5"/>
  <c r="R12" i="5"/>
  <c r="X12" i="5" s="1"/>
  <c r="AZ12" i="5" s="1"/>
  <c r="V12" i="5"/>
  <c r="AB12" i="5" s="1"/>
  <c r="BD12" i="5" s="1"/>
  <c r="Q25" i="5"/>
  <c r="Q8" i="5"/>
  <c r="AS8" i="5" s="1"/>
  <c r="Q22" i="5"/>
  <c r="Q13" i="5"/>
  <c r="AS13" i="5" s="1"/>
  <c r="T6" i="5"/>
  <c r="S4" i="5"/>
  <c r="BI38" i="5" s="1"/>
  <c r="U23" i="5"/>
  <c r="AW23" i="5" s="1"/>
  <c r="V22" i="5"/>
  <c r="AX22" i="5" s="1"/>
  <c r="V20" i="5"/>
  <c r="AB20" i="5" s="1"/>
  <c r="BD20" i="5" s="1"/>
  <c r="T9" i="5"/>
  <c r="AV9" i="5" s="1"/>
  <c r="S13" i="5"/>
  <c r="AU13" i="5" s="1"/>
  <c r="R26" i="5"/>
  <c r="AT26" i="5" s="1"/>
  <c r="R9" i="5"/>
  <c r="AT9" i="5" s="1"/>
  <c r="V11" i="5"/>
  <c r="AB11" i="5" s="1"/>
  <c r="BD11" i="5" s="1"/>
  <c r="U16" i="5"/>
  <c r="AA16" i="5" s="1"/>
  <c r="BC16" i="5" s="1"/>
  <c r="S18" i="5"/>
  <c r="U9" i="5"/>
  <c r="T16" i="5"/>
  <c r="Z16" i="5" s="1"/>
  <c r="BB16" i="5" s="1"/>
  <c r="T24" i="5"/>
  <c r="Z24" i="5" s="1"/>
  <c r="BB24" i="5" s="1"/>
  <c r="Q16" i="5"/>
  <c r="W16" i="5" s="1"/>
  <c r="AY16" i="5" s="1"/>
  <c r="R7" i="5"/>
  <c r="S21" i="5"/>
  <c r="AU21" i="5" s="1"/>
  <c r="S11" i="5"/>
  <c r="Y11" i="5" s="1"/>
  <c r="BA11" i="5" s="1"/>
  <c r="V18" i="5"/>
  <c r="AX18" i="5" s="1"/>
  <c r="U7" i="5"/>
  <c r="R24" i="5"/>
  <c r="X24" i="5" s="1"/>
  <c r="AZ24" i="5" s="1"/>
  <c r="S14" i="5"/>
  <c r="AU14" i="5" s="1"/>
  <c r="V23" i="5"/>
  <c r="AX23" i="5" s="1"/>
  <c r="Q21" i="5"/>
  <c r="AS21" i="5" s="1"/>
  <c r="Q11" i="5"/>
  <c r="W11" i="5" s="1"/>
  <c r="AY11" i="5" s="1"/>
  <c r="U4" i="5"/>
  <c r="BK38" i="5" s="1"/>
  <c r="BL38" i="5" s="1"/>
  <c r="U30" i="5"/>
  <c r="AW30" i="5" s="1"/>
  <c r="Q28" i="5"/>
  <c r="U19" i="5"/>
  <c r="AW19" i="5" s="1"/>
  <c r="R17" i="5"/>
  <c r="AT17" i="5" s="1"/>
  <c r="T8" i="5"/>
  <c r="AV8" i="5" s="1"/>
  <c r="R6" i="5"/>
  <c r="X6" i="5" s="1"/>
  <c r="AZ6" i="5" s="1"/>
  <c r="S23" i="5"/>
  <c r="U14" i="5"/>
  <c r="AW14" i="5" s="1"/>
  <c r="U17" i="5"/>
  <c r="AA17" i="5" s="1"/>
  <c r="BC17" i="5" s="1"/>
  <c r="V28" i="5"/>
  <c r="T20" i="5"/>
  <c r="Z20" i="5" s="1"/>
  <c r="BB20" i="5" s="1"/>
  <c r="Q14" i="5"/>
  <c r="AS14" i="5" s="1"/>
  <c r="R27" i="5"/>
  <c r="X27" i="5" s="1"/>
  <c r="AZ27" i="5" s="1"/>
  <c r="R22" i="5"/>
  <c r="R13" i="5"/>
  <c r="AT13" i="5" s="1"/>
  <c r="T17" i="5"/>
  <c r="Z17" i="5" s="1"/>
  <c r="BB17" i="5" s="1"/>
  <c r="R20" i="5"/>
  <c r="X20" i="5" s="1"/>
  <c r="AZ20" i="5" s="1"/>
  <c r="U5" i="5"/>
  <c r="AA5" i="5" s="1"/>
  <c r="BC5" i="5" s="1"/>
  <c r="T12" i="5"/>
  <c r="AV12" i="5" s="1"/>
  <c r="T15" i="5"/>
  <c r="AV15" i="5" s="1"/>
  <c r="U15" i="5"/>
  <c r="AW15" i="5" s="1"/>
  <c r="V26" i="5"/>
  <c r="T18" i="5"/>
  <c r="AV18" i="5" s="1"/>
  <c r="V9" i="5"/>
  <c r="AX9" i="5" s="1"/>
  <c r="U18" i="5"/>
  <c r="AW18" i="5" s="1"/>
  <c r="T23" i="5"/>
  <c r="R16" i="5"/>
  <c r="X16" i="5" s="1"/>
  <c r="AZ16" i="5" s="1"/>
  <c r="S7" i="5"/>
  <c r="AU7" i="5" s="1"/>
  <c r="T30" i="5"/>
  <c r="AV30" i="5" s="1"/>
  <c r="T22" i="5"/>
  <c r="T13" i="5"/>
  <c r="AV13" i="5" s="1"/>
  <c r="S26" i="5"/>
  <c r="AU26" i="5" s="1"/>
  <c r="R19" i="5"/>
  <c r="AT19" i="5" s="1"/>
  <c r="S9" i="5"/>
  <c r="R21" i="5"/>
  <c r="X21" i="5" s="1"/>
  <c r="AZ21" i="5" s="1"/>
  <c r="Q12" i="5"/>
  <c r="AS12" i="5" s="1"/>
  <c r="S28" i="5"/>
  <c r="AU28" i="5" s="1"/>
  <c r="U29" i="5"/>
  <c r="AW29" i="5" s="1"/>
  <c r="U10" i="5"/>
  <c r="AW10" i="5" s="1"/>
  <c r="Q20" i="5"/>
  <c r="W20" i="5" s="1"/>
  <c r="AY20" i="5" s="1"/>
  <c r="Q24" i="5"/>
  <c r="W24" i="5" s="1"/>
  <c r="AY24" i="5" s="1"/>
  <c r="V4" i="5"/>
  <c r="V30" i="5"/>
  <c r="AX30" i="5" s="1"/>
  <c r="U25" i="5"/>
  <c r="AA25" i="5" s="1"/>
  <c r="BC25" i="5" s="1"/>
  <c r="S17" i="5"/>
  <c r="Y17" i="5" s="1"/>
  <c r="BA17" i="5" s="1"/>
  <c r="U8" i="5"/>
  <c r="Q29" i="5"/>
  <c r="U22" i="5"/>
  <c r="AW22" i="5" s="1"/>
  <c r="V14" i="5"/>
  <c r="AX14" i="5" s="1"/>
  <c r="T21" i="5"/>
  <c r="S12" i="5"/>
  <c r="Y12" i="5" s="1"/>
  <c r="BA12" i="5" s="1"/>
  <c r="T10" i="5"/>
  <c r="AV10" i="5" s="1"/>
  <c r="Q18" i="5"/>
  <c r="AS18" i="5" s="1"/>
  <c r="R8" i="5"/>
  <c r="AT8" i="5" s="1"/>
  <c r="S27" i="5"/>
  <c r="Y27" i="5" s="1"/>
  <c r="BA27" i="5" s="1"/>
  <c r="S20" i="5"/>
  <c r="Y20" i="5" s="1"/>
  <c r="BA20" i="5" s="1"/>
  <c r="R11" i="5"/>
  <c r="X11" i="5" s="1"/>
  <c r="AZ11" i="5" s="1"/>
  <c r="V17" i="5"/>
  <c r="Q9" i="5"/>
  <c r="AS9" i="5" s="1"/>
  <c r="V25" i="5"/>
  <c r="AX25" i="5" s="1"/>
  <c r="T4" i="5"/>
  <c r="BJ38" i="5" s="1"/>
  <c r="S19" i="5"/>
  <c r="AU19" i="5" s="1"/>
  <c r="S24" i="5"/>
  <c r="Y24" i="5" s="1"/>
  <c r="BA24" i="5" s="1"/>
  <c r="R15" i="5"/>
  <c r="AT15" i="5" s="1"/>
  <c r="S15" i="5"/>
  <c r="AU15" i="5" s="1"/>
  <c r="V13" i="5"/>
  <c r="T27" i="5"/>
  <c r="Z27" i="5" s="1"/>
  <c r="BB27" i="5" s="1"/>
  <c r="V24" i="5"/>
  <c r="AB24" i="5" s="1"/>
  <c r="BD24" i="5" s="1"/>
  <c r="S16" i="5"/>
  <c r="Y16" i="5" s="1"/>
  <c r="BA16" i="5" s="1"/>
  <c r="T7" i="5"/>
  <c r="AV7" i="5" s="1"/>
  <c r="U26" i="5"/>
  <c r="AW26" i="5" s="1"/>
  <c r="U21" i="5"/>
  <c r="AA21" i="5" s="1"/>
  <c r="BC21" i="5" s="1"/>
  <c r="U13" i="5"/>
  <c r="AW13" i="5" s="1"/>
  <c r="U20" i="5"/>
  <c r="AA20" i="5" s="1"/>
  <c r="BC20" i="5" s="1"/>
  <c r="T11" i="5"/>
  <c r="Z11" i="5" s="1"/>
  <c r="BB11" i="5" s="1"/>
  <c r="S6" i="5"/>
  <c r="Y6" i="5" s="1"/>
  <c r="BA6" i="5" s="1"/>
  <c r="R25" i="5"/>
  <c r="X25" i="5" s="1"/>
  <c r="AZ25" i="5" s="1"/>
  <c r="V15" i="5"/>
  <c r="AX15" i="5" s="1"/>
  <c r="Q7" i="5"/>
  <c r="AS7" i="5" s="1"/>
  <c r="V19" i="5"/>
  <c r="AX19" i="5" s="1"/>
  <c r="U28" i="5"/>
  <c r="AA28" i="5" s="1"/>
  <c r="BC28" i="5" s="1"/>
  <c r="Q19" i="5"/>
  <c r="U27" i="5"/>
  <c r="AA27" i="5" s="1"/>
  <c r="BC27" i="5" s="1"/>
  <c r="V16" i="5"/>
  <c r="AB16" i="5" s="1"/>
  <c r="BD16" i="5" s="1"/>
  <c r="V8" i="5"/>
  <c r="AX8" i="5" s="1"/>
  <c r="AA21" i="6"/>
  <c r="BC21" i="6" s="1"/>
  <c r="W21" i="6"/>
  <c r="AY21" i="6" s="1"/>
  <c r="X21" i="6"/>
  <c r="AZ21" i="6" s="1"/>
  <c r="AB21" i="6"/>
  <c r="BD21" i="6" s="1"/>
  <c r="Y21" i="6"/>
  <c r="BA21" i="6" s="1"/>
  <c r="Z21" i="6"/>
  <c r="BB21" i="6" s="1"/>
  <c r="AF12" i="6"/>
  <c r="AA12" i="6"/>
  <c r="BC12" i="6" s="1"/>
  <c r="AB12" i="6"/>
  <c r="BD12" i="6" s="1"/>
  <c r="W12" i="6"/>
  <c r="AY12" i="6" s="1"/>
  <c r="Z12" i="6"/>
  <c r="BB12" i="6" s="1"/>
  <c r="X12" i="6"/>
  <c r="AZ12" i="6" s="1"/>
  <c r="Y12" i="6"/>
  <c r="BA12" i="6" s="1"/>
  <c r="W6" i="6"/>
  <c r="AY6" i="6" s="1"/>
  <c r="X6" i="6"/>
  <c r="AZ6" i="6" s="1"/>
  <c r="Y6" i="6"/>
  <c r="BA6" i="6" s="1"/>
  <c r="Z6" i="6"/>
  <c r="BB6" i="6" s="1"/>
  <c r="AA6" i="6"/>
  <c r="BC6" i="6" s="1"/>
  <c r="AB6" i="6"/>
  <c r="BD6" i="6" s="1"/>
  <c r="AA28" i="6"/>
  <c r="BC28" i="6" s="1"/>
  <c r="AB28" i="6"/>
  <c r="BD28" i="6" s="1"/>
  <c r="W28" i="6"/>
  <c r="AY28" i="6" s="1"/>
  <c r="X28" i="6"/>
  <c r="AZ28" i="6" s="1"/>
  <c r="Y28" i="6"/>
  <c r="BA28" i="6" s="1"/>
  <c r="Z28" i="6"/>
  <c r="BB28" i="6" s="1"/>
  <c r="W17" i="6"/>
  <c r="AY17" i="6" s="1"/>
  <c r="X17" i="6"/>
  <c r="AZ17" i="6" s="1"/>
  <c r="Y17" i="6"/>
  <c r="BA17" i="6" s="1"/>
  <c r="Z17" i="6"/>
  <c r="BB17" i="6" s="1"/>
  <c r="AA17" i="6"/>
  <c r="BC17" i="6" s="1"/>
  <c r="AB17" i="6"/>
  <c r="BD17" i="6" s="1"/>
  <c r="W25" i="6"/>
  <c r="AY25" i="6" s="1"/>
  <c r="AB25" i="6"/>
  <c r="BD25" i="6" s="1"/>
  <c r="X25" i="6"/>
  <c r="AZ25" i="6" s="1"/>
  <c r="Y25" i="6"/>
  <c r="BA25" i="6" s="1"/>
  <c r="AA25" i="6"/>
  <c r="BC25" i="6" s="1"/>
  <c r="Z25" i="6"/>
  <c r="BB25" i="6" s="1"/>
  <c r="Z21" i="5"/>
  <c r="BB21" i="5" s="1"/>
  <c r="W25" i="5"/>
  <c r="AY25" i="5" s="1"/>
  <c r="Y25" i="5"/>
  <c r="BA25" i="5" s="1"/>
  <c r="Z25" i="5"/>
  <c r="BB25" i="5" s="1"/>
  <c r="AB28" i="5"/>
  <c r="BD28" i="5" s="1"/>
  <c r="W28" i="5"/>
  <c r="AY28" i="5" s="1"/>
  <c r="X28" i="5"/>
  <c r="AZ28" i="5" s="1"/>
  <c r="Z6" i="5"/>
  <c r="BB6" i="5" s="1"/>
  <c r="AB6" i="5"/>
  <c r="BD6" i="5" s="1"/>
  <c r="AB17" i="5"/>
  <c r="BD17" i="5" s="1"/>
  <c r="W17" i="5"/>
  <c r="T5" i="6"/>
  <c r="AV5" i="6" s="1"/>
  <c r="V7" i="6"/>
  <c r="AX7" i="6" s="1"/>
  <c r="V18" i="6"/>
  <c r="AX18" i="6" s="1"/>
  <c r="U7" i="6"/>
  <c r="AW7" i="6" s="1"/>
  <c r="Q5" i="6"/>
  <c r="AS5" i="6" s="1"/>
  <c r="R5" i="6"/>
  <c r="AT5" i="6" s="1"/>
  <c r="V8" i="6"/>
  <c r="AX8" i="6" s="1"/>
  <c r="V23" i="6"/>
  <c r="AX23" i="6" s="1"/>
  <c r="V10" i="6"/>
  <c r="AX10" i="6" s="1"/>
  <c r="U11" i="6"/>
  <c r="AW11" i="6" s="1"/>
  <c r="U14" i="6"/>
  <c r="AW14" i="6" s="1"/>
  <c r="S26" i="6"/>
  <c r="AU26" i="6" s="1"/>
  <c r="S11" i="6"/>
  <c r="AU11" i="6" s="1"/>
  <c r="S8" i="6"/>
  <c r="AU8" i="6" s="1"/>
  <c r="S24" i="6"/>
  <c r="AU24" i="6" s="1"/>
  <c r="S13" i="6"/>
  <c r="AU13" i="6" s="1"/>
  <c r="S22" i="6"/>
  <c r="AU22" i="6" s="1"/>
  <c r="S19" i="6"/>
  <c r="AU19" i="6" s="1"/>
  <c r="S15" i="6"/>
  <c r="AU15" i="6" s="1"/>
  <c r="S28" i="6"/>
  <c r="AU28" i="6" s="1"/>
  <c r="S27" i="6"/>
  <c r="AU27" i="6" s="1"/>
  <c r="S23" i="6"/>
  <c r="AU23" i="6" s="1"/>
  <c r="S12" i="6"/>
  <c r="AU12" i="6" s="1"/>
  <c r="S9" i="6"/>
  <c r="AU9" i="6" s="1"/>
  <c r="S20" i="6"/>
  <c r="AU20" i="6" s="1"/>
  <c r="S16" i="6"/>
  <c r="AU16" i="6" s="1"/>
  <c r="S6" i="6"/>
  <c r="AU6" i="6" s="1"/>
  <c r="S21" i="6"/>
  <c r="AU21" i="6" s="1"/>
  <c r="S17" i="6"/>
  <c r="AU17" i="6" s="1"/>
  <c r="S29" i="6"/>
  <c r="AU29" i="6" s="1"/>
  <c r="S25" i="6"/>
  <c r="AU25" i="6" s="1"/>
  <c r="S14" i="6"/>
  <c r="AU14" i="6" s="1"/>
  <c r="S10" i="6"/>
  <c r="AU10" i="6" s="1"/>
  <c r="S7" i="6"/>
  <c r="AU7" i="6" s="1"/>
  <c r="S18" i="6"/>
  <c r="AU18" i="6" s="1"/>
  <c r="V11" i="6"/>
  <c r="AX11" i="6" s="1"/>
  <c r="V14" i="6"/>
  <c r="AX14" i="6" s="1"/>
  <c r="U26" i="6"/>
  <c r="AW26" i="6" s="1"/>
  <c r="U17" i="6"/>
  <c r="AW17" i="6" s="1"/>
  <c r="U10" i="6"/>
  <c r="AW10" i="6" s="1"/>
  <c r="S5" i="6"/>
  <c r="AU5" i="6" s="1"/>
  <c r="V26" i="6"/>
  <c r="AX26" i="6" s="1"/>
  <c r="V6" i="6"/>
  <c r="AX6" i="6" s="1"/>
  <c r="V25" i="6"/>
  <c r="AX25" i="6" s="1"/>
  <c r="U18" i="6"/>
  <c r="AW18" i="6" s="1"/>
  <c r="U21" i="6"/>
  <c r="AW21" i="6" s="1"/>
  <c r="U25" i="6"/>
  <c r="AW25" i="6" s="1"/>
  <c r="R22" i="6"/>
  <c r="AT22" i="6" s="1"/>
  <c r="R18" i="6"/>
  <c r="AT18" i="6" s="1"/>
  <c r="R27" i="6"/>
  <c r="AT27" i="6" s="1"/>
  <c r="R23" i="6"/>
  <c r="AT23" i="6" s="1"/>
  <c r="R20" i="6"/>
  <c r="AT20" i="6" s="1"/>
  <c r="R16" i="6"/>
  <c r="AT16" i="6" s="1"/>
  <c r="R7" i="6"/>
  <c r="AT7" i="6" s="1"/>
  <c r="R26" i="6"/>
  <c r="AT26" i="6" s="1"/>
  <c r="R11" i="6"/>
  <c r="AT11" i="6" s="1"/>
  <c r="R8" i="6"/>
  <c r="AT8" i="6" s="1"/>
  <c r="R12" i="6"/>
  <c r="AT12" i="6" s="1"/>
  <c r="R19" i="6"/>
  <c r="AT19" i="6" s="1"/>
  <c r="R15" i="6"/>
  <c r="AT15" i="6" s="1"/>
  <c r="R9" i="6"/>
  <c r="AT9" i="6" s="1"/>
  <c r="R25" i="6"/>
  <c r="AT25" i="6" s="1"/>
  <c r="R14" i="6"/>
  <c r="AT14" i="6" s="1"/>
  <c r="R28" i="6"/>
  <c r="AT28" i="6" s="1"/>
  <c r="R24" i="6"/>
  <c r="AT24" i="6" s="1"/>
  <c r="R13" i="6"/>
  <c r="AT13" i="6" s="1"/>
  <c r="R6" i="6"/>
  <c r="AT6" i="6" s="1"/>
  <c r="R21" i="6"/>
  <c r="AT21" i="6" s="1"/>
  <c r="R17" i="6"/>
  <c r="AT17" i="6" s="1"/>
  <c r="R29" i="6"/>
  <c r="AT29" i="6" s="1"/>
  <c r="V22" i="6"/>
  <c r="AX22" i="6" s="1"/>
  <c r="V13" i="6"/>
  <c r="AX13" i="6" s="1"/>
  <c r="V16" i="6"/>
  <c r="AX16" i="6" s="1"/>
  <c r="U22" i="6"/>
  <c r="AW22" i="6" s="1"/>
  <c r="U16" i="6"/>
  <c r="AW16" i="6" s="1"/>
  <c r="U29" i="6"/>
  <c r="AW29" i="6" s="1"/>
  <c r="T19" i="6"/>
  <c r="AV19" i="6" s="1"/>
  <c r="T15" i="6"/>
  <c r="AV15" i="6" s="1"/>
  <c r="T6" i="6"/>
  <c r="AV6" i="6" s="1"/>
  <c r="T11" i="6"/>
  <c r="AV11" i="6" s="1"/>
  <c r="T27" i="6"/>
  <c r="AV27" i="6" s="1"/>
  <c r="T23" i="6"/>
  <c r="AV23" i="6" s="1"/>
  <c r="T12" i="6"/>
  <c r="AV12" i="6" s="1"/>
  <c r="T9" i="6"/>
  <c r="AV9" i="6" s="1"/>
  <c r="T28" i="6"/>
  <c r="AV28" i="6" s="1"/>
  <c r="T21" i="6"/>
  <c r="AV21" i="6" s="1"/>
  <c r="T17" i="6"/>
  <c r="AV17" i="6" s="1"/>
  <c r="T30" i="6"/>
  <c r="AV30" i="6" s="1"/>
  <c r="T20" i="6"/>
  <c r="AV20" i="6" s="1"/>
  <c r="T16" i="6"/>
  <c r="AV16" i="6" s="1"/>
  <c r="T24" i="6"/>
  <c r="AV24" i="6" s="1"/>
  <c r="T13" i="6"/>
  <c r="AV13" i="6" s="1"/>
  <c r="T29" i="6"/>
  <c r="AV29" i="6" s="1"/>
  <c r="T25" i="6"/>
  <c r="AV25" i="6" s="1"/>
  <c r="T14" i="6"/>
  <c r="AV14" i="6" s="1"/>
  <c r="T10" i="6"/>
  <c r="AV10" i="6" s="1"/>
  <c r="T7" i="6"/>
  <c r="AV7" i="6" s="1"/>
  <c r="T22" i="6"/>
  <c r="AV22" i="6" s="1"/>
  <c r="T18" i="6"/>
  <c r="AV18" i="6" s="1"/>
  <c r="T26" i="6"/>
  <c r="AV26" i="6" s="1"/>
  <c r="T8" i="6"/>
  <c r="AV8" i="6" s="1"/>
  <c r="AP4" i="6"/>
  <c r="U5" i="6"/>
  <c r="AW5" i="6" s="1"/>
  <c r="V29" i="6"/>
  <c r="AX29" i="6" s="1"/>
  <c r="V24" i="6"/>
  <c r="AX24" i="6" s="1"/>
  <c r="V20" i="6"/>
  <c r="AX20" i="6" s="1"/>
  <c r="U6" i="6"/>
  <c r="AW6" i="6" s="1"/>
  <c r="U20" i="6"/>
  <c r="AW20" i="6" s="1"/>
  <c r="U9" i="6"/>
  <c r="AW9" i="6" s="1"/>
  <c r="V12" i="6"/>
  <c r="AX12" i="6" s="1"/>
  <c r="V17" i="6"/>
  <c r="AX17" i="6" s="1"/>
  <c r="V28" i="6"/>
  <c r="AX28" i="6" s="1"/>
  <c r="V30" i="6"/>
  <c r="AX30" i="6" s="1"/>
  <c r="U13" i="6"/>
  <c r="AW13" i="6" s="1"/>
  <c r="U30" i="6"/>
  <c r="AW30" i="6" s="1"/>
  <c r="U12" i="6"/>
  <c r="AW12" i="6" s="1"/>
  <c r="Q29" i="6"/>
  <c r="AS29" i="6" s="1"/>
  <c r="Q25" i="6"/>
  <c r="AS25" i="6" s="1"/>
  <c r="Q14" i="6"/>
  <c r="AS14" i="6" s="1"/>
  <c r="Q7" i="6"/>
  <c r="AS7" i="6" s="1"/>
  <c r="Q19" i="6"/>
  <c r="Q22" i="6"/>
  <c r="AS22" i="6" s="1"/>
  <c r="Q18" i="6"/>
  <c r="AS18" i="6" s="1"/>
  <c r="Q9" i="6"/>
  <c r="AS9" i="6" s="1"/>
  <c r="Q17" i="6"/>
  <c r="AS17" i="6" s="1"/>
  <c r="Q26" i="6"/>
  <c r="AS26" i="6" s="1"/>
  <c r="Q11" i="6"/>
  <c r="AS11" i="6" s="1"/>
  <c r="Q8" i="6"/>
  <c r="AS8" i="6" s="1"/>
  <c r="Q27" i="6"/>
  <c r="AS27" i="6" s="1"/>
  <c r="Q12" i="6"/>
  <c r="AS12" i="6" s="1"/>
  <c r="Q20" i="6"/>
  <c r="AS20" i="6" s="1"/>
  <c r="Q16" i="6"/>
  <c r="AS16" i="6" s="1"/>
  <c r="Q28" i="6"/>
  <c r="AS28" i="6" s="1"/>
  <c r="Q24" i="6"/>
  <c r="AS24" i="6" s="1"/>
  <c r="Q13" i="6"/>
  <c r="AS13" i="6" s="1"/>
  <c r="Q6" i="6"/>
  <c r="AS6" i="6" s="1"/>
  <c r="Q21" i="6"/>
  <c r="AS21" i="6" s="1"/>
  <c r="V5" i="6"/>
  <c r="AX5" i="6" s="1"/>
  <c r="V15" i="6"/>
  <c r="AX15" i="6" s="1"/>
  <c r="V21" i="6"/>
  <c r="AX21" i="6" s="1"/>
  <c r="V27" i="6"/>
  <c r="AX27" i="6" s="1"/>
  <c r="U24" i="6"/>
  <c r="AW24" i="6" s="1"/>
  <c r="U15" i="6"/>
  <c r="AW15" i="6" s="1"/>
  <c r="AQ4" i="6"/>
  <c r="AO4" i="6"/>
  <c r="V19" i="6"/>
  <c r="AX19" i="6" s="1"/>
  <c r="V9" i="6"/>
  <c r="AX9" i="6" s="1"/>
  <c r="U8" i="6"/>
  <c r="AW8" i="6" s="1"/>
  <c r="U28" i="6"/>
  <c r="AW28" i="6" s="1"/>
  <c r="U19" i="6"/>
  <c r="AW19" i="6" s="1"/>
  <c r="U27" i="6"/>
  <c r="AW27" i="6" s="1"/>
  <c r="AS25" i="5"/>
  <c r="AV25" i="5"/>
  <c r="AV23" i="5"/>
  <c r="AS29" i="5"/>
  <c r="AU5" i="5"/>
  <c r="AU22" i="5"/>
  <c r="AU18" i="5"/>
  <c r="AU23" i="5"/>
  <c r="AU12" i="5"/>
  <c r="AU9" i="5"/>
  <c r="AU29" i="5"/>
  <c r="AO4" i="5"/>
  <c r="BI7" i="5" s="1"/>
  <c r="AT14" i="5"/>
  <c r="AT7" i="5"/>
  <c r="AT22" i="5"/>
  <c r="AT24" i="5"/>
  <c r="AT28" i="5"/>
  <c r="AT6" i="5"/>
  <c r="AS11" i="5"/>
  <c r="AV21" i="5"/>
  <c r="AS27" i="5"/>
  <c r="AM4" i="5"/>
  <c r="BG7" i="5" s="1"/>
  <c r="AX20" i="5"/>
  <c r="AX28" i="5"/>
  <c r="AX13" i="5"/>
  <c r="AX6" i="5"/>
  <c r="AX17" i="5"/>
  <c r="AX21" i="5"/>
  <c r="AX29" i="5"/>
  <c r="AX10" i="5"/>
  <c r="AX7" i="5"/>
  <c r="AX26" i="5"/>
  <c r="AX11" i="5"/>
  <c r="AS19" i="5"/>
  <c r="AS22" i="5"/>
  <c r="AW9" i="5"/>
  <c r="AW20" i="5"/>
  <c r="AW8" i="5"/>
  <c r="AW25" i="5"/>
  <c r="AW7" i="5"/>
  <c r="AQ4" i="5"/>
  <c r="BK7" i="5" s="1"/>
  <c r="AR4" i="5"/>
  <c r="BM7" i="5" s="1"/>
  <c r="AX5" i="5"/>
  <c r="AP4" i="5"/>
  <c r="BJ7" i="5" s="1"/>
  <c r="AV29" i="5"/>
  <c r="AN4" i="5"/>
  <c r="BH7" i="5" s="1"/>
  <c r="AW5" i="5"/>
  <c r="AV22" i="5"/>
  <c r="AV6" i="5"/>
  <c r="AV26" i="5"/>
  <c r="AS28" i="5"/>
  <c r="K18" i="4"/>
  <c r="L18" i="4" s="1"/>
  <c r="H5" i="4"/>
  <c r="AK17" i="5"/>
  <c r="H6" i="4"/>
  <c r="AF6" i="6"/>
  <c r="AF21" i="6"/>
  <c r="AF17" i="6"/>
  <c r="AF28" i="6"/>
  <c r="G6" i="4"/>
  <c r="AK6" i="5"/>
  <c r="BU24" i="5"/>
  <c r="AM4" i="6"/>
  <c r="H7" i="6"/>
  <c r="AJ7" i="6" s="1"/>
  <c r="I7" i="6"/>
  <c r="G13" i="6"/>
  <c r="AI13" i="6" s="1"/>
  <c r="I18" i="6"/>
  <c r="I22" i="6"/>
  <c r="I26" i="6"/>
  <c r="G29" i="6"/>
  <c r="AI29" i="6" s="1"/>
  <c r="J7" i="6"/>
  <c r="AL7" i="6" s="1"/>
  <c r="H13" i="6"/>
  <c r="AJ13" i="6" s="1"/>
  <c r="J18" i="6"/>
  <c r="AL18" i="6" s="1"/>
  <c r="J22" i="6"/>
  <c r="AL22" i="6" s="1"/>
  <c r="J26" i="6"/>
  <c r="AL26" i="6" s="1"/>
  <c r="H29" i="6"/>
  <c r="AJ29" i="6" s="1"/>
  <c r="I13" i="6"/>
  <c r="I29" i="6"/>
  <c r="D22" i="6"/>
  <c r="D13" i="6"/>
  <c r="J13" i="6"/>
  <c r="AL13" i="6" s="1"/>
  <c r="J29" i="6"/>
  <c r="AL29" i="6" s="1"/>
  <c r="D29" i="6"/>
  <c r="E7" i="6"/>
  <c r="AG7" i="6" s="1"/>
  <c r="F18" i="6"/>
  <c r="AH18" i="6" s="1"/>
  <c r="F22" i="6"/>
  <c r="AH22" i="6" s="1"/>
  <c r="F26" i="6"/>
  <c r="AH26" i="6" s="1"/>
  <c r="F7" i="6"/>
  <c r="AH7" i="6" s="1"/>
  <c r="E13" i="6"/>
  <c r="AG13" i="6" s="1"/>
  <c r="G18" i="6"/>
  <c r="AI18" i="6" s="1"/>
  <c r="G22" i="6"/>
  <c r="AI22" i="6" s="1"/>
  <c r="G26" i="6"/>
  <c r="AI26" i="6" s="1"/>
  <c r="E29" i="6"/>
  <c r="AG29" i="6" s="1"/>
  <c r="D18" i="6"/>
  <c r="H26" i="6"/>
  <c r="AJ26" i="6" s="1"/>
  <c r="F29" i="6"/>
  <c r="AH29" i="6" s="1"/>
  <c r="G7" i="6"/>
  <c r="AI7" i="6" s="1"/>
  <c r="E18" i="6"/>
  <c r="AG18" i="6" s="1"/>
  <c r="H18" i="6"/>
  <c r="AJ18" i="6" s="1"/>
  <c r="F13" i="6"/>
  <c r="AH13" i="6" s="1"/>
  <c r="H22" i="6"/>
  <c r="AJ22" i="6" s="1"/>
  <c r="D26" i="6"/>
  <c r="D7" i="6"/>
  <c r="E26" i="6"/>
  <c r="AG26" i="6" s="1"/>
  <c r="E22" i="6"/>
  <c r="AG22" i="6" s="1"/>
  <c r="AF25" i="6"/>
  <c r="AR4" i="6"/>
  <c r="BU24" i="3"/>
  <c r="AN4" i="6"/>
  <c r="BP25" i="7"/>
  <c r="BQ24" i="7"/>
  <c r="BR24" i="7" s="1"/>
  <c r="BS24" i="7" s="1"/>
  <c r="BU25" i="7"/>
  <c r="B9" i="7"/>
  <c r="BU26" i="6"/>
  <c r="AK25" i="6"/>
  <c r="AK28" i="6"/>
  <c r="AK17" i="6"/>
  <c r="B8" i="6"/>
  <c r="AK12" i="6"/>
  <c r="AK6" i="6"/>
  <c r="BP25" i="6"/>
  <c r="BQ24" i="6"/>
  <c r="BR24" i="6" s="1"/>
  <c r="BS24" i="6" s="1"/>
  <c r="AK21" i="6"/>
  <c r="I29" i="5"/>
  <c r="H29" i="5"/>
  <c r="AJ29" i="5" s="1"/>
  <c r="G29" i="5"/>
  <c r="AI29" i="5" s="1"/>
  <c r="F29" i="5"/>
  <c r="AH29" i="5" s="1"/>
  <c r="D29" i="5"/>
  <c r="AF29" i="5" s="1"/>
  <c r="J26" i="5"/>
  <c r="AL26" i="5" s="1"/>
  <c r="E22" i="5"/>
  <c r="AG22" i="5" s="1"/>
  <c r="D18" i="5"/>
  <c r="AF18" i="5" s="1"/>
  <c r="I13" i="5"/>
  <c r="I26" i="5"/>
  <c r="D22" i="5"/>
  <c r="AF22" i="5" s="1"/>
  <c r="H26" i="5"/>
  <c r="AJ26" i="5" s="1"/>
  <c r="J18" i="5"/>
  <c r="AL18" i="5" s="1"/>
  <c r="G13" i="5"/>
  <c r="AI13" i="5" s="1"/>
  <c r="F26" i="5"/>
  <c r="AH26" i="5" s="1"/>
  <c r="I22" i="5"/>
  <c r="E29" i="5"/>
  <c r="AG29" i="5" s="1"/>
  <c r="D26" i="5"/>
  <c r="AF26" i="5" s="1"/>
  <c r="G22" i="5"/>
  <c r="AI22" i="5" s="1"/>
  <c r="F18" i="5"/>
  <c r="AH18" i="5" s="1"/>
  <c r="G26" i="5"/>
  <c r="AI26" i="5" s="1"/>
  <c r="H22" i="5"/>
  <c r="AJ22" i="5" s="1"/>
  <c r="I18" i="5"/>
  <c r="J7" i="5"/>
  <c r="AL7" i="5" s="1"/>
  <c r="E26" i="5"/>
  <c r="AG26" i="5" s="1"/>
  <c r="F22" i="5"/>
  <c r="AH22" i="5" s="1"/>
  <c r="H18" i="5"/>
  <c r="AJ18" i="5" s="1"/>
  <c r="I7" i="5"/>
  <c r="G18" i="5"/>
  <c r="AI18" i="5" s="1"/>
  <c r="J13" i="5"/>
  <c r="AL13" i="5" s="1"/>
  <c r="H7" i="5"/>
  <c r="AJ7" i="5" s="1"/>
  <c r="E18" i="5"/>
  <c r="AG18" i="5" s="1"/>
  <c r="H13" i="5"/>
  <c r="AJ13" i="5" s="1"/>
  <c r="G7" i="5"/>
  <c r="AI7" i="5" s="1"/>
  <c r="F13" i="5"/>
  <c r="AH13" i="5" s="1"/>
  <c r="F7" i="5"/>
  <c r="AH7" i="5" s="1"/>
  <c r="E13" i="5"/>
  <c r="AG13" i="5" s="1"/>
  <c r="E7" i="5"/>
  <c r="AG7" i="5" s="1"/>
  <c r="D13" i="5"/>
  <c r="AF13" i="5" s="1"/>
  <c r="D7" i="5"/>
  <c r="AF7" i="5" s="1"/>
  <c r="J29" i="5"/>
  <c r="AL29" i="5" s="1"/>
  <c r="J22" i="5"/>
  <c r="AL22" i="5" s="1"/>
  <c r="B8" i="5"/>
  <c r="AK25" i="5"/>
  <c r="AK12" i="5"/>
  <c r="AK21" i="5"/>
  <c r="AK28" i="5"/>
  <c r="BP25" i="5"/>
  <c r="BQ24" i="5"/>
  <c r="BR24" i="5" s="1"/>
  <c r="BS24" i="5" s="1"/>
  <c r="F8" i="4"/>
  <c r="G7" i="4" s="1"/>
  <c r="BP27" i="3"/>
  <c r="BQ26" i="3"/>
  <c r="BR26" i="3" s="1"/>
  <c r="BS26" i="3" s="1"/>
  <c r="AW12" i="5" l="1"/>
  <c r="AU27" i="5"/>
  <c r="AT5" i="5"/>
  <c r="AX27" i="5"/>
  <c r="AS20" i="5"/>
  <c r="Y21" i="5"/>
  <c r="BA21" i="5" s="1"/>
  <c r="W21" i="5"/>
  <c r="AY21" i="5" s="1"/>
  <c r="AU20" i="5"/>
  <c r="AS5" i="5"/>
  <c r="BL7" i="5"/>
  <c r="AW21" i="5"/>
  <c r="AV17" i="5"/>
  <c r="AW11" i="5"/>
  <c r="AT12" i="5"/>
  <c r="AS6" i="5"/>
  <c r="AU24" i="5"/>
  <c r="AU11" i="5"/>
  <c r="AW24" i="5"/>
  <c r="AW16" i="5"/>
  <c r="AV5" i="5"/>
  <c r="AX12" i="5"/>
  <c r="AU6" i="5"/>
  <c r="X17" i="5"/>
  <c r="AZ17" i="5" s="1"/>
  <c r="AB25" i="5"/>
  <c r="BD25" i="5" s="1"/>
  <c r="AU17" i="5"/>
  <c r="AU16" i="5"/>
  <c r="W12" i="5"/>
  <c r="AY12" i="5" s="1"/>
  <c r="AX24" i="5"/>
  <c r="AS16" i="5"/>
  <c r="AT27" i="5"/>
  <c r="AV24" i="5"/>
  <c r="AA6" i="5"/>
  <c r="BC6" i="5" s="1"/>
  <c r="Y28" i="5"/>
  <c r="BA28" i="5" s="1"/>
  <c r="AX16" i="5"/>
  <c r="AT25" i="5"/>
  <c r="AV28" i="5"/>
  <c r="AT11" i="5"/>
  <c r="AV27" i="5"/>
  <c r="AW27" i="5"/>
  <c r="Z12" i="5"/>
  <c r="BB12" i="5" s="1"/>
  <c r="AW28" i="5"/>
  <c r="AT16" i="5"/>
  <c r="AW17" i="5"/>
  <c r="AV16" i="5"/>
  <c r="AT20" i="5"/>
  <c r="AS24" i="5"/>
  <c r="AV11" i="5"/>
  <c r="AT21" i="5"/>
  <c r="AV20" i="5"/>
  <c r="AF29" i="6"/>
  <c r="AA29" i="6"/>
  <c r="BC29" i="6" s="1"/>
  <c r="W29" i="6"/>
  <c r="AY29" i="6" s="1"/>
  <c r="X29" i="6"/>
  <c r="AZ29" i="6" s="1"/>
  <c r="Y29" i="6"/>
  <c r="BA29" i="6" s="1"/>
  <c r="AB29" i="6"/>
  <c r="BD29" i="6" s="1"/>
  <c r="Z29" i="6"/>
  <c r="BB29" i="6" s="1"/>
  <c r="W13" i="6"/>
  <c r="AY13" i="6" s="1"/>
  <c r="X13" i="6"/>
  <c r="AZ13" i="6" s="1"/>
  <c r="AB13" i="6"/>
  <c r="BD13" i="6" s="1"/>
  <c r="Y13" i="6"/>
  <c r="BA13" i="6" s="1"/>
  <c r="Z13" i="6"/>
  <c r="BB13" i="6" s="1"/>
  <c r="AA13" i="6"/>
  <c r="BC13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2" i="6"/>
  <c r="W22" i="6"/>
  <c r="AY22" i="6" s="1"/>
  <c r="X22" i="6"/>
  <c r="AZ22" i="6" s="1"/>
  <c r="Y22" i="6"/>
  <c r="BA22" i="6" s="1"/>
  <c r="Z22" i="6"/>
  <c r="BB22" i="6" s="1"/>
  <c r="AA22" i="6"/>
  <c r="BC22" i="6" s="1"/>
  <c r="AB22" i="6"/>
  <c r="BD22" i="6" s="1"/>
  <c r="AF26" i="6"/>
  <c r="W26" i="6"/>
  <c r="AY26" i="6" s="1"/>
  <c r="X26" i="6"/>
  <c r="AZ26" i="6" s="1"/>
  <c r="Y26" i="6"/>
  <c r="BA26" i="6" s="1"/>
  <c r="Z26" i="6"/>
  <c r="BB26" i="6" s="1"/>
  <c r="AA26" i="6"/>
  <c r="BC26" i="6" s="1"/>
  <c r="AB26" i="6"/>
  <c r="BD26" i="6" s="1"/>
  <c r="AF18" i="6"/>
  <c r="W18" i="6"/>
  <c r="AY18" i="6" s="1"/>
  <c r="X18" i="6"/>
  <c r="AZ18" i="6" s="1"/>
  <c r="Y18" i="6"/>
  <c r="BA18" i="6" s="1"/>
  <c r="Z18" i="6"/>
  <c r="BB18" i="6" s="1"/>
  <c r="AA18" i="6"/>
  <c r="BC18" i="6" s="1"/>
  <c r="AB18" i="6"/>
  <c r="BD18" i="6" s="1"/>
  <c r="X18" i="5"/>
  <c r="AZ18" i="5" s="1"/>
  <c r="W18" i="5"/>
  <c r="AY18" i="5" s="1"/>
  <c r="Y18" i="5"/>
  <c r="BA18" i="5" s="1"/>
  <c r="Z18" i="5"/>
  <c r="BB18" i="5" s="1"/>
  <c r="AA18" i="5"/>
  <c r="BC18" i="5" s="1"/>
  <c r="AB18" i="5"/>
  <c r="BD18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2" i="5"/>
  <c r="AZ22" i="5" s="1"/>
  <c r="Z22" i="5"/>
  <c r="BB22" i="5" s="1"/>
  <c r="Y22" i="5"/>
  <c r="BA22" i="5" s="1"/>
  <c r="AA22" i="5"/>
  <c r="BC22" i="5" s="1"/>
  <c r="AB22" i="5"/>
  <c r="BD22" i="5" s="1"/>
  <c r="W22" i="5"/>
  <c r="AY22" i="5" s="1"/>
  <c r="X26" i="5"/>
  <c r="AZ26" i="5" s="1"/>
  <c r="Y26" i="5"/>
  <c r="BA26" i="5" s="1"/>
  <c r="Z26" i="5"/>
  <c r="BB26" i="5" s="1"/>
  <c r="AA26" i="5"/>
  <c r="BC26" i="5" s="1"/>
  <c r="W26" i="5"/>
  <c r="AY26" i="5" s="1"/>
  <c r="AB26" i="5"/>
  <c r="BD26" i="5" s="1"/>
  <c r="W13" i="5"/>
  <c r="AY13" i="5" s="1"/>
  <c r="X13" i="5"/>
  <c r="AZ13" i="5" s="1"/>
  <c r="AB13" i="5"/>
  <c r="BD13" i="5" s="1"/>
  <c r="Y13" i="5"/>
  <c r="BA13" i="5" s="1"/>
  <c r="Z13" i="5"/>
  <c r="BB13" i="5" s="1"/>
  <c r="AA13" i="5"/>
  <c r="BC13" i="5" s="1"/>
  <c r="W29" i="5"/>
  <c r="AY29" i="5" s="1"/>
  <c r="X29" i="5"/>
  <c r="AZ29" i="5" s="1"/>
  <c r="AB29" i="5"/>
  <c r="BD29" i="5" s="1"/>
  <c r="Y29" i="5"/>
  <c r="BA29" i="5" s="1"/>
  <c r="Z29" i="5"/>
  <c r="BB29" i="5" s="1"/>
  <c r="AA29" i="5"/>
  <c r="BC29" i="5" s="1"/>
  <c r="AX4" i="6"/>
  <c r="AT4" i="6"/>
  <c r="AS4" i="6"/>
  <c r="AU4" i="6"/>
  <c r="AW4" i="6"/>
  <c r="AV4" i="6"/>
  <c r="AS4" i="5"/>
  <c r="BU25" i="5"/>
  <c r="AF13" i="6"/>
  <c r="J8" i="6"/>
  <c r="AL8" i="6" s="1"/>
  <c r="I14" i="6"/>
  <c r="I30" i="6"/>
  <c r="D8" i="6"/>
  <c r="J14" i="6"/>
  <c r="AL14" i="6" s="1"/>
  <c r="J30" i="6"/>
  <c r="AL30" i="6" s="1"/>
  <c r="E8" i="6"/>
  <c r="AG8" i="6" s="1"/>
  <c r="E19" i="6"/>
  <c r="AG19" i="6" s="1"/>
  <c r="E23" i="6"/>
  <c r="AG23" i="6" s="1"/>
  <c r="F8" i="6"/>
  <c r="AH8" i="6" s="1"/>
  <c r="F19" i="6"/>
  <c r="AH19" i="6" s="1"/>
  <c r="F23" i="6"/>
  <c r="AH23" i="6" s="1"/>
  <c r="D23" i="6"/>
  <c r="D14" i="6"/>
  <c r="H8" i="6"/>
  <c r="AJ8" i="6" s="1"/>
  <c r="F14" i="6"/>
  <c r="AH14" i="6" s="1"/>
  <c r="H19" i="6"/>
  <c r="AJ19" i="6" s="1"/>
  <c r="H23" i="6"/>
  <c r="AJ23" i="6" s="1"/>
  <c r="F30" i="6"/>
  <c r="AH30" i="6" s="1"/>
  <c r="I8" i="6"/>
  <c r="G14" i="6"/>
  <c r="AI14" i="6" s="1"/>
  <c r="I19" i="6"/>
  <c r="I23" i="6"/>
  <c r="G30" i="6"/>
  <c r="AI30" i="6" s="1"/>
  <c r="D19" i="6"/>
  <c r="E30" i="6"/>
  <c r="AG30" i="6" s="1"/>
  <c r="G8" i="6"/>
  <c r="AI8" i="6" s="1"/>
  <c r="H30" i="6"/>
  <c r="AJ30" i="6" s="1"/>
  <c r="G19" i="6"/>
  <c r="AI19" i="6" s="1"/>
  <c r="D30" i="6"/>
  <c r="E14" i="6"/>
  <c r="AG14" i="6" s="1"/>
  <c r="G23" i="6"/>
  <c r="AI23" i="6" s="1"/>
  <c r="J23" i="6"/>
  <c r="AL23" i="6" s="1"/>
  <c r="H14" i="6"/>
  <c r="AJ14" i="6" s="1"/>
  <c r="J19" i="6"/>
  <c r="AL19" i="6" s="1"/>
  <c r="BU25" i="3"/>
  <c r="B10" i="7"/>
  <c r="BU26" i="7"/>
  <c r="BP26" i="7"/>
  <c r="BQ25" i="7"/>
  <c r="BR25" i="7" s="1"/>
  <c r="BS25" i="7" s="1"/>
  <c r="BP26" i="6"/>
  <c r="BQ25" i="6"/>
  <c r="BR25" i="6" s="1"/>
  <c r="BS25" i="6" s="1"/>
  <c r="AK7" i="6"/>
  <c r="AK26" i="6"/>
  <c r="AK29" i="6"/>
  <c r="BU27" i="6"/>
  <c r="B9" i="6"/>
  <c r="AK18" i="6"/>
  <c r="AK22" i="6"/>
  <c r="AK13" i="6"/>
  <c r="AK7" i="5"/>
  <c r="I30" i="5"/>
  <c r="H30" i="5"/>
  <c r="AJ30" i="5" s="1"/>
  <c r="G30" i="5"/>
  <c r="AI30" i="5" s="1"/>
  <c r="F30" i="5"/>
  <c r="AH30" i="5" s="1"/>
  <c r="D30" i="5"/>
  <c r="AF30" i="5" s="1"/>
  <c r="F23" i="5"/>
  <c r="AH23" i="5" s="1"/>
  <c r="J19" i="5"/>
  <c r="AL19" i="5" s="1"/>
  <c r="G14" i="5"/>
  <c r="AI14" i="5" s="1"/>
  <c r="E23" i="5"/>
  <c r="AG23" i="5" s="1"/>
  <c r="I19" i="5"/>
  <c r="D23" i="5"/>
  <c r="AF23" i="5" s="1"/>
  <c r="H19" i="5"/>
  <c r="AJ19" i="5" s="1"/>
  <c r="E14" i="5"/>
  <c r="AG14" i="5" s="1"/>
  <c r="J23" i="5"/>
  <c r="AL23" i="5" s="1"/>
  <c r="E30" i="5"/>
  <c r="AG30" i="5" s="1"/>
  <c r="H23" i="5"/>
  <c r="AJ23" i="5" s="1"/>
  <c r="D19" i="5"/>
  <c r="AF19" i="5" s="1"/>
  <c r="I14" i="5"/>
  <c r="J30" i="5"/>
  <c r="AL30" i="5" s="1"/>
  <c r="D14" i="5"/>
  <c r="AF14" i="5" s="1"/>
  <c r="I8" i="5"/>
  <c r="G19" i="5"/>
  <c r="AI19" i="5" s="1"/>
  <c r="H8" i="5"/>
  <c r="AJ8" i="5" s="1"/>
  <c r="F19" i="5"/>
  <c r="AH19" i="5" s="1"/>
  <c r="G8" i="5"/>
  <c r="AI8" i="5" s="1"/>
  <c r="E19" i="5"/>
  <c r="AG19" i="5" s="1"/>
  <c r="F8" i="5"/>
  <c r="AH8" i="5" s="1"/>
  <c r="E8" i="5"/>
  <c r="AG8" i="5" s="1"/>
  <c r="J14" i="5"/>
  <c r="AL14" i="5" s="1"/>
  <c r="D8" i="5"/>
  <c r="AF8" i="5" s="1"/>
  <c r="I23" i="5"/>
  <c r="H14" i="5"/>
  <c r="AJ14" i="5" s="1"/>
  <c r="B9" i="5"/>
  <c r="G23" i="5"/>
  <c r="AI23" i="5" s="1"/>
  <c r="F14" i="5"/>
  <c r="AH14" i="5" s="1"/>
  <c r="J8" i="5"/>
  <c r="AL8" i="5" s="1"/>
  <c r="AK26" i="5"/>
  <c r="AK13" i="5"/>
  <c r="AK29" i="5"/>
  <c r="AK22" i="5"/>
  <c r="BU26" i="5"/>
  <c r="AK18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V4" i="5" l="1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19" i="6"/>
  <c r="Y19" i="6"/>
  <c r="BA19" i="6" s="1"/>
  <c r="Z19" i="6"/>
  <c r="BB19" i="6" s="1"/>
  <c r="AA19" i="6"/>
  <c r="BC19" i="6" s="1"/>
  <c r="X19" i="6"/>
  <c r="AZ19" i="6" s="1"/>
  <c r="AB19" i="6"/>
  <c r="BD19" i="6" s="1"/>
  <c r="W19" i="6"/>
  <c r="AF30" i="6"/>
  <c r="W30" i="6"/>
  <c r="X30" i="6"/>
  <c r="Y30" i="6"/>
  <c r="Z30" i="6"/>
  <c r="BB30" i="6" s="1"/>
  <c r="AA30" i="6"/>
  <c r="BC30" i="6" s="1"/>
  <c r="AB30" i="6"/>
  <c r="BD30" i="6" s="1"/>
  <c r="AF14" i="6"/>
  <c r="W14" i="6"/>
  <c r="AY14" i="6" s="1"/>
  <c r="X14" i="6"/>
  <c r="AZ14" i="6" s="1"/>
  <c r="Y14" i="6"/>
  <c r="BA14" i="6" s="1"/>
  <c r="Z14" i="6"/>
  <c r="BB14" i="6" s="1"/>
  <c r="AA14" i="6"/>
  <c r="BC14" i="6" s="1"/>
  <c r="AB14" i="6"/>
  <c r="BD14" i="6" s="1"/>
  <c r="AF23" i="6"/>
  <c r="Y23" i="6"/>
  <c r="BA23" i="6" s="1"/>
  <c r="X23" i="6"/>
  <c r="AZ23" i="6" s="1"/>
  <c r="Z23" i="6"/>
  <c r="BB23" i="6" s="1"/>
  <c r="AA23" i="6"/>
  <c r="BC23" i="6" s="1"/>
  <c r="AB23" i="6"/>
  <c r="BD23" i="6" s="1"/>
  <c r="W23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4" i="5"/>
  <c r="AZ14" i="5" s="1"/>
  <c r="Z14" i="5"/>
  <c r="BB14" i="5" s="1"/>
  <c r="Y14" i="5"/>
  <c r="BA14" i="5" s="1"/>
  <c r="W14" i="5"/>
  <c r="AY14" i="5" s="1"/>
  <c r="AA14" i="5"/>
  <c r="BC14" i="5" s="1"/>
  <c r="AB14" i="5"/>
  <c r="BD14" i="5" s="1"/>
  <c r="Z19" i="5"/>
  <c r="BB19" i="5" s="1"/>
  <c r="AB19" i="5"/>
  <c r="BD19" i="5" s="1"/>
  <c r="AA19" i="5"/>
  <c r="BC19" i="5" s="1"/>
  <c r="X19" i="5"/>
  <c r="AZ19" i="5" s="1"/>
  <c r="Y19" i="5"/>
  <c r="BA19" i="5" s="1"/>
  <c r="W19" i="5"/>
  <c r="AY19" i="5" s="1"/>
  <c r="Z23" i="5"/>
  <c r="BB23" i="5" s="1"/>
  <c r="X23" i="5"/>
  <c r="AZ23" i="5" s="1"/>
  <c r="Y23" i="5"/>
  <c r="BA23" i="5" s="1"/>
  <c r="AA23" i="5"/>
  <c r="BC23" i="5" s="1"/>
  <c r="AB23" i="5"/>
  <c r="BD23" i="5" s="1"/>
  <c r="W23" i="5"/>
  <c r="X30" i="5"/>
  <c r="Z30" i="5"/>
  <c r="BB30" i="5" s="1"/>
  <c r="Y30" i="5"/>
  <c r="W30" i="5"/>
  <c r="AA30" i="5"/>
  <c r="BC30" i="5" s="1"/>
  <c r="AB30" i="5"/>
  <c r="BD30" i="5" s="1"/>
  <c r="BU26" i="3"/>
  <c r="F9" i="6"/>
  <c r="AH9" i="6" s="1"/>
  <c r="G9" i="6"/>
  <c r="AI9" i="6" s="1"/>
  <c r="D9" i="6"/>
  <c r="H9" i="6"/>
  <c r="AJ9" i="6" s="1"/>
  <c r="E15" i="6"/>
  <c r="AG15" i="6" s="1"/>
  <c r="I9" i="6"/>
  <c r="F15" i="6"/>
  <c r="AH15" i="6" s="1"/>
  <c r="H15" i="6"/>
  <c r="AJ15" i="6" s="1"/>
  <c r="I15" i="6"/>
  <c r="G15" i="6"/>
  <c r="AI15" i="6" s="1"/>
  <c r="J15" i="6"/>
  <c r="AL15" i="6" s="1"/>
  <c r="D15" i="6"/>
  <c r="E9" i="6"/>
  <c r="AG9" i="6" s="1"/>
  <c r="J9" i="6"/>
  <c r="AL9" i="6" s="1"/>
  <c r="AF8" i="6"/>
  <c r="BU27" i="7"/>
  <c r="BP27" i="7"/>
  <c r="BQ26" i="7"/>
  <c r="BR26" i="7" s="1"/>
  <c r="BS26" i="7" s="1"/>
  <c r="BU28" i="6"/>
  <c r="AK8" i="6"/>
  <c r="BQ26" i="6"/>
  <c r="BR26" i="6" s="1"/>
  <c r="BS26" i="6" s="1"/>
  <c r="BP27" i="6"/>
  <c r="AK23" i="6"/>
  <c r="AK14" i="6"/>
  <c r="B10" i="6"/>
  <c r="AK19" i="6"/>
  <c r="AK30" i="6"/>
  <c r="BU27" i="5"/>
  <c r="E15" i="5"/>
  <c r="AG15" i="5" s="1"/>
  <c r="G15" i="5"/>
  <c r="AI15" i="5" s="1"/>
  <c r="I15" i="5"/>
  <c r="H9" i="5"/>
  <c r="AJ9" i="5" s="1"/>
  <c r="H15" i="5"/>
  <c r="AJ15" i="5" s="1"/>
  <c r="G9" i="5"/>
  <c r="AI9" i="5" s="1"/>
  <c r="F15" i="5"/>
  <c r="AH15" i="5" s="1"/>
  <c r="F9" i="5"/>
  <c r="AH9" i="5" s="1"/>
  <c r="D15" i="5"/>
  <c r="AF15" i="5" s="1"/>
  <c r="E9" i="5"/>
  <c r="AG9" i="5" s="1"/>
  <c r="B10" i="5"/>
  <c r="D9" i="5"/>
  <c r="AF9" i="5" s="1"/>
  <c r="J9" i="5"/>
  <c r="AL9" i="5" s="1"/>
  <c r="J15" i="5"/>
  <c r="AL15" i="5" s="1"/>
  <c r="I9" i="5"/>
  <c r="AK30" i="5"/>
  <c r="BQ26" i="5"/>
  <c r="BR26" i="5" s="1"/>
  <c r="BS26" i="5" s="1"/>
  <c r="BP27" i="5"/>
  <c r="AK23" i="5"/>
  <c r="AK8" i="5"/>
  <c r="AK14" i="5"/>
  <c r="AK19" i="5"/>
  <c r="H8" i="4"/>
  <c r="F10" i="4"/>
  <c r="G9" i="4" s="1"/>
  <c r="BP29" i="3"/>
  <c r="BQ28" i="3"/>
  <c r="BR28" i="3" s="1"/>
  <c r="BS28" i="3" s="1"/>
  <c r="AF15" i="6" l="1"/>
  <c r="Y15" i="6"/>
  <c r="BA15" i="6" s="1"/>
  <c r="Z15" i="6"/>
  <c r="BB15" i="6" s="1"/>
  <c r="AA15" i="6"/>
  <c r="BC15" i="6" s="1"/>
  <c r="AB15" i="6"/>
  <c r="BD15" i="6" s="1"/>
  <c r="W15" i="6"/>
  <c r="X15" i="6"/>
  <c r="AZ15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5" i="5"/>
  <c r="BB15" i="5" s="1"/>
  <c r="AA15" i="5"/>
  <c r="BC15" i="5" s="1"/>
  <c r="AB15" i="5"/>
  <c r="BD15" i="5" s="1"/>
  <c r="W15" i="5"/>
  <c r="Y15" i="5"/>
  <c r="BA15" i="5" s="1"/>
  <c r="X15" i="5"/>
  <c r="AZ15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Q27" i="7"/>
  <c r="BR27" i="7" s="1"/>
  <c r="BS27" i="7" s="1"/>
  <c r="BP28" i="7"/>
  <c r="BU28" i="7"/>
  <c r="AK15" i="6"/>
  <c r="BU29" i="6"/>
  <c r="AK9" i="6"/>
  <c r="BQ27" i="6"/>
  <c r="BR27" i="6" s="1"/>
  <c r="BS27" i="6" s="1"/>
  <c r="BP28" i="6"/>
  <c r="AK9" i="5"/>
  <c r="BU28" i="5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5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U29" i="7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P29" i="5"/>
  <c r="BQ28" i="5"/>
  <c r="BR28" i="5" s="1"/>
  <c r="BS28" i="5" s="1"/>
  <c r="AK10" i="5"/>
  <c r="AK4" i="5" s="1"/>
  <c r="BU29" i="5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Q29" i="7"/>
  <c r="BR29" i="7" s="1"/>
  <c r="BS29" i="7" s="1"/>
  <c r="BP30" i="7"/>
  <c r="BU30" i="7"/>
  <c r="BI8" i="5"/>
  <c r="BB4" i="5"/>
  <c r="BJ8" i="5" s="1"/>
  <c r="BC4" i="5"/>
  <c r="BK8" i="5" s="1"/>
  <c r="BD4" i="5"/>
  <c r="BM8" i="5" s="1"/>
  <c r="BU31" i="6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P31" i="7"/>
  <c r="BQ30" i="7"/>
  <c r="BR30" i="7" s="1"/>
  <c r="BS30" i="7" s="1"/>
  <c r="BU31" i="7"/>
  <c r="BP31" i="6"/>
  <c r="BQ30" i="6"/>
  <c r="BR30" i="6" s="1"/>
  <c r="BS30" i="6" s="1"/>
  <c r="BU32" i="6"/>
  <c r="BU31" i="5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U32" i="7"/>
  <c r="BP32" i="7"/>
  <c r="BQ31" i="7"/>
  <c r="BR31" i="7" s="1"/>
  <c r="BS31" i="7" s="1"/>
  <c r="BU33" i="6"/>
  <c r="BP32" i="6"/>
  <c r="BQ31" i="6"/>
  <c r="BR31" i="6" s="1"/>
  <c r="BS31" i="6" s="1"/>
  <c r="BP32" i="5"/>
  <c r="BQ31" i="5"/>
  <c r="BR31" i="5" s="1"/>
  <c r="BS31" i="5" s="1"/>
  <c r="BU32" i="5"/>
  <c r="H13" i="4"/>
  <c r="F15" i="4"/>
  <c r="G14" i="4" s="1"/>
  <c r="BP34" i="3"/>
  <c r="BQ33" i="3"/>
  <c r="BR33" i="3" s="1"/>
  <c r="BS33" i="3" s="1"/>
  <c r="H14" i="4" l="1"/>
  <c r="BU32" i="3"/>
  <c r="BU33" i="7"/>
  <c r="BP33" i="7"/>
  <c r="BQ32" i="7"/>
  <c r="BR32" i="7" s="1"/>
  <c r="BS32" i="7" s="1"/>
  <c r="BP33" i="6"/>
  <c r="BQ32" i="6"/>
  <c r="BR32" i="6" s="1"/>
  <c r="BS32" i="6" s="1"/>
  <c r="BU34" i="6"/>
  <c r="BQ32" i="5"/>
  <c r="BR32" i="5" s="1"/>
  <c r="BS32" i="5" s="1"/>
  <c r="BP33" i="5"/>
  <c r="BU33" i="5"/>
  <c r="G15" i="4"/>
  <c r="F16" i="4"/>
  <c r="BP35" i="3"/>
  <c r="BQ34" i="3"/>
  <c r="BR34" i="3" s="1"/>
  <c r="BS34" i="3" s="1"/>
  <c r="BU33" i="3" l="1"/>
  <c r="BU34" i="7"/>
  <c r="BP34" i="7"/>
  <c r="BQ33" i="7"/>
  <c r="BR33" i="7" s="1"/>
  <c r="BS33" i="7" s="1"/>
  <c r="BQ33" i="6"/>
  <c r="BR33" i="6" s="1"/>
  <c r="BS33" i="6" s="1"/>
  <c r="BP34" i="6"/>
  <c r="BU35" i="6"/>
  <c r="BU34" i="5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U35" i="7"/>
  <c r="BP35" i="7"/>
  <c r="BQ34" i="7"/>
  <c r="BR34" i="7" s="1"/>
  <c r="BS34" i="7" s="1"/>
  <c r="BP35" i="6"/>
  <c r="BQ34" i="6"/>
  <c r="BR34" i="6" s="1"/>
  <c r="BS34" i="6" s="1"/>
  <c r="BU36" i="6"/>
  <c r="BP35" i="5"/>
  <c r="BQ34" i="5"/>
  <c r="BR34" i="5" s="1"/>
  <c r="BS34" i="5" s="1"/>
  <c r="BU35" i="5"/>
  <c r="G16" i="4"/>
  <c r="F18" i="4"/>
  <c r="G17" i="4" s="1"/>
  <c r="BP37" i="3"/>
  <c r="BQ36" i="3"/>
  <c r="BR36" i="3" s="1"/>
  <c r="BS36" i="3" s="1"/>
  <c r="H17" i="4" l="1"/>
  <c r="BU35" i="3"/>
  <c r="BU36" i="7"/>
  <c r="BP36" i="7"/>
  <c r="BQ35" i="7"/>
  <c r="BR35" i="7" s="1"/>
  <c r="BS35" i="7" s="1"/>
  <c r="BP36" i="6"/>
  <c r="BQ35" i="6"/>
  <c r="BR35" i="6" s="1"/>
  <c r="BS35" i="6" s="1"/>
  <c r="BU37" i="6"/>
  <c r="BP36" i="5"/>
  <c r="BQ35" i="5"/>
  <c r="BR35" i="5" s="1"/>
  <c r="BS35" i="5" s="1"/>
  <c r="BU36" i="5"/>
  <c r="F19" i="4"/>
  <c r="G18" i="4" s="1"/>
  <c r="BP38" i="3"/>
  <c r="BQ37" i="3"/>
  <c r="BR37" i="3" s="1"/>
  <c r="BS37" i="3" s="1"/>
  <c r="H18" i="4" l="1"/>
  <c r="I18" i="4" s="1"/>
  <c r="BU36" i="3"/>
  <c r="BU37" i="7"/>
  <c r="BP37" i="7"/>
  <c r="BQ36" i="7"/>
  <c r="BR36" i="7" s="1"/>
  <c r="BS36" i="7" s="1"/>
  <c r="BQ36" i="6"/>
  <c r="BR36" i="6" s="1"/>
  <c r="BS36" i="6" s="1"/>
  <c r="BP37" i="6"/>
  <c r="BU38" i="6"/>
  <c r="BQ36" i="5"/>
  <c r="BR36" i="5" s="1"/>
  <c r="BS36" i="5" s="1"/>
  <c r="BP37" i="5"/>
  <c r="BU37" i="5"/>
  <c r="F20" i="4"/>
  <c r="G19" i="4" s="1"/>
  <c r="BP39" i="3"/>
  <c r="BQ38" i="3"/>
  <c r="BR38" i="3" s="1"/>
  <c r="BS38" i="3" s="1"/>
  <c r="BU37" i="3" l="1"/>
  <c r="BU38" i="7"/>
  <c r="BP38" i="7"/>
  <c r="BQ37" i="7"/>
  <c r="BR37" i="7" s="1"/>
  <c r="BS37" i="7" s="1"/>
  <c r="BQ37" i="6"/>
  <c r="BR37" i="6" s="1"/>
  <c r="BS37" i="6" s="1"/>
  <c r="BP38" i="6"/>
  <c r="BU39" i="6"/>
  <c r="BU38" i="5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P39" i="7"/>
  <c r="BQ38" i="7"/>
  <c r="BR38" i="7" s="1"/>
  <c r="BS38" i="7" s="1"/>
  <c r="BU39" i="7"/>
  <c r="BP39" i="6"/>
  <c r="BQ38" i="6"/>
  <c r="BR38" i="6" s="1"/>
  <c r="BS38" i="6" s="1"/>
  <c r="BU40" i="6"/>
  <c r="BU39" i="5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P40" i="7"/>
  <c r="BQ39" i="7"/>
  <c r="BR39" i="7" s="1"/>
  <c r="BS39" i="7" s="1"/>
  <c r="BU40" i="7"/>
  <c r="BP40" i="6"/>
  <c r="BQ39" i="6"/>
  <c r="BR39" i="6" s="1"/>
  <c r="BS39" i="6" s="1"/>
  <c r="BU41" i="6"/>
  <c r="BP40" i="5"/>
  <c r="BQ39" i="5"/>
  <c r="BR39" i="5" s="1"/>
  <c r="BS39" i="5" s="1"/>
  <c r="BU40" i="5"/>
  <c r="H21" i="4"/>
  <c r="F23" i="4"/>
  <c r="BP42" i="3"/>
  <c r="BQ41" i="3"/>
  <c r="BR41" i="3" s="1"/>
  <c r="BS41" i="3" s="1"/>
  <c r="BU40" i="3" l="1"/>
  <c r="BP41" i="7"/>
  <c r="BQ40" i="7"/>
  <c r="BR40" i="7" s="1"/>
  <c r="BS40" i="7" s="1"/>
  <c r="BU41" i="7"/>
  <c r="BP41" i="6"/>
  <c r="BQ40" i="6"/>
  <c r="BR40" i="6" s="1"/>
  <c r="BS40" i="6" s="1"/>
  <c r="BU42" i="6"/>
  <c r="BQ40" i="5"/>
  <c r="BR40" i="5" s="1"/>
  <c r="BS40" i="5" s="1"/>
  <c r="BP41" i="5"/>
  <c r="BU41" i="5"/>
  <c r="H22" i="4"/>
  <c r="G22" i="4"/>
  <c r="F24" i="4"/>
  <c r="BP43" i="3"/>
  <c r="BQ42" i="3"/>
  <c r="BR42" i="3" s="1"/>
  <c r="BS42" i="3" s="1"/>
  <c r="BU41" i="3" l="1"/>
  <c r="BP42" i="7"/>
  <c r="BQ41" i="7"/>
  <c r="BR41" i="7" s="1"/>
  <c r="BS41" i="7" s="1"/>
  <c r="BU42" i="7"/>
  <c r="BU43" i="6"/>
  <c r="BQ41" i="6"/>
  <c r="BR41" i="6" s="1"/>
  <c r="BS41" i="6" s="1"/>
  <c r="BP42" i="6"/>
  <c r="BU42" i="5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P43" i="7"/>
  <c r="BQ42" i="7"/>
  <c r="BR42" i="7" s="1"/>
  <c r="BS42" i="7" s="1"/>
  <c r="BU43" i="7"/>
  <c r="BP43" i="6"/>
  <c r="BQ42" i="6"/>
  <c r="BR42" i="6" s="1"/>
  <c r="BS42" i="6" s="1"/>
  <c r="BU44" i="6"/>
  <c r="BP43" i="5"/>
  <c r="BQ42" i="5"/>
  <c r="BR42" i="5" s="1"/>
  <c r="BS42" i="5" s="1"/>
  <c r="BU43" i="5"/>
  <c r="H24" i="4"/>
  <c r="G24" i="4"/>
  <c r="F26" i="4"/>
  <c r="G25" i="4" s="1"/>
  <c r="BP45" i="3"/>
  <c r="BQ44" i="3"/>
  <c r="BR44" i="3" s="1"/>
  <c r="BS44" i="3" s="1"/>
  <c r="BU43" i="3" l="1"/>
  <c r="BP44" i="7"/>
  <c r="BQ43" i="7"/>
  <c r="BR43" i="7" s="1"/>
  <c r="BS43" i="7" s="1"/>
  <c r="BU44" i="7"/>
  <c r="BU45" i="6"/>
  <c r="BP44" i="6"/>
  <c r="BQ43" i="6"/>
  <c r="BR43" i="6" s="1"/>
  <c r="BS43" i="6" s="1"/>
  <c r="BU44" i="5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P45" i="7"/>
  <c r="BQ44" i="7"/>
  <c r="BR44" i="7" s="1"/>
  <c r="BS44" i="7" s="1"/>
  <c r="BU45" i="7"/>
  <c r="BQ44" i="6"/>
  <c r="BR44" i="6" s="1"/>
  <c r="BS44" i="6" s="1"/>
  <c r="BP45" i="6"/>
  <c r="BU46" i="6"/>
  <c r="BQ44" i="5"/>
  <c r="BR44" i="5" s="1"/>
  <c r="BS44" i="5" s="1"/>
  <c r="BP45" i="5"/>
  <c r="BU45" i="5"/>
  <c r="H26" i="4"/>
  <c r="G26" i="4"/>
  <c r="F28" i="4"/>
  <c r="H27" i="4" s="1"/>
  <c r="BP47" i="3"/>
  <c r="BQ46" i="3"/>
  <c r="BR46" i="3" s="1"/>
  <c r="BS46" i="3" s="1"/>
  <c r="BU45" i="3" l="1"/>
  <c r="BP46" i="7"/>
  <c r="BQ45" i="7"/>
  <c r="BR45" i="7" s="1"/>
  <c r="BS45" i="7" s="1"/>
  <c r="BU46" i="7"/>
  <c r="BU47" i="6"/>
  <c r="BQ45" i="6"/>
  <c r="BR45" i="6" s="1"/>
  <c r="BS45" i="6" s="1"/>
  <c r="BP46" i="6"/>
  <c r="BU46" i="5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U47" i="7"/>
  <c r="BP47" i="7"/>
  <c r="BQ46" i="7"/>
  <c r="BR46" i="7" s="1"/>
  <c r="BS46" i="7" s="1"/>
  <c r="BP47" i="6"/>
  <c r="BQ46" i="6"/>
  <c r="BR46" i="6" s="1"/>
  <c r="BS46" i="6" s="1"/>
  <c r="BU48" i="6"/>
  <c r="BP47" i="5"/>
  <c r="BQ46" i="5"/>
  <c r="BR46" i="5" s="1"/>
  <c r="BS46" i="5" s="1"/>
  <c r="BU47" i="5"/>
  <c r="H28" i="4"/>
  <c r="G28" i="4"/>
  <c r="F30" i="4"/>
  <c r="G29" i="4" s="1"/>
  <c r="BP49" i="3"/>
  <c r="BQ48" i="3"/>
  <c r="BR48" i="3" s="1"/>
  <c r="BS48" i="3" s="1"/>
  <c r="BU47" i="3" l="1"/>
  <c r="BU48" i="7"/>
  <c r="BP48" i="7"/>
  <c r="BQ47" i="7"/>
  <c r="BR47" i="7" s="1"/>
  <c r="BS47" i="7" s="1"/>
  <c r="BU49" i="6"/>
  <c r="BP48" i="6"/>
  <c r="BQ47" i="6"/>
  <c r="BR47" i="6" s="1"/>
  <c r="BS47" i="6" s="1"/>
  <c r="BU48" i="5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P49" i="7"/>
  <c r="BQ48" i="7"/>
  <c r="BR48" i="7" s="1"/>
  <c r="BS48" i="7" s="1"/>
  <c r="BU49" i="7"/>
  <c r="BP49" i="6"/>
  <c r="BQ48" i="6"/>
  <c r="BR48" i="6" s="1"/>
  <c r="BS48" i="6" s="1"/>
  <c r="BU50" i="6"/>
  <c r="BU49" i="5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P50" i="7"/>
  <c r="BQ49" i="7"/>
  <c r="BR49" i="7" s="1"/>
  <c r="BS49" i="7" s="1"/>
  <c r="BU50" i="7"/>
  <c r="BU51" i="6"/>
  <c r="BQ49" i="6"/>
  <c r="BR49" i="6" s="1"/>
  <c r="BS49" i="6" s="1"/>
  <c r="BP50" i="6"/>
  <c r="BQ49" i="5"/>
  <c r="BR49" i="5" s="1"/>
  <c r="BS49" i="5" s="1"/>
  <c r="BP50" i="5"/>
  <c r="BU50" i="5"/>
  <c r="H31" i="4"/>
  <c r="F33" i="4"/>
  <c r="BP52" i="3"/>
  <c r="BQ51" i="3"/>
  <c r="BR51" i="3" s="1"/>
  <c r="BS51" i="3" s="1"/>
  <c r="BU50" i="3" l="1"/>
  <c r="BU51" i="7"/>
  <c r="BP51" i="7"/>
  <c r="BQ50" i="7"/>
  <c r="BR50" i="7" s="1"/>
  <c r="BS50" i="7" s="1"/>
  <c r="BP51" i="6"/>
  <c r="BQ50" i="6"/>
  <c r="BR50" i="6" s="1"/>
  <c r="BS50" i="6" s="1"/>
  <c r="BU52" i="6"/>
  <c r="BU51" i="5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U52" i="7"/>
  <c r="BP52" i="7"/>
  <c r="BQ51" i="7"/>
  <c r="BR51" i="7" s="1"/>
  <c r="BS51" i="7" s="1"/>
  <c r="BU53" i="6"/>
  <c r="BP52" i="6"/>
  <c r="BQ51" i="6"/>
  <c r="BR51" i="6" s="1"/>
  <c r="BS51" i="6" s="1"/>
  <c r="BU52" i="5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U53" i="7"/>
  <c r="BP53" i="7"/>
  <c r="BQ52" i="7"/>
  <c r="BR52" i="7" s="1"/>
  <c r="BS52" i="7" s="1"/>
  <c r="BQ52" i="6"/>
  <c r="BR52" i="6" s="1"/>
  <c r="BS52" i="6" s="1"/>
  <c r="BP53" i="6"/>
  <c r="BU54" i="6"/>
  <c r="BU53" i="5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P54" i="7"/>
  <c r="BQ53" i="7"/>
  <c r="BR53" i="7" s="1"/>
  <c r="BS53" i="7" s="1"/>
  <c r="BU54" i="7"/>
  <c r="BU55" i="6"/>
  <c r="BQ53" i="6"/>
  <c r="BR53" i="6" s="1"/>
  <c r="BS53" i="6" s="1"/>
  <c r="BP54" i="6"/>
  <c r="BQ53" i="5"/>
  <c r="BR53" i="5" s="1"/>
  <c r="BS53" i="5" s="1"/>
  <c r="BP54" i="5"/>
  <c r="BU54" i="5"/>
  <c r="H35" i="4"/>
  <c r="G35" i="4"/>
  <c r="F37" i="4"/>
  <c r="BP56" i="3"/>
  <c r="BQ55" i="3"/>
  <c r="BR55" i="3" s="1"/>
  <c r="BS55" i="3" s="1"/>
  <c r="BU54" i="3" l="1"/>
  <c r="BU55" i="7"/>
  <c r="BP55" i="7"/>
  <c r="BQ54" i="7"/>
  <c r="BR54" i="7" s="1"/>
  <c r="BS54" i="7" s="1"/>
  <c r="BP55" i="6"/>
  <c r="BQ54" i="6"/>
  <c r="BR54" i="6" s="1"/>
  <c r="BS54" i="6" s="1"/>
  <c r="BU56" i="6"/>
  <c r="BU55" i="5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P56" i="7"/>
  <c r="BQ55" i="7"/>
  <c r="BR55" i="7" s="1"/>
  <c r="BS55" i="7" s="1"/>
  <c r="BU56" i="7"/>
  <c r="BP56" i="6"/>
  <c r="BQ55" i="6"/>
  <c r="BR55" i="6" s="1"/>
  <c r="BS55" i="6" s="1"/>
  <c r="BU57" i="6"/>
  <c r="BU56" i="5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U57" i="7"/>
  <c r="BP57" i="7"/>
  <c r="BQ56" i="7"/>
  <c r="BR56" i="7" s="1"/>
  <c r="BS56" i="7" s="1"/>
  <c r="BU58" i="6"/>
  <c r="BP57" i="6"/>
  <c r="BQ56" i="6"/>
  <c r="BR56" i="6" s="1"/>
  <c r="BS56" i="6" s="1"/>
  <c r="BU57" i="5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U58" i="7"/>
  <c r="BP58" i="7"/>
  <c r="BQ57" i="7"/>
  <c r="BR57" i="7" s="1"/>
  <c r="BS57" i="7" s="1"/>
  <c r="BU59" i="6"/>
  <c r="BQ57" i="6"/>
  <c r="BR57" i="6" s="1"/>
  <c r="BS57" i="6" s="1"/>
  <c r="BP58" i="6"/>
  <c r="BQ57" i="5"/>
  <c r="BR57" i="5" s="1"/>
  <c r="BS57" i="5" s="1"/>
  <c r="BP58" i="5"/>
  <c r="BU58" i="5"/>
  <c r="G40" i="4"/>
  <c r="H40" i="4"/>
  <c r="F42" i="4"/>
  <c r="BP60" i="3"/>
  <c r="BQ59" i="3"/>
  <c r="BR59" i="3" s="1"/>
  <c r="BS59" i="3" s="1"/>
  <c r="BU58" i="3" l="1"/>
  <c r="BP59" i="7"/>
  <c r="BQ58" i="7"/>
  <c r="BR58" i="7" s="1"/>
  <c r="BS58" i="7" s="1"/>
  <c r="BU59" i="7"/>
  <c r="BU60" i="6"/>
  <c r="BP59" i="6"/>
  <c r="BQ58" i="6"/>
  <c r="BR58" i="6" s="1"/>
  <c r="BS58" i="6" s="1"/>
  <c r="BU59" i="5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U60" i="7"/>
  <c r="BP60" i="7"/>
  <c r="BQ59" i="7"/>
  <c r="BR59" i="7" s="1"/>
  <c r="BS59" i="7" s="1"/>
  <c r="BP60" i="6"/>
  <c r="BQ59" i="6"/>
  <c r="BR59" i="6" s="1"/>
  <c r="BS59" i="6" s="1"/>
  <c r="BU61" i="6"/>
  <c r="BU60" i="5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P61" i="7"/>
  <c r="BQ60" i="7"/>
  <c r="BR60" i="7" s="1"/>
  <c r="BS60" i="7" s="1"/>
  <c r="BU61" i="7"/>
  <c r="BQ60" i="6"/>
  <c r="BR60" i="6" s="1"/>
  <c r="BS60" i="6" s="1"/>
  <c r="BP61" i="6"/>
  <c r="BU62" i="6"/>
  <c r="BQ60" i="5"/>
  <c r="BR60" i="5" s="1"/>
  <c r="BS60" i="5" s="1"/>
  <c r="BP61" i="5"/>
  <c r="BU61" i="5"/>
  <c r="H43" i="4"/>
  <c r="G43" i="4"/>
  <c r="F45" i="4"/>
  <c r="BP63" i="3"/>
  <c r="BQ62" i="3"/>
  <c r="BR62" i="3" s="1"/>
  <c r="BS62" i="3" s="1"/>
  <c r="BU61" i="3" l="1"/>
  <c r="BU62" i="7"/>
  <c r="BP62" i="7"/>
  <c r="BQ61" i="7"/>
  <c r="BR61" i="7" s="1"/>
  <c r="BS61" i="7" s="1"/>
  <c r="BU63" i="6"/>
  <c r="BQ61" i="6"/>
  <c r="BR61" i="6" s="1"/>
  <c r="BS61" i="6" s="1"/>
  <c r="BP62" i="6"/>
  <c r="BU62" i="5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U63" i="7"/>
  <c r="BP63" i="7"/>
  <c r="BQ62" i="7"/>
  <c r="BR62" i="7" s="1"/>
  <c r="BS62" i="7" s="1"/>
  <c r="BP63" i="6"/>
  <c r="BQ62" i="6"/>
  <c r="BR62" i="6" s="1"/>
  <c r="BS62" i="6" s="1"/>
  <c r="BU64" i="6"/>
  <c r="BP63" i="5"/>
  <c r="BQ62" i="5"/>
  <c r="BR62" i="5" s="1"/>
  <c r="BS62" i="5" s="1"/>
  <c r="BU63" i="5"/>
  <c r="G46" i="4"/>
  <c r="H46" i="4"/>
  <c r="F48" i="4"/>
  <c r="BP65" i="3"/>
  <c r="BQ64" i="3"/>
  <c r="BR64" i="3" s="1"/>
  <c r="BS64" i="3" s="1"/>
  <c r="BU63" i="3" l="1"/>
  <c r="BP64" i="7"/>
  <c r="BQ63" i="7"/>
  <c r="BR63" i="7" s="1"/>
  <c r="BS63" i="7" s="1"/>
  <c r="BU64" i="7"/>
  <c r="BU65" i="6"/>
  <c r="BP64" i="6"/>
  <c r="BQ63" i="6"/>
  <c r="BR63" i="6" s="1"/>
  <c r="BS63" i="6" s="1"/>
  <c r="BU64" i="5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U65" i="7"/>
  <c r="BP65" i="7"/>
  <c r="BQ64" i="7"/>
  <c r="BR64" i="7" s="1"/>
  <c r="BS64" i="7" s="1"/>
  <c r="BU66" i="6"/>
  <c r="BP65" i="6"/>
  <c r="BQ64" i="6"/>
  <c r="BR64" i="6" s="1"/>
  <c r="BS64" i="6" s="1"/>
  <c r="BU65" i="5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P66" i="7"/>
  <c r="BQ65" i="7"/>
  <c r="BR65" i="7" s="1"/>
  <c r="BS65" i="7" s="1"/>
  <c r="BU66" i="7"/>
  <c r="BQ65" i="6"/>
  <c r="BR65" i="6" s="1"/>
  <c r="BS65" i="6" s="1"/>
  <c r="BP66" i="6"/>
  <c r="BU67" i="6"/>
  <c r="BQ65" i="5"/>
  <c r="BR65" i="5" s="1"/>
  <c r="BS65" i="5" s="1"/>
  <c r="BP66" i="5"/>
  <c r="BU66" i="5"/>
  <c r="H49" i="4"/>
  <c r="G49" i="4"/>
  <c r="F51" i="4"/>
  <c r="BP68" i="3"/>
  <c r="BQ67" i="3"/>
  <c r="BR67" i="3" s="1"/>
  <c r="BS67" i="3" s="1"/>
  <c r="BU66" i="3" l="1"/>
  <c r="BU67" i="7"/>
  <c r="BP67" i="7"/>
  <c r="BQ66" i="7"/>
  <c r="BR66" i="7" s="1"/>
  <c r="BS66" i="7" s="1"/>
  <c r="BU68" i="6"/>
  <c r="BP67" i="6"/>
  <c r="BQ66" i="6"/>
  <c r="BR66" i="6" s="1"/>
  <c r="BS66" i="6" s="1"/>
  <c r="BU67" i="5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U68" i="7"/>
  <c r="BP68" i="7"/>
  <c r="BQ67" i="7"/>
  <c r="BR67" i="7" s="1"/>
  <c r="BS67" i="7" s="1"/>
  <c r="BP68" i="6"/>
  <c r="BQ67" i="6"/>
  <c r="BR67" i="6" s="1"/>
  <c r="BS67" i="6" s="1"/>
  <c r="BU69" i="6"/>
  <c r="BU68" i="5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P69" i="7"/>
  <c r="BQ68" i="7"/>
  <c r="BR68" i="7" s="1"/>
  <c r="BS68" i="7" s="1"/>
  <c r="BU69" i="7"/>
  <c r="BU70" i="6"/>
  <c r="BQ68" i="6"/>
  <c r="BR68" i="6" s="1"/>
  <c r="BS68" i="6" s="1"/>
  <c r="BP69" i="6"/>
  <c r="BU69" i="5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F56" i="4"/>
  <c r="BU70" i="7"/>
  <c r="BP70" i="7"/>
  <c r="BQ69" i="7"/>
  <c r="BR69" i="7" s="1"/>
  <c r="BS69" i="7" s="1"/>
  <c r="BQ69" i="6"/>
  <c r="BR69" i="6" s="1"/>
  <c r="BS69" i="6" s="1"/>
  <c r="BP70" i="6"/>
  <c r="BU71" i="6"/>
  <c r="BQ69" i="5"/>
  <c r="BR69" i="5" s="1"/>
  <c r="BS69" i="5" s="1"/>
  <c r="BP70" i="5"/>
  <c r="BU70" i="5"/>
  <c r="BP72" i="3"/>
  <c r="BQ71" i="3"/>
  <c r="BR71" i="3" s="1"/>
  <c r="BS71" i="3" s="1"/>
  <c r="F57" i="4" l="1"/>
  <c r="G56" i="4" s="1"/>
  <c r="H56" i="4"/>
  <c r="H55" i="4"/>
  <c r="G55" i="4"/>
  <c r="BU70" i="3"/>
  <c r="BP71" i="7"/>
  <c r="BQ70" i="7"/>
  <c r="BR70" i="7" s="1"/>
  <c r="BS70" i="7" s="1"/>
  <c r="BU71" i="7"/>
  <c r="BP71" i="6"/>
  <c r="BQ70" i="6"/>
  <c r="BR70" i="6" s="1"/>
  <c r="BS70" i="6" s="1"/>
  <c r="BU72" i="6"/>
  <c r="BU71" i="5"/>
  <c r="BP71" i="5"/>
  <c r="BQ70" i="5"/>
  <c r="BR70" i="5" s="1"/>
  <c r="BS70" i="5" s="1"/>
  <c r="BP73" i="3"/>
  <c r="BQ72" i="3"/>
  <c r="BR72" i="3" s="1"/>
  <c r="BS72" i="3" s="1"/>
  <c r="BU71" i="3" l="1"/>
  <c r="F58" i="4"/>
  <c r="H57" i="4"/>
  <c r="BU72" i="7"/>
  <c r="BP72" i="7"/>
  <c r="BQ71" i="7"/>
  <c r="BR71" i="7" s="1"/>
  <c r="BS71" i="7" s="1"/>
  <c r="BU73" i="6"/>
  <c r="BP72" i="6"/>
  <c r="BQ71" i="6"/>
  <c r="BR71" i="6" s="1"/>
  <c r="BS71" i="6" s="1"/>
  <c r="BP72" i="5"/>
  <c r="BQ71" i="5"/>
  <c r="BR71" i="5" s="1"/>
  <c r="BS71" i="5" s="1"/>
  <c r="BU72" i="5"/>
  <c r="BP74" i="3"/>
  <c r="BQ73" i="3"/>
  <c r="BR73" i="3" s="1"/>
  <c r="BS73" i="3" s="1"/>
  <c r="F59" i="4" l="1"/>
  <c r="H58" i="4"/>
  <c r="G57" i="4"/>
  <c r="BU72" i="3"/>
  <c r="BP73" i="7"/>
  <c r="BQ72" i="7"/>
  <c r="BR72" i="7" s="1"/>
  <c r="BS72" i="7" s="1"/>
  <c r="BU73" i="7"/>
  <c r="BP73" i="6"/>
  <c r="BQ72" i="6"/>
  <c r="BR72" i="6" s="1"/>
  <c r="BS72" i="6" s="1"/>
  <c r="BU74" i="6"/>
  <c r="BU73" i="5"/>
  <c r="BQ72" i="5"/>
  <c r="BR72" i="5" s="1"/>
  <c r="BS72" i="5" s="1"/>
  <c r="BP73" i="5"/>
  <c r="BP75" i="3"/>
  <c r="BQ74" i="3"/>
  <c r="BR74" i="3" s="1"/>
  <c r="BS74" i="3" s="1"/>
  <c r="BU73" i="3" l="1"/>
  <c r="F60" i="4"/>
  <c r="H59" i="4" s="1"/>
  <c r="G58" i="4"/>
  <c r="BU74" i="7"/>
  <c r="BP74" i="7"/>
  <c r="BQ73" i="7"/>
  <c r="BR73" i="7" s="1"/>
  <c r="BS73" i="7" s="1"/>
  <c r="BU75" i="6"/>
  <c r="BQ73" i="6"/>
  <c r="BR73" i="6" s="1"/>
  <c r="BS73" i="6" s="1"/>
  <c r="BP74" i="6"/>
  <c r="BQ73" i="5"/>
  <c r="BR73" i="5" s="1"/>
  <c r="BS73" i="5" s="1"/>
  <c r="BP74" i="5"/>
  <c r="BU74" i="5"/>
  <c r="BP76" i="3"/>
  <c r="BQ75" i="3"/>
  <c r="BR75" i="3" s="1"/>
  <c r="BS75" i="3" s="1"/>
  <c r="F61" i="4" l="1"/>
  <c r="H60" i="4"/>
  <c r="G60" i="4"/>
  <c r="G59" i="4"/>
  <c r="BU74" i="3"/>
  <c r="BP75" i="7"/>
  <c r="BQ74" i="7"/>
  <c r="BR74" i="7" s="1"/>
  <c r="BS74" i="7" s="1"/>
  <c r="BU75" i="7"/>
  <c r="BP75" i="6"/>
  <c r="BQ74" i="6"/>
  <c r="BR74" i="6" s="1"/>
  <c r="BS74" i="6" s="1"/>
  <c r="BU76" i="6"/>
  <c r="BU75" i="5"/>
  <c r="BP75" i="5"/>
  <c r="BQ74" i="5"/>
  <c r="BR74" i="5" s="1"/>
  <c r="BS74" i="5" s="1"/>
  <c r="BP77" i="3"/>
  <c r="BQ76" i="3"/>
  <c r="BR76" i="3" s="1"/>
  <c r="BS76" i="3" s="1"/>
  <c r="BU75" i="3" l="1"/>
  <c r="F62" i="4"/>
  <c r="G61" i="4"/>
  <c r="H61" i="4"/>
  <c r="BU76" i="7"/>
  <c r="BP76" i="7"/>
  <c r="BQ75" i="7"/>
  <c r="BR75" i="7" s="1"/>
  <c r="BS75" i="7" s="1"/>
  <c r="BU77" i="6"/>
  <c r="BP76" i="6"/>
  <c r="BQ75" i="6"/>
  <c r="BR75" i="6" s="1"/>
  <c r="BS75" i="6" s="1"/>
  <c r="BP76" i="5"/>
  <c r="BQ75" i="5"/>
  <c r="BR75" i="5" s="1"/>
  <c r="BS75" i="5" s="1"/>
  <c r="BU76" i="5"/>
  <c r="BP78" i="3"/>
  <c r="BQ77" i="3"/>
  <c r="BR77" i="3" s="1"/>
  <c r="BS77" i="3" s="1"/>
  <c r="F63" i="4" l="1"/>
  <c r="BU76" i="3"/>
  <c r="BP77" i="7"/>
  <c r="BQ76" i="7"/>
  <c r="BR76" i="7" s="1"/>
  <c r="BS76" i="7" s="1"/>
  <c r="BU77" i="7"/>
  <c r="BQ76" i="6"/>
  <c r="BR76" i="6" s="1"/>
  <c r="BS76" i="6" s="1"/>
  <c r="BP77" i="6"/>
  <c r="BU78" i="6"/>
  <c r="BU77" i="5"/>
  <c r="BQ76" i="5"/>
  <c r="BR76" i="5" s="1"/>
  <c r="BS76" i="5" s="1"/>
  <c r="BP77" i="5"/>
  <c r="BP79" i="3"/>
  <c r="BQ78" i="3"/>
  <c r="BR78" i="3" s="1"/>
  <c r="BS78" i="3" s="1"/>
  <c r="BU77" i="3" l="1"/>
  <c r="F64" i="4"/>
  <c r="G63" i="4" s="1"/>
  <c r="H62" i="4"/>
  <c r="G62" i="4"/>
  <c r="BU78" i="7"/>
  <c r="BQ77" i="7"/>
  <c r="BR77" i="7" s="1"/>
  <c r="BS77" i="7" s="1"/>
  <c r="BP78" i="7"/>
  <c r="BQ77" i="6"/>
  <c r="BR77" i="6" s="1"/>
  <c r="BS77" i="6" s="1"/>
  <c r="BP78" i="6"/>
  <c r="BU79" i="6"/>
  <c r="BQ77" i="5"/>
  <c r="BR77" i="5" s="1"/>
  <c r="BS77" i="5" s="1"/>
  <c r="BP78" i="5"/>
  <c r="BU78" i="5"/>
  <c r="BP80" i="3"/>
  <c r="BQ79" i="3"/>
  <c r="BR79" i="3" s="1"/>
  <c r="BS79" i="3" s="1"/>
  <c r="H63" i="4" l="1"/>
  <c r="F65" i="4"/>
  <c r="H64" i="4"/>
  <c r="BU78" i="3"/>
  <c r="BP79" i="7"/>
  <c r="BQ78" i="7"/>
  <c r="BR78" i="7" s="1"/>
  <c r="BS78" i="7" s="1"/>
  <c r="BU79" i="7"/>
  <c r="BU80" i="6"/>
  <c r="BP79" i="6"/>
  <c r="BQ78" i="6"/>
  <c r="BR78" i="6" s="1"/>
  <c r="BS78" i="6" s="1"/>
  <c r="BU79" i="5"/>
  <c r="BP79" i="5"/>
  <c r="BQ78" i="5"/>
  <c r="BR78" i="5" s="1"/>
  <c r="BS78" i="5" s="1"/>
  <c r="BP81" i="3"/>
  <c r="BQ80" i="3"/>
  <c r="BR80" i="3" s="1"/>
  <c r="BS80" i="3" s="1"/>
  <c r="BU79" i="3" l="1"/>
  <c r="F66" i="4"/>
  <c r="H65" i="4" s="1"/>
  <c r="G64" i="4"/>
  <c r="BU80" i="7"/>
  <c r="BP80" i="7"/>
  <c r="BQ79" i="7"/>
  <c r="BR79" i="7" s="1"/>
  <c r="BS79" i="7" s="1"/>
  <c r="BU81" i="6"/>
  <c r="BP80" i="6"/>
  <c r="BQ79" i="6"/>
  <c r="BR79" i="6" s="1"/>
  <c r="BS79" i="6" s="1"/>
  <c r="BU80" i="5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P81" i="7"/>
  <c r="BQ80" i="7"/>
  <c r="BR80" i="7" s="1"/>
  <c r="BS80" i="7" s="1"/>
  <c r="BU81" i="7"/>
  <c r="BP81" i="6"/>
  <c r="BQ80" i="6"/>
  <c r="BR80" i="6" s="1"/>
  <c r="BS80" i="6" s="1"/>
  <c r="BU82" i="6"/>
  <c r="BQ80" i="5"/>
  <c r="BR80" i="5" s="1"/>
  <c r="BS80" i="5" s="1"/>
  <c r="BP81" i="5"/>
  <c r="BU81" i="5"/>
  <c r="BP83" i="3"/>
  <c r="BQ82" i="3"/>
  <c r="BR82" i="3" s="1"/>
  <c r="BS82" i="3" s="1"/>
  <c r="BU81" i="3" l="1"/>
  <c r="F68" i="4"/>
  <c r="H67" i="4"/>
  <c r="G67" i="4"/>
  <c r="BU82" i="7"/>
  <c r="BQ81" i="7"/>
  <c r="BR81" i="7" s="1"/>
  <c r="BS81" i="7" s="1"/>
  <c r="BP82" i="7"/>
  <c r="BU83" i="6"/>
  <c r="BQ81" i="6"/>
  <c r="BR81" i="6" s="1"/>
  <c r="BS81" i="6" s="1"/>
  <c r="BP82" i="6"/>
  <c r="BQ81" i="5"/>
  <c r="BR81" i="5" s="1"/>
  <c r="BS81" i="5" s="1"/>
  <c r="BP82" i="5"/>
  <c r="BU82" i="5"/>
  <c r="BP84" i="3"/>
  <c r="BQ83" i="3"/>
  <c r="BR83" i="3" s="1"/>
  <c r="BS83" i="3" s="1"/>
  <c r="F69" i="4" l="1"/>
  <c r="H68" i="4" s="1"/>
  <c r="BU82" i="3"/>
  <c r="BP83" i="7"/>
  <c r="BQ82" i="7"/>
  <c r="BR82" i="7" s="1"/>
  <c r="BS82" i="7" s="1"/>
  <c r="BU83" i="7"/>
  <c r="BP83" i="6"/>
  <c r="BQ82" i="6"/>
  <c r="BR82" i="6" s="1"/>
  <c r="BS82" i="6" s="1"/>
  <c r="BU84" i="6"/>
  <c r="BU83" i="5"/>
  <c r="BP83" i="5"/>
  <c r="BQ82" i="5"/>
  <c r="BR82" i="5" s="1"/>
  <c r="BS82" i="5" s="1"/>
  <c r="BP85" i="3"/>
  <c r="BQ84" i="3"/>
  <c r="BR84" i="3" s="1"/>
  <c r="BS84" i="3" s="1"/>
  <c r="BU83" i="3" l="1"/>
  <c r="G68" i="4"/>
  <c r="F70" i="4"/>
  <c r="G69" i="4"/>
  <c r="H69" i="4"/>
  <c r="BU84" i="7"/>
  <c r="BP84" i="7"/>
  <c r="BQ83" i="7"/>
  <c r="BR83" i="7" s="1"/>
  <c r="BS83" i="7" s="1"/>
  <c r="BU85" i="6"/>
  <c r="BP84" i="6"/>
  <c r="BQ83" i="6"/>
  <c r="BR83" i="6" s="1"/>
  <c r="BS83" i="6" s="1"/>
  <c r="BP84" i="5"/>
  <c r="BQ83" i="5"/>
  <c r="BR83" i="5" s="1"/>
  <c r="BS83" i="5" s="1"/>
  <c r="BU84" i="5"/>
  <c r="BP86" i="3"/>
  <c r="BQ85" i="3"/>
  <c r="BR85" i="3" s="1"/>
  <c r="BS85" i="3" s="1"/>
  <c r="F71" i="4" l="1"/>
  <c r="BU84" i="3"/>
  <c r="BP85" i="7"/>
  <c r="BQ84" i="7"/>
  <c r="BR84" i="7" s="1"/>
  <c r="BS84" i="7" s="1"/>
  <c r="BU85" i="7"/>
  <c r="BU86" i="6"/>
  <c r="BQ84" i="6"/>
  <c r="BR84" i="6" s="1"/>
  <c r="BS84" i="6" s="1"/>
  <c r="BP85" i="6"/>
  <c r="BU85" i="5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G70" i="4"/>
  <c r="H70" i="4"/>
  <c r="BU86" i="7"/>
  <c r="BQ85" i="7"/>
  <c r="BR85" i="7" s="1"/>
  <c r="BS85" i="7" s="1"/>
  <c r="BP86" i="7"/>
  <c r="BQ85" i="6"/>
  <c r="BR85" i="6" s="1"/>
  <c r="BS85" i="6" s="1"/>
  <c r="BP86" i="6"/>
  <c r="BU87" i="6"/>
  <c r="BQ85" i="5"/>
  <c r="BR85" i="5" s="1"/>
  <c r="BS85" i="5" s="1"/>
  <c r="BP86" i="5"/>
  <c r="BU86" i="5"/>
  <c r="BP88" i="3"/>
  <c r="BQ87" i="3"/>
  <c r="BR87" i="3" s="1"/>
  <c r="BS87" i="3" s="1"/>
  <c r="BU86" i="3" l="1"/>
  <c r="F73" i="4"/>
  <c r="H72" i="4"/>
  <c r="BP87" i="7"/>
  <c r="BQ86" i="7"/>
  <c r="BR86" i="7" s="1"/>
  <c r="BS86" i="7" s="1"/>
  <c r="BU87" i="7"/>
  <c r="BP87" i="6"/>
  <c r="BQ86" i="6"/>
  <c r="BR86" i="6" s="1"/>
  <c r="BS86" i="6" s="1"/>
  <c r="BU88" i="6"/>
  <c r="BP87" i="5"/>
  <c r="BQ86" i="5"/>
  <c r="BR86" i="5" s="1"/>
  <c r="BS86" i="5" s="1"/>
  <c r="BU87" i="5"/>
  <c r="BP89" i="3"/>
  <c r="BQ88" i="3"/>
  <c r="BR88" i="3" s="1"/>
  <c r="BS88" i="3" s="1"/>
  <c r="G72" i="4" l="1"/>
  <c r="F74" i="4"/>
  <c r="H73" i="4"/>
  <c r="G73" i="4"/>
  <c r="BU87" i="3"/>
  <c r="BU88" i="7"/>
  <c r="BP88" i="7"/>
  <c r="BQ87" i="7"/>
  <c r="BR87" i="7" s="1"/>
  <c r="BS87" i="7" s="1"/>
  <c r="BU89" i="6"/>
  <c r="BP88" i="6"/>
  <c r="BQ87" i="6"/>
  <c r="BR87" i="6" s="1"/>
  <c r="BS87" i="6" s="1"/>
  <c r="BU88" i="5"/>
  <c r="BP88" i="5"/>
  <c r="BQ87" i="5"/>
  <c r="BR87" i="5" s="1"/>
  <c r="BS87" i="5" s="1"/>
  <c r="BP90" i="3"/>
  <c r="BQ89" i="3"/>
  <c r="BR89" i="3" s="1"/>
  <c r="BS89" i="3" s="1"/>
  <c r="BU88" i="3" l="1"/>
  <c r="F75" i="4"/>
  <c r="H74" i="4"/>
  <c r="BU89" i="7"/>
  <c r="BP89" i="7"/>
  <c r="BQ88" i="7"/>
  <c r="BR88" i="7" s="1"/>
  <c r="BS88" i="7" s="1"/>
  <c r="BP89" i="6"/>
  <c r="BQ88" i="6"/>
  <c r="BR88" i="6" s="1"/>
  <c r="BS88" i="6" s="1"/>
  <c r="BU90" i="6"/>
  <c r="BQ88" i="5"/>
  <c r="BR88" i="5" s="1"/>
  <c r="BS88" i="5" s="1"/>
  <c r="BP89" i="5"/>
  <c r="BU89" i="5"/>
  <c r="BP91" i="3"/>
  <c r="BQ90" i="3"/>
  <c r="BR90" i="3" s="1"/>
  <c r="BS90" i="3" s="1"/>
  <c r="G75" i="4" l="1"/>
  <c r="H75" i="4"/>
  <c r="G74" i="4"/>
  <c r="BU89" i="3"/>
  <c r="BQ89" i="7"/>
  <c r="BR89" i="7" s="1"/>
  <c r="BS89" i="7" s="1"/>
  <c r="BP90" i="7"/>
  <c r="BU90" i="7"/>
  <c r="BU91" i="6"/>
  <c r="BQ89" i="6"/>
  <c r="BR89" i="6" s="1"/>
  <c r="BS89" i="6" s="1"/>
  <c r="BP90" i="6"/>
  <c r="BU90" i="5"/>
  <c r="BQ89" i="5"/>
  <c r="BR89" i="5" s="1"/>
  <c r="BS89" i="5" s="1"/>
  <c r="BP90" i="5"/>
  <c r="BP92" i="3"/>
  <c r="BQ91" i="3"/>
  <c r="BR91" i="3" s="1"/>
  <c r="BS91" i="3" s="1"/>
  <c r="BU90" i="3" l="1"/>
  <c r="BU91" i="7"/>
  <c r="BP91" i="7"/>
  <c r="BQ90" i="7"/>
  <c r="BR90" i="7" s="1"/>
  <c r="BS90" i="7" s="1"/>
  <c r="BP91" i="6"/>
  <c r="BQ90" i="6"/>
  <c r="BR90" i="6" s="1"/>
  <c r="BS90" i="6" s="1"/>
  <c r="BU92" i="6"/>
  <c r="BP91" i="5"/>
  <c r="BQ90" i="5"/>
  <c r="BR90" i="5" s="1"/>
  <c r="BS90" i="5" s="1"/>
  <c r="BU91" i="5"/>
  <c r="BP93" i="3"/>
  <c r="BQ92" i="3"/>
  <c r="BR92" i="3" s="1"/>
  <c r="BS92" i="3" s="1"/>
  <c r="BU91" i="3" l="1"/>
  <c r="BP92" i="7"/>
  <c r="BQ91" i="7"/>
  <c r="BR91" i="7" s="1"/>
  <c r="BS91" i="7" s="1"/>
  <c r="BU92" i="7"/>
  <c r="BU93" i="6"/>
  <c r="BP92" i="6"/>
  <c r="BQ91" i="6"/>
  <c r="BR91" i="6" s="1"/>
  <c r="BS91" i="6" s="1"/>
  <c r="BU92" i="5"/>
  <c r="BP92" i="5"/>
  <c r="BQ91" i="5"/>
  <c r="BR91" i="5" s="1"/>
  <c r="BS91" i="5" s="1"/>
  <c r="BP94" i="3"/>
  <c r="BQ93" i="3"/>
  <c r="BR93" i="3" s="1"/>
  <c r="BS93" i="3" s="1"/>
  <c r="BU92" i="3" l="1"/>
  <c r="BU93" i="7"/>
  <c r="BP93" i="7"/>
  <c r="BQ92" i="7"/>
  <c r="BR92" i="7" s="1"/>
  <c r="BS92" i="7" s="1"/>
  <c r="BQ92" i="6"/>
  <c r="BR92" i="6" s="1"/>
  <c r="BS92" i="6" s="1"/>
  <c r="BP93" i="6"/>
  <c r="BU94" i="6"/>
  <c r="BQ92" i="5"/>
  <c r="BR92" i="5" s="1"/>
  <c r="BS92" i="5" s="1"/>
  <c r="BP93" i="5"/>
  <c r="BU93" i="5"/>
  <c r="BP95" i="3"/>
  <c r="BQ94" i="3"/>
  <c r="BR94" i="3" s="1"/>
  <c r="BS94" i="3" s="1"/>
  <c r="BU93" i="3" l="1"/>
  <c r="BQ93" i="7"/>
  <c r="BR93" i="7" s="1"/>
  <c r="BS93" i="7" s="1"/>
  <c r="BP94" i="7"/>
  <c r="BU94" i="7"/>
  <c r="BU95" i="6"/>
  <c r="BQ93" i="6"/>
  <c r="BR93" i="6" s="1"/>
  <c r="BS93" i="6" s="1"/>
  <c r="BP94" i="6"/>
  <c r="BU94" i="5"/>
  <c r="BQ93" i="5"/>
  <c r="BR93" i="5" s="1"/>
  <c r="BS93" i="5" s="1"/>
  <c r="BP94" i="5"/>
  <c r="BP96" i="3"/>
  <c r="BQ95" i="3"/>
  <c r="BR95" i="3" s="1"/>
  <c r="BS95" i="3" s="1"/>
  <c r="BU94" i="3" l="1"/>
  <c r="BU95" i="7"/>
  <c r="BP95" i="7"/>
  <c r="BQ94" i="7"/>
  <c r="BR94" i="7" s="1"/>
  <c r="BS94" i="7" s="1"/>
  <c r="BP95" i="6"/>
  <c r="BQ94" i="6"/>
  <c r="BR94" i="6" s="1"/>
  <c r="BS94" i="6" s="1"/>
  <c r="BU96" i="6"/>
  <c r="BP95" i="5"/>
  <c r="BQ94" i="5"/>
  <c r="BR94" i="5" s="1"/>
  <c r="BS94" i="5" s="1"/>
  <c r="BU95" i="5"/>
  <c r="BP97" i="3"/>
  <c r="BQ96" i="3"/>
  <c r="BR96" i="3" s="1"/>
  <c r="BS96" i="3" s="1"/>
  <c r="BU95" i="3" l="1"/>
  <c r="BP96" i="7"/>
  <c r="BQ95" i="7"/>
  <c r="BR95" i="7" s="1"/>
  <c r="BS95" i="7" s="1"/>
  <c r="BU96" i="7"/>
  <c r="BP96" i="6"/>
  <c r="BQ95" i="6"/>
  <c r="BR95" i="6" s="1"/>
  <c r="BS95" i="6" s="1"/>
  <c r="BU96" i="5"/>
  <c r="BP96" i="5"/>
  <c r="BQ95" i="5"/>
  <c r="BR95" i="5" s="1"/>
  <c r="BS95" i="5" s="1"/>
  <c r="BP98" i="3"/>
  <c r="BQ97" i="3"/>
  <c r="BR97" i="3" s="1"/>
  <c r="BS97" i="3" s="1"/>
  <c r="BU96" i="3" l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8" i="3" l="1"/>
  <c r="B29" i="3" s="1"/>
  <c r="B30" i="3" s="1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C13" i="9" s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0" i="7" s="1"/>
  <c r="C65" i="1"/>
  <c r="AL11" i="3"/>
  <c r="AI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S5" i="1"/>
  <c r="AC5" i="1" s="1"/>
  <c r="T5" i="1"/>
  <c r="U5" i="1"/>
  <c r="AD104" i="1" l="1"/>
  <c r="C15" i="9"/>
  <c r="AB5" i="1"/>
  <c r="C5" i="9"/>
  <c r="AB27" i="1"/>
  <c r="AB39" i="1" s="1" a="1"/>
  <c r="AB39" i="1" s="1"/>
  <c r="C8" i="9"/>
  <c r="C21" i="8"/>
  <c r="AE21" i="8" s="1"/>
  <c r="C26" i="8"/>
  <c r="AE26" i="8" s="1"/>
  <c r="C24" i="8"/>
  <c r="AE24" i="8" s="1"/>
  <c r="AP20" i="7"/>
  <c r="AQ20" i="7"/>
  <c r="AR20" i="7"/>
  <c r="AM20" i="7"/>
  <c r="AN20" i="7"/>
  <c r="AO20" i="7"/>
  <c r="N68" i="1"/>
  <c r="AC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4" i="7"/>
  <c r="I13" i="7"/>
  <c r="G13" i="7"/>
  <c r="F13" i="7"/>
  <c r="J13" i="7"/>
  <c r="E13" i="7"/>
  <c r="D13" i="7"/>
  <c r="H13" i="7"/>
  <c r="AH29" i="1"/>
  <c r="AG33" i="1"/>
  <c r="AH37" i="1"/>
  <c r="AG49" i="1"/>
  <c r="AH53" i="1"/>
  <c r="AC23" i="7"/>
  <c r="I22" i="7"/>
  <c r="E22" i="7"/>
  <c r="H22" i="7"/>
  <c r="D22" i="7"/>
  <c r="G22" i="7"/>
  <c r="F22" i="7"/>
  <c r="J22" i="7"/>
  <c r="AH67" i="1"/>
  <c r="AH71" i="1"/>
  <c r="I24" i="7"/>
  <c r="J24" i="7"/>
  <c r="D24" i="7"/>
  <c r="E24" i="7"/>
  <c r="AC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AC30" i="7"/>
  <c r="J29" i="7"/>
  <c r="H29" i="7"/>
  <c r="E29" i="7"/>
  <c r="G29" i="7"/>
  <c r="F29" i="7"/>
  <c r="I29" i="7"/>
  <c r="D29" i="7"/>
  <c r="AH102" i="1"/>
  <c r="AH106" i="1"/>
  <c r="N99" i="1"/>
  <c r="N103" i="1"/>
  <c r="AG29" i="1"/>
  <c r="AC5" i="7"/>
  <c r="AH15" i="1"/>
  <c r="AG26" i="1"/>
  <c r="AG30" i="1"/>
  <c r="AG34" i="1"/>
  <c r="N46" i="1"/>
  <c r="AE16" i="9" s="1"/>
  <c r="AC16" i="7"/>
  <c r="AH46" i="1"/>
  <c r="N50" i="1"/>
  <c r="X50" i="1" s="1"/>
  <c r="D19" i="7"/>
  <c r="F19" i="7"/>
  <c r="H19" i="7"/>
  <c r="E19" i="7"/>
  <c r="J19" i="7"/>
  <c r="G19" i="7"/>
  <c r="I19" i="7"/>
  <c r="AH50" i="1"/>
  <c r="AG54" i="1"/>
  <c r="I23" i="7"/>
  <c r="D23" i="7"/>
  <c r="F23" i="7"/>
  <c r="G23" i="7"/>
  <c r="E23" i="7"/>
  <c r="H23" i="7"/>
  <c r="AJ23" i="7" s="1"/>
  <c r="J23" i="7"/>
  <c r="AL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H27" i="7" s="1"/>
  <c r="AC28" i="7"/>
  <c r="G27" i="7"/>
  <c r="AI27" i="7" s="1"/>
  <c r="H27" i="7"/>
  <c r="J27" i="7"/>
  <c r="D27" i="7"/>
  <c r="E27" i="7"/>
  <c r="I27" i="7"/>
  <c r="AK27" i="7" s="1"/>
  <c r="AH100" i="1"/>
  <c r="AH107" i="1"/>
  <c r="N100" i="1"/>
  <c r="AC22" i="7"/>
  <c r="D21" i="7"/>
  <c r="H21" i="7"/>
  <c r="I21" i="7"/>
  <c r="E21" i="7"/>
  <c r="J21" i="7"/>
  <c r="G21" i="7"/>
  <c r="F21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2" i="7"/>
  <c r="F11" i="7"/>
  <c r="G11" i="7"/>
  <c r="H11" i="7"/>
  <c r="J11" i="7"/>
  <c r="D11" i="7"/>
  <c r="I11" i="7"/>
  <c r="E11" i="7"/>
  <c r="AH27" i="1"/>
  <c r="AC19" i="7"/>
  <c r="E18" i="7"/>
  <c r="I18" i="7"/>
  <c r="G18" i="7"/>
  <c r="J18" i="7"/>
  <c r="F18" i="7"/>
  <c r="D18" i="7"/>
  <c r="H18" i="7"/>
  <c r="AH49" i="1"/>
  <c r="AH16" i="1"/>
  <c r="AH33" i="1"/>
  <c r="AG50" i="1"/>
  <c r="AC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AC15" i="7"/>
  <c r="E14" i="7"/>
  <c r="AG14" i="7" s="1"/>
  <c r="H14" i="7"/>
  <c r="G14" i="7"/>
  <c r="J14" i="7"/>
  <c r="D14" i="7"/>
  <c r="I14" i="7"/>
  <c r="AK14" i="7" s="1"/>
  <c r="F14" i="7"/>
  <c r="AH14" i="7" s="1"/>
  <c r="AH30" i="1"/>
  <c r="AH34" i="1"/>
  <c r="N47" i="1"/>
  <c r="AE17" i="9" s="1"/>
  <c r="I16" i="7"/>
  <c r="AK16" i="7" s="1"/>
  <c r="J16" i="7"/>
  <c r="AL16" i="7" s="1"/>
  <c r="D16" i="7"/>
  <c r="AC17" i="7"/>
  <c r="E16" i="7"/>
  <c r="AG16" i="7" s="1"/>
  <c r="F16" i="7"/>
  <c r="AH16" i="7" s="1"/>
  <c r="G16" i="7"/>
  <c r="AI16" i="7" s="1"/>
  <c r="H16" i="7"/>
  <c r="AJ16" i="7" s="1"/>
  <c r="AH47" i="1"/>
  <c r="AG51" i="1"/>
  <c r="AG55" i="1"/>
  <c r="F28" i="3"/>
  <c r="AH28" i="3" s="1"/>
  <c r="J25" i="3"/>
  <c r="E21" i="3"/>
  <c r="AG21" i="3" s="1"/>
  <c r="I17" i="3"/>
  <c r="H12" i="3"/>
  <c r="AJ12" i="3" s="1"/>
  <c r="G28" i="3"/>
  <c r="AI28" i="3" s="1"/>
  <c r="F21" i="3"/>
  <c r="AH21" i="3" s="1"/>
  <c r="I28" i="3"/>
  <c r="E25" i="3"/>
  <c r="AG25" i="3" s="1"/>
  <c r="H21" i="3"/>
  <c r="AJ21" i="3" s="1"/>
  <c r="D17" i="3"/>
  <c r="AF17" i="3" s="1"/>
  <c r="D28" i="3"/>
  <c r="AF28" i="3" s="1"/>
  <c r="H25" i="3"/>
  <c r="AJ25" i="3" s="1"/>
  <c r="G17" i="3"/>
  <c r="AI17" i="3" s="1"/>
  <c r="F12" i="3"/>
  <c r="AH12" i="3" s="1"/>
  <c r="E28" i="3"/>
  <c r="AG28" i="3" s="1"/>
  <c r="D21" i="3"/>
  <c r="AF21" i="3" s="1"/>
  <c r="H28" i="3"/>
  <c r="AJ28" i="3" s="1"/>
  <c r="D25" i="3"/>
  <c r="AF25" i="3" s="1"/>
  <c r="G21" i="3"/>
  <c r="AI21" i="3" s="1"/>
  <c r="E17" i="3"/>
  <c r="AG17" i="3" s="1"/>
  <c r="J28" i="3"/>
  <c r="F25" i="3"/>
  <c r="AH25" i="3" s="1"/>
  <c r="I21" i="3"/>
  <c r="F17" i="3"/>
  <c r="AH17" i="3" s="1"/>
  <c r="D12" i="3"/>
  <c r="AF12" i="3" s="1"/>
  <c r="I25" i="3"/>
  <c r="J17" i="3"/>
  <c r="G12" i="3"/>
  <c r="AI12" i="3" s="1"/>
  <c r="I12" i="3"/>
  <c r="J21" i="3"/>
  <c r="H17" i="3"/>
  <c r="AJ17" i="3" s="1"/>
  <c r="E12" i="3"/>
  <c r="AG12" i="3" s="1"/>
  <c r="J12" i="3"/>
  <c r="G25" i="3"/>
  <c r="AI25" i="3" s="1"/>
  <c r="AG68" i="1"/>
  <c r="AH72" i="1"/>
  <c r="AC26" i="7"/>
  <c r="E25" i="7"/>
  <c r="AG25" i="7" s="1"/>
  <c r="I25" i="7"/>
  <c r="AK25" i="7" s="1"/>
  <c r="D25" i="7"/>
  <c r="H25" i="7"/>
  <c r="AJ25" i="7" s="1"/>
  <c r="F25" i="7"/>
  <c r="AH25" i="7" s="1"/>
  <c r="J25" i="7"/>
  <c r="AL25" i="7" s="1"/>
  <c r="G25" i="7"/>
  <c r="AI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AC13" i="7"/>
  <c r="D12" i="7"/>
  <c r="H12" i="7"/>
  <c r="AJ12" i="7" s="1"/>
  <c r="G12" i="7"/>
  <c r="AI12" i="7" s="1"/>
  <c r="J12" i="7"/>
  <c r="F12" i="7"/>
  <c r="AH12" i="7" s="1"/>
  <c r="I12" i="7"/>
  <c r="E12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1" i="7"/>
  <c r="E20" i="7"/>
  <c r="AG20" i="7" s="1"/>
  <c r="F20" i="7"/>
  <c r="AH20" i="7" s="1"/>
  <c r="G20" i="7"/>
  <c r="AI20" i="7" s="1"/>
  <c r="I20" i="7"/>
  <c r="AK20" i="7" s="1"/>
  <c r="J20" i="7"/>
  <c r="AL20" i="7" s="1"/>
  <c r="D20" i="7"/>
  <c r="H20" i="7"/>
  <c r="AJ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4" i="7"/>
  <c r="AH82" i="1"/>
  <c r="AG37" i="1"/>
  <c r="AH54" i="1"/>
  <c r="AG71" i="1"/>
  <c r="M70" i="1"/>
  <c r="W70" i="1" s="1"/>
  <c r="AH12" i="1"/>
  <c r="N26" i="1"/>
  <c r="AC11" i="7"/>
  <c r="AH26" i="1"/>
  <c r="H15" i="7"/>
  <c r="I15" i="7"/>
  <c r="D15" i="7"/>
  <c r="J15" i="7"/>
  <c r="AL15" i="7" s="1"/>
  <c r="E15" i="7"/>
  <c r="AG15" i="7" s="1"/>
  <c r="G15" i="7"/>
  <c r="AI15" i="7" s="1"/>
  <c r="F15" i="7"/>
  <c r="AH15" i="7" s="1"/>
  <c r="AH31" i="1"/>
  <c r="AH35" i="1"/>
  <c r="AC18" i="7"/>
  <c r="D17" i="7"/>
  <c r="H17" i="7"/>
  <c r="AJ17" i="7" s="1"/>
  <c r="G17" i="7"/>
  <c r="AI17" i="7" s="1"/>
  <c r="E17" i="7"/>
  <c r="I17" i="7"/>
  <c r="AK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H26" i="7" s="1"/>
  <c r="I26" i="7"/>
  <c r="AK26" i="7" s="1"/>
  <c r="D26" i="7"/>
  <c r="J26" i="7"/>
  <c r="AL26" i="7" s="1"/>
  <c r="G26" i="7"/>
  <c r="AI26" i="7" s="1"/>
  <c r="E26" i="7"/>
  <c r="AG26" i="7" s="1"/>
  <c r="H26" i="7"/>
  <c r="AJ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AE26" i="7" s="1"/>
  <c r="X83" i="1"/>
  <c r="C24" i="7"/>
  <c r="X66" i="1"/>
  <c r="C21" i="7"/>
  <c r="AE21" i="7" s="1"/>
  <c r="C16" i="6"/>
  <c r="AE16" i="6" s="1"/>
  <c r="AA101" i="1"/>
  <c r="C28" i="6"/>
  <c r="AE28" i="6" s="1"/>
  <c r="AA103" i="1"/>
  <c r="AA102" i="1"/>
  <c r="C29" i="6"/>
  <c r="AE29" i="6" s="1"/>
  <c r="AA100" i="1"/>
  <c r="C27" i="6"/>
  <c r="AE27" i="6" s="1"/>
  <c r="AA84" i="1"/>
  <c r="C25" i="6"/>
  <c r="AE25" i="6" s="1"/>
  <c r="AA85" i="1"/>
  <c r="C26" i="6"/>
  <c r="AE26" i="6" s="1"/>
  <c r="AA83" i="1"/>
  <c r="C24" i="6"/>
  <c r="AE24" i="6" s="1"/>
  <c r="AA68" i="1"/>
  <c r="C23" i="6"/>
  <c r="AE23" i="6" s="1"/>
  <c r="AA67" i="1"/>
  <c r="C22" i="6"/>
  <c r="AE22" i="6" s="1"/>
  <c r="AA66" i="1"/>
  <c r="C21" i="6"/>
  <c r="AE21" i="6" s="1"/>
  <c r="AA65" i="1"/>
  <c r="C20" i="6"/>
  <c r="AE20" i="6" s="1"/>
  <c r="AA49" i="1"/>
  <c r="C19" i="6"/>
  <c r="AE19" i="6" s="1"/>
  <c r="AA48" i="1"/>
  <c r="C18" i="6"/>
  <c r="AE18" i="6" s="1"/>
  <c r="AA47" i="1"/>
  <c r="C17" i="6"/>
  <c r="AE17" i="6" s="1"/>
  <c r="AA29" i="1"/>
  <c r="C13" i="6"/>
  <c r="AE13" i="6" s="1"/>
  <c r="AA28" i="1"/>
  <c r="C12" i="6"/>
  <c r="AE12" i="6" s="1"/>
  <c r="AA31" i="1"/>
  <c r="C15" i="6"/>
  <c r="AE15" i="6" s="1"/>
  <c r="AA30" i="1"/>
  <c r="C14" i="6"/>
  <c r="AE14" i="6" s="1"/>
  <c r="AA27" i="1"/>
  <c r="C11" i="6"/>
  <c r="AE11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6" i="3"/>
  <c r="AE16" i="3" s="1"/>
  <c r="M64" i="1"/>
  <c r="AH65" i="1"/>
  <c r="AH64" i="1"/>
  <c r="AG65" i="1"/>
  <c r="AG64" i="1"/>
  <c r="Z101" i="1"/>
  <c r="C28" i="3"/>
  <c r="AE28" i="3" s="1"/>
  <c r="Z102" i="1"/>
  <c r="C29" i="3"/>
  <c r="AE29" i="3" s="1"/>
  <c r="Z103" i="1"/>
  <c r="C30" i="3"/>
  <c r="AE30" i="3" s="1"/>
  <c r="Z100" i="1"/>
  <c r="C27" i="3"/>
  <c r="AE27" i="3" s="1"/>
  <c r="Z84" i="1"/>
  <c r="C25" i="3"/>
  <c r="AE25" i="3" s="1"/>
  <c r="Z85" i="1"/>
  <c r="C26" i="3"/>
  <c r="AE26" i="3" s="1"/>
  <c r="Z83" i="1"/>
  <c r="C24" i="3"/>
  <c r="AE24" i="3" s="1"/>
  <c r="Z66" i="1"/>
  <c r="C21" i="3"/>
  <c r="AE21" i="3" s="1"/>
  <c r="Z67" i="1"/>
  <c r="C22" i="3"/>
  <c r="AE22" i="3" s="1"/>
  <c r="Z68" i="1"/>
  <c r="C23" i="3"/>
  <c r="AE23" i="3" s="1"/>
  <c r="Z65" i="1"/>
  <c r="C20" i="3"/>
  <c r="AE20" i="3" s="1"/>
  <c r="Z49" i="1"/>
  <c r="C19" i="3"/>
  <c r="AE19" i="3" s="1"/>
  <c r="Z48" i="1"/>
  <c r="C18" i="3"/>
  <c r="AE18" i="3" s="1"/>
  <c r="Z47" i="1"/>
  <c r="C17" i="3"/>
  <c r="AE17" i="3" s="1"/>
  <c r="Z28" i="1"/>
  <c r="C12" i="3"/>
  <c r="AE12" i="3" s="1"/>
  <c r="Z31" i="1"/>
  <c r="C15" i="3"/>
  <c r="AE15" i="3" s="1"/>
  <c r="Z30" i="1"/>
  <c r="C14" i="3"/>
  <c r="AE14" i="3" s="1"/>
  <c r="Z29" i="1"/>
  <c r="C13" i="3"/>
  <c r="AE13" i="3" s="1"/>
  <c r="Z27" i="1"/>
  <c r="C11" i="3"/>
  <c r="AE11" i="3" s="1"/>
  <c r="Z10" i="1"/>
  <c r="C10" i="3"/>
  <c r="AE10" i="3" s="1"/>
  <c r="Y28" i="1"/>
  <c r="C12" i="5"/>
  <c r="AE12" i="5" s="1"/>
  <c r="Y65" i="1"/>
  <c r="C20" i="5"/>
  <c r="AE20" i="5" s="1"/>
  <c r="Y49" i="1"/>
  <c r="C19" i="5"/>
  <c r="AE19" i="5" s="1"/>
  <c r="Y8" i="1"/>
  <c r="C8" i="5"/>
  <c r="AE8" i="5" s="1"/>
  <c r="Y83" i="1"/>
  <c r="C24" i="5"/>
  <c r="AE24" i="5" s="1"/>
  <c r="Y102" i="1"/>
  <c r="C29" i="5"/>
  <c r="AE29" i="5" s="1"/>
  <c r="Y27" i="1"/>
  <c r="C11" i="5"/>
  <c r="AE11" i="5" s="1"/>
  <c r="Y31" i="1"/>
  <c r="C15" i="5"/>
  <c r="AE15" i="5" s="1"/>
  <c r="Y66" i="1"/>
  <c r="C21" i="5"/>
  <c r="AE21" i="5" s="1"/>
  <c r="Y47" i="1"/>
  <c r="C17" i="5"/>
  <c r="AE17" i="5" s="1"/>
  <c r="Y103" i="1"/>
  <c r="C30" i="5"/>
  <c r="AE30" i="5" s="1"/>
  <c r="Y84" i="1"/>
  <c r="C25" i="5"/>
  <c r="AE25" i="5" s="1"/>
  <c r="Y30" i="1"/>
  <c r="C14" i="5"/>
  <c r="AE14" i="5" s="1"/>
  <c r="Y67" i="1"/>
  <c r="C22" i="5"/>
  <c r="AE22" i="5" s="1"/>
  <c r="C16" i="5"/>
  <c r="AE16" i="5" s="1"/>
  <c r="Y10" i="1"/>
  <c r="C10" i="5"/>
  <c r="AE10" i="5" s="1"/>
  <c r="Y6" i="1"/>
  <c r="C6" i="5"/>
  <c r="AE6" i="5" s="1"/>
  <c r="Y85" i="1"/>
  <c r="C26" i="5"/>
  <c r="AE26" i="5" s="1"/>
  <c r="Y100" i="1"/>
  <c r="C27" i="5"/>
  <c r="AE27" i="5" s="1"/>
  <c r="Y9" i="1"/>
  <c r="C9" i="5"/>
  <c r="AE9" i="5" s="1"/>
  <c r="Y48" i="1"/>
  <c r="C18" i="5"/>
  <c r="AE18" i="5" s="1"/>
  <c r="Y29" i="1"/>
  <c r="C13" i="5"/>
  <c r="AE13" i="5" s="1"/>
  <c r="Y68" i="1"/>
  <c r="C23" i="5"/>
  <c r="AE23" i="5" s="1"/>
  <c r="Y5" i="1"/>
  <c r="C5" i="5"/>
  <c r="AE5" i="5" s="1"/>
  <c r="Y7" i="1"/>
  <c r="C7" i="5"/>
  <c r="AE7" i="5" s="1"/>
  <c r="Y101" i="1"/>
  <c r="C28" i="5"/>
  <c r="AE28" i="5" s="1"/>
  <c r="AK16" i="3"/>
  <c r="AJ16" i="3"/>
  <c r="AL16" i="3"/>
  <c r="AH16" i="3"/>
  <c r="AG16" i="3"/>
  <c r="AL27" i="3"/>
  <c r="AK27" i="3"/>
  <c r="AI27" i="3"/>
  <c r="AG27" i="3"/>
  <c r="AF27" i="3"/>
  <c r="AG20" i="3"/>
  <c r="AH24" i="3"/>
  <c r="AG24" i="3"/>
  <c r="AG11" i="3"/>
  <c r="AF5" i="3"/>
  <c r="AK11" i="3"/>
  <c r="AL24" i="3"/>
  <c r="AJ11" i="3"/>
  <c r="AF24" i="3"/>
  <c r="AK24" i="3"/>
  <c r="AM5" i="3"/>
  <c r="AI11" i="3"/>
  <c r="AJ24" i="3"/>
  <c r="AH11" i="3"/>
  <c r="AI24" i="3"/>
  <c r="AL20" i="3"/>
  <c r="AJ27" i="3"/>
  <c r="AH27" i="3"/>
  <c r="D93" i="1"/>
  <c r="N88" i="1" s="1"/>
  <c r="X88" i="1" s="1"/>
  <c r="AK20" i="3"/>
  <c r="AF20" i="3"/>
  <c r="AJ20" i="3"/>
  <c r="AI20" i="3"/>
  <c r="AH20" i="3"/>
  <c r="AB77" i="1"/>
  <c r="AF16" i="3"/>
  <c r="AF11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AB41" i="1" l="1"/>
  <c r="AB40" i="1"/>
  <c r="C18" i="8"/>
  <c r="AE18" i="8" s="1"/>
  <c r="AE18" i="9"/>
  <c r="C12" i="8"/>
  <c r="AE12" i="8" s="1"/>
  <c r="AE12" i="9"/>
  <c r="C11" i="8"/>
  <c r="AE11" i="8" s="1"/>
  <c r="AE11" i="9"/>
  <c r="C15" i="8"/>
  <c r="AE15" i="8" s="1"/>
  <c r="C13" i="8"/>
  <c r="AE13" i="8" s="1"/>
  <c r="C14" i="8"/>
  <c r="AE14" i="8" s="1"/>
  <c r="AE14" i="9"/>
  <c r="C19" i="8"/>
  <c r="AE19" i="8" s="1"/>
  <c r="AE19" i="9"/>
  <c r="AA17" i="7"/>
  <c r="BC17" i="7" s="1"/>
  <c r="W17" i="7"/>
  <c r="AY17" i="7" s="1"/>
  <c r="X17" i="7"/>
  <c r="AZ17" i="7" s="1"/>
  <c r="Y17" i="7"/>
  <c r="BA17" i="7" s="1"/>
  <c r="Z17" i="7"/>
  <c r="BB17" i="7" s="1"/>
  <c r="AB17" i="7"/>
  <c r="BD17" i="7" s="1"/>
  <c r="Y15" i="7"/>
  <c r="BA15" i="7" s="1"/>
  <c r="W15" i="7"/>
  <c r="Z15" i="7"/>
  <c r="BB15" i="7" s="1"/>
  <c r="AA15" i="7"/>
  <c r="BC15" i="7" s="1"/>
  <c r="AB15" i="7"/>
  <c r="BD15" i="7" s="1"/>
  <c r="X15" i="7"/>
  <c r="AZ15" i="7" s="1"/>
  <c r="Y11" i="7"/>
  <c r="BA11" i="7" s="1"/>
  <c r="Z11" i="7"/>
  <c r="BB11" i="7" s="1"/>
  <c r="AA11" i="7"/>
  <c r="BC11" i="7" s="1"/>
  <c r="W11" i="7"/>
  <c r="AY11" i="7" s="1"/>
  <c r="AB11" i="7"/>
  <c r="BD11" i="7" s="1"/>
  <c r="X11" i="7"/>
  <c r="AZ11" i="7" s="1"/>
  <c r="Y23" i="7"/>
  <c r="BA23" i="7" s="1"/>
  <c r="Z23" i="7"/>
  <c r="BB23" i="7" s="1"/>
  <c r="AA23" i="7"/>
  <c r="BC23" i="7" s="1"/>
  <c r="AB23" i="7"/>
  <c r="BD23" i="7" s="1"/>
  <c r="W23" i="7"/>
  <c r="X23" i="7"/>
  <c r="AZ23" i="7" s="1"/>
  <c r="W29" i="7"/>
  <c r="AY29" i="7" s="1"/>
  <c r="X29" i="7"/>
  <c r="AZ29" i="7" s="1"/>
  <c r="Y29" i="7"/>
  <c r="BA29" i="7" s="1"/>
  <c r="Z29" i="7"/>
  <c r="BB29" i="7" s="1"/>
  <c r="AB29" i="7"/>
  <c r="BD29" i="7" s="1"/>
  <c r="AA29" i="7"/>
  <c r="BC29" i="7" s="1"/>
  <c r="AA28" i="7"/>
  <c r="BC28" i="7" s="1"/>
  <c r="AB28" i="7"/>
  <c r="BD28" i="7" s="1"/>
  <c r="Y28" i="7"/>
  <c r="BA28" i="7" s="1"/>
  <c r="W28" i="7"/>
  <c r="AY28" i="7" s="1"/>
  <c r="X28" i="7"/>
  <c r="AZ28" i="7" s="1"/>
  <c r="Z28" i="7"/>
  <c r="BB28" i="7" s="1"/>
  <c r="Y19" i="7"/>
  <c r="BA19" i="7" s="1"/>
  <c r="Z19" i="7"/>
  <c r="BB19" i="7" s="1"/>
  <c r="W19" i="7"/>
  <c r="AA19" i="7"/>
  <c r="BC19" i="7" s="1"/>
  <c r="AB19" i="7"/>
  <c r="BD19" i="7" s="1"/>
  <c r="X19" i="7"/>
  <c r="AZ19" i="7" s="1"/>
  <c r="W13" i="7"/>
  <c r="AY13" i="7" s="1"/>
  <c r="X13" i="7"/>
  <c r="AZ13" i="7" s="1"/>
  <c r="Y13" i="7"/>
  <c r="BA13" i="7" s="1"/>
  <c r="Z13" i="7"/>
  <c r="BB13" i="7" s="1"/>
  <c r="AB13" i="7"/>
  <c r="BD13" i="7" s="1"/>
  <c r="AA13" i="7"/>
  <c r="BC13" i="7" s="1"/>
  <c r="W9" i="7"/>
  <c r="X9" i="7"/>
  <c r="AA9" i="7"/>
  <c r="Y9" i="7"/>
  <c r="Z9" i="7"/>
  <c r="AB9" i="7"/>
  <c r="AA20" i="7"/>
  <c r="BC20" i="7" s="1"/>
  <c r="AB20" i="7"/>
  <c r="BD20" i="7" s="1"/>
  <c r="Y20" i="7"/>
  <c r="BA20" i="7" s="1"/>
  <c r="W20" i="7"/>
  <c r="AY20" i="7" s="1"/>
  <c r="X20" i="7"/>
  <c r="AZ20" i="7" s="1"/>
  <c r="Z20" i="7"/>
  <c r="BB20" i="7" s="1"/>
  <c r="W10" i="7"/>
  <c r="X10" i="7"/>
  <c r="Y10" i="7"/>
  <c r="Z10" i="7"/>
  <c r="BB10" i="7" s="1"/>
  <c r="AA10" i="7"/>
  <c r="BC10" i="7" s="1"/>
  <c r="AB10" i="7"/>
  <c r="BD10" i="7" s="1"/>
  <c r="W25" i="7"/>
  <c r="AY25" i="7" s="1"/>
  <c r="X25" i="7"/>
  <c r="AZ25" i="7" s="1"/>
  <c r="Y25" i="7"/>
  <c r="BA25" i="7" s="1"/>
  <c r="Z25" i="7"/>
  <c r="BB25" i="7" s="1"/>
  <c r="AB25" i="7"/>
  <c r="BD25" i="7" s="1"/>
  <c r="AA25" i="7"/>
  <c r="BC25" i="7" s="1"/>
  <c r="AA16" i="7"/>
  <c r="BC16" i="7" s="1"/>
  <c r="AB16" i="7"/>
  <c r="BD16" i="7" s="1"/>
  <c r="W16" i="7"/>
  <c r="AY16" i="7" s="1"/>
  <c r="X16" i="7"/>
  <c r="AZ16" i="7" s="1"/>
  <c r="Z16" i="7"/>
  <c r="BB16" i="7" s="1"/>
  <c r="Y16" i="7"/>
  <c r="BA16" i="7" s="1"/>
  <c r="W14" i="7"/>
  <c r="AY14" i="7" s="1"/>
  <c r="X14" i="7"/>
  <c r="AZ14" i="7" s="1"/>
  <c r="Y14" i="7"/>
  <c r="BA14" i="7" s="1"/>
  <c r="Z14" i="7"/>
  <c r="BB14" i="7" s="1"/>
  <c r="AA14" i="7"/>
  <c r="BC14" i="7" s="1"/>
  <c r="AB14" i="7"/>
  <c r="BD14" i="7" s="1"/>
  <c r="W18" i="7"/>
  <c r="AY18" i="7" s="1"/>
  <c r="X18" i="7"/>
  <c r="AZ18" i="7" s="1"/>
  <c r="Y18" i="7"/>
  <c r="BA18" i="7" s="1"/>
  <c r="Z18" i="7"/>
  <c r="BB18" i="7" s="1"/>
  <c r="AA18" i="7"/>
  <c r="BC18" i="7" s="1"/>
  <c r="AB18" i="7"/>
  <c r="BD18" i="7" s="1"/>
  <c r="Y27" i="7"/>
  <c r="BA27" i="7" s="1"/>
  <c r="W27" i="7"/>
  <c r="AY27" i="7" s="1"/>
  <c r="Z27" i="7"/>
  <c r="BB27" i="7" s="1"/>
  <c r="AA27" i="7"/>
  <c r="BC27" i="7" s="1"/>
  <c r="AB27" i="7"/>
  <c r="BD27" i="7" s="1"/>
  <c r="X27" i="7"/>
  <c r="AZ27" i="7" s="1"/>
  <c r="W26" i="7"/>
  <c r="AY26" i="7" s="1"/>
  <c r="X26" i="7"/>
  <c r="AZ26" i="7" s="1"/>
  <c r="Y26" i="7"/>
  <c r="BA26" i="7" s="1"/>
  <c r="Z26" i="7"/>
  <c r="BB26" i="7" s="1"/>
  <c r="AA26" i="7"/>
  <c r="BC26" i="7" s="1"/>
  <c r="AB26" i="7"/>
  <c r="BD26" i="7" s="1"/>
  <c r="AA12" i="7"/>
  <c r="BC12" i="7" s="1"/>
  <c r="AB12" i="7"/>
  <c r="BD12" i="7" s="1"/>
  <c r="Y12" i="7"/>
  <c r="BA12" i="7" s="1"/>
  <c r="W12" i="7"/>
  <c r="AY12" i="7" s="1"/>
  <c r="X12" i="7"/>
  <c r="AZ12" i="7" s="1"/>
  <c r="Z12" i="7"/>
  <c r="BB12" i="7" s="1"/>
  <c r="W21" i="7"/>
  <c r="AY21" i="7" s="1"/>
  <c r="X21" i="7"/>
  <c r="AZ21" i="7" s="1"/>
  <c r="Y21" i="7"/>
  <c r="BA21" i="7" s="1"/>
  <c r="Z21" i="7"/>
  <c r="BB21" i="7" s="1"/>
  <c r="AA21" i="7"/>
  <c r="BC21" i="7" s="1"/>
  <c r="AB21" i="7"/>
  <c r="BD21" i="7" s="1"/>
  <c r="AA24" i="7"/>
  <c r="BC24" i="7" s="1"/>
  <c r="AB24" i="7"/>
  <c r="BD24" i="7" s="1"/>
  <c r="W24" i="7"/>
  <c r="AY24" i="7" s="1"/>
  <c r="Y24" i="7"/>
  <c r="BA24" i="7" s="1"/>
  <c r="X24" i="7"/>
  <c r="AZ24" i="7" s="1"/>
  <c r="Z24" i="7"/>
  <c r="BB24" i="7" s="1"/>
  <c r="W22" i="7"/>
  <c r="AY22" i="7" s="1"/>
  <c r="X22" i="7"/>
  <c r="AZ22" i="7" s="1"/>
  <c r="Y22" i="7"/>
  <c r="BA22" i="7" s="1"/>
  <c r="Z22" i="7"/>
  <c r="BB22" i="7" s="1"/>
  <c r="AA22" i="7"/>
  <c r="BC22" i="7" s="1"/>
  <c r="AB22" i="7"/>
  <c r="BD22" i="7" s="1"/>
  <c r="W30" i="7"/>
  <c r="X30" i="7"/>
  <c r="Y30" i="7"/>
  <c r="Z30" i="7"/>
  <c r="BB30" i="7" s="1"/>
  <c r="AA30" i="7"/>
  <c r="BC30" i="7" s="1"/>
  <c r="AB30" i="7"/>
  <c r="BD30" i="7" s="1"/>
  <c r="W5" i="7"/>
  <c r="AY5" i="7" s="1"/>
  <c r="X5" i="7"/>
  <c r="AZ5" i="7" s="1"/>
  <c r="Y5" i="7"/>
  <c r="BA5" i="7" s="1"/>
  <c r="AA5" i="7"/>
  <c r="BC5" i="7" s="1"/>
  <c r="Z5" i="7"/>
  <c r="BB5" i="7" s="1"/>
  <c r="AB5" i="7"/>
  <c r="BD5" i="7" s="1"/>
  <c r="AR13" i="7"/>
  <c r="AM13" i="7"/>
  <c r="AN13" i="7"/>
  <c r="AP13" i="7"/>
  <c r="AQ13" i="7"/>
  <c r="AO13" i="7"/>
  <c r="AN26" i="7"/>
  <c r="AO26" i="7"/>
  <c r="AP26" i="7"/>
  <c r="AQ26" i="7"/>
  <c r="AR26" i="7"/>
  <c r="AM26" i="7"/>
  <c r="AM29" i="7"/>
  <c r="AR29" i="7"/>
  <c r="AN29" i="7"/>
  <c r="AO29" i="7"/>
  <c r="AP29" i="7"/>
  <c r="AQ29" i="7"/>
  <c r="AO22" i="7"/>
  <c r="AP22" i="7"/>
  <c r="AQ22" i="7"/>
  <c r="AR22" i="7"/>
  <c r="AN22" i="7"/>
  <c r="AM22" i="7"/>
  <c r="AJ19" i="7"/>
  <c r="AQ30" i="7"/>
  <c r="AR30" i="7"/>
  <c r="AP30" i="7"/>
  <c r="AJ22" i="7"/>
  <c r="AN14" i="7"/>
  <c r="AM14" i="7"/>
  <c r="AO14" i="7"/>
  <c r="AP14" i="7"/>
  <c r="AQ14" i="7"/>
  <c r="AR14" i="7"/>
  <c r="AR18" i="7"/>
  <c r="AM18" i="7"/>
  <c r="AP18" i="7"/>
  <c r="AN18" i="7"/>
  <c r="AQ18" i="7"/>
  <c r="AO18" i="7"/>
  <c r="AI18" i="7"/>
  <c r="AH21" i="7"/>
  <c r="AG22" i="7"/>
  <c r="AM21" i="7"/>
  <c r="AN21" i="7"/>
  <c r="AO21" i="7"/>
  <c r="AP21" i="7"/>
  <c r="AQ21" i="7"/>
  <c r="AR21" i="7"/>
  <c r="AK18" i="7"/>
  <c r="AM28" i="7"/>
  <c r="AN28" i="7"/>
  <c r="AO28" i="7"/>
  <c r="AR28" i="7"/>
  <c r="AP28" i="7"/>
  <c r="AQ28" i="7"/>
  <c r="AK22" i="7"/>
  <c r="AO15" i="7"/>
  <c r="AP15" i="7"/>
  <c r="AQ15" i="7"/>
  <c r="AN15" i="7"/>
  <c r="AR15" i="7"/>
  <c r="AG18" i="7"/>
  <c r="AL21" i="7"/>
  <c r="AP23" i="7"/>
  <c r="AQ23" i="7"/>
  <c r="AN23" i="7"/>
  <c r="AO23" i="7"/>
  <c r="AR23" i="7"/>
  <c r="AQ24" i="7"/>
  <c r="AP24" i="7"/>
  <c r="AO24" i="7"/>
  <c r="AN24" i="7"/>
  <c r="AM24" i="7"/>
  <c r="AR24" i="7"/>
  <c r="AN19" i="7"/>
  <c r="AO19" i="7"/>
  <c r="AP19" i="7"/>
  <c r="AR19" i="7"/>
  <c r="AQ19" i="7"/>
  <c r="AG21" i="7"/>
  <c r="AN17" i="7"/>
  <c r="AO17" i="7"/>
  <c r="AP17" i="7"/>
  <c r="AQ17" i="7"/>
  <c r="AR17" i="7"/>
  <c r="AM17" i="7"/>
  <c r="AJ18" i="7"/>
  <c r="AP12" i="7"/>
  <c r="AN12" i="7"/>
  <c r="AO12" i="7"/>
  <c r="AQ12" i="7"/>
  <c r="AR12" i="7"/>
  <c r="AM12" i="7"/>
  <c r="AK21" i="7"/>
  <c r="AR16" i="7"/>
  <c r="AP16" i="7"/>
  <c r="AQ16" i="7"/>
  <c r="AO16" i="7"/>
  <c r="AN16" i="7"/>
  <c r="AM16" i="7"/>
  <c r="AR25" i="7"/>
  <c r="AM25" i="7"/>
  <c r="AO25" i="7"/>
  <c r="AP25" i="7"/>
  <c r="AN25" i="7"/>
  <c r="AQ25" i="7"/>
  <c r="X101" i="1"/>
  <c r="C28" i="8"/>
  <c r="AE28" i="8" s="1"/>
  <c r="X67" i="1"/>
  <c r="C22" i="8"/>
  <c r="AE22" i="8" s="1"/>
  <c r="X65" i="1"/>
  <c r="C20" i="8"/>
  <c r="AE20" i="8" s="1"/>
  <c r="X47" i="1"/>
  <c r="C17" i="8"/>
  <c r="AE17" i="8" s="1"/>
  <c r="C29" i="7"/>
  <c r="AE29" i="7" s="1"/>
  <c r="C29" i="8"/>
  <c r="AE29" i="8" s="1"/>
  <c r="C27" i="7"/>
  <c r="AE27" i="7" s="1"/>
  <c r="C27" i="8"/>
  <c r="AE27" i="8" s="1"/>
  <c r="C16" i="7"/>
  <c r="AE16" i="7" s="1"/>
  <c r="C16" i="8"/>
  <c r="AE16" i="8" s="1"/>
  <c r="X103" i="1"/>
  <c r="C30" i="8"/>
  <c r="AE30" i="8" s="1"/>
  <c r="X84" i="1"/>
  <c r="C25" i="8"/>
  <c r="AE25" i="8" s="1"/>
  <c r="X68" i="1"/>
  <c r="C23" i="8"/>
  <c r="AE23" i="8" s="1"/>
  <c r="AI30" i="7"/>
  <c r="AG30" i="7"/>
  <c r="AJ30" i="7"/>
  <c r="AK29" i="7"/>
  <c r="AH29" i="7"/>
  <c r="AL29" i="7"/>
  <c r="AJ28" i="7"/>
  <c r="AL28" i="7"/>
  <c r="AK28" i="7"/>
  <c r="AH28" i="7"/>
  <c r="AM27" i="7"/>
  <c r="AN27" i="7"/>
  <c r="AO27" i="7"/>
  <c r="AP27" i="7"/>
  <c r="AQ27" i="7"/>
  <c r="AR27" i="7"/>
  <c r="X102" i="1"/>
  <c r="AK25" i="3"/>
  <c r="C23" i="7"/>
  <c r="AE23" i="7" s="1"/>
  <c r="C22" i="7"/>
  <c r="AE22" i="7" s="1"/>
  <c r="C30" i="7"/>
  <c r="AE30" i="7" s="1"/>
  <c r="AG13" i="7"/>
  <c r="AK13" i="7"/>
  <c r="AJ13" i="7"/>
  <c r="C17" i="7"/>
  <c r="AE17" i="7" s="1"/>
  <c r="X100" i="1"/>
  <c r="W77" i="1"/>
  <c r="AP11" i="7"/>
  <c r="AQ11" i="7"/>
  <c r="AN11" i="7"/>
  <c r="AR11" i="7"/>
  <c r="AM11" i="7"/>
  <c r="AO11" i="7"/>
  <c r="AF28" i="7"/>
  <c r="AL11" i="7"/>
  <c r="AF23" i="7"/>
  <c r="AF24" i="7"/>
  <c r="AF22" i="7"/>
  <c r="AF30" i="7"/>
  <c r="C20" i="7"/>
  <c r="AE20" i="7" s="1"/>
  <c r="AE24" i="7"/>
  <c r="AG17" i="7"/>
  <c r="AF20" i="7"/>
  <c r="AL12" i="7"/>
  <c r="AJ11" i="7"/>
  <c r="AI10" i="7"/>
  <c r="AI21" i="7"/>
  <c r="AK23" i="7"/>
  <c r="AH19" i="7"/>
  <c r="AL24" i="7"/>
  <c r="AL30" i="7"/>
  <c r="AN6" i="7"/>
  <c r="AP6" i="7"/>
  <c r="AQ6" i="7"/>
  <c r="AR6" i="7"/>
  <c r="AO6" i="7"/>
  <c r="AM6" i="7"/>
  <c r="AR10" i="7"/>
  <c r="AP10" i="7"/>
  <c r="AQ10" i="7"/>
  <c r="C28" i="7"/>
  <c r="AE28" i="7" s="1"/>
  <c r="AF25" i="7"/>
  <c r="AF10" i="7"/>
  <c r="AJ24" i="7"/>
  <c r="AF13" i="7"/>
  <c r="AF15" i="7"/>
  <c r="AF5" i="7"/>
  <c r="AF16" i="7"/>
  <c r="AF14" i="7"/>
  <c r="AL10" i="7"/>
  <c r="AK19" i="7"/>
  <c r="C25" i="7"/>
  <c r="AE25" i="7" s="1"/>
  <c r="AH89" i="1"/>
  <c r="AK15" i="7"/>
  <c r="AH88" i="1"/>
  <c r="AL14" i="7"/>
  <c r="AG28" i="7"/>
  <c r="AF18" i="7"/>
  <c r="AG11" i="7"/>
  <c r="AJ21" i="7"/>
  <c r="AF27" i="7"/>
  <c r="AG23" i="7"/>
  <c r="AI19" i="7"/>
  <c r="AI29" i="7"/>
  <c r="AH24" i="7"/>
  <c r="AL22" i="7"/>
  <c r="AL13" i="7"/>
  <c r="M88" i="1"/>
  <c r="W88" i="1" s="1"/>
  <c r="AF19" i="7"/>
  <c r="AF29" i="7"/>
  <c r="AF26" i="7"/>
  <c r="AF17" i="7"/>
  <c r="N87" i="1"/>
  <c r="X87" i="1" s="1"/>
  <c r="AF12" i="7"/>
  <c r="AG27" i="7"/>
  <c r="AN5" i="7"/>
  <c r="AR5" i="7"/>
  <c r="AP5" i="7"/>
  <c r="AM5" i="7"/>
  <c r="AO5" i="7"/>
  <c r="AQ5" i="7"/>
  <c r="AI24" i="7"/>
  <c r="AH90" i="1"/>
  <c r="AL17" i="7"/>
  <c r="AJ15" i="7"/>
  <c r="N90" i="1"/>
  <c r="X90" i="1" s="1"/>
  <c r="AG12" i="7"/>
  <c r="AI14" i="7"/>
  <c r="AH18" i="7"/>
  <c r="AK11" i="7"/>
  <c r="AG10" i="7"/>
  <c r="AF21" i="7"/>
  <c r="AL27" i="7"/>
  <c r="AG88" i="1"/>
  <c r="AI23" i="7"/>
  <c r="AL19" i="7"/>
  <c r="AG29" i="7"/>
  <c r="AH22" i="7"/>
  <c r="AH13" i="7"/>
  <c r="AK30" i="7"/>
  <c r="N89" i="1"/>
  <c r="X89" i="1" s="1"/>
  <c r="AI11" i="7"/>
  <c r="AK24" i="7"/>
  <c r="G29" i="3"/>
  <c r="AI29" i="3" s="1"/>
  <c r="F22" i="3"/>
  <c r="AH22" i="3" s="1"/>
  <c r="J18" i="3"/>
  <c r="J13" i="3"/>
  <c r="H29" i="3"/>
  <c r="AJ29" i="3" s="1"/>
  <c r="D26" i="3"/>
  <c r="AF26" i="3" s="1"/>
  <c r="G22" i="3"/>
  <c r="AI22" i="3" s="1"/>
  <c r="J29" i="3"/>
  <c r="F26" i="3"/>
  <c r="AH26" i="3" s="1"/>
  <c r="I22" i="3"/>
  <c r="E18" i="3"/>
  <c r="AG18" i="3" s="1"/>
  <c r="E13" i="3"/>
  <c r="AG13" i="3" s="1"/>
  <c r="E29" i="3"/>
  <c r="AG29" i="3" s="1"/>
  <c r="I26" i="3"/>
  <c r="D22" i="3"/>
  <c r="AF22" i="3" s="1"/>
  <c r="H18" i="3"/>
  <c r="AJ18" i="3" s="1"/>
  <c r="H13" i="3"/>
  <c r="AJ13" i="3" s="1"/>
  <c r="H26" i="3"/>
  <c r="AJ26" i="3" s="1"/>
  <c r="G18" i="3"/>
  <c r="AI18" i="3" s="1"/>
  <c r="F13" i="3"/>
  <c r="AH13" i="3" s="1"/>
  <c r="J26" i="3"/>
  <c r="I18" i="3"/>
  <c r="G13" i="3"/>
  <c r="AI13" i="3" s="1"/>
  <c r="I13" i="3"/>
  <c r="F29" i="3"/>
  <c r="AH29" i="3" s="1"/>
  <c r="E22" i="3"/>
  <c r="AG22" i="3" s="1"/>
  <c r="I29" i="3"/>
  <c r="E26" i="3"/>
  <c r="AG26" i="3" s="1"/>
  <c r="H22" i="3"/>
  <c r="AJ22" i="3" s="1"/>
  <c r="D18" i="3"/>
  <c r="AF18" i="3" s="1"/>
  <c r="G26" i="3"/>
  <c r="AI26" i="3" s="1"/>
  <c r="J22" i="3"/>
  <c r="F18" i="3"/>
  <c r="AH18" i="3" s="1"/>
  <c r="D13" i="3"/>
  <c r="AF13" i="3" s="1"/>
  <c r="D29" i="3"/>
  <c r="AF29" i="3" s="1"/>
  <c r="AH11" i="7"/>
  <c r="AH17" i="7"/>
  <c r="AK12" i="7"/>
  <c r="AJ14" i="7"/>
  <c r="AI28" i="7"/>
  <c r="AH87" i="1"/>
  <c r="AL18" i="7"/>
  <c r="AF11" i="7"/>
  <c r="AJ10" i="7"/>
  <c r="AJ27" i="7"/>
  <c r="AH23" i="7"/>
  <c r="AG19" i="7"/>
  <c r="AJ29" i="7"/>
  <c r="AG24" i="7"/>
  <c r="AI22" i="7"/>
  <c r="AI13" i="7"/>
  <c r="AH30" i="7"/>
  <c r="X48" i="1"/>
  <c r="C18" i="7"/>
  <c r="AE18" i="7" s="1"/>
  <c r="X49" i="1"/>
  <c r="C19" i="7"/>
  <c r="AE19" i="7" s="1"/>
  <c r="X29" i="1"/>
  <c r="C13" i="7"/>
  <c r="AE13" i="7" s="1"/>
  <c r="X30" i="1"/>
  <c r="C14" i="7"/>
  <c r="AE14" i="7" s="1"/>
  <c r="X28" i="1"/>
  <c r="C12" i="7"/>
  <c r="AE12" i="7" s="1"/>
  <c r="X31" i="1"/>
  <c r="C15" i="7"/>
  <c r="AE15" i="7" s="1"/>
  <c r="X27" i="1"/>
  <c r="C11" i="7"/>
  <c r="AE11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2" i="3"/>
  <c r="AL28" i="3"/>
  <c r="AL25" i="3"/>
  <c r="AL17" i="3"/>
  <c r="AL21" i="3"/>
  <c r="AK17" i="3"/>
  <c r="AK28" i="3"/>
  <c r="AK12" i="3"/>
  <c r="AK21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77" i="1" l="1"/>
  <c r="X76" i="1"/>
  <c r="X75" i="1" a="1"/>
  <c r="X75" i="1" s="1"/>
  <c r="H30" i="3"/>
  <c r="AJ30" i="3" s="1"/>
  <c r="G23" i="3"/>
  <c r="AI23" i="3" s="1"/>
  <c r="I8" i="3"/>
  <c r="I30" i="3"/>
  <c r="H23" i="3"/>
  <c r="AJ23" i="3" s="1"/>
  <c r="J23" i="3"/>
  <c r="F19" i="3"/>
  <c r="AH19" i="3" s="1"/>
  <c r="G14" i="3"/>
  <c r="AI14" i="3" s="1"/>
  <c r="F30" i="3"/>
  <c r="AH30" i="3" s="1"/>
  <c r="E23" i="3"/>
  <c r="AG23" i="3" s="1"/>
  <c r="I19" i="3"/>
  <c r="J14" i="3"/>
  <c r="E30" i="3"/>
  <c r="AG30" i="3" s="1"/>
  <c r="D23" i="3"/>
  <c r="AF23" i="3" s="1"/>
  <c r="G30" i="3"/>
  <c r="AI30" i="3" s="1"/>
  <c r="F23" i="3"/>
  <c r="AH23" i="3" s="1"/>
  <c r="D8" i="3"/>
  <c r="J30" i="3"/>
  <c r="AL30" i="3" s="1"/>
  <c r="I23" i="3"/>
  <c r="D19" i="3"/>
  <c r="AF19" i="3" s="1"/>
  <c r="E19" i="3"/>
  <c r="AG19" i="3" s="1"/>
  <c r="E14" i="3"/>
  <c r="AG14" i="3" s="1"/>
  <c r="H19" i="3"/>
  <c r="AJ19" i="3" s="1"/>
  <c r="H14" i="3"/>
  <c r="AJ14" i="3" s="1"/>
  <c r="D14" i="3"/>
  <c r="AF14" i="3" s="1"/>
  <c r="J19" i="3"/>
  <c r="I14" i="3"/>
  <c r="G19" i="3"/>
  <c r="AI19" i="3" s="1"/>
  <c r="F14" i="3"/>
  <c r="AH14" i="3" s="1"/>
  <c r="D30" i="3"/>
  <c r="AF30" i="3" s="1"/>
  <c r="X58" i="1" a="1"/>
  <c r="X58" i="1" s="1"/>
  <c r="X59" i="1"/>
  <c r="X60" i="1"/>
  <c r="X40" i="1"/>
  <c r="X39" i="1" a="1"/>
  <c r="X39" i="1" s="1"/>
  <c r="X41" i="1"/>
  <c r="AL26" i="3"/>
  <c r="AL18" i="3"/>
  <c r="AL13" i="3"/>
  <c r="AL29" i="3"/>
  <c r="AL22" i="3"/>
  <c r="AK22" i="3"/>
  <c r="AK18" i="3"/>
  <c r="AK26" i="3"/>
  <c r="AK13" i="3"/>
  <c r="AK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AG11" i="1" l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5" i="3"/>
  <c r="AH15" i="3" s="1"/>
  <c r="D15" i="3"/>
  <c r="AF15" i="3" s="1"/>
  <c r="I15" i="3"/>
  <c r="G15" i="3"/>
  <c r="AI15" i="3" s="1"/>
  <c r="J9" i="3"/>
  <c r="H15" i="3"/>
  <c r="AJ15" i="3" s="1"/>
  <c r="J15" i="3"/>
  <c r="D9" i="3"/>
  <c r="E9" i="3"/>
  <c r="G9" i="3"/>
  <c r="H9" i="3"/>
  <c r="I9" i="3"/>
  <c r="E15" i="3"/>
  <c r="AG15" i="3" s="1"/>
  <c r="F9" i="3"/>
  <c r="M9" i="1"/>
  <c r="W9" i="1" s="1"/>
  <c r="AG9" i="1"/>
  <c r="M17" i="1"/>
  <c r="W17" i="1" s="1"/>
  <c r="AG17" i="1"/>
  <c r="E8" i="3"/>
  <c r="J8" i="3"/>
  <c r="G8" i="3"/>
  <c r="AL19" i="3"/>
  <c r="AL23" i="3"/>
  <c r="AL14" i="3"/>
  <c r="AK14" i="3"/>
  <c r="AK23" i="3"/>
  <c r="AK19" i="3"/>
  <c r="AK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J7" i="3" l="1"/>
  <c r="AH7" i="3"/>
  <c r="AI7" i="3"/>
  <c r="AI8" i="3"/>
  <c r="AG9" i="3"/>
  <c r="AN9" i="3"/>
  <c r="AM9" i="3"/>
  <c r="AP9" i="3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7" s="1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U7" i="3" s="1"/>
  <c r="AW7" i="3" s="1"/>
  <c r="AP8" i="3"/>
  <c r="T7" i="3" s="1"/>
  <c r="AV7" i="3" s="1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5" i="3"/>
  <c r="AK9" i="3"/>
  <c r="AK15" i="3"/>
  <c r="AH9" i="3"/>
  <c r="N4" i="1"/>
  <c r="Z8" i="1"/>
  <c r="Z7" i="1"/>
  <c r="Z5" i="1"/>
  <c r="X14" i="1"/>
  <c r="N13" i="1"/>
  <c r="R20" i="3" l="1"/>
  <c r="Q7" i="3"/>
  <c r="AS7" i="3" s="1"/>
  <c r="AB7" i="3"/>
  <c r="BD7" i="3" s="1"/>
  <c r="U6" i="3"/>
  <c r="U11" i="3"/>
  <c r="U5" i="3"/>
  <c r="U28" i="3"/>
  <c r="U15" i="3"/>
  <c r="U8" i="3"/>
  <c r="U30" i="3"/>
  <c r="U19" i="3"/>
  <c r="U29" i="3"/>
  <c r="U10" i="3"/>
  <c r="AW10" i="3" s="1"/>
  <c r="U16" i="3"/>
  <c r="U14" i="3"/>
  <c r="U21" i="3"/>
  <c r="U13" i="3"/>
  <c r="U23" i="3"/>
  <c r="U12" i="3"/>
  <c r="U24" i="3"/>
  <c r="U17" i="3"/>
  <c r="U22" i="3"/>
  <c r="U26" i="3"/>
  <c r="U25" i="3"/>
  <c r="U27" i="3"/>
  <c r="U18" i="3"/>
  <c r="U9" i="3"/>
  <c r="U4" i="3"/>
  <c r="BK38" i="3" s="1"/>
  <c r="Z7" i="3"/>
  <c r="BB7" i="3" s="1"/>
  <c r="S6" i="3"/>
  <c r="S21" i="3"/>
  <c r="S22" i="3"/>
  <c r="S29" i="3"/>
  <c r="S9" i="3"/>
  <c r="S20" i="3"/>
  <c r="S4" i="3"/>
  <c r="BI38" i="3" s="1"/>
  <c r="S28" i="3"/>
  <c r="S15" i="3"/>
  <c r="S24" i="3"/>
  <c r="S10" i="3"/>
  <c r="AU10" i="3" s="1"/>
  <c r="S16" i="3"/>
  <c r="S26" i="3"/>
  <c r="S23" i="3"/>
  <c r="S8" i="3"/>
  <c r="S18" i="3"/>
  <c r="S17" i="3"/>
  <c r="S14" i="3"/>
  <c r="S5" i="3"/>
  <c r="S13" i="3"/>
  <c r="S27" i="3"/>
  <c r="S25" i="3"/>
  <c r="S11" i="3"/>
  <c r="S19" i="3"/>
  <c r="AT20" i="3"/>
  <c r="X20" i="3"/>
  <c r="AZ20" i="3" s="1"/>
  <c r="Y7" i="3"/>
  <c r="BA7" i="3" s="1"/>
  <c r="T6" i="3"/>
  <c r="T19" i="3"/>
  <c r="T30" i="3"/>
  <c r="T8" i="3"/>
  <c r="T4" i="3"/>
  <c r="BJ38" i="3" s="1"/>
  <c r="T11" i="3"/>
  <c r="T13" i="3"/>
  <c r="T26" i="3"/>
  <c r="T24" i="3"/>
  <c r="T5" i="3"/>
  <c r="T20" i="3"/>
  <c r="T27" i="3"/>
  <c r="T22" i="3"/>
  <c r="T16" i="3"/>
  <c r="T23" i="3"/>
  <c r="T25" i="3"/>
  <c r="T17" i="3"/>
  <c r="T12" i="3"/>
  <c r="T21" i="3"/>
  <c r="T14" i="3"/>
  <c r="T28" i="3"/>
  <c r="T18" i="3"/>
  <c r="T10" i="3"/>
  <c r="AV10" i="3" s="1"/>
  <c r="T9" i="3"/>
  <c r="T15" i="3"/>
  <c r="T29" i="3"/>
  <c r="AA7" i="3"/>
  <c r="BC7" i="3" s="1"/>
  <c r="Q5" i="3"/>
  <c r="Q22" i="3"/>
  <c r="AS22" i="3" s="1"/>
  <c r="Q27" i="3"/>
  <c r="AS27" i="3" s="1"/>
  <c r="Q20" i="3"/>
  <c r="AS20" i="3" s="1"/>
  <c r="Q6" i="3"/>
  <c r="Q12" i="3"/>
  <c r="AS12" i="3" s="1"/>
  <c r="Q19" i="3"/>
  <c r="AS19" i="3" s="1"/>
  <c r="Q21" i="3"/>
  <c r="AS21" i="3" s="1"/>
  <c r="Q14" i="3"/>
  <c r="AS14" i="3" s="1"/>
  <c r="Q25" i="3"/>
  <c r="AS25" i="3" s="1"/>
  <c r="Q13" i="3"/>
  <c r="AS13" i="3" s="1"/>
  <c r="Q11" i="3"/>
  <c r="AS11" i="3" s="1"/>
  <c r="Q29" i="3"/>
  <c r="AS29" i="3" s="1"/>
  <c r="Q24" i="3"/>
  <c r="AS24" i="3" s="1"/>
  <c r="Q8" i="3"/>
  <c r="Q26" i="3"/>
  <c r="AS26" i="3" s="1"/>
  <c r="Q16" i="3"/>
  <c r="AS16" i="3" s="1"/>
  <c r="Q28" i="3"/>
  <c r="AS28" i="3" s="1"/>
  <c r="Q17" i="3"/>
  <c r="AS17" i="3" s="1"/>
  <c r="Q9" i="3"/>
  <c r="Q4" i="3"/>
  <c r="BG38" i="3" s="1"/>
  <c r="Q18" i="3"/>
  <c r="AS18" i="3" s="1"/>
  <c r="S12" i="3"/>
  <c r="V6" i="3"/>
  <c r="V23" i="3"/>
  <c r="V28" i="3"/>
  <c r="V17" i="3"/>
  <c r="V26" i="3"/>
  <c r="V29" i="3"/>
  <c r="V9" i="3"/>
  <c r="V13" i="3"/>
  <c r="V22" i="3"/>
  <c r="V12" i="3"/>
  <c r="V19" i="3"/>
  <c r="V18" i="3"/>
  <c r="V14" i="3"/>
  <c r="V16" i="3"/>
  <c r="V21" i="3"/>
  <c r="V15" i="3"/>
  <c r="V25" i="3"/>
  <c r="V30" i="3"/>
  <c r="V4" i="3"/>
  <c r="BM38" i="3" s="1"/>
  <c r="V27" i="3"/>
  <c r="V8" i="3"/>
  <c r="V10" i="3"/>
  <c r="AX10" i="3" s="1"/>
  <c r="V5" i="3"/>
  <c r="V11" i="3"/>
  <c r="V24" i="3"/>
  <c r="W7" i="3"/>
  <c r="R6" i="3"/>
  <c r="R15" i="3"/>
  <c r="R9" i="3"/>
  <c r="R23" i="3"/>
  <c r="R21" i="3"/>
  <c r="R26" i="3"/>
  <c r="R17" i="3"/>
  <c r="R16" i="3"/>
  <c r="R29" i="3"/>
  <c r="R13" i="3"/>
  <c r="R12" i="3"/>
  <c r="R19" i="3"/>
  <c r="R5" i="3"/>
  <c r="R4" i="3"/>
  <c r="BH38" i="3" s="1"/>
  <c r="R18" i="3"/>
  <c r="R25" i="3"/>
  <c r="R22" i="3"/>
  <c r="R27" i="3"/>
  <c r="R8" i="3"/>
  <c r="R24" i="3"/>
  <c r="R11" i="3"/>
  <c r="R14" i="3"/>
  <c r="R28" i="3"/>
  <c r="V20" i="3"/>
  <c r="U20" i="3"/>
  <c r="R7" i="3"/>
  <c r="AA8" i="7"/>
  <c r="BC8" i="7" s="1"/>
  <c r="AB8" i="7"/>
  <c r="BD8" i="7" s="1"/>
  <c r="W8" i="7"/>
  <c r="AY8" i="7" s="1"/>
  <c r="Y8" i="7"/>
  <c r="BA8" i="7" s="1"/>
  <c r="X8" i="7"/>
  <c r="AZ8" i="7" s="1"/>
  <c r="Z8" i="7"/>
  <c r="BB8" i="7" s="1"/>
  <c r="W6" i="7"/>
  <c r="AY6" i="7" s="1"/>
  <c r="X6" i="7"/>
  <c r="AZ6" i="7" s="1"/>
  <c r="Y6" i="7"/>
  <c r="BA6" i="7" s="1"/>
  <c r="Z6" i="7"/>
  <c r="BB6" i="7" s="1"/>
  <c r="AA6" i="7"/>
  <c r="BC6" i="7" s="1"/>
  <c r="AB6" i="7"/>
  <c r="BD6" i="7" s="1"/>
  <c r="Y7" i="7"/>
  <c r="BA7" i="7" s="1"/>
  <c r="Z7" i="7"/>
  <c r="BB7" i="7" s="1"/>
  <c r="AA7" i="7"/>
  <c r="BC7" i="7" s="1"/>
  <c r="AB7" i="7"/>
  <c r="BD7" i="7" s="1"/>
  <c r="W7" i="7"/>
  <c r="AY7" i="7" s="1"/>
  <c r="X7" i="7"/>
  <c r="AZ7" i="7" s="1"/>
  <c r="AI8" i="7"/>
  <c r="AG4" i="3"/>
  <c r="Y10" i="3"/>
  <c r="Z10" i="3"/>
  <c r="AA10" i="3"/>
  <c r="AB10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V7" i="7" s="1"/>
  <c r="AX7" i="7" s="1"/>
  <c r="AM8" i="7"/>
  <c r="AN8" i="7"/>
  <c r="AO8" i="7"/>
  <c r="AP8" i="7"/>
  <c r="T7" i="7" s="1"/>
  <c r="AV7" i="7" s="1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BC9" i="7"/>
  <c r="BD9" i="7"/>
  <c r="AY9" i="7"/>
  <c r="BB9" i="7"/>
  <c r="BA9" i="7"/>
  <c r="AZ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AT21" i="3" l="1"/>
  <c r="X21" i="3"/>
  <c r="AZ21" i="3" s="1"/>
  <c r="AT28" i="3"/>
  <c r="X28" i="3"/>
  <c r="AZ28" i="3" s="1"/>
  <c r="AT18" i="3"/>
  <c r="X18" i="3"/>
  <c r="AZ18" i="3" s="1"/>
  <c r="AT17" i="3"/>
  <c r="X17" i="3"/>
  <c r="AZ17" i="3" s="1"/>
  <c r="AX24" i="3"/>
  <c r="AB24" i="3"/>
  <c r="BD24" i="3" s="1"/>
  <c r="AX25" i="3"/>
  <c r="AB25" i="3"/>
  <c r="BD25" i="3" s="1"/>
  <c r="AX22" i="3"/>
  <c r="AB22" i="3"/>
  <c r="BD22" i="3" s="1"/>
  <c r="AX6" i="3"/>
  <c r="AB6" i="3"/>
  <c r="BD6" i="3" s="1"/>
  <c r="AV21" i="3"/>
  <c r="Z21" i="3"/>
  <c r="BB21" i="3" s="1"/>
  <c r="AV20" i="3"/>
  <c r="Z20" i="3"/>
  <c r="BB20" i="3" s="1"/>
  <c r="AV30" i="3"/>
  <c r="Z30" i="3"/>
  <c r="BB30" i="3" s="1"/>
  <c r="AU25" i="3"/>
  <c r="Y25" i="3"/>
  <c r="BA25" i="3" s="1"/>
  <c r="AU23" i="3"/>
  <c r="Y23" i="3"/>
  <c r="BA23" i="3" s="1"/>
  <c r="AU20" i="3"/>
  <c r="Y20" i="3"/>
  <c r="BA20" i="3" s="1"/>
  <c r="AW9" i="3"/>
  <c r="AA9" i="3"/>
  <c r="BC9" i="3" s="1"/>
  <c r="AW12" i="3"/>
  <c r="AA12" i="3"/>
  <c r="BC12" i="3" s="1"/>
  <c r="AW19" i="3"/>
  <c r="AA19" i="3"/>
  <c r="BC19" i="3" s="1"/>
  <c r="AT5" i="3"/>
  <c r="X5" i="3"/>
  <c r="AZ5" i="3" s="1"/>
  <c r="AT14" i="3"/>
  <c r="X14" i="3"/>
  <c r="AZ14" i="3" s="1"/>
  <c r="AT26" i="3"/>
  <c r="X26" i="3"/>
  <c r="AZ26" i="3" s="1"/>
  <c r="AX11" i="3"/>
  <c r="AB11" i="3"/>
  <c r="BD11" i="3" s="1"/>
  <c r="AX15" i="3"/>
  <c r="AB15" i="3"/>
  <c r="BD15" i="3" s="1"/>
  <c r="AX13" i="3"/>
  <c r="AB13" i="3"/>
  <c r="BD13" i="3" s="1"/>
  <c r="AU12" i="3"/>
  <c r="Y12" i="3"/>
  <c r="BA12" i="3" s="1"/>
  <c r="AS8" i="3"/>
  <c r="W8" i="3"/>
  <c r="AV29" i="3"/>
  <c r="Z29" i="3"/>
  <c r="BB29" i="3" s="1"/>
  <c r="AV12" i="3"/>
  <c r="Z12" i="3"/>
  <c r="BB12" i="3" s="1"/>
  <c r="AV5" i="3"/>
  <c r="Z5" i="3"/>
  <c r="BB5" i="3" s="1"/>
  <c r="AV19" i="3"/>
  <c r="Z19" i="3"/>
  <c r="BB19" i="3" s="1"/>
  <c r="AU27" i="3"/>
  <c r="Y27" i="3"/>
  <c r="BA27" i="3" s="1"/>
  <c r="AU26" i="3"/>
  <c r="Y26" i="3"/>
  <c r="BA26" i="3" s="1"/>
  <c r="AU9" i="3"/>
  <c r="Y9" i="3"/>
  <c r="BA9" i="3" s="1"/>
  <c r="AW18" i="3"/>
  <c r="AA18" i="3"/>
  <c r="BC18" i="3" s="1"/>
  <c r="AW23" i="3"/>
  <c r="AA23" i="3"/>
  <c r="BC23" i="3" s="1"/>
  <c r="AW30" i="3"/>
  <c r="AA30" i="3"/>
  <c r="BC30" i="3" s="1"/>
  <c r="AX5" i="3"/>
  <c r="AB5" i="3"/>
  <c r="BD5" i="3" s="1"/>
  <c r="AV24" i="3"/>
  <c r="Z24" i="3"/>
  <c r="BB24" i="3" s="1"/>
  <c r="AT24" i="3"/>
  <c r="X24" i="3"/>
  <c r="AZ24" i="3" s="1"/>
  <c r="AT19" i="3"/>
  <c r="X19" i="3"/>
  <c r="AZ19" i="3" s="1"/>
  <c r="AT23" i="3"/>
  <c r="X23" i="3"/>
  <c r="AZ23" i="3" s="1"/>
  <c r="AX16" i="3"/>
  <c r="AB16" i="3"/>
  <c r="BD16" i="3" s="1"/>
  <c r="AX29" i="3"/>
  <c r="AB29" i="3"/>
  <c r="BD29" i="3" s="1"/>
  <c r="AS6" i="3"/>
  <c r="W6" i="3"/>
  <c r="AV9" i="3"/>
  <c r="Z9" i="3"/>
  <c r="BB9" i="3" s="1"/>
  <c r="AV25" i="3"/>
  <c r="Z25" i="3"/>
  <c r="BB25" i="3" s="1"/>
  <c r="AV26" i="3"/>
  <c r="Z26" i="3"/>
  <c r="BB26" i="3" s="1"/>
  <c r="AU5" i="3"/>
  <c r="Y5" i="3"/>
  <c r="BA5" i="3" s="1"/>
  <c r="AU22" i="3"/>
  <c r="Y22" i="3"/>
  <c r="BA22" i="3" s="1"/>
  <c r="AW25" i="3"/>
  <c r="AA25" i="3"/>
  <c r="BC25" i="3" s="1"/>
  <c r="AW21" i="3"/>
  <c r="AA21" i="3"/>
  <c r="BC21" i="3" s="1"/>
  <c r="AW15" i="3"/>
  <c r="AA15" i="3"/>
  <c r="BC15" i="3" s="1"/>
  <c r="AX21" i="3"/>
  <c r="AB21" i="3"/>
  <c r="BD21" i="3" s="1"/>
  <c r="AV6" i="3"/>
  <c r="Z6" i="3"/>
  <c r="BB6" i="3" s="1"/>
  <c r="AW8" i="3"/>
  <c r="AA8" i="3"/>
  <c r="BC8" i="3" s="1"/>
  <c r="AT8" i="3"/>
  <c r="X8" i="3"/>
  <c r="AZ8" i="3" s="1"/>
  <c r="AT12" i="3"/>
  <c r="X12" i="3"/>
  <c r="AZ12" i="3" s="1"/>
  <c r="AT9" i="3"/>
  <c r="X9" i="3"/>
  <c r="AZ9" i="3" s="1"/>
  <c r="AX8" i="3"/>
  <c r="AB8" i="3"/>
  <c r="BD8" i="3" s="1"/>
  <c r="AX14" i="3"/>
  <c r="AB14" i="3"/>
  <c r="BD14" i="3" s="1"/>
  <c r="AX26" i="3"/>
  <c r="AB26" i="3"/>
  <c r="BD26" i="3" s="1"/>
  <c r="AS9" i="3"/>
  <c r="W9" i="3"/>
  <c r="AV23" i="3"/>
  <c r="Z23" i="3"/>
  <c r="BB23" i="3" s="1"/>
  <c r="AV13" i="3"/>
  <c r="Z13" i="3"/>
  <c r="BB13" i="3" s="1"/>
  <c r="AU14" i="3"/>
  <c r="Y14" i="3"/>
  <c r="BA14" i="3" s="1"/>
  <c r="AU24" i="3"/>
  <c r="Y24" i="3"/>
  <c r="BA24" i="3" s="1"/>
  <c r="AU21" i="3"/>
  <c r="Y21" i="3"/>
  <c r="BA21" i="3" s="1"/>
  <c r="AW26" i="3"/>
  <c r="AA26" i="3"/>
  <c r="BC26" i="3" s="1"/>
  <c r="AW14" i="3"/>
  <c r="AA14" i="3"/>
  <c r="BC14" i="3" s="1"/>
  <c r="AW28" i="3"/>
  <c r="AA28" i="3"/>
  <c r="BC28" i="3" s="1"/>
  <c r="AT11" i="3"/>
  <c r="X11" i="3"/>
  <c r="AZ11" i="3" s="1"/>
  <c r="AU29" i="3"/>
  <c r="Y29" i="3"/>
  <c r="BA29" i="3" s="1"/>
  <c r="AT7" i="3"/>
  <c r="X7" i="3"/>
  <c r="AZ7" i="3" s="1"/>
  <c r="AT27" i="3"/>
  <c r="X27" i="3"/>
  <c r="AZ27" i="3" s="1"/>
  <c r="AT13" i="3"/>
  <c r="X13" i="3"/>
  <c r="AZ13" i="3" s="1"/>
  <c r="AT15" i="3"/>
  <c r="X15" i="3"/>
  <c r="AZ15" i="3" s="1"/>
  <c r="AX27" i="3"/>
  <c r="AB27" i="3"/>
  <c r="BD27" i="3" s="1"/>
  <c r="AX18" i="3"/>
  <c r="AB18" i="3"/>
  <c r="BD18" i="3" s="1"/>
  <c r="AX17" i="3"/>
  <c r="AB17" i="3"/>
  <c r="BD17" i="3" s="1"/>
  <c r="AV18" i="3"/>
  <c r="Z18" i="3"/>
  <c r="BB18" i="3" s="1"/>
  <c r="AV16" i="3"/>
  <c r="Z16" i="3"/>
  <c r="BB16" i="3" s="1"/>
  <c r="AV11" i="3"/>
  <c r="Z11" i="3"/>
  <c r="BB11" i="3" s="1"/>
  <c r="AU17" i="3"/>
  <c r="Y17" i="3"/>
  <c r="BA17" i="3" s="1"/>
  <c r="AU15" i="3"/>
  <c r="Y15" i="3"/>
  <c r="BA15" i="3" s="1"/>
  <c r="AU6" i="3"/>
  <c r="Y6" i="3"/>
  <c r="BA6" i="3" s="1"/>
  <c r="AW22" i="3"/>
  <c r="AA22" i="3"/>
  <c r="BC22" i="3" s="1"/>
  <c r="AW16" i="3"/>
  <c r="AA16" i="3"/>
  <c r="BC16" i="3" s="1"/>
  <c r="AW5" i="3"/>
  <c r="AA5" i="3"/>
  <c r="BC5" i="3" s="1"/>
  <c r="AV17" i="3"/>
  <c r="Z17" i="3"/>
  <c r="BB17" i="3" s="1"/>
  <c r="AU16" i="3"/>
  <c r="Y16" i="3"/>
  <c r="BA16" i="3" s="1"/>
  <c r="AW13" i="3"/>
  <c r="AA13" i="3"/>
  <c r="BC13" i="3" s="1"/>
  <c r="AW20" i="3"/>
  <c r="AA20" i="3"/>
  <c r="BC20" i="3" s="1"/>
  <c r="AT22" i="3"/>
  <c r="X22" i="3"/>
  <c r="AZ22" i="3" s="1"/>
  <c r="AT29" i="3"/>
  <c r="X29" i="3"/>
  <c r="AZ29" i="3" s="1"/>
  <c r="AT6" i="3"/>
  <c r="X6" i="3"/>
  <c r="AZ6" i="3" s="1"/>
  <c r="AX19" i="3"/>
  <c r="AB19" i="3"/>
  <c r="BD19" i="3" s="1"/>
  <c r="AX28" i="3"/>
  <c r="AB28" i="3"/>
  <c r="BD28" i="3" s="1"/>
  <c r="AV28" i="3"/>
  <c r="Z28" i="3"/>
  <c r="BB28" i="3" s="1"/>
  <c r="AV22" i="3"/>
  <c r="Z22" i="3"/>
  <c r="BB22" i="3" s="1"/>
  <c r="AU19" i="3"/>
  <c r="Y19" i="3"/>
  <c r="BA19" i="3" s="1"/>
  <c r="AU18" i="3"/>
  <c r="Y18" i="3"/>
  <c r="BA18" i="3" s="1"/>
  <c r="AU28" i="3"/>
  <c r="Y28" i="3"/>
  <c r="BA28" i="3" s="1"/>
  <c r="AW17" i="3"/>
  <c r="AA17" i="3"/>
  <c r="BC17" i="3" s="1"/>
  <c r="AW11" i="3"/>
  <c r="AA11" i="3"/>
  <c r="BC11" i="3" s="1"/>
  <c r="AX9" i="3"/>
  <c r="AB9" i="3"/>
  <c r="BD9" i="3" s="1"/>
  <c r="AV15" i="3"/>
  <c r="Z15" i="3"/>
  <c r="BB15" i="3" s="1"/>
  <c r="AU13" i="3"/>
  <c r="Y13" i="3"/>
  <c r="BA13" i="3" s="1"/>
  <c r="AW27" i="3"/>
  <c r="AA27" i="3"/>
  <c r="BC27" i="3" s="1"/>
  <c r="AX20" i="3"/>
  <c r="AB20" i="3"/>
  <c r="BD20" i="3" s="1"/>
  <c r="AT25" i="3"/>
  <c r="X25" i="3"/>
  <c r="AZ25" i="3" s="1"/>
  <c r="AT16" i="3"/>
  <c r="X16" i="3"/>
  <c r="AZ16" i="3" s="1"/>
  <c r="AX30" i="3"/>
  <c r="AB30" i="3"/>
  <c r="BD30" i="3" s="1"/>
  <c r="AX12" i="3"/>
  <c r="AB12" i="3"/>
  <c r="BD12" i="3" s="1"/>
  <c r="AX23" i="3"/>
  <c r="AB23" i="3"/>
  <c r="BD23" i="3" s="1"/>
  <c r="AS5" i="3"/>
  <c r="W5" i="3"/>
  <c r="AV14" i="3"/>
  <c r="Z14" i="3"/>
  <c r="BB14" i="3" s="1"/>
  <c r="AV27" i="3"/>
  <c r="Z27" i="3"/>
  <c r="BB27" i="3" s="1"/>
  <c r="AV8" i="3"/>
  <c r="Z8" i="3"/>
  <c r="BB8" i="3" s="1"/>
  <c r="AU11" i="3"/>
  <c r="Y11" i="3"/>
  <c r="BA11" i="3" s="1"/>
  <c r="AU8" i="3"/>
  <c r="Y8" i="3"/>
  <c r="BA8" i="3" s="1"/>
  <c r="BL38" i="3"/>
  <c r="AW24" i="3"/>
  <c r="AA24" i="3"/>
  <c r="BC24" i="3" s="1"/>
  <c r="AW29" i="3"/>
  <c r="AA29" i="3"/>
  <c r="BC29" i="3" s="1"/>
  <c r="AW6" i="3"/>
  <c r="AA6" i="3"/>
  <c r="BC6" i="3" s="1"/>
  <c r="BJ9" i="3"/>
  <c r="BI9" i="3"/>
  <c r="BH9" i="3"/>
  <c r="BG9" i="3"/>
  <c r="BM9" i="3"/>
  <c r="BK9" i="3"/>
  <c r="AI4" i="7"/>
  <c r="Q29" i="7"/>
  <c r="AS29" i="7" s="1"/>
  <c r="Q24" i="7"/>
  <c r="AS24" i="7" s="1"/>
  <c r="Q12" i="7"/>
  <c r="AS12" i="7" s="1"/>
  <c r="Q25" i="7"/>
  <c r="AS25" i="7" s="1"/>
  <c r="Q26" i="7"/>
  <c r="AS26" i="7" s="1"/>
  <c r="Q9" i="7"/>
  <c r="AS9" i="7" s="1"/>
  <c r="Q14" i="7"/>
  <c r="AS14" i="7" s="1"/>
  <c r="Q11" i="7"/>
  <c r="AS11" i="7" s="1"/>
  <c r="Q6" i="7"/>
  <c r="AS6" i="7" s="1"/>
  <c r="Q8" i="7"/>
  <c r="AS8" i="7" s="1"/>
  <c r="Q21" i="7"/>
  <c r="AS21" i="7" s="1"/>
  <c r="Q28" i="7"/>
  <c r="AS28" i="7" s="1"/>
  <c r="Q20" i="7"/>
  <c r="AS20" i="7" s="1"/>
  <c r="Q17" i="7"/>
  <c r="AS17" i="7" s="1"/>
  <c r="Q5" i="7"/>
  <c r="AS5" i="7" s="1"/>
  <c r="Q22" i="7"/>
  <c r="AS22" i="7" s="1"/>
  <c r="Q13" i="7"/>
  <c r="AS13" i="7" s="1"/>
  <c r="AM4" i="7"/>
  <c r="Q18" i="7"/>
  <c r="AS18" i="7" s="1"/>
  <c r="Q19" i="7"/>
  <c r="Q16" i="7"/>
  <c r="AS16" i="7" s="1"/>
  <c r="Q27" i="7"/>
  <c r="AS27" i="7" s="1"/>
  <c r="V24" i="7"/>
  <c r="AX24" i="7" s="1"/>
  <c r="V10" i="7"/>
  <c r="AX10" i="7" s="1"/>
  <c r="V9" i="7"/>
  <c r="AX9" i="7" s="1"/>
  <c r="V5" i="7"/>
  <c r="AX5" i="7" s="1"/>
  <c r="V13" i="7"/>
  <c r="AX13" i="7" s="1"/>
  <c r="V8" i="7"/>
  <c r="AX8" i="7" s="1"/>
  <c r="V30" i="7"/>
  <c r="AX30" i="7" s="1"/>
  <c r="V6" i="7"/>
  <c r="AX6" i="7" s="1"/>
  <c r="V15" i="7"/>
  <c r="AX15" i="7" s="1"/>
  <c r="V19" i="7"/>
  <c r="AX19" i="7" s="1"/>
  <c r="V20" i="7"/>
  <c r="AX20" i="7" s="1"/>
  <c r="V21" i="7"/>
  <c r="AX21" i="7" s="1"/>
  <c r="V22" i="7"/>
  <c r="AX22" i="7" s="1"/>
  <c r="V16" i="7"/>
  <c r="AX16" i="7" s="1"/>
  <c r="V17" i="7"/>
  <c r="AX17" i="7" s="1"/>
  <c r="V18" i="7"/>
  <c r="AX18" i="7" s="1"/>
  <c r="V26" i="7"/>
  <c r="AX26" i="7" s="1"/>
  <c r="V29" i="7"/>
  <c r="AX29" i="7" s="1"/>
  <c r="V27" i="7"/>
  <c r="AX27" i="7" s="1"/>
  <c r="V11" i="7"/>
  <c r="AX11" i="7" s="1"/>
  <c r="V25" i="7"/>
  <c r="AX25" i="7" s="1"/>
  <c r="V23" i="7"/>
  <c r="AX23" i="7" s="1"/>
  <c r="V28" i="7"/>
  <c r="AX28" i="7" s="1"/>
  <c r="V14" i="7"/>
  <c r="AX14" i="7" s="1"/>
  <c r="V12" i="7"/>
  <c r="AX12" i="7" s="1"/>
  <c r="S7" i="7"/>
  <c r="AU7" i="7" s="1"/>
  <c r="U12" i="7"/>
  <c r="AW12" i="7" s="1"/>
  <c r="U13" i="7"/>
  <c r="AW13" i="7" s="1"/>
  <c r="U10" i="7"/>
  <c r="AW10" i="7" s="1"/>
  <c r="U9" i="7"/>
  <c r="AW9" i="7" s="1"/>
  <c r="U6" i="7"/>
  <c r="AW6" i="7" s="1"/>
  <c r="U30" i="7"/>
  <c r="AW30" i="7" s="1"/>
  <c r="U21" i="7"/>
  <c r="AW21" i="7" s="1"/>
  <c r="U18" i="7"/>
  <c r="AW18" i="7" s="1"/>
  <c r="U5" i="7"/>
  <c r="AW5" i="7" s="1"/>
  <c r="U20" i="7"/>
  <c r="AW20" i="7" s="1"/>
  <c r="U17" i="7"/>
  <c r="AW17" i="7" s="1"/>
  <c r="U19" i="7"/>
  <c r="AW19" i="7" s="1"/>
  <c r="U16" i="7"/>
  <c r="AW16" i="7" s="1"/>
  <c r="U8" i="7"/>
  <c r="AW8" i="7" s="1"/>
  <c r="U15" i="7"/>
  <c r="AW15" i="7" s="1"/>
  <c r="U22" i="7"/>
  <c r="AW22" i="7" s="1"/>
  <c r="U29" i="7"/>
  <c r="AW29" i="7" s="1"/>
  <c r="U26" i="7"/>
  <c r="AW26" i="7" s="1"/>
  <c r="U27" i="7"/>
  <c r="AW27" i="7" s="1"/>
  <c r="U28" i="7"/>
  <c r="AW28" i="7" s="1"/>
  <c r="U25" i="7"/>
  <c r="AW25" i="7" s="1"/>
  <c r="U11" i="7"/>
  <c r="AW11" i="7" s="1"/>
  <c r="U23" i="7"/>
  <c r="AW23" i="7" s="1"/>
  <c r="U24" i="7"/>
  <c r="AW24" i="7" s="1"/>
  <c r="U14" i="7"/>
  <c r="AW14" i="7" s="1"/>
  <c r="R7" i="7"/>
  <c r="AT7" i="7" s="1"/>
  <c r="AP4" i="7"/>
  <c r="T15" i="7"/>
  <c r="AV15" i="7" s="1"/>
  <c r="T20" i="7"/>
  <c r="AV20" i="7" s="1"/>
  <c r="T21" i="7"/>
  <c r="AV21" i="7" s="1"/>
  <c r="T27" i="7"/>
  <c r="AV27" i="7" s="1"/>
  <c r="T16" i="7"/>
  <c r="AV16" i="7" s="1"/>
  <c r="T17" i="7"/>
  <c r="AV17" i="7" s="1"/>
  <c r="T23" i="7"/>
  <c r="AV23" i="7" s="1"/>
  <c r="T25" i="7"/>
  <c r="AV25" i="7" s="1"/>
  <c r="T29" i="7"/>
  <c r="AV29" i="7" s="1"/>
  <c r="T12" i="7"/>
  <c r="AV12" i="7" s="1"/>
  <c r="T28" i="7"/>
  <c r="AV28" i="7" s="1"/>
  <c r="T10" i="7"/>
  <c r="AV10" i="7" s="1"/>
  <c r="T9" i="7"/>
  <c r="AV9" i="7" s="1"/>
  <c r="T24" i="7"/>
  <c r="AV24" i="7" s="1"/>
  <c r="T26" i="7"/>
  <c r="AV26" i="7" s="1"/>
  <c r="T13" i="7"/>
  <c r="AV13" i="7" s="1"/>
  <c r="T11" i="7"/>
  <c r="AV11" i="7" s="1"/>
  <c r="T5" i="7"/>
  <c r="AV5" i="7" s="1"/>
  <c r="T18" i="7"/>
  <c r="AV18" i="7" s="1"/>
  <c r="T6" i="7"/>
  <c r="AV6" i="7" s="1"/>
  <c r="T8" i="7"/>
  <c r="AV8" i="7" s="1"/>
  <c r="T19" i="7"/>
  <c r="AV19" i="7" s="1"/>
  <c r="T30" i="7"/>
  <c r="AV30" i="7" s="1"/>
  <c r="T22" i="7"/>
  <c r="AV22" i="7" s="1"/>
  <c r="T14" i="7"/>
  <c r="AV14" i="7" s="1"/>
  <c r="Q7" i="7"/>
  <c r="AS7" i="7" s="1"/>
  <c r="U7" i="7"/>
  <c r="AW7" i="7" s="1"/>
  <c r="S10" i="7"/>
  <c r="S17" i="7"/>
  <c r="AU17" i="7" s="1"/>
  <c r="S18" i="7"/>
  <c r="AU18" i="7" s="1"/>
  <c r="S26" i="7"/>
  <c r="AU26" i="7" s="1"/>
  <c r="S27" i="7"/>
  <c r="AU27" i="7" s="1"/>
  <c r="S28" i="7"/>
  <c r="AU28" i="7" s="1"/>
  <c r="S11" i="7"/>
  <c r="AU11" i="7" s="1"/>
  <c r="S23" i="7"/>
  <c r="AU23" i="7" s="1"/>
  <c r="S24" i="7"/>
  <c r="AU24" i="7" s="1"/>
  <c r="S8" i="7"/>
  <c r="AU8" i="7" s="1"/>
  <c r="S12" i="7"/>
  <c r="AU12" i="7" s="1"/>
  <c r="S13" i="7"/>
  <c r="AU13" i="7" s="1"/>
  <c r="S21" i="7"/>
  <c r="AU21" i="7" s="1"/>
  <c r="S9" i="7"/>
  <c r="AU9" i="7" s="1"/>
  <c r="S6" i="7"/>
  <c r="AU6" i="7" s="1"/>
  <c r="S5" i="7"/>
  <c r="AU5" i="7" s="1"/>
  <c r="S29" i="7"/>
  <c r="AU29" i="7" s="1"/>
  <c r="S25" i="7"/>
  <c r="AU25" i="7" s="1"/>
  <c r="S19" i="7"/>
  <c r="AU19" i="7" s="1"/>
  <c r="S20" i="7"/>
  <c r="AU20" i="7" s="1"/>
  <c r="S14" i="7"/>
  <c r="AU14" i="7" s="1"/>
  <c r="S15" i="7"/>
  <c r="AU15" i="7" s="1"/>
  <c r="S16" i="7"/>
  <c r="AU16" i="7" s="1"/>
  <c r="S22" i="7"/>
  <c r="AU22" i="7" s="1"/>
  <c r="R11" i="7"/>
  <c r="AT11" i="7" s="1"/>
  <c r="R12" i="7"/>
  <c r="AT12" i="7" s="1"/>
  <c r="R14" i="7"/>
  <c r="AT14" i="7" s="1"/>
  <c r="R5" i="7"/>
  <c r="AT5" i="7" s="1"/>
  <c r="R8" i="7"/>
  <c r="AT8" i="7" s="1"/>
  <c r="R9" i="7"/>
  <c r="AT9" i="7" s="1"/>
  <c r="R19" i="7"/>
  <c r="AT19" i="7" s="1"/>
  <c r="R28" i="7"/>
  <c r="AT28" i="7" s="1"/>
  <c r="R24" i="7"/>
  <c r="AT24" i="7" s="1"/>
  <c r="R15" i="7"/>
  <c r="AT15" i="7" s="1"/>
  <c r="R6" i="7"/>
  <c r="AT6" i="7" s="1"/>
  <c r="AN4" i="7"/>
  <c r="R22" i="7"/>
  <c r="AT22" i="7" s="1"/>
  <c r="R13" i="7"/>
  <c r="AT13" i="7" s="1"/>
  <c r="R20" i="7"/>
  <c r="AT20" i="7" s="1"/>
  <c r="R18" i="7"/>
  <c r="AT18" i="7" s="1"/>
  <c r="R21" i="7"/>
  <c r="AT21" i="7" s="1"/>
  <c r="R16" i="7"/>
  <c r="AT16" i="7" s="1"/>
  <c r="R17" i="7"/>
  <c r="AT17" i="7" s="1"/>
  <c r="R27" i="7"/>
  <c r="AT27" i="7" s="1"/>
  <c r="R29" i="7"/>
  <c r="AT29" i="7" s="1"/>
  <c r="R26" i="7"/>
  <c r="AT26" i="7" s="1"/>
  <c r="R23" i="7"/>
  <c r="AT23" i="7" s="1"/>
  <c r="R25" i="7"/>
  <c r="AT25" i="7" s="1"/>
  <c r="AQ4" i="3"/>
  <c r="BK7" i="3" s="1"/>
  <c r="AP4" i="3"/>
  <c r="BJ7" i="3" s="1"/>
  <c r="AR4" i="3"/>
  <c r="BM7" i="3" s="1"/>
  <c r="AO4" i="3"/>
  <c r="BI7" i="3" s="1"/>
  <c r="AX4" i="3"/>
  <c r="BD10" i="3"/>
  <c r="BC10" i="3"/>
  <c r="BB10" i="3"/>
  <c r="BA10" i="3"/>
  <c r="AJ4" i="7"/>
  <c r="AH4" i="7"/>
  <c r="AG4" i="7"/>
  <c r="AL4" i="7"/>
  <c r="AK4" i="7"/>
  <c r="AF4" i="7"/>
  <c r="AO4" i="7"/>
  <c r="BC4" i="7"/>
  <c r="BK8" i="7" s="1"/>
  <c r="AZ4" i="7"/>
  <c r="BH8" i="7" s="1"/>
  <c r="BB4" i="7"/>
  <c r="BJ8" i="7" s="1"/>
  <c r="AR4" i="7"/>
  <c r="AY4" i="7"/>
  <c r="BG8" i="7" s="1"/>
  <c r="BD4" i="7"/>
  <c r="BM8" i="7" s="1"/>
  <c r="AQ4" i="7"/>
  <c r="BA4" i="7"/>
  <c r="BI8" i="7" s="1"/>
  <c r="X12" i="1"/>
  <c r="N11" i="1"/>
  <c r="AZ4" i="3" l="1"/>
  <c r="BH8" i="3" s="1"/>
  <c r="BB4" i="3"/>
  <c r="BJ8" i="3" s="1"/>
  <c r="BA4" i="3"/>
  <c r="BI8" i="3" s="1"/>
  <c r="BL7" i="3"/>
  <c r="BC4" i="3"/>
  <c r="BK8" i="3" s="1"/>
  <c r="BD4" i="3"/>
  <c r="BM8" i="3" s="1"/>
  <c r="BL8" i="7"/>
  <c r="BG20" i="7" s="1"/>
  <c r="BJ9" i="7"/>
  <c r="BM9" i="7"/>
  <c r="BI9" i="7"/>
  <c r="BH9" i="7"/>
  <c r="BK9" i="7"/>
  <c r="BG9" i="7"/>
  <c r="BL9" i="3"/>
  <c r="AV4" i="7"/>
  <c r="AS4" i="7"/>
  <c r="AT4" i="7"/>
  <c r="AU4" i="7"/>
  <c r="AW4" i="7"/>
  <c r="AX4" i="7"/>
  <c r="AS4" i="3"/>
  <c r="AT4" i="3"/>
  <c r="AW4" i="3"/>
  <c r="AV4" i="3"/>
  <c r="AU4" i="3"/>
  <c r="X11" i="1"/>
  <c r="N10" i="1"/>
  <c r="AE10" i="9" s="1"/>
  <c r="BL8" i="3" l="1"/>
  <c r="BG21" i="7"/>
  <c r="BL9" i="7"/>
  <c r="C10" i="7"/>
  <c r="AE10" i="7" s="1"/>
  <c r="C10" i="8"/>
  <c r="AE10" i="8" s="1"/>
  <c r="X10" i="1"/>
  <c r="N9" i="1"/>
  <c r="AE9" i="9" s="1"/>
  <c r="C9" i="7" l="1"/>
  <c r="AE9" i="7" s="1"/>
  <c r="C9" i="8"/>
  <c r="AE9" i="8" s="1"/>
  <c r="X9" i="1"/>
  <c r="N8" i="1"/>
  <c r="C8" i="7" l="1"/>
  <c r="AE8" i="7" s="1"/>
  <c r="C8" i="8"/>
  <c r="AE8" i="8" s="1"/>
  <c r="X8" i="1"/>
  <c r="N7" i="1"/>
  <c r="AE7" i="9" s="1"/>
  <c r="C7" i="7" l="1"/>
  <c r="AE7" i="7" s="1"/>
  <c r="C7" i="8"/>
  <c r="AE7" i="8" s="1"/>
  <c r="X7" i="1"/>
  <c r="N6" i="1"/>
  <c r="AE6" i="9" s="1"/>
  <c r="C6" i="7" l="1"/>
  <c r="AE6" i="7" s="1"/>
  <c r="C6" i="8"/>
  <c r="AE6" i="8" s="1"/>
  <c r="X6" i="1"/>
  <c r="N5" i="1" l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29" i="3"/>
  <c r="AY29" i="3" s="1"/>
  <c r="W27" i="3"/>
  <c r="AY27" i="3" s="1"/>
  <c r="W12" i="3"/>
  <c r="AY12" i="3" s="1"/>
  <c r="W18" i="3"/>
  <c r="AY18" i="3" s="1"/>
  <c r="W28" i="3"/>
  <c r="AY28" i="3" s="1"/>
  <c r="W24" i="3"/>
  <c r="AY24" i="3" s="1"/>
  <c r="W11" i="3"/>
  <c r="AY11" i="3" s="1"/>
  <c r="AY6" i="3"/>
  <c r="W25" i="3"/>
  <c r="AY25" i="3" s="1"/>
  <c r="W21" i="3"/>
  <c r="AY21" i="3" s="1"/>
  <c r="W16" i="3"/>
  <c r="AY16" i="3" s="1"/>
  <c r="W14" i="3"/>
  <c r="AY14" i="3" s="1"/>
  <c r="W19" i="3"/>
  <c r="AY19" i="3" s="1"/>
  <c r="W13" i="3"/>
  <c r="AY13" i="3" s="1"/>
  <c r="W17" i="3"/>
  <c r="W22" i="3"/>
  <c r="AY22" i="3" s="1"/>
  <c r="W20" i="3"/>
  <c r="AY20" i="3" s="1"/>
  <c r="AY5" i="3"/>
  <c r="W26" i="3"/>
  <c r="AY26" i="3" s="1"/>
  <c r="AY4" i="3" l="1"/>
  <c r="BG8" i="3" s="1"/>
  <c r="BG21" i="3" l="1"/>
  <c r="BG20" i="3"/>
  <c r="AE15" i="9" l="1"/>
  <c r="AE8" i="9"/>
  <c r="AE5" i="9"/>
  <c r="AE13" i="9" l="1"/>
  <c r="AE4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<sst xmlns="http://schemas.openxmlformats.org/spreadsheetml/2006/main" count="982" uniqueCount="218">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</sst>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2.8838745045718714</c:v>
                </c:pt>
                <c:pt idx="5">
                  <c:v>2.4442208627961723</c:v>
                </c:pt>
                <c:pt idx="6">
                  <c:v>2.0045672210204732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4.8535212741567095</c:v>
                </c:pt>
                <c:pt idx="1">
                  <c:v>4.1501943730011144</c:v>
                </c:pt>
                <c:pt idx="2">
                  <c:v>3.4187762566206006</c:v>
                </c:pt>
                <c:pt idx="3">
                  <c:v>2.9100092659182666</c:v>
                </c:pt>
                <c:pt idx="4">
                  <c:v>2.8648149235069589</c:v>
                </c:pt>
                <c:pt idx="5">
                  <c:v>2.4501767639541612</c:v>
                </c:pt>
                <c:pt idx="6">
                  <c:v>2.035538604401363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0.7203144336573819</c:v>
                </c:pt>
                <c:pt idx="2">
                  <c:v>0.76390128918998546</c:v>
                </c:pt>
                <c:pt idx="3">
                  <c:v>0.81415136729873383</c:v>
                </c:pt>
                <c:pt idx="4">
                  <c:v>0.85287543977033209</c:v>
                </c:pt>
                <c:pt idx="5">
                  <c:v>0.90106942573480464</c:v>
                </c:pt>
                <c:pt idx="6">
                  <c:v>0.92175895470700886</c:v>
                </c:pt>
                <c:pt idx="7">
                  <c:v>0.94244848367921319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0.94942180803741205</c:v>
                </c:pt>
                <c:pt idx="1">
                  <c:v>0.94814948553620582</c:v>
                </c:pt>
                <c:pt idx="2">
                  <c:v>0.94685178593121511</c:v>
                </c:pt>
                <c:pt idx="3">
                  <c:v>0.94552794233607951</c:v>
                </c:pt>
                <c:pt idx="4">
                  <c:v>0.94417715664999302</c:v>
                </c:pt>
                <c:pt idx="5">
                  <c:v>0.94279859795323184</c:v>
                </c:pt>
                <c:pt idx="6">
                  <c:v>0.94139140080268702</c:v>
                </c:pt>
                <c:pt idx="7">
                  <c:v>0.93995466342005685</c:v>
                </c:pt>
                <c:pt idx="8">
                  <c:v>0.93848744576472487</c:v>
                </c:pt>
                <c:pt idx="9">
                  <c:v>0.93698876748267401</c:v>
                </c:pt>
                <c:pt idx="10">
                  <c:v>0.93545760572202852</c:v>
                </c:pt>
                <c:pt idx="11">
                  <c:v>0.93389289280499788</c:v>
                </c:pt>
                <c:pt idx="12">
                  <c:v>0.93229351374508684</c:v>
                </c:pt>
                <c:pt idx="13">
                  <c:v>0.93065830359743817</c:v>
                </c:pt>
                <c:pt idx="14">
                  <c:v>0.92898604462907652</c:v>
                </c:pt>
                <c:pt idx="15">
                  <c:v>0.92727546329460786</c:v>
                </c:pt>
                <c:pt idx="16">
                  <c:v>0.92552522700158923</c:v>
                </c:pt>
                <c:pt idx="17">
                  <c:v>0.92373394064830383</c:v>
                </c:pt>
                <c:pt idx="18">
                  <c:v>0.9219001429150353</c:v>
                </c:pt>
                <c:pt idx="19">
                  <c:v>0.92002230228812221</c:v>
                </c:pt>
                <c:pt idx="20">
                  <c:v>0.91809881279405503</c:v>
                </c:pt>
                <c:pt idx="21">
                  <c:v>0.91612798941864393</c:v>
                </c:pt>
                <c:pt idx="22">
                  <c:v>0.9141080631837919</c:v>
                </c:pt>
                <c:pt idx="23">
                  <c:v>0.9120371758516429</c:v>
                </c:pt>
                <c:pt idx="24">
                  <c:v>0.9099133742227774</c:v>
                </c:pt>
                <c:pt idx="25">
                  <c:v>0.90773460399168338</c:v>
                </c:pt>
                <c:pt idx="26">
                  <c:v>0.90549870311887071</c:v>
                </c:pt>
                <c:pt idx="27">
                  <c:v>0.90320339467467958</c:v>
                </c:pt>
                <c:pt idx="28">
                  <c:v>0.90084627910499193</c:v>
                </c:pt>
                <c:pt idx="29">
                  <c:v>0.89842482586361871</c:v>
                </c:pt>
                <c:pt idx="30">
                  <c:v>0.89593636435002244</c:v>
                </c:pt>
                <c:pt idx="31">
                  <c:v>0.89337807408415004</c:v>
                </c:pt>
                <c:pt idx="32">
                  <c:v>0.89074697404238257</c:v>
                </c:pt>
                <c:pt idx="33">
                  <c:v>0.88803991106983515</c:v>
                </c:pt>
                <c:pt idx="34">
                  <c:v>0.88525354727430394</c:v>
                </c:pt>
                <c:pt idx="35">
                  <c:v>0.88238434629590012</c:v>
                </c:pt>
                <c:pt idx="36">
                  <c:v>0.87942855833361322</c:v>
                </c:pt>
                <c:pt idx="37">
                  <c:v>0.87638220379549947</c:v>
                </c:pt>
                <c:pt idx="38">
                  <c:v>0.87324105542259101</c:v>
                </c:pt>
                <c:pt idx="39">
                  <c:v>0.87000061871767365</c:v>
                </c:pt>
                <c:pt idx="40">
                  <c:v>0.86665611048838509</c:v>
                </c:pt>
                <c:pt idx="41">
                  <c:v>0.86320243528921248</c:v>
                </c:pt>
                <c:pt idx="42">
                  <c:v>0.85963415951836841</c:v>
                </c:pt>
                <c:pt idx="43">
                  <c:v>0.85594548289259709</c:v>
                </c:pt>
                <c:pt idx="44">
                  <c:v>0.85213020698493414</c:v>
                </c:pt>
                <c:pt idx="45">
                  <c:v>0.8481817004664548</c:v>
                </c:pt>
                <c:pt idx="46">
                  <c:v>0.8440928606420065</c:v>
                </c:pt>
                <c:pt idx="47">
                  <c:v>0.83985607081058555</c:v>
                </c:pt>
                <c:pt idx="48">
                  <c:v>0.8354631529118316</c:v>
                </c:pt>
                <c:pt idx="49">
                  <c:v>0.83090531483924568</c:v>
                </c:pt>
                <c:pt idx="50">
                  <c:v>0.82617309170594411</c:v>
                </c:pt>
                <c:pt idx="51">
                  <c:v>0.82125628023732844</c:v>
                </c:pt>
                <c:pt idx="52">
                  <c:v>0.81614386533366745</c:v>
                </c:pt>
                <c:pt idx="53">
                  <c:v>0.81082393769021466</c:v>
                </c:pt>
                <c:pt idx="54">
                  <c:v>0.8052836011781308</c:v>
                </c:pt>
                <c:pt idx="55">
                  <c:v>0.79950886847004121</c:v>
                </c:pt>
                <c:pt idx="56">
                  <c:v>0.79348454313193306</c:v>
                </c:pt>
                <c:pt idx="57">
                  <c:v>0.78719408608886121</c:v>
                </c:pt>
                <c:pt idx="58">
                  <c:v>0.78061946399382431</c:v>
                </c:pt>
                <c:pt idx="59">
                  <c:v>0.77374097657241636</c:v>
                </c:pt>
                <c:pt idx="60">
                  <c:v>0.76653705946186901</c:v>
                </c:pt>
                <c:pt idx="61">
                  <c:v>0.75898405838830063</c:v>
                </c:pt>
                <c:pt idx="62">
                  <c:v>0.75105596970039046</c:v>
                </c:pt>
                <c:pt idx="63">
                  <c:v>0.74272414126290576</c:v>
                </c:pt>
                <c:pt idx="64">
                  <c:v>0.73395692646008337</c:v>
                </c:pt>
                <c:pt idx="65">
                  <c:v>0.72471928250279638</c:v>
                </c:pt>
                <c:pt idx="66">
                  <c:v>0.71497230229126985</c:v>
                </c:pt>
                <c:pt idx="67">
                  <c:v>0.70467266664740735</c:v>
                </c:pt>
                <c:pt idx="68">
                  <c:v>0.69377200065294842</c:v>
                </c:pt>
                <c:pt idx="69">
                  <c:v>0.68221611391932735</c:v>
                </c:pt>
                <c:pt idx="70">
                  <c:v>0.66994409961427248</c:v>
                </c:pt>
                <c:pt idx="71">
                  <c:v>0.65688726063019176</c:v>
                </c:pt>
                <c:pt idx="72">
                  <c:v>0.64296782292483234</c:v>
                </c:pt>
                <c:pt idx="73">
                  <c:v>0.62809738514156188</c:v>
                </c:pt>
                <c:pt idx="74">
                  <c:v>0.6121750392163936</c:v>
                </c:pt>
                <c:pt idx="75">
                  <c:v>0.59685026343638348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0.26515151515151492</c:v>
                </c:pt>
                <c:pt idx="1">
                  <c:v>0.46388888888888874</c:v>
                </c:pt>
                <c:pt idx="2">
                  <c:v>0.76066666666666682</c:v>
                </c:pt>
                <c:pt idx="3">
                  <c:v>0.14884615384615402</c:v>
                </c:pt>
                <c:pt idx="4">
                  <c:v>0.47224358974358971</c:v>
                </c:pt>
                <c:pt idx="5">
                  <c:v>0.59627901170048581</c:v>
                </c:pt>
                <c:pt idx="6">
                  <c:v>0.7203144336573819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4.4442195487086265</c:v>
                </c:pt>
                <c:pt idx="1">
                  <c:v>4.0458486758012979</c:v>
                </c:pt>
                <c:pt idx="2">
                  <c:v>3.7909292903225573</c:v>
                </c:pt>
                <c:pt idx="3">
                  <c:v>3.5167180616117864</c:v>
                </c:pt>
                <c:pt idx="4">
                  <c:v>2.5966247127340574</c:v>
                </c:pt>
                <c:pt idx="5">
                  <c:v>2.1416607007724258</c:v>
                </c:pt>
                <c:pt idx="6">
                  <c:v>1.6866966888107942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0.64343257800571041</c:v>
                </c:pt>
                <c:pt idx="2">
                  <c:v>0.6824487205387797</c:v>
                </c:pt>
                <c:pt idx="3">
                  <c:v>0.73625369410741204</c:v>
                </c:pt>
                <c:pt idx="4">
                  <c:v>0.7967287051849179</c:v>
                </c:pt>
                <c:pt idx="5">
                  <c:v>0.90169185533896379</c:v>
                </c:pt>
                <c:pt idx="6">
                  <c:v>0.93439408185095307</c:v>
                </c:pt>
                <c:pt idx="7">
                  <c:v>0.96709630836294247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1.007224347217051</c:v>
                </c:pt>
                <c:pt idx="1">
                  <c:v>1.0038188535749</c:v>
                </c:pt>
                <c:pt idx="2">
                  <c:v>1.0003716658408131</c:v>
                </c:pt>
                <c:pt idx="3">
                  <c:v>0.99688201359581641</c:v>
                </c:pt>
                <c:pt idx="4">
                  <c:v>0.99334910732234494</c:v>
                </c:pt>
                <c:pt idx="5">
                  <c:v>0.98977213780873396</c:v>
                </c:pt>
                <c:pt idx="6">
                  <c:v>0.98615027553129364</c:v>
                </c:pt>
                <c:pt idx="7">
                  <c:v>0.98248267001296863</c:v>
                </c:pt>
                <c:pt idx="8">
                  <c:v>0.97876844915754369</c:v>
                </c:pt>
                <c:pt idx="9">
                  <c:v>0.97500671855830101</c:v>
                </c:pt>
                <c:pt idx="10">
                  <c:v>0.97119656077997585</c:v>
                </c:pt>
                <c:pt idx="11">
                  <c:v>0.96733703461280207</c:v>
                </c:pt>
                <c:pt idx="12">
                  <c:v>0.96342717429737179</c:v>
                </c:pt>
                <c:pt idx="13">
                  <c:v>0.95946598871896971</c:v>
                </c:pt>
                <c:pt idx="14">
                  <c:v>0.95545246056996891</c:v>
                </c:pt>
                <c:pt idx="15">
                  <c:v>0.95138554547880183</c:v>
                </c:pt>
                <c:pt idx="16">
                  <c:v>0.94726417110394034</c:v>
                </c:pt>
                <c:pt idx="17">
                  <c:v>0.94308723619123325</c:v>
                </c:pt>
                <c:pt idx="18">
                  <c:v>0.93885360959286079</c:v>
                </c:pt>
                <c:pt idx="19">
                  <c:v>0.93456212924606985</c:v>
                </c:pt>
                <c:pt idx="20">
                  <c:v>0.93021160110975443</c:v>
                </c:pt>
                <c:pt idx="21">
                  <c:v>0.92580079805683557</c:v>
                </c:pt>
                <c:pt idx="22">
                  <c:v>0.92132845872028346</c:v>
                </c:pt>
                <c:pt idx="23">
                  <c:v>0.91679328629050172</c:v>
                </c:pt>
                <c:pt idx="24">
                  <c:v>0.91219394726166581</c:v>
                </c:pt>
                <c:pt idx="25">
                  <c:v>0.90752907012446882</c:v>
                </c:pt>
                <c:pt idx="26">
                  <c:v>0.90279724400258399</c:v>
                </c:pt>
                <c:pt idx="27">
                  <c:v>0.89799701722999559</c:v>
                </c:pt>
                <c:pt idx="28">
                  <c:v>0.89312689586618355</c:v>
                </c:pt>
                <c:pt idx="29">
                  <c:v>0.88818534214597389</c:v>
                </c:pt>
                <c:pt idx="30">
                  <c:v>0.88317077286067469</c:v>
                </c:pt>
                <c:pt idx="31">
                  <c:v>0.87808155766691709</c:v>
                </c:pt>
                <c:pt idx="32">
                  <c:v>0.87291601731940793</c:v>
                </c:pt>
                <c:pt idx="33">
                  <c:v>0.86767242182356885</c:v>
                </c:pt>
                <c:pt idx="34">
                  <c:v>0.86234898850379227</c:v>
                </c:pt>
                <c:pt idx="35">
                  <c:v>0.85694387998278543</c:v>
                </c:pt>
                <c:pt idx="36">
                  <c:v>0.85145520206718628</c:v>
                </c:pt>
                <c:pt idx="37">
                  <c:v>0.84588100153434531</c:v>
                </c:pt>
                <c:pt idx="38">
                  <c:v>0.84021926381483747</c:v>
                </c:pt>
                <c:pt idx="39">
                  <c:v>0.8344679105649272</c:v>
                </c:pt>
                <c:pt idx="40">
                  <c:v>0.82862479712284531</c:v>
                </c:pt>
                <c:pt idx="41">
                  <c:v>0.82268770984233319</c:v>
                </c:pt>
                <c:pt idx="42">
                  <c:v>0.81665436329649188</c:v>
                </c:pt>
                <c:pt idx="43">
                  <c:v>0.8105223973445167</c:v>
                </c:pt>
                <c:pt idx="44">
                  <c:v>0.8042893740534065</c:v>
                </c:pt>
                <c:pt idx="45">
                  <c:v>0.79795277446621427</c:v>
                </c:pt>
                <c:pt idx="46">
                  <c:v>0.79150999520783905</c:v>
                </c:pt>
                <c:pt idx="47">
                  <c:v>0.78495834491874972</c:v>
                </c:pt>
                <c:pt idx="48">
                  <c:v>0.77829504050637821</c:v>
                </c:pt>
                <c:pt idx="49">
                  <c:v>0.77151720320321293</c:v>
                </c:pt>
                <c:pt idx="50">
                  <c:v>0.76462185441986219</c:v>
                </c:pt>
                <c:pt idx="51">
                  <c:v>0.75760591138053723</c:v>
                </c:pt>
                <c:pt idx="52">
                  <c:v>0.75046618252752051</c:v>
                </c:pt>
                <c:pt idx="53">
                  <c:v>0.74319936268022402</c:v>
                </c:pt>
                <c:pt idx="54">
                  <c:v>0.73580202793341209</c:v>
                </c:pt>
                <c:pt idx="55">
                  <c:v>0.72827063027804395</c:v>
                </c:pt>
                <c:pt idx="56">
                  <c:v>0.72060149192698053</c:v>
                </c:pt>
                <c:pt idx="57">
                  <c:v>0.71279079932648803</c:v>
                </c:pt>
                <c:pt idx="58">
                  <c:v>0.70483459683305327</c:v>
                </c:pt>
                <c:pt idx="59">
                  <c:v>0.69672878003348027</c:v>
                </c:pt>
                <c:pt idx="60">
                  <c:v>0.68846908868456957</c:v>
                </c:pt>
                <c:pt idx="61">
                  <c:v>0.68005109924686069</c:v>
                </c:pt>
                <c:pt idx="62">
                  <c:v>0.67147021698494669</c:v>
                </c:pt>
                <c:pt idx="63">
                  <c:v>0.66272166760471718</c:v>
                </c:pt>
                <c:pt idx="64">
                  <c:v>0.65380048839555116</c:v>
                </c:pt>
                <c:pt idx="65">
                  <c:v>0.64470151884292581</c:v>
                </c:pt>
                <c:pt idx="66">
                  <c:v>0.63541939067413422</c:v>
                </c:pt>
                <c:pt idx="67">
                  <c:v>0.62594851729676171</c:v>
                </c:pt>
                <c:pt idx="68">
                  <c:v>0.6162830825862643</c:v>
                </c:pt>
                <c:pt idx="69">
                  <c:v>0.60641702897535987</c:v>
                </c:pt>
                <c:pt idx="70">
                  <c:v>0.59634404479398062</c:v>
                </c:pt>
                <c:pt idx="71">
                  <c:v>0.58605755080418742</c:v>
                </c:pt>
                <c:pt idx="72">
                  <c:v>0.57555068586968383</c:v>
                </c:pt>
                <c:pt idx="73">
                  <c:v>0.56481629169433667</c:v>
                </c:pt>
                <c:pt idx="74">
                  <c:v>0.55384689655836938</c:v>
                </c:pt>
                <c:pt idx="75">
                  <c:v>0.54376707348813946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-1.5753030303030309</c:v>
                </c:pt>
                <c:pt idx="1">
                  <c:v>-1.4865277777777779</c:v>
                </c:pt>
                <c:pt idx="2">
                  <c:v>-1.5688</c:v>
                </c:pt>
                <c:pt idx="3">
                  <c:v>-1.64897435897436</c:v>
                </c:pt>
                <c:pt idx="4">
                  <c:v>-1.4689743589743594</c:v>
                </c:pt>
                <c:pt idx="5">
                  <c:v>-1.1212179487179488</c:v>
                </c:pt>
                <c:pt idx="6">
                  <c:v>-0.77346153846153842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1.8944530897654939</c:v>
                </c:pt>
                <c:pt idx="1">
                  <c:v>1.6817665972403486</c:v>
                </c:pt>
                <c:pt idx="2">
                  <c:v>1.6049928054812506</c:v>
                </c:pt>
                <c:pt idx="3">
                  <c:v>1.5891917070738593</c:v>
                </c:pt>
                <c:pt idx="4">
                  <c:v>1.4840927379644144</c:v>
                </c:pt>
                <c:pt idx="5">
                  <c:v>1.432956564596999</c:v>
                </c:pt>
                <c:pt idx="6">
                  <c:v>1.3818203912295837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3.992574169764211</c:v>
                </c:pt>
                <c:pt idx="1">
                  <c:v>3.992574169764211</c:v>
                </c:pt>
                <c:pt idx="2">
                  <c:v>3.992574169764211</c:v>
                </c:pt>
                <c:pt idx="3">
                  <c:v>3.992574169764211</c:v>
                </c:pt>
                <c:pt idx="4">
                  <c:v>3.992574169764211</c:v>
                </c:pt>
                <c:pt idx="5">
                  <c:v>3.992574169764211</c:v>
                </c:pt>
                <c:pt idx="6">
                  <c:v>3.992574169764211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1.549937284371472E-2</c:v>
                </c:pt>
                <c:pt idx="2">
                  <c:v>0.21325634143915653</c:v>
                </c:pt>
                <c:pt idx="3">
                  <c:v>0.35581710514239534</c:v>
                </c:pt>
                <c:pt idx="4">
                  <c:v>0.43410210221959694</c:v>
                </c:pt>
                <c:pt idx="5">
                  <c:v>0.53662182963345906</c:v>
                </c:pt>
                <c:pt idx="6">
                  <c:v>0.58200726823923143</c:v>
                </c:pt>
                <c:pt idx="7">
                  <c:v>0.62739270684500381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0.6240458891347157</c:v>
                </c:pt>
                <c:pt idx="1">
                  <c:v>0.62221942557100052</c:v>
                </c:pt>
                <c:pt idx="2">
                  <c:v>0.62034740178758352</c:v>
                </c:pt>
                <c:pt idx="3">
                  <c:v>0.61842809153897393</c:v>
                </c:pt>
                <c:pt idx="4">
                  <c:v>0.61645968025582665</c:v>
                </c:pt>
                <c:pt idx="5">
                  <c:v>0.6144402593228544</c:v>
                </c:pt>
                <c:pt idx="6">
                  <c:v>0.61236781990605171</c:v>
                </c:pt>
                <c:pt idx="7">
                  <c:v>0.61024024628726581</c:v>
                </c:pt>
                <c:pt idx="8">
                  <c:v>0.60805530865962443</c:v>
                </c:pt>
                <c:pt idx="9">
                  <c:v>0.60581065533224743</c:v>
                </c:pt>
                <c:pt idx="10">
                  <c:v>0.60350380428695283</c:v>
                </c:pt>
                <c:pt idx="11">
                  <c:v>0.60113213402322896</c:v>
                </c:pt>
                <c:pt idx="12">
                  <c:v>0.59869287362048118</c:v>
                </c:pt>
                <c:pt idx="13">
                  <c:v>0.59618309193834895</c:v>
                </c:pt>
                <c:pt idx="14">
                  <c:v>0.59359968586659728</c:v>
                </c:pt>
                <c:pt idx="15">
                  <c:v>0.59093936752554899</c:v>
                </c:pt>
                <c:pt idx="16">
                  <c:v>0.58819865030604779</c:v>
                </c:pt>
                <c:pt idx="17">
                  <c:v>0.58537383362432349</c:v>
                </c:pt>
                <c:pt idx="18">
                  <c:v>0.58246098625158782</c:v>
                </c:pt>
                <c:pt idx="19">
                  <c:v>0.57945592806044821</c:v>
                </c:pt>
                <c:pt idx="20">
                  <c:v>0.5763542100098995</c:v>
                </c:pt>
                <c:pt idx="21">
                  <c:v>0.57315109216735682</c:v>
                </c:pt>
                <c:pt idx="22">
                  <c:v>0.56984151953939055</c:v>
                </c:pt>
                <c:pt idx="23">
                  <c:v>0.56642009545196403</c:v>
                </c:pt>
                <c:pt idx="24">
                  <c:v>0.56288105218532691</c:v>
                </c:pt>
                <c:pt idx="25">
                  <c:v>0.55921821852746834</c:v>
                </c:pt>
                <c:pt idx="26">
                  <c:v>0.5554249838621681</c:v>
                </c:pt>
                <c:pt idx="27">
                  <c:v>0.55149425835201915</c:v>
                </c:pt>
                <c:pt idx="28">
                  <c:v>0.54741842871187663</c:v>
                </c:pt>
                <c:pt idx="29">
                  <c:v>0.54318930899228501</c:v>
                </c:pt>
                <c:pt idx="30">
                  <c:v>0.53879808570344401</c:v>
                </c:pt>
                <c:pt idx="31">
                  <c:v>0.53423525650562254</c:v>
                </c:pt>
                <c:pt idx="32">
                  <c:v>0.5294905615685217</c:v>
                </c:pt>
                <c:pt idx="33">
                  <c:v>0.52455290655608267</c:v>
                </c:pt>
                <c:pt idx="34">
                  <c:v>0.51941027601996237</c:v>
                </c:pt>
                <c:pt idx="35">
                  <c:v>0.51404963577857066</c:v>
                </c:pt>
                <c:pt idx="36">
                  <c:v>0.50845682261201963</c:v>
                </c:pt>
                <c:pt idx="37">
                  <c:v>0.50261641930767786</c:v>
                </c:pt>
                <c:pt idx="38">
                  <c:v>0.49651161273513389</c:v>
                </c:pt>
                <c:pt idx="39">
                  <c:v>0.4901240321993055</c:v>
                </c:pt>
                <c:pt idx="40">
                  <c:v>0.4834335647985864</c:v>
                </c:pt>
                <c:pt idx="41">
                  <c:v>0.47641814387903619</c:v>
                </c:pt>
                <c:pt idx="42">
                  <c:v>0.46905350589727635</c:v>
                </c:pt>
                <c:pt idx="43">
                  <c:v>0.4613129100476217</c:v>
                </c:pt>
                <c:pt idx="44">
                  <c:v>0.45316681382620855</c:v>
                </c:pt>
                <c:pt idx="45">
                  <c:v>0.44458249623578572</c:v>
                </c:pt>
                <c:pt idx="46">
                  <c:v>0.4355236185002771</c:v>
                </c:pt>
                <c:pt idx="47">
                  <c:v>0.42594970985430836</c:v>
                </c:pt>
                <c:pt idx="48">
                  <c:v>0.41581556306229228</c:v>
                </c:pt>
                <c:pt idx="49">
                  <c:v>0.40507052062152382</c:v>
                </c:pt>
                <c:pt idx="50">
                  <c:v>0.39365762786869118</c:v>
                </c:pt>
                <c:pt idx="51">
                  <c:v>0.38151262310731265</c:v>
                </c:pt>
                <c:pt idx="52">
                  <c:v>0.36856272695195097</c:v>
                </c:pt>
                <c:pt idx="53">
                  <c:v>0.35472518271994147</c:v>
                </c:pt>
                <c:pt idx="54">
                  <c:v>0.33990548602566234</c:v>
                </c:pt>
                <c:pt idx="55">
                  <c:v>0.32399522352794946</c:v>
                </c:pt>
                <c:pt idx="56">
                  <c:v>0.30686941631815168</c:v>
                </c:pt>
                <c:pt idx="57">
                  <c:v>0.28838323022875129</c:v>
                </c:pt>
                <c:pt idx="58">
                  <c:v>0.2683678697737456</c:v>
                </c:pt>
                <c:pt idx="59">
                  <c:v>0.2466254091689476</c:v>
                </c:pt>
                <c:pt idx="60">
                  <c:v>0.22292222494470504</c:v>
                </c:pt>
                <c:pt idx="61">
                  <c:v>0.1969805679329456</c:v>
                </c:pt>
                <c:pt idx="62">
                  <c:v>0.16846762915416313</c:v>
                </c:pt>
                <c:pt idx="63">
                  <c:v>0.13698118487373034</c:v>
                </c:pt>
                <c:pt idx="64">
                  <c:v>0.10203050353082699</c:v>
                </c:pt>
                <c:pt idx="65">
                  <c:v>6.301058376231583E-2</c:v>
                </c:pt>
                <c:pt idx="66">
                  <c:v>1.9166837976628659E-2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1.1065079365079364</c:v>
                </c:pt>
                <c:pt idx="1">
                  <c:v>0.21625000000000019</c:v>
                </c:pt>
                <c:pt idx="2">
                  <c:v>4.7733333333333371E-2</c:v>
                </c:pt>
                <c:pt idx="3">
                  <c:v>0.2019230769230769</c:v>
                </c:pt>
                <c:pt idx="4">
                  <c:v>7.987179487179491E-2</c:v>
                </c:pt>
                <c:pt idx="5">
                  <c:v>-3.3717948717948601E-2</c:v>
                </c:pt>
                <c:pt idx="6">
                  <c:v>-0.14730769230769211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2.1466391527012383</c:v>
                </c:pt>
                <c:pt idx="1">
                  <c:v>2.0441505801095552</c:v>
                </c:pt>
                <c:pt idx="2">
                  <c:v>1.966288616712927</c:v>
                </c:pt>
                <c:pt idx="3">
                  <c:v>2.0091423619433439</c:v>
                </c:pt>
                <c:pt idx="4">
                  <c:v>1.5906501291396067</c:v>
                </c:pt>
                <c:pt idx="5">
                  <c:v>1.6244875557358882</c:v>
                </c:pt>
                <c:pt idx="6">
                  <c:v>1.6583249823321697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2.6602279037706529</c:v>
                </c:pt>
                <c:pt idx="1">
                  <c:v>2.6602279037706529</c:v>
                </c:pt>
                <c:pt idx="2">
                  <c:v>2.6602279037706529</c:v>
                </c:pt>
                <c:pt idx="3">
                  <c:v>2.6602279037706529</c:v>
                </c:pt>
                <c:pt idx="4">
                  <c:v>2.6602279037706529</c:v>
                </c:pt>
                <c:pt idx="5">
                  <c:v>2.6602279037706529</c:v>
                </c:pt>
                <c:pt idx="6">
                  <c:v>2.6602279037706529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0.50344888942632893</c:v>
                </c:pt>
                <c:pt idx="2">
                  <c:v>0.49747327417920834</c:v>
                </c:pt>
                <c:pt idx="3">
                  <c:v>0.46551696811435206</c:v>
                </c:pt>
                <c:pt idx="4">
                  <c:v>0.48031007023120748</c:v>
                </c:pt>
                <c:pt idx="5">
                  <c:v>0.51179995483347873</c:v>
                </c:pt>
                <c:pt idx="6">
                  <c:v>0.54311825460042717</c:v>
                </c:pt>
                <c:pt idx="7">
                  <c:v>0.57443655436737562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0.56721651027019426</c:v>
                </c:pt>
                <c:pt idx="1">
                  <c:v>0.56572712790362756</c:v>
                </c:pt>
                <c:pt idx="2">
                  <c:v>0.56423648465681042</c:v>
                </c:pt>
                <c:pt idx="3">
                  <c:v>0.56274457892791041</c:v>
                </c:pt>
                <c:pt idx="4">
                  <c:v>0.5612514091123848</c:v>
                </c:pt>
                <c:pt idx="5">
                  <c:v>0.55975697360296728</c:v>
                </c:pt>
                <c:pt idx="6">
                  <c:v>0.55826127078966614</c:v>
                </c:pt>
                <c:pt idx="7">
                  <c:v>0.55676429905975944</c:v>
                </c:pt>
                <c:pt idx="8">
                  <c:v>0.55526605679778474</c:v>
                </c:pt>
                <c:pt idx="9">
                  <c:v>0.55376654238554002</c:v>
                </c:pt>
                <c:pt idx="10">
                  <c:v>0.55226575420207125</c:v>
                </c:pt>
                <c:pt idx="11">
                  <c:v>0.5507636906236697</c:v>
                </c:pt>
                <c:pt idx="12">
                  <c:v>0.54926035002386797</c:v>
                </c:pt>
                <c:pt idx="13">
                  <c:v>0.54775573077342798</c:v>
                </c:pt>
                <c:pt idx="14">
                  <c:v>0.54624983124034365</c:v>
                </c:pt>
                <c:pt idx="15">
                  <c:v>0.54474264978982578</c:v>
                </c:pt>
                <c:pt idx="16">
                  <c:v>0.5432341847843043</c:v>
                </c:pt>
                <c:pt idx="17">
                  <c:v>0.54172443458341712</c:v>
                </c:pt>
                <c:pt idx="18">
                  <c:v>0.54021339754400621</c:v>
                </c:pt>
                <c:pt idx="19">
                  <c:v>0.53870107202011042</c:v>
                </c:pt>
                <c:pt idx="20">
                  <c:v>0.53718745636296283</c:v>
                </c:pt>
                <c:pt idx="21">
                  <c:v>0.53567254892097793</c:v>
                </c:pt>
                <c:pt idx="22">
                  <c:v>0.53415634803975376</c:v>
                </c:pt>
                <c:pt idx="23">
                  <c:v>0.53263885206206085</c:v>
                </c:pt>
                <c:pt idx="24">
                  <c:v>0.53112005932783735</c:v>
                </c:pt>
                <c:pt idx="25">
                  <c:v>0.52959996817418364</c:v>
                </c:pt>
                <c:pt idx="26">
                  <c:v>0.52807857693535309</c:v>
                </c:pt>
                <c:pt idx="27">
                  <c:v>0.52655588394275199</c:v>
                </c:pt>
                <c:pt idx="28">
                  <c:v>0.52503188752492802</c:v>
                </c:pt>
                <c:pt idx="29">
                  <c:v>0.52350658600756672</c:v>
                </c:pt>
                <c:pt idx="30">
                  <c:v>0.52197997771348525</c:v>
                </c:pt>
                <c:pt idx="31">
                  <c:v>0.52045206096262353</c:v>
                </c:pt>
                <c:pt idx="32">
                  <c:v>0.51892283407204287</c:v>
                </c:pt>
                <c:pt idx="33">
                  <c:v>0.51739229535591535</c:v>
                </c:pt>
                <c:pt idx="34">
                  <c:v>0.51586044312552159</c:v>
                </c:pt>
                <c:pt idx="35">
                  <c:v>0.51432727568924097</c:v>
                </c:pt>
                <c:pt idx="36">
                  <c:v>0.51279279135254585</c:v>
                </c:pt>
                <c:pt idx="37">
                  <c:v>0.51125698841799805</c:v>
                </c:pt>
                <c:pt idx="38">
                  <c:v>0.50971986518524037</c:v>
                </c:pt>
                <c:pt idx="39">
                  <c:v>0.50818141995099131</c:v>
                </c:pt>
                <c:pt idx="40">
                  <c:v>0.50664165100903835</c:v>
                </c:pt>
                <c:pt idx="41">
                  <c:v>0.50510055665022957</c:v>
                </c:pt>
                <c:pt idx="42">
                  <c:v>0.50355813516247139</c:v>
                </c:pt>
                <c:pt idx="43">
                  <c:v>0.5020143848307197</c:v>
                </c:pt>
                <c:pt idx="44">
                  <c:v>0.50046930393697364</c:v>
                </c:pt>
                <c:pt idx="45">
                  <c:v>0.49892289076027119</c:v>
                </c:pt>
                <c:pt idx="46">
                  <c:v>0.497375143576678</c:v>
                </c:pt>
                <c:pt idx="47">
                  <c:v>0.49582606065928658</c:v>
                </c:pt>
                <c:pt idx="48">
                  <c:v>0.49427564027820736</c:v>
                </c:pt>
                <c:pt idx="49">
                  <c:v>0.49272388070056161</c:v>
                </c:pt>
                <c:pt idx="50">
                  <c:v>0.49117078019047611</c:v>
                </c:pt>
                <c:pt idx="51">
                  <c:v>0.48961633700907514</c:v>
                </c:pt>
                <c:pt idx="52">
                  <c:v>0.48806054941447696</c:v>
                </c:pt>
                <c:pt idx="53">
                  <c:v>0.48650341566178446</c:v>
                </c:pt>
                <c:pt idx="54">
                  <c:v>0.48494493400307936</c:v>
                </c:pt>
                <c:pt idx="55">
                  <c:v>0.48338510268741786</c:v>
                </c:pt>
                <c:pt idx="56">
                  <c:v>0.48182391996081853</c:v>
                </c:pt>
                <c:pt idx="57">
                  <c:v>0.48026138406626284</c:v>
                </c:pt>
                <c:pt idx="58">
                  <c:v>0.4786974932436836</c:v>
                </c:pt>
                <c:pt idx="59">
                  <c:v>0.47713224572996049</c:v>
                </c:pt>
                <c:pt idx="60">
                  <c:v>0.47556563975891164</c:v>
                </c:pt>
                <c:pt idx="61">
                  <c:v>0.47399767356129008</c:v>
                </c:pt>
                <c:pt idx="62">
                  <c:v>0.47242834536477307</c:v>
                </c:pt>
                <c:pt idx="63">
                  <c:v>0.47085765339395858</c:v>
                </c:pt>
                <c:pt idx="64">
                  <c:v>0.46928559587035767</c:v>
                </c:pt>
                <c:pt idx="65">
                  <c:v>0.46771217101238705</c:v>
                </c:pt>
                <c:pt idx="66">
                  <c:v>0.46613737703536451</c:v>
                </c:pt>
                <c:pt idx="67">
                  <c:v>0.46456121215149793</c:v>
                </c:pt>
                <c:pt idx="68">
                  <c:v>0.46298367456988254</c:v>
                </c:pt>
                <c:pt idx="69">
                  <c:v>0.46140476249649431</c:v>
                </c:pt>
                <c:pt idx="70">
                  <c:v>0.45982447413417793</c:v>
                </c:pt>
                <c:pt idx="71">
                  <c:v>0.45824280768264858</c:v>
                </c:pt>
                <c:pt idx="72">
                  <c:v>0.45665976133847508</c:v>
                </c:pt>
                <c:pt idx="73">
                  <c:v>0.4550753332950821</c:v>
                </c:pt>
                <c:pt idx="74">
                  <c:v>0.45348952174273771</c:v>
                </c:pt>
                <c:pt idx="75">
                  <c:v>0.45206110694718182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2.8241269841269863</c:v>
                </c:pt>
                <c:pt idx="1">
                  <c:v>1.9118055555555566</c:v>
                </c:pt>
                <c:pt idx="2">
                  <c:v>1.6287500000000008</c:v>
                </c:pt>
                <c:pt idx="3">
                  <c:v>1.8764102564102565</c:v>
                </c:pt>
                <c:pt idx="4">
                  <c:v>1.1972435897435911</c:v>
                </c:pt>
                <c:pt idx="5">
                  <c:v>0.99682692307692422</c:v>
                </c:pt>
                <c:pt idx="6">
                  <c:v>0.7964102564102572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3.8769584571293616</c:v>
                </c:pt>
                <c:pt idx="1">
                  <c:v>2.8237542320398497</c:v>
                </c:pt>
                <c:pt idx="2">
                  <c:v>3.0008589819632689</c:v>
                </c:pt>
                <c:pt idx="3">
                  <c:v>2.8868523064604883</c:v>
                </c:pt>
                <c:pt idx="4">
                  <c:v>2.8597029311977233</c:v>
                </c:pt>
                <c:pt idx="5">
                  <c:v>2.4764172271076133</c:v>
                </c:pt>
                <c:pt idx="6">
                  <c:v>2.0931315230175032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3.8260807036843216</c:v>
                </c:pt>
                <c:pt idx="1">
                  <c:v>2.7249028506821342</c:v>
                </c:pt>
                <c:pt idx="2">
                  <c:v>2.6366298930321843</c:v>
                </c:pt>
                <c:pt idx="3">
                  <c:v>2.3734700698937732</c:v>
                </c:pt>
                <c:pt idx="4">
                  <c:v>2.3848713359277753</c:v>
                </c:pt>
                <c:pt idx="5">
                  <c:v>2.1054753684372098</c:v>
                </c:pt>
                <c:pt idx="6">
                  <c:v>1.8260794009466441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6.0496279552907959</c:v>
                </c:pt>
                <c:pt idx="1">
                  <c:v>6.0496279552907959</c:v>
                </c:pt>
                <c:pt idx="2">
                  <c:v>6.0496279552907959</c:v>
                </c:pt>
                <c:pt idx="3">
                  <c:v>6.0496279552907959</c:v>
                </c:pt>
                <c:pt idx="4">
                  <c:v>6.0496279552907959</c:v>
                </c:pt>
                <c:pt idx="5">
                  <c:v>6.0496279552907959</c:v>
                </c:pt>
                <c:pt idx="6">
                  <c:v>6.0496279552907959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0.80826392826605509</c:v>
                </c:pt>
                <c:pt idx="1">
                  <c:v>0.80826392826601468</c:v>
                </c:pt>
                <c:pt idx="2">
                  <c:v>0.80826392826597426</c:v>
                </c:pt>
                <c:pt idx="3">
                  <c:v>0.80826392826593374</c:v>
                </c:pt>
                <c:pt idx="4">
                  <c:v>0.80826392826589333</c:v>
                </c:pt>
                <c:pt idx="5">
                  <c:v>0.80826392826585292</c:v>
                </c:pt>
                <c:pt idx="6">
                  <c:v>0.8082639282658125</c:v>
                </c:pt>
                <c:pt idx="7">
                  <c:v>0.80826392826577209</c:v>
                </c:pt>
                <c:pt idx="8">
                  <c:v>0.80826392826573157</c:v>
                </c:pt>
                <c:pt idx="9">
                  <c:v>0.80826392826569116</c:v>
                </c:pt>
                <c:pt idx="10">
                  <c:v>0.80826392826565074</c:v>
                </c:pt>
                <c:pt idx="11">
                  <c:v>0.80826392826561022</c:v>
                </c:pt>
                <c:pt idx="12">
                  <c:v>0.80826392826556981</c:v>
                </c:pt>
                <c:pt idx="13">
                  <c:v>0.8082639282655294</c:v>
                </c:pt>
                <c:pt idx="14">
                  <c:v>0.80826392826548887</c:v>
                </c:pt>
                <c:pt idx="15">
                  <c:v>0.80826392826544846</c:v>
                </c:pt>
                <c:pt idx="16">
                  <c:v>0.80826392826540794</c:v>
                </c:pt>
                <c:pt idx="17">
                  <c:v>0.80826392826536753</c:v>
                </c:pt>
                <c:pt idx="18">
                  <c:v>0.808263928265327</c:v>
                </c:pt>
                <c:pt idx="19">
                  <c:v>0.80826392826528659</c:v>
                </c:pt>
                <c:pt idx="20">
                  <c:v>0.80826392826524607</c:v>
                </c:pt>
                <c:pt idx="21">
                  <c:v>0.80826392826520554</c:v>
                </c:pt>
                <c:pt idx="22">
                  <c:v>0.80826392826516513</c:v>
                </c:pt>
                <c:pt idx="23">
                  <c:v>0.80826392826512461</c:v>
                </c:pt>
                <c:pt idx="24">
                  <c:v>0.80826392826508409</c:v>
                </c:pt>
                <c:pt idx="25">
                  <c:v>0.80826392826504367</c:v>
                </c:pt>
                <c:pt idx="26">
                  <c:v>0.80826392826500315</c:v>
                </c:pt>
                <c:pt idx="27">
                  <c:v>0.80826392826496263</c:v>
                </c:pt>
                <c:pt idx="28">
                  <c:v>0.80826392826492222</c:v>
                </c:pt>
                <c:pt idx="29">
                  <c:v>0.80826392826488169</c:v>
                </c:pt>
                <c:pt idx="30">
                  <c:v>0.80826392826484117</c:v>
                </c:pt>
                <c:pt idx="31">
                  <c:v>0.80826392826480065</c:v>
                </c:pt>
                <c:pt idx="32">
                  <c:v>0.80826392826476012</c:v>
                </c:pt>
                <c:pt idx="33">
                  <c:v>0.8082639282647196</c:v>
                </c:pt>
                <c:pt idx="34">
                  <c:v>0.80826392826467908</c:v>
                </c:pt>
                <c:pt idx="35">
                  <c:v>0.80826392826463855</c:v>
                </c:pt>
                <c:pt idx="36">
                  <c:v>0.80826392826459803</c:v>
                </c:pt>
                <c:pt idx="37">
                  <c:v>0.80826392826455751</c:v>
                </c:pt>
                <c:pt idx="38">
                  <c:v>0.80826392826451698</c:v>
                </c:pt>
                <c:pt idx="39">
                  <c:v>0.80826392826447646</c:v>
                </c:pt>
                <c:pt idx="40">
                  <c:v>0.80826392826443594</c:v>
                </c:pt>
                <c:pt idx="41">
                  <c:v>0.80826392826439541</c:v>
                </c:pt>
                <c:pt idx="42">
                  <c:v>0.80826392826435489</c:v>
                </c:pt>
                <c:pt idx="43">
                  <c:v>0.80826392826431437</c:v>
                </c:pt>
                <c:pt idx="44">
                  <c:v>0.80826392826427385</c:v>
                </c:pt>
                <c:pt idx="45">
                  <c:v>0.80826392826423321</c:v>
                </c:pt>
                <c:pt idx="46">
                  <c:v>0.80826392826419269</c:v>
                </c:pt>
                <c:pt idx="47">
                  <c:v>0.80826392826415216</c:v>
                </c:pt>
                <c:pt idx="48">
                  <c:v>0.80826392826411164</c:v>
                </c:pt>
                <c:pt idx="49">
                  <c:v>0.80826392826407101</c:v>
                </c:pt>
                <c:pt idx="50">
                  <c:v>0.80826392826403048</c:v>
                </c:pt>
                <c:pt idx="51">
                  <c:v>0.80826392826398996</c:v>
                </c:pt>
                <c:pt idx="52">
                  <c:v>0.80826392826394933</c:v>
                </c:pt>
                <c:pt idx="53">
                  <c:v>0.8082639282639088</c:v>
                </c:pt>
                <c:pt idx="54">
                  <c:v>0.80826392826386828</c:v>
                </c:pt>
                <c:pt idx="55">
                  <c:v>0.80826392826382765</c:v>
                </c:pt>
                <c:pt idx="56">
                  <c:v>0.80826392826378712</c:v>
                </c:pt>
                <c:pt idx="57">
                  <c:v>0.80826392826374649</c:v>
                </c:pt>
                <c:pt idx="58">
                  <c:v>0.80826392826370597</c:v>
                </c:pt>
                <c:pt idx="59">
                  <c:v>0.80826392826366533</c:v>
                </c:pt>
                <c:pt idx="60">
                  <c:v>0.8082639282636247</c:v>
                </c:pt>
                <c:pt idx="61">
                  <c:v>0.80826392826358417</c:v>
                </c:pt>
                <c:pt idx="62">
                  <c:v>0.80826392826354354</c:v>
                </c:pt>
                <c:pt idx="63">
                  <c:v>0.80826392826350302</c:v>
                </c:pt>
                <c:pt idx="64">
                  <c:v>0.80826392826346238</c:v>
                </c:pt>
                <c:pt idx="65">
                  <c:v>0.80826392826342175</c:v>
                </c:pt>
                <c:pt idx="66">
                  <c:v>0.80826392826338112</c:v>
                </c:pt>
                <c:pt idx="67">
                  <c:v>0.80826392826334059</c:v>
                </c:pt>
                <c:pt idx="68">
                  <c:v>0.80826392826329996</c:v>
                </c:pt>
                <c:pt idx="69">
                  <c:v>0.80826392826325932</c:v>
                </c:pt>
                <c:pt idx="70">
                  <c:v>0.80826392826321869</c:v>
                </c:pt>
                <c:pt idx="71">
                  <c:v>0.80826392826317806</c:v>
                </c:pt>
                <c:pt idx="72">
                  <c:v>0.80826392826313753</c:v>
                </c:pt>
                <c:pt idx="73">
                  <c:v>0.8082639282630969</c:v>
                </c:pt>
                <c:pt idx="74">
                  <c:v>0.80826392826305626</c:v>
                </c:pt>
                <c:pt idx="75">
                  <c:v>0.80826392826301963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0.90142857142857347</c:v>
                </c:pt>
                <c:pt idx="1">
                  <c:v>0.83250000000000102</c:v>
                </c:pt>
                <c:pt idx="2">
                  <c:v>0.91638888888889014</c:v>
                </c:pt>
                <c:pt idx="3">
                  <c:v>1.3382051282051295</c:v>
                </c:pt>
                <c:pt idx="4">
                  <c:v>1.0117948717948728</c:v>
                </c:pt>
                <c:pt idx="5">
                  <c:v>0.82711538461538558</c:v>
                </c:pt>
                <c:pt idx="6">
                  <c:v>0.64243589743589824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5.7875491358605338</c:v>
                </c:pt>
                <c:pt idx="1">
                  <c:v>4.07574362676446</c:v>
                </c:pt>
                <c:pt idx="2">
                  <c:v>4.0913470871650963</c:v>
                </c:pt>
                <c:pt idx="3">
                  <c:v>4.0716206164676549</c:v>
                </c:pt>
                <c:pt idx="4">
                  <c:v>4.1827308109699137</c:v>
                </c:pt>
                <c:pt idx="5">
                  <c:v>3.291587340090258</c:v>
                </c:pt>
                <c:pt idx="6">
                  <c:v>2.4004438692106027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0.77416704053862795</c:v>
                </c:pt>
                <c:pt idx="1">
                  <c:v>3.1950430221340653</c:v>
                </c:pt>
                <c:pt idx="2">
                  <c:v>1.7257669068852137</c:v>
                </c:pt>
                <c:pt idx="3">
                  <c:v>2.2300556520619792</c:v>
                </c:pt>
                <c:pt idx="4">
                  <c:v>3.7207803153483798</c:v>
                </c:pt>
                <c:pt idx="5">
                  <c:v>2.9967991966750445</c:v>
                </c:pt>
                <c:pt idx="6">
                  <c:v>2.2728180780017091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6.26607751367691</c:v>
                </c:pt>
                <c:pt idx="1">
                  <c:v>6.26607751367691</c:v>
                </c:pt>
                <c:pt idx="2">
                  <c:v>6.26607751367691</c:v>
                </c:pt>
                <c:pt idx="3">
                  <c:v>6.26607751367691</c:v>
                </c:pt>
                <c:pt idx="4">
                  <c:v>6.26607751367691</c:v>
                </c:pt>
                <c:pt idx="5">
                  <c:v>6.26607751367691</c:v>
                </c:pt>
                <c:pt idx="6">
                  <c:v>6.26607751367691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1.0781061113285735</c:v>
                </c:pt>
                <c:pt idx="2">
                  <c:v>0.93489273814463514</c:v>
                </c:pt>
                <c:pt idx="3">
                  <c:v>0.83997457339045967</c:v>
                </c:pt>
                <c:pt idx="4">
                  <c:v>0.7932059068506252</c:v>
                </c:pt>
                <c:pt idx="5">
                  <c:v>0.81199288963295968</c:v>
                </c:pt>
                <c:pt idx="6">
                  <c:v>0.84791732585577717</c:v>
                </c:pt>
                <c:pt idx="7">
                  <c:v>0.88384176207859466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0.86466390970942575</c:v>
                </c:pt>
                <c:pt idx="1">
                  <c:v>0.86466390623086575</c:v>
                </c:pt>
                <c:pt idx="2">
                  <c:v>0.86466390268131477</c:v>
                </c:pt>
                <c:pt idx="3">
                  <c:v>0.86466389905857721</c:v>
                </c:pt>
                <c:pt idx="4">
                  <c:v>0.86466389536036592</c:v>
                </c:pt>
                <c:pt idx="5">
                  <c:v>0.86466389158429757</c:v>
                </c:pt>
                <c:pt idx="6">
                  <c:v>0.86466388772788727</c:v>
                </c:pt>
                <c:pt idx="7">
                  <c:v>0.86466388378854353</c:v>
                </c:pt>
                <c:pt idx="8">
                  <c:v>0.86466387976356174</c:v>
                </c:pt>
                <c:pt idx="9">
                  <c:v>0.86466387565011893</c:v>
                </c:pt>
                <c:pt idx="10">
                  <c:v>0.86466387144526624</c:v>
                </c:pt>
                <c:pt idx="11">
                  <c:v>0.86466386714592247</c:v>
                </c:pt>
                <c:pt idx="12">
                  <c:v>0.86466386274886642</c:v>
                </c:pt>
                <c:pt idx="13">
                  <c:v>0.86466385825072856</c:v>
                </c:pt>
                <c:pt idx="14">
                  <c:v>0.86466385364798282</c:v>
                </c:pt>
                <c:pt idx="15">
                  <c:v>0.86466384893693715</c:v>
                </c:pt>
                <c:pt idx="16">
                  <c:v>0.86466384411372377</c:v>
                </c:pt>
                <c:pt idx="17">
                  <c:v>0.86466383917428835</c:v>
                </c:pt>
                <c:pt idx="18">
                  <c:v>0.86466383411437897</c:v>
                </c:pt>
                <c:pt idx="19">
                  <c:v>0.86466382892953353</c:v>
                </c:pt>
                <c:pt idx="20">
                  <c:v>0.86466382361506688</c:v>
                </c:pt>
                <c:pt idx="21">
                  <c:v>0.86466381816605686</c:v>
                </c:pt>
                <c:pt idx="22">
                  <c:v>0.86466381257732861</c:v>
                </c:pt>
                <c:pt idx="23">
                  <c:v>0.86466380684343858</c:v>
                </c:pt>
                <c:pt idx="24">
                  <c:v>0.86466380095865669</c:v>
                </c:pt>
                <c:pt idx="25">
                  <c:v>0.86466379491694734</c:v>
                </c:pt>
                <c:pt idx="26">
                  <c:v>0.86466378871194849</c:v>
                </c:pt>
                <c:pt idx="27">
                  <c:v>0.86466378233694974</c:v>
                </c:pt>
                <c:pt idx="28">
                  <c:v>0.86466377578486764</c:v>
                </c:pt>
                <c:pt idx="29">
                  <c:v>0.86466376904821984</c:v>
                </c:pt>
                <c:pt idx="30">
                  <c:v>0.86466376211909635</c:v>
                </c:pt>
                <c:pt idx="31">
                  <c:v>0.86466375498912884</c:v>
                </c:pt>
                <c:pt idx="32">
                  <c:v>0.8646637476494563</c:v>
                </c:pt>
                <c:pt idx="33">
                  <c:v>0.86466374009068903</c:v>
                </c:pt>
                <c:pt idx="34">
                  <c:v>0.86466373230286819</c:v>
                </c:pt>
                <c:pt idx="35">
                  <c:v>0.86466372427542215</c:v>
                </c:pt>
                <c:pt idx="36">
                  <c:v>0.86466371599711844</c:v>
                </c:pt>
                <c:pt idx="37">
                  <c:v>0.86466370745601151</c:v>
                </c:pt>
                <c:pt idx="38">
                  <c:v>0.86466369863938486</c:v>
                </c:pt>
                <c:pt idx="39">
                  <c:v>0.86466368953368855</c:v>
                </c:pt>
                <c:pt idx="40">
                  <c:v>0.86466368012446904</c:v>
                </c:pt>
                <c:pt idx="41">
                  <c:v>0.86466367039629288</c:v>
                </c:pt>
                <c:pt idx="42">
                  <c:v>0.8646636603326624</c:v>
                </c:pt>
                <c:pt idx="43">
                  <c:v>0.86466364991592204</c:v>
                </c:pt>
                <c:pt idx="44">
                  <c:v>0.86466363912715527</c:v>
                </c:pt>
                <c:pt idx="45">
                  <c:v>0.86466362794606977</c:v>
                </c:pt>
                <c:pt idx="46">
                  <c:v>0.86466361635086986</c:v>
                </c:pt>
                <c:pt idx="47">
                  <c:v>0.8646636043181154</c:v>
                </c:pt>
                <c:pt idx="48">
                  <c:v>0.86466359182256258</c:v>
                </c:pt>
                <c:pt idx="49">
                  <c:v>0.86466357883698808</c:v>
                </c:pt>
                <c:pt idx="50">
                  <c:v>0.86466356533199062</c:v>
                </c:pt>
                <c:pt idx="51">
                  <c:v>0.86466355127576877</c:v>
                </c:pt>
                <c:pt idx="52">
                  <c:v>0.86466353663387108</c:v>
                </c:pt>
                <c:pt idx="53">
                  <c:v>0.86466352136891378</c:v>
                </c:pt>
                <c:pt idx="54">
                  <c:v>0.86466350544026283</c:v>
                </c:pt>
                <c:pt idx="55">
                  <c:v>0.86466348880367172</c:v>
                </c:pt>
                <c:pt idx="56">
                  <c:v>0.86466347141087196</c:v>
                </c:pt>
                <c:pt idx="57">
                  <c:v>0.86466345320910476</c:v>
                </c:pt>
                <c:pt idx="58">
                  <c:v>0.86466343414058677</c:v>
                </c:pt>
                <c:pt idx="59">
                  <c:v>0.86466341414189718</c:v>
                </c:pt>
                <c:pt idx="60">
                  <c:v>0.86466339314327312</c:v>
                </c:pt>
                <c:pt idx="61">
                  <c:v>0.86466337106779645</c:v>
                </c:pt>
                <c:pt idx="62">
                  <c:v>0.86466334783045273</c:v>
                </c:pt>
                <c:pt idx="63">
                  <c:v>0.86466332333703633</c:v>
                </c:pt>
                <c:pt idx="64">
                  <c:v>0.86466329748287452</c:v>
                </c:pt>
                <c:pt idx="65">
                  <c:v>0.86466327015133204</c:v>
                </c:pt>
                <c:pt idx="66">
                  <c:v>0.86466324121205174</c:v>
                </c:pt>
                <c:pt idx="67">
                  <c:v>0.86466321051887574</c:v>
                </c:pt>
                <c:pt idx="68">
                  <c:v>0.86466317790737623</c:v>
                </c:pt>
                <c:pt idx="69">
                  <c:v>0.86466314319190896</c:v>
                </c:pt>
                <c:pt idx="70">
                  <c:v>0.8646631061620772</c:v>
                </c:pt>
                <c:pt idx="71">
                  <c:v>0.86466306657846403</c:v>
                </c:pt>
                <c:pt idx="72">
                  <c:v>0.86466302416744978</c:v>
                </c:pt>
                <c:pt idx="73">
                  <c:v>0.86466297861487906</c:v>
                </c:pt>
                <c:pt idx="74">
                  <c:v>0.8646629295582644</c:v>
                </c:pt>
                <c:pt idx="75">
                  <c:v>0.86466288206520714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5.7374999999999998</c:v>
                </c:pt>
                <c:pt idx="1">
                  <c:v>2.9045238095238095</c:v>
                </c:pt>
                <c:pt idx="2">
                  <c:v>3.5533333333333337</c:v>
                </c:pt>
                <c:pt idx="3">
                  <c:v>3.1263333333333332</c:v>
                </c:pt>
                <c:pt idx="4">
                  <c:v>1.3144444444444443</c:v>
                </c:pt>
                <c:pt idx="5">
                  <c:v>1.0499145299145298</c:v>
                </c:pt>
                <c:pt idx="6">
                  <c:v>0.78538461538461546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2.0004000800160032E-4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4.0008001600320064E-4</c:v>
                </c:pt>
                <c:pt idx="18">
                  <c:v>4.0008001600320064E-4</c:v>
                </c:pt>
                <c:pt idx="19">
                  <c:v>1.0002000400080016E-3</c:v>
                </c:pt>
                <c:pt idx="20">
                  <c:v>1.2002400480096019E-3</c:v>
                </c:pt>
                <c:pt idx="21">
                  <c:v>3.0006001200240046E-3</c:v>
                </c:pt>
                <c:pt idx="22">
                  <c:v>3.6007201440288058E-3</c:v>
                </c:pt>
                <c:pt idx="23">
                  <c:v>6.6013202640528108E-3</c:v>
                </c:pt>
                <c:pt idx="24">
                  <c:v>8.0016003200640128E-3</c:v>
                </c:pt>
                <c:pt idx="25">
                  <c:v>1.8403680736147229E-2</c:v>
                </c:pt>
                <c:pt idx="26">
                  <c:v>2.0804160832166432E-2</c:v>
                </c:pt>
                <c:pt idx="27">
                  <c:v>2.4804960992198439E-2</c:v>
                </c:pt>
                <c:pt idx="28">
                  <c:v>3.8007601520304059E-2</c:v>
                </c:pt>
                <c:pt idx="29">
                  <c:v>4.4608921784356874E-2</c:v>
                </c:pt>
                <c:pt idx="30">
                  <c:v>6.0212042408481693E-2</c:v>
                </c:pt>
                <c:pt idx="31">
                  <c:v>7.1014202840568114E-2</c:v>
                </c:pt>
                <c:pt idx="32">
                  <c:v>7.8215643128625723E-2</c:v>
                </c:pt>
                <c:pt idx="33">
                  <c:v>8.6017203440688139E-2</c:v>
                </c:pt>
                <c:pt idx="34">
                  <c:v>8.3416683336667338E-2</c:v>
                </c:pt>
                <c:pt idx="35">
                  <c:v>7.8615723144628932E-2</c:v>
                </c:pt>
                <c:pt idx="36">
                  <c:v>7.3214642928585719E-2</c:v>
                </c:pt>
                <c:pt idx="37">
                  <c:v>7.2814562912582523E-2</c:v>
                </c:pt>
                <c:pt idx="38">
                  <c:v>5.6211242248449693E-2</c:v>
                </c:pt>
                <c:pt idx="39">
                  <c:v>4.9609921984396878E-2</c:v>
                </c:pt>
                <c:pt idx="40">
                  <c:v>3.3806761352270454E-2</c:v>
                </c:pt>
                <c:pt idx="41">
                  <c:v>2.4804960992198439E-2</c:v>
                </c:pt>
                <c:pt idx="42">
                  <c:v>1.8803760752150431E-2</c:v>
                </c:pt>
                <c:pt idx="43">
                  <c:v>1.7603520704140826E-2</c:v>
                </c:pt>
                <c:pt idx="44">
                  <c:v>1.0002000400080016E-2</c:v>
                </c:pt>
                <c:pt idx="45">
                  <c:v>5.0010002000400082E-3</c:v>
                </c:pt>
                <c:pt idx="46">
                  <c:v>4.6009201840368072E-3</c:v>
                </c:pt>
                <c:pt idx="47">
                  <c:v>2.0004000800160032E-3</c:v>
                </c:pt>
                <c:pt idx="48">
                  <c:v>1.4002800560112022E-3</c:v>
                </c:pt>
                <c:pt idx="49">
                  <c:v>6.0012002400480096E-4</c:v>
                </c:pt>
                <c:pt idx="50">
                  <c:v>4.0008001600320064E-4</c:v>
                </c:pt>
                <c:pt idx="51">
                  <c:v>4.0008001600320064E-4</c:v>
                </c:pt>
                <c:pt idx="52">
                  <c:v>0</c:v>
                </c:pt>
                <c:pt idx="53">
                  <c:v>0</c:v>
                </c:pt>
                <c:pt idx="54">
                  <c:v>2.0004000800160032E-4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466725</xdr:colOff>
      <xdr:row>22</xdr:row>
      <xdr:rowOff>4762</xdr:rowOff>
    </xdr:from>
    <xdr:to>
      <xdr:col>66</xdr:col>
      <xdr:colOff>161925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4"/>
  <sheetViews>
    <sheetView workbookViewId="0">
      <selection activeCell="Q74" sqref="Q74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40" t="s">
        <v>32</v>
      </c>
      <c r="B1" s="40"/>
      <c r="C1" s="40"/>
      <c r="D1">
        <v>6</v>
      </c>
    </row>
    <row r="2" spans="1:42" x14ac:dyDescent="0.25">
      <c r="C2" s="37" t="s">
        <v>30</v>
      </c>
      <c r="D2" s="38"/>
      <c r="E2" s="38"/>
      <c r="F2" s="38"/>
      <c r="G2" s="38"/>
      <c r="H2" s="38"/>
      <c r="I2" s="38"/>
      <c r="J2" s="38"/>
      <c r="K2" s="38"/>
      <c r="L2" s="39"/>
      <c r="M2" s="37" t="s">
        <v>38</v>
      </c>
      <c r="N2" s="38"/>
      <c r="O2" s="38"/>
      <c r="P2" s="38"/>
      <c r="Q2" s="38"/>
      <c r="R2" s="38"/>
      <c r="S2" s="38"/>
      <c r="T2" s="38"/>
      <c r="U2" s="38"/>
      <c r="V2" s="39"/>
      <c r="W2" s="37" t="s">
        <v>33</v>
      </c>
      <c r="X2" s="38"/>
      <c r="Y2" s="38"/>
      <c r="Z2" s="38"/>
      <c r="AA2" s="38"/>
      <c r="AB2" s="38"/>
      <c r="AC2" s="38"/>
      <c r="AD2" s="38"/>
      <c r="AE2" s="38"/>
      <c r="AF2" s="39"/>
      <c r="AG2" s="37" t="s">
        <v>151</v>
      </c>
      <c r="AH2" s="38"/>
      <c r="AI2" s="38"/>
      <c r="AJ2" s="38"/>
      <c r="AK2" s="38"/>
      <c r="AL2" s="38"/>
      <c r="AM2" s="38"/>
      <c r="AN2" s="38"/>
      <c r="AO2" s="38"/>
      <c r="AP2" s="39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5" t="s">
        <v>34</v>
      </c>
      <c r="U19" s="35"/>
      <c r="V19" s="36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5" t="s">
        <v>34</v>
      </c>
      <c r="AO19" s="35"/>
      <c r="AP19" s="36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5" t="s">
        <v>35</v>
      </c>
      <c r="U20" s="35"/>
      <c r="V20" s="36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5" t="s">
        <v>35</v>
      </c>
      <c r="AO20" s="35"/>
      <c r="AP20" s="36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5" t="s">
        <v>37</v>
      </c>
      <c r="U21" s="35"/>
      <c r="V21" s="36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5" t="s">
        <v>37</v>
      </c>
      <c r="AO21" s="35"/>
      <c r="AP21" s="36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5" t="s">
        <v>34</v>
      </c>
      <c r="U39" s="35"/>
      <c r="V39" s="36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5" t="s">
        <v>35</v>
      </c>
      <c r="U40" s="35"/>
      <c r="V40" s="36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5"/>
      <c r="AO40" s="35"/>
      <c r="AP40" s="36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5" t="s">
        <v>37</v>
      </c>
      <c r="U41" s="35"/>
      <c r="V41" s="36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5"/>
      <c r="AO41" s="35"/>
      <c r="AP41" s="36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5" t="s">
        <v>34</v>
      </c>
      <c r="U58" s="35"/>
      <c r="V58" s="36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5" t="s">
        <v>35</v>
      </c>
      <c r="U59" s="35"/>
      <c r="V59" s="36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5" t="s">
        <v>37</v>
      </c>
      <c r="U60" s="35"/>
      <c r="V60" s="36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5" t="s">
        <v>34</v>
      </c>
      <c r="U75" s="35"/>
      <c r="V75" s="36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5" t="s">
        <v>35</v>
      </c>
      <c r="U76" s="35"/>
      <c r="V76" s="36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5" t="s">
        <v>37</v>
      </c>
      <c r="U77" s="35"/>
      <c r="V77" s="36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1:C1"/>
    <mergeCell ref="AN40:AP40"/>
    <mergeCell ref="T19:V19"/>
    <mergeCell ref="T20:V20"/>
    <mergeCell ref="C2:L2"/>
    <mergeCell ref="M2:V2"/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sheetPr codeName="Sheet2"/>
  <dimension ref="A1:BV121"/>
  <sheetViews>
    <sheetView topLeftCell="AY4" workbookViewId="0">
      <selection activeCell="BG12" sqref="BG12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183</v>
      </c>
      <c r="L2" s="42"/>
      <c r="M2" s="42"/>
      <c r="N2" s="42"/>
      <c r="O2" s="42"/>
      <c r="P2" s="36"/>
      <c r="Q2" s="41" t="s">
        <v>182</v>
      </c>
      <c r="R2" s="42"/>
      <c r="S2" s="42"/>
      <c r="T2" s="42"/>
      <c r="U2" s="42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180</v>
      </c>
      <c r="AN2" s="38"/>
      <c r="AO2" s="38"/>
      <c r="AP2" s="38"/>
      <c r="AQ2" s="38"/>
      <c r="AR2" s="39"/>
      <c r="AS2" s="43" t="s">
        <v>181</v>
      </c>
      <c r="AT2" s="38"/>
      <c r="AU2" s="38"/>
      <c r="AV2" s="38"/>
      <c r="AW2" s="38"/>
      <c r="AX2" s="39"/>
      <c r="AY2" s="41" t="s">
        <v>141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0.26515151515151492</v>
      </c>
      <c r="R4" s="10">
        <f t="shared" ref="R4:V4" si="0">AVERAGE(AN5:AN30)</f>
        <v>0.46388888888888874</v>
      </c>
      <c r="S4" s="10">
        <f t="shared" si="0"/>
        <v>0.76066666666666682</v>
      </c>
      <c r="T4" s="10">
        <f t="shared" si="0"/>
        <v>0.14884615384615402</v>
      </c>
      <c r="U4" s="10">
        <f t="shared" si="0"/>
        <v>0.47224358974358971</v>
      </c>
      <c r="V4" s="10">
        <f t="shared" si="0"/>
        <v>0.26948717948717954</v>
      </c>
      <c r="W4" s="14">
        <v>0.7203144336573819</v>
      </c>
      <c r="X4" s="10">
        <v>0.76352132220971991</v>
      </c>
      <c r="Y4" s="10">
        <v>0.80786811170285466</v>
      </c>
      <c r="Z4" s="10">
        <v>0.87106466798362647</v>
      </c>
      <c r="AA4" s="10">
        <v>0.8796935396245148</v>
      </c>
      <c r="AB4" s="15">
        <v>0.94244848367921319</v>
      </c>
      <c r="AC4" s="15"/>
      <c r="AE4" s="14">
        <f ca="1">SQRT(SUMSQ(AE5:AE1001)/COUNT(AE5:AE1001))</f>
        <v>6.8135325154153028</v>
      </c>
      <c r="AF4" s="10">
        <f t="shared" ref="AF4:BD4" ca="1" si="1">SQRT(SUMSQ(AF5:AF1001)/COUNT(AF5:AF1001))</f>
        <v>6.5437980032770193</v>
      </c>
      <c r="AG4" s="10">
        <f t="shared" ca="1" si="1"/>
        <v>6.5254117907195361</v>
      </c>
      <c r="AH4" s="10">
        <f t="shared" ca="1" si="1"/>
        <v>6.5130258043558475</v>
      </c>
      <c r="AI4" s="10">
        <f t="shared" ca="1" si="1"/>
        <v>6.4358453624093661</v>
      </c>
      <c r="AJ4" s="10">
        <f t="shared" ca="1" si="1"/>
        <v>6.0584821658436976</v>
      </c>
      <c r="AK4" s="10">
        <f t="shared" ca="1" si="1"/>
        <v>6.1199352599083987</v>
      </c>
      <c r="AL4" s="10">
        <f t="shared" ca="1" si="1"/>
        <v>6.638373560758847</v>
      </c>
      <c r="AM4" s="14">
        <f t="shared" si="1"/>
        <v>5.0152735405826752</v>
      </c>
      <c r="AN4" s="10">
        <f t="shared" si="1"/>
        <v>4.2333470034774914</v>
      </c>
      <c r="AO4" s="10">
        <f t="shared" si="1"/>
        <v>3.5638415602642413</v>
      </c>
      <c r="AP4" s="10">
        <f t="shared" si="1"/>
        <v>2.9049267757810302</v>
      </c>
      <c r="AQ4" s="10">
        <f t="shared" si="1"/>
        <v>2.8838745045718714</v>
      </c>
      <c r="AR4" s="10">
        <f t="shared" si="1"/>
        <v>2.0045672210204732</v>
      </c>
      <c r="AS4" s="14">
        <f t="shared" si="1"/>
        <v>5.2500205568950484</v>
      </c>
      <c r="AT4" s="10">
        <f t="shared" si="1"/>
        <v>4.3908040084214273</v>
      </c>
      <c r="AU4" s="10">
        <f t="shared" si="1"/>
        <v>3.6267884849417635</v>
      </c>
      <c r="AV4" s="10">
        <f t="shared" si="1"/>
        <v>3.0171553254311871</v>
      </c>
      <c r="AW4" s="10">
        <f t="shared" si="1"/>
        <v>2.9587439144189394</v>
      </c>
      <c r="AX4" s="10">
        <f t="shared" si="1"/>
        <v>2.0658249640814734</v>
      </c>
      <c r="AY4" s="14">
        <f t="shared" ca="1" si="1"/>
        <v>4.8535212741567095</v>
      </c>
      <c r="AZ4" s="10">
        <f t="shared" ca="1" si="1"/>
        <v>4.1501943730011144</v>
      </c>
      <c r="BA4" s="10">
        <f t="shared" ca="1" si="1"/>
        <v>3.4187762566206006</v>
      </c>
      <c r="BB4" s="10">
        <f t="shared" ca="1" si="1"/>
        <v>2.9100092659182666</v>
      </c>
      <c r="BC4" s="10">
        <f t="shared" ca="1" si="1"/>
        <v>2.8648149235069589</v>
      </c>
      <c r="BD4" s="15">
        <f t="shared" ca="1" si="1"/>
        <v>2.035538604401363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K5-MAX(0,AVERAGE(AM6:AM$30)-0.5)</f>
        <v>35.82</v>
      </c>
      <c r="R5" s="31">
        <f>L5-AVERAGE(AN6:AN$30)</f>
        <v>36.044637681159422</v>
      </c>
      <c r="S5" s="31">
        <f>M5-AVERAGE(AO6:AO$30)</f>
        <v>38.022638888888892</v>
      </c>
      <c r="T5" s="31">
        <f>N5-AVERAGE(AP6:AP$30)</f>
        <v>37.819599999999994</v>
      </c>
      <c r="U5" s="31">
        <f>O5-AVERAGE(AQ6:AQ$30)</f>
        <v>36.443266666666666</v>
      </c>
      <c r="V5" s="31">
        <f>P5-AVERAGE(AR6:AR$30)</f>
        <v>35.863733333333336</v>
      </c>
      <c r="W5" s="13">
        <f ca="1">Q5*W$4+$I5*(1-W$4)</f>
        <v>36.287541038402743</v>
      </c>
      <c r="X5" s="6">
        <f t="shared" ref="X5:AB5" ca="1" si="2">R5*X$4+$I5*(1-X$4)</f>
        <v>36.386829182376388</v>
      </c>
      <c r="Y5" s="6">
        <f t="shared" ca="1" si="2"/>
        <v>37.920622193200003</v>
      </c>
      <c r="Z5" s="6">
        <f t="shared" ca="1" si="2"/>
        <v>37.777317806787423</v>
      </c>
      <c r="AA5" s="6">
        <f t="shared" ca="1" si="2"/>
        <v>36.569395959724332</v>
      </c>
      <c r="AB5" s="2">
        <f t="shared" ca="1" si="2"/>
        <v>35.957423365135817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0" si="4">R5-$AC5</f>
        <v>2.6046376811594243</v>
      </c>
      <c r="AU5">
        <f t="shared" si="4"/>
        <v>4.5826388888888943</v>
      </c>
      <c r="AV5">
        <f t="shared" si="4"/>
        <v>4.3795999999999964</v>
      </c>
      <c r="AW5">
        <f t="shared" si="4"/>
        <v>3.0032666666666685</v>
      </c>
      <c r="AX5">
        <f t="shared" si="4"/>
        <v>2.4237333333333382</v>
      </c>
      <c r="AY5" s="13">
        <f t="shared" ref="AY5:BD9" ca="1" si="5">W5-$AC5</f>
        <v>2.8475410384027455</v>
      </c>
      <c r="AZ5" s="6">
        <f t="shared" ca="1" si="5"/>
        <v>2.9468291823763906</v>
      </c>
      <c r="BA5" s="6">
        <f t="shared" ca="1" si="5"/>
        <v>4.4806221932000057</v>
      </c>
      <c r="BB5" s="6">
        <f t="shared" ca="1" si="5"/>
        <v>4.337317806787425</v>
      </c>
      <c r="BC5" s="6">
        <f t="shared" ca="1" si="5"/>
        <v>3.1293959597243344</v>
      </c>
      <c r="BD5" s="2">
        <f t="shared" ca="1" si="5"/>
        <v>2.5174233651358193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K6-AVERAGE(AM5:AM$5,AM7:AM$30)</f>
        <v>38.716031746031746</v>
      </c>
      <c r="R6" s="31">
        <f>L6-AVERAGE(AN5:AN$5,AN7:AN$30)</f>
        <v>37.658115942028985</v>
      </c>
      <c r="S6" s="31">
        <f>M6-AVERAGE(AO5:AO$5,AO7:AO$30)</f>
        <v>33.198055555555548</v>
      </c>
      <c r="T6" s="31">
        <f>N6-AVERAGE(AP5:AP$5,AP7:AP$30)</f>
        <v>35.563200000000002</v>
      </c>
      <c r="U6" s="31">
        <f>O6-AVERAGE(AQ5:AQ$5,AQ7:AQ$30)</f>
        <v>35.434866666666672</v>
      </c>
      <c r="V6" s="31">
        <f>P6-AVERAGE(AR5:AR$5,AR7:AR$30)</f>
        <v>35.267866666666663</v>
      </c>
      <c r="W6" s="13">
        <f t="shared" ref="W6:W30" ca="1" si="7">Q6*W$4+$I6*(1-W$4)</f>
        <v>38.623913087276044</v>
      </c>
      <c r="X6" s="6">
        <f t="shared" ref="X6:X30" ca="1" si="8">R6*X$4+$I6*(1-X$4)</f>
        <v>37.830402654094456</v>
      </c>
      <c r="Y6" s="6">
        <f t="shared" ref="Y6:Y30" ca="1" si="9">S6*Y$4+$I6*(1-Y$4)</f>
        <v>34.194953205972872</v>
      </c>
      <c r="Z6" s="6">
        <f t="shared" ref="Z6:Z30" ca="1" si="10">T6*Z$4+$I6*(1-Z$4)</f>
        <v>35.927244612103834</v>
      </c>
      <c r="AA6" s="6">
        <f t="shared" ref="AA6:AA30" ca="1" si="11">U6*AA$4+$I6*(1-AA$4)</f>
        <v>35.789987276403032</v>
      </c>
      <c r="AB6" s="2">
        <f t="shared" ref="AB6:AB30" ca="1" si="12">V6*AB$4+$I6*(1-AB$4)</f>
        <v>35.447358335767937</v>
      </c>
      <c r="AC6" s="2">
        <f>'Historical Trends'!E6</f>
        <v>34.729999999999997</v>
      </c>
      <c r="AE6" s="13">
        <f t="shared" ref="AE6:AR9" ca="1" si="13">C6-$AC6</f>
        <v>0.91666666666665009</v>
      </c>
      <c r="AF6">
        <f t="shared" ca="1" si="13"/>
        <v>-1.3499999999999943</v>
      </c>
      <c r="AG6">
        <f t="shared" ca="1" si="13"/>
        <v>0.9550000000000054</v>
      </c>
      <c r="AH6">
        <f t="shared" ca="1" si="13"/>
        <v>3.5200000000000031</v>
      </c>
      <c r="AI6">
        <f t="shared" ca="1" si="13"/>
        <v>3.365000000000002</v>
      </c>
      <c r="AJ6">
        <f t="shared" ca="1" si="13"/>
        <v>3.3140000000000001</v>
      </c>
      <c r="AK6">
        <f t="shared" ca="1" si="13"/>
        <v>3.6566666666666663</v>
      </c>
      <c r="AL6">
        <f t="shared" ca="1" si="13"/>
        <v>3.7085714285714317</v>
      </c>
      <c r="AM6" s="13">
        <f t="shared" si="13"/>
        <v>4.07</v>
      </c>
      <c r="AN6">
        <f t="shared" si="13"/>
        <v>3.2700000000000031</v>
      </c>
      <c r="AO6">
        <f t="shared" si="13"/>
        <v>-0.71000000000000085</v>
      </c>
      <c r="AP6">
        <f t="shared" si="13"/>
        <v>0.95000000000000284</v>
      </c>
      <c r="AQ6">
        <f t="shared" si="13"/>
        <v>1.1500000000000057</v>
      </c>
      <c r="AR6">
        <f t="shared" si="13"/>
        <v>0.78666666666666885</v>
      </c>
      <c r="AS6" s="30">
        <f t="shared" ref="AS6:AX30" si="14">Q6-$AC6</f>
        <v>3.9860317460317489</v>
      </c>
      <c r="AT6">
        <f t="shared" si="4"/>
        <v>2.9281159420289882</v>
      </c>
      <c r="AU6">
        <f t="shared" si="4"/>
        <v>-1.5319444444444485</v>
      </c>
      <c r="AV6">
        <f t="shared" si="4"/>
        <v>0.83320000000000505</v>
      </c>
      <c r="AW6">
        <f t="shared" si="4"/>
        <v>0.70486666666667475</v>
      </c>
      <c r="AX6">
        <f t="shared" si="4"/>
        <v>0.53786666666666605</v>
      </c>
      <c r="AY6" s="13">
        <f t="shared" ca="1" si="5"/>
        <v>3.8939130872760472</v>
      </c>
      <c r="AZ6" s="6">
        <f t="shared" ca="1" si="5"/>
        <v>3.1004026540944594</v>
      </c>
      <c r="BA6" s="6">
        <f t="shared" ca="1" si="5"/>
        <v>-0.53504679402712441</v>
      </c>
      <c r="BB6" s="6">
        <f t="shared" ca="1" si="5"/>
        <v>1.1972446121038374</v>
      </c>
      <c r="BC6" s="6">
        <f t="shared" ca="1" si="5"/>
        <v>1.0599872764030351</v>
      </c>
      <c r="BD6" s="2">
        <f t="shared" ca="1" si="5"/>
        <v>0.7173583357679405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K7-AVERAGE(AM$5:AM6,AM8:AM$30)</f>
        <v>28.094603174603176</v>
      </c>
      <c r="R7" s="31">
        <f>L7-AVERAGE(AN$5:AN6,AN8:AN$30)</f>
        <v>32.08202898550725</v>
      </c>
      <c r="S7" s="31">
        <f>M7-AVERAGE(AO$5:AO6,AO8:AO$30)</f>
        <v>31.15013888888889</v>
      </c>
      <c r="T7" s="31">
        <f>N7-AVERAGE(AP$5:AP6,AP8:AP$30)</f>
        <v>31.374000000000002</v>
      </c>
      <c r="U7" s="31">
        <f>O7-AVERAGE(AQ$5:AQ6,AQ8:AQ$30)</f>
        <v>37.860066666666668</v>
      </c>
      <c r="V7" s="31">
        <f>P7-AVERAGE(AR$5:AR6,AR8:AR$30)</f>
        <v>33.203733333333339</v>
      </c>
      <c r="W7" s="13">
        <f t="shared" ca="1" si="7"/>
        <v>31.223463363091781</v>
      </c>
      <c r="X7" s="6">
        <f t="shared" ca="1" si="8"/>
        <v>33.784589784916903</v>
      </c>
      <c r="Y7" s="6">
        <f t="shared" ca="1" si="9"/>
        <v>32.712464675574026</v>
      </c>
      <c r="Z7" s="6">
        <f t="shared" ca="1" si="10"/>
        <v>32.393577627141475</v>
      </c>
      <c r="AA7" s="6">
        <f t="shared" ca="1" si="11"/>
        <v>38.031094330736458</v>
      </c>
      <c r="AB7" s="2">
        <f t="shared" ca="1" si="12"/>
        <v>33.553527612763325</v>
      </c>
      <c r="AC7" s="2">
        <f>'Historical Trends'!E7</f>
        <v>33.380000000000003</v>
      </c>
      <c r="AE7" s="13">
        <f t="shared" ca="1" si="13"/>
        <v>6.493790697674406</v>
      </c>
      <c r="AF7">
        <f t="shared" ca="1" si="13"/>
        <v>4.6099999999999994</v>
      </c>
      <c r="AG7">
        <f t="shared" ca="1" si="13"/>
        <v>7.3049999999999997</v>
      </c>
      <c r="AH7">
        <f t="shared" ca="1" si="13"/>
        <v>6.2866666666666617</v>
      </c>
      <c r="AI7">
        <f t="shared" ca="1" si="13"/>
        <v>5.8299999999999983</v>
      </c>
      <c r="AJ7">
        <f t="shared" ca="1" si="13"/>
        <v>6.0079999999999956</v>
      </c>
      <c r="AK7">
        <f t="shared" ca="1" si="13"/>
        <v>5.9016666666666637</v>
      </c>
      <c r="AL7">
        <f t="shared" ca="1" si="13"/>
        <v>6.7071428571428555</v>
      </c>
      <c r="AM7" s="13">
        <f t="shared" si="13"/>
        <v>-4.7800000000000011</v>
      </c>
      <c r="AN7">
        <f t="shared" si="13"/>
        <v>-0.78000000000000114</v>
      </c>
      <c r="AO7">
        <f t="shared" si="13"/>
        <v>-1.3800000000000026</v>
      </c>
      <c r="AP7">
        <f t="shared" si="13"/>
        <v>-1.7800000000000011</v>
      </c>
      <c r="AQ7">
        <f t="shared" si="13"/>
        <v>4.7800000000000011</v>
      </c>
      <c r="AR7">
        <f t="shared" si="13"/>
        <v>0.10000000000000142</v>
      </c>
      <c r="AS7" s="30">
        <f t="shared" si="14"/>
        <v>-5.2853968253968269</v>
      </c>
      <c r="AT7">
        <f t="shared" si="4"/>
        <v>-1.2979710144927523</v>
      </c>
      <c r="AU7">
        <f t="shared" si="4"/>
        <v>-2.2298611111111128</v>
      </c>
      <c r="AV7">
        <f t="shared" si="4"/>
        <v>-2.0060000000000002</v>
      </c>
      <c r="AW7">
        <f t="shared" si="4"/>
        <v>4.4800666666666658</v>
      </c>
      <c r="AX7">
        <f t="shared" si="4"/>
        <v>-0.17626666666666324</v>
      </c>
      <c r="AY7" s="13">
        <f t="shared" ca="1" si="5"/>
        <v>-2.1565366369082213</v>
      </c>
      <c r="AZ7" s="6">
        <f t="shared" ca="1" si="5"/>
        <v>0.4045897849169009</v>
      </c>
      <c r="BA7" s="6">
        <f t="shared" ca="1" si="5"/>
        <v>-0.66753532442597674</v>
      </c>
      <c r="BB7" s="6">
        <f t="shared" ca="1" si="5"/>
        <v>-0.9864223728585273</v>
      </c>
      <c r="BC7" s="6">
        <f t="shared" ca="1" si="5"/>
        <v>4.6510943307364556</v>
      </c>
      <c r="BD7" s="2">
        <f t="shared" ca="1" si="5"/>
        <v>0.17352761276332274</v>
      </c>
      <c r="BE7" t="s">
        <v>180</v>
      </c>
      <c r="BG7">
        <f>AM4</f>
        <v>5.0152735405826752</v>
      </c>
      <c r="BH7">
        <f>AN4</f>
        <v>4.2333470034774914</v>
      </c>
      <c r="BI7">
        <f>AO4</f>
        <v>3.5638415602642413</v>
      </c>
      <c r="BJ7">
        <f>AP4</f>
        <v>2.9049267757810302</v>
      </c>
      <c r="BK7">
        <f>AQ4</f>
        <v>2.8838745045718714</v>
      </c>
      <c r="BL7">
        <f t="shared" si="15"/>
        <v>2.4442208627961723</v>
      </c>
      <c r="BM7">
        <f>AR4</f>
        <v>2.0045672210204732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K8-AVERAGE(AM$5:AM7,AM9:AM$30)</f>
        <v>45.475079365079367</v>
      </c>
      <c r="R8" s="31">
        <f>L8-AVERAGE(AN$5:AN7,AN9:AN$30)</f>
        <v>43.568550724637682</v>
      </c>
      <c r="S8" s="31">
        <f>M8-AVERAGE(AO$5:AO7,AO9:AO$30)</f>
        <v>40.333055555555553</v>
      </c>
      <c r="T8" s="31">
        <f>N8-AVERAGE(AP$5:AP7,AP9:AP$30)</f>
        <v>39.301600000000001</v>
      </c>
      <c r="U8" s="31">
        <f>O8-AVERAGE(AQ$5:AQ7,AQ9:AQ$30)</f>
        <v>37.717266666666667</v>
      </c>
      <c r="V8" s="31">
        <f>P8-AVERAGE(AR$5:AR7,AR9:AR$30)</f>
        <v>37.553733333333327</v>
      </c>
      <c r="W8" s="13">
        <f t="shared" ca="1" si="7"/>
        <v>44.065908056055974</v>
      </c>
      <c r="X8" s="6">
        <f t="shared" ca="1" si="8"/>
        <v>42.827926923616239</v>
      </c>
      <c r="Y8" s="6">
        <f t="shared" ca="1" si="9"/>
        <v>40.352962553981897</v>
      </c>
      <c r="Z8" s="6">
        <f t="shared" ca="1" si="10"/>
        <v>39.447950197527383</v>
      </c>
      <c r="AA8" s="6">
        <f t="shared" ca="1" si="11"/>
        <v>38.044428055011764</v>
      </c>
      <c r="AB8" s="2">
        <f t="shared" ca="1" si="12"/>
        <v>37.719650518118399</v>
      </c>
      <c r="AC8" s="2">
        <f>'Historical Trends'!E8</f>
        <v>37.99</v>
      </c>
      <c r="AE8" s="13">
        <f t="shared" ca="1" si="13"/>
        <v>1.1510135970333479</v>
      </c>
      <c r="AF8">
        <f t="shared" ca="1" si="13"/>
        <v>5.3900000000000006</v>
      </c>
      <c r="AG8">
        <f t="shared" ca="1" si="13"/>
        <v>2.5150000000000006</v>
      </c>
      <c r="AH8">
        <f t="shared" ca="1" si="13"/>
        <v>1.6266666666666652</v>
      </c>
      <c r="AI8">
        <f t="shared" ca="1" si="13"/>
        <v>1.7475000000000023</v>
      </c>
      <c r="AJ8">
        <f t="shared" ca="1" si="13"/>
        <v>1.5500000000000043</v>
      </c>
      <c r="AK8">
        <f t="shared" ca="1" si="13"/>
        <v>2.4466666666666654</v>
      </c>
      <c r="AL8">
        <f t="shared" ca="1" si="13"/>
        <v>2.3042857142857116</v>
      </c>
      <c r="AM8" s="13">
        <f t="shared" si="13"/>
        <v>7.4099999999999966</v>
      </c>
      <c r="AN8">
        <f t="shared" si="13"/>
        <v>5.8099999999999952</v>
      </c>
      <c r="AO8">
        <f t="shared" si="13"/>
        <v>3.009999999999998</v>
      </c>
      <c r="AP8">
        <f t="shared" si="13"/>
        <v>1.4099999999999966</v>
      </c>
      <c r="AQ8">
        <f t="shared" si="13"/>
        <v>0.21000000000000085</v>
      </c>
      <c r="AR8">
        <f t="shared" si="13"/>
        <v>-0.15000000000000568</v>
      </c>
      <c r="AS8" s="30">
        <f t="shared" si="14"/>
        <v>7.4850793650793648</v>
      </c>
      <c r="AT8">
        <f t="shared" si="4"/>
        <v>5.5785507246376795</v>
      </c>
      <c r="AU8">
        <f t="shared" si="4"/>
        <v>2.3430555555555515</v>
      </c>
      <c r="AV8">
        <f t="shared" si="4"/>
        <v>1.3115999999999985</v>
      </c>
      <c r="AW8">
        <f t="shared" si="4"/>
        <v>-0.27273333333333483</v>
      </c>
      <c r="AX8">
        <f t="shared" si="4"/>
        <v>-0.43626666666667546</v>
      </c>
      <c r="AY8" s="13">
        <f t="shared" ca="1" si="5"/>
        <v>6.0759080560559724</v>
      </c>
      <c r="AZ8" s="6">
        <f t="shared" ca="1" si="5"/>
        <v>4.8379269236162372</v>
      </c>
      <c r="BA8" s="6">
        <f t="shared" ca="1" si="5"/>
        <v>2.3629625539818946</v>
      </c>
      <c r="BB8" s="6">
        <f t="shared" ca="1" si="5"/>
        <v>1.4579501975273814</v>
      </c>
      <c r="BC8" s="6">
        <f t="shared" ca="1" si="5"/>
        <v>5.4428055011761955E-2</v>
      </c>
      <c r="BD8" s="2">
        <f t="shared" ca="1" si="5"/>
        <v>-0.27034948188160257</v>
      </c>
      <c r="BE8" t="s">
        <v>184</v>
      </c>
      <c r="BG8">
        <f ca="1">AY4</f>
        <v>4.8535212741567095</v>
      </c>
      <c r="BH8">
        <f ca="1">AZ4</f>
        <v>4.1501943730011144</v>
      </c>
      <c r="BI8">
        <f ca="1">BA4</f>
        <v>3.4187762566206006</v>
      </c>
      <c r="BJ8">
        <f ca="1">BB4</f>
        <v>2.9100092659182666</v>
      </c>
      <c r="BK8">
        <f ca="1">BC4</f>
        <v>2.8648149235069589</v>
      </c>
      <c r="BL8">
        <f t="shared" ca="1" si="15"/>
        <v>2.4501767639541612</v>
      </c>
      <c r="BM8">
        <f ca="1">BD4</f>
        <v>2.035538604401363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K9-AVERAGE(AM$5:AM8,AM10:AM$30)</f>
        <v>37.885079365079363</v>
      </c>
      <c r="R9" s="31">
        <f>L9-AVERAGE(AN$5:AN8,AN10:AN$30)</f>
        <v>39.786376811594202</v>
      </c>
      <c r="S9" s="31">
        <f>M9-AVERAGE(AO$5:AO8,AO10:AO$30)</f>
        <v>48.02513888888889</v>
      </c>
      <c r="T9" s="31">
        <f>N9-AVERAGE(AP$5:AP8,AP10:AP$30)</f>
        <v>46.158000000000001</v>
      </c>
      <c r="U9" s="31">
        <f>O9-AVERAGE(AQ$5:AQ8,AQ10:AQ$30)</f>
        <v>47.485666666666667</v>
      </c>
      <c r="V9" s="31">
        <f>P9-AVERAGE(AR$5:AR8,AR10:AR$30)</f>
        <v>45.304533333333332</v>
      </c>
      <c r="W9" s="13">
        <f t="shared" ca="1" si="7"/>
        <v>38.415061316031455</v>
      </c>
      <c r="X9" s="6">
        <f t="shared" ca="1" si="8"/>
        <v>39.784868831619889</v>
      </c>
      <c r="Y9" s="6">
        <f t="shared" ca="1" si="9"/>
        <v>46.440984784894439</v>
      </c>
      <c r="Z9" s="6">
        <f t="shared" ca="1" si="10"/>
        <v>45.33565045239957</v>
      </c>
      <c r="AA9" s="6">
        <f t="shared" ca="1" si="11"/>
        <v>46.55862518516664</v>
      </c>
      <c r="AB9" s="2">
        <f t="shared" ca="1" si="12"/>
        <v>44.986588063035271</v>
      </c>
      <c r="AC9" s="2">
        <f>'Historical Trends'!E9</f>
        <v>43.38</v>
      </c>
      <c r="AE9" s="13">
        <f t="shared" ca="1" si="13"/>
        <v>-6.6030303030303301</v>
      </c>
      <c r="AF9">
        <f t="shared" ca="1" si="13"/>
        <v>-5.75</v>
      </c>
      <c r="AG9">
        <f t="shared" ca="1" si="13"/>
        <v>-5.6450000000000031</v>
      </c>
      <c r="AH9">
        <f t="shared" ca="1" si="13"/>
        <v>-4.8566666666666691</v>
      </c>
      <c r="AI9">
        <f t="shared" ca="1" si="13"/>
        <v>-4.8000000000000043</v>
      </c>
      <c r="AJ9">
        <f t="shared" ca="1" si="13"/>
        <v>-3.5320000000000036</v>
      </c>
      <c r="AK9">
        <f t="shared" ca="1" si="13"/>
        <v>-3.6000000000000014</v>
      </c>
      <c r="AL9">
        <f t="shared" ca="1" si="13"/>
        <v>-2.7257142857142895</v>
      </c>
      <c r="AM9" s="13">
        <f t="shared" si="13"/>
        <v>-4.980000000000004</v>
      </c>
      <c r="AN9">
        <f t="shared" si="13"/>
        <v>-2.980000000000004</v>
      </c>
      <c r="AO9">
        <f t="shared" si="13"/>
        <v>5.2199999999999989</v>
      </c>
      <c r="AP9">
        <f t="shared" si="13"/>
        <v>2.8200000000000003</v>
      </c>
      <c r="AQ9">
        <f t="shared" si="13"/>
        <v>4.4199999999999946</v>
      </c>
      <c r="AR9">
        <f t="shared" si="13"/>
        <v>2.1199999999999974</v>
      </c>
      <c r="AS9" s="30">
        <f t="shared" si="14"/>
        <v>-5.4949206349206392</v>
      </c>
      <c r="AT9">
        <f t="shared" si="4"/>
        <v>-3.5936231884058003</v>
      </c>
      <c r="AU9">
        <f t="shared" si="4"/>
        <v>4.6451388888888872</v>
      </c>
      <c r="AV9">
        <f t="shared" si="4"/>
        <v>2.7779999999999987</v>
      </c>
      <c r="AW9">
        <f t="shared" si="4"/>
        <v>4.1056666666666644</v>
      </c>
      <c r="AX9">
        <f t="shared" si="4"/>
        <v>1.9245333333333292</v>
      </c>
      <c r="AY9" s="13">
        <f t="shared" ca="1" si="5"/>
        <v>-4.9649386839685477</v>
      </c>
      <c r="AZ9" s="6">
        <f t="shared" ca="1" si="5"/>
        <v>-3.5951311683801137</v>
      </c>
      <c r="BA9" s="6">
        <f t="shared" ca="1" si="5"/>
        <v>3.0609847848944369</v>
      </c>
      <c r="BB9" s="6">
        <f t="shared" ca="1" si="5"/>
        <v>1.955650452399567</v>
      </c>
      <c r="BC9" s="6">
        <f t="shared" ca="1" si="5"/>
        <v>3.1786251851666378</v>
      </c>
      <c r="BD9" s="2">
        <f t="shared" ca="1" si="5"/>
        <v>1.606588063035268</v>
      </c>
      <c r="BE9" t="s">
        <v>185</v>
      </c>
      <c r="BG9">
        <f t="shared" ref="BG9:BM9" ca="1" si="16">$AK$4</f>
        <v>6.1199352599083987</v>
      </c>
      <c r="BH9">
        <f t="shared" ca="1" si="16"/>
        <v>6.1199352599083987</v>
      </c>
      <c r="BI9">
        <f t="shared" ca="1" si="16"/>
        <v>6.1199352599083987</v>
      </c>
      <c r="BJ9">
        <f t="shared" ca="1" si="16"/>
        <v>6.1199352599083987</v>
      </c>
      <c r="BK9">
        <f t="shared" ca="1" si="16"/>
        <v>6.1199352599083987</v>
      </c>
      <c r="BL9">
        <f t="shared" ca="1" si="15"/>
        <v>6.1199352599083987</v>
      </c>
      <c r="BM9">
        <f t="shared" ca="1" si="16"/>
        <v>6.1199352599083987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M10-AVERAGE(AO$5:AO9,AO11:AO$30)</f>
        <v>42.014722222222225</v>
      </c>
      <c r="T10" s="31">
        <f>N10-AVERAGE(AP$5:AP9,AP11:AP$30)</f>
        <v>41.188000000000002</v>
      </c>
      <c r="U10" s="31">
        <f>O10-AVERAGE(AQ$5:AQ9,AQ11:AQ$30)</f>
        <v>39.187666666666665</v>
      </c>
      <c r="V10" s="31">
        <f>P10-AVERAGE(AR$5:AR9,AR11:AR$30)</f>
        <v>39.606533333333331</v>
      </c>
      <c r="W10" s="13">
        <f t="shared" ca="1" si="7"/>
        <v>11.511391768051592</v>
      </c>
      <c r="X10" s="6">
        <f t="shared" ca="1" si="8"/>
        <v>9.733068246718279</v>
      </c>
      <c r="Y10" s="6">
        <f t="shared" ca="1" si="9"/>
        <v>41.850182607883312</v>
      </c>
      <c r="Z10" s="6">
        <f t="shared" ca="1" si="10"/>
        <v>41.184174918483514</v>
      </c>
      <c r="AA10" s="6">
        <f t="shared" ca="1" si="11"/>
        <v>39.424750597913288</v>
      </c>
      <c r="AB10" s="2">
        <f t="shared" ca="1" si="12"/>
        <v>39.695841776359927</v>
      </c>
      <c r="AC10" s="2">
        <f>'Historical Trends'!E10</f>
        <v>37.630000000000003</v>
      </c>
      <c r="AE10" s="13">
        <f t="shared" ref="AE10:AE30" ca="1" si="17">C10-$AC10</f>
        <v>-1.0194313967862243</v>
      </c>
      <c r="AF10">
        <f t="shared" ref="AF10:AF30" ca="1" si="18">D10-$AC10</f>
        <v>0.21000000000000085</v>
      </c>
      <c r="AG10">
        <f t="shared" ref="AG10:AG30" ca="1" si="19">E10-$AC10</f>
        <v>1.3399999999999963</v>
      </c>
      <c r="AH10">
        <f t="shared" ref="AH10:AH30" ca="1" si="20">F10-$AC10</f>
        <v>1.2666666666666657</v>
      </c>
      <c r="AI10">
        <f t="shared" ref="AI10:AI30" ca="1" si="21">G10-$AC10</f>
        <v>2.7725000000000009</v>
      </c>
      <c r="AJ10">
        <f t="shared" ref="AJ10:AJ30" ca="1" si="22">H10-$AC10</f>
        <v>2.5799999999999983</v>
      </c>
      <c r="AK10">
        <f t="shared" ref="AK10:AK30" ca="1" si="23">I10-$AC10</f>
        <v>3.528333333333336</v>
      </c>
      <c r="AL10">
        <f t="shared" ref="AL10:AL30" ca="1" si="24">J10-$AC10</f>
        <v>4.4414285714285668</v>
      </c>
      <c r="AO10">
        <f t="shared" ref="AO10:AO29" si="25">M10-$AC10</f>
        <v>4.9699999999999989</v>
      </c>
      <c r="AP10">
        <f t="shared" ref="AP10:AP29" si="26">N10-$AC10</f>
        <v>3.5700000000000003</v>
      </c>
      <c r="AQ10">
        <f t="shared" ref="AQ10:AQ29" si="27">O10-$AC10</f>
        <v>1.9699999999999989</v>
      </c>
      <c r="AR10">
        <f t="shared" ref="AR10:AR29" si="28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29" ca="1" si="29">Y10-$AC10</f>
        <v>4.2201826078833093</v>
      </c>
      <c r="BB10" s="6">
        <f t="shared" ref="BB10:BB29" ca="1" si="30">Z10-$AC10</f>
        <v>3.5541749184835112</v>
      </c>
      <c r="BC10" s="6">
        <f t="shared" ref="BC10:BC29" ca="1" si="31">AA10-$AC10</f>
        <v>1.7947505979132856</v>
      </c>
      <c r="BD10" s="2">
        <f t="shared" ref="BD10:BD29" ca="1" si="32">AB10-$AC10</f>
        <v>2.0658417763599246</v>
      </c>
      <c r="BE10" t="s">
        <v>153</v>
      </c>
      <c r="BG10">
        <f>W4</f>
        <v>0.7203144336573819</v>
      </c>
      <c r="BH10">
        <f>X4</f>
        <v>0.76352132220971991</v>
      </c>
      <c r="BI10">
        <f>Y4</f>
        <v>0.80786811170285466</v>
      </c>
      <c r="BJ10">
        <f>Z4</f>
        <v>0.87106466798362647</v>
      </c>
      <c r="BK10">
        <f>AA4</f>
        <v>0.8796935396245148</v>
      </c>
      <c r="BL10">
        <f t="shared" si="15"/>
        <v>0.91107101165186399</v>
      </c>
      <c r="BM10">
        <f>AB4</f>
        <v>0.94244848367921319</v>
      </c>
    </row>
    <row r="11" spans="1:66" x14ac:dyDescent="0.25">
      <c r="A11" t="s">
        <v>49</v>
      </c>
      <c r="B11">
        <v>0</v>
      </c>
      <c r="C11" s="13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3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30">
        <f>K11-AVERAGE(AM$5:AM10,AM12:AM$30)</f>
        <v>40.065555555555555</v>
      </c>
      <c r="R11" s="31">
        <f>L11-AVERAGE(AN$5:AN10,AN12:AN$30)</f>
        <v>36.145942028985509</v>
      </c>
      <c r="S11" s="31">
        <f>M11-AVERAGE(AO$5:AO10,AO12:AO$30)</f>
        <v>33.335555555555558</v>
      </c>
      <c r="T11" s="31">
        <f>N11-AVERAGE(AP$5:AP10,AP12:AP$30)</f>
        <v>33.954400000000007</v>
      </c>
      <c r="U11" s="31">
        <f>O11-AVERAGE(AQ$5:AQ10,AQ12:AQ$30)</f>
        <v>34.07566666666667</v>
      </c>
      <c r="V11" s="31">
        <f>P11-AVERAGE(AR$5:AR10,AR12:AR$30)</f>
        <v>34.161733333333338</v>
      </c>
      <c r="W11" s="13">
        <f t="shared" ca="1" si="7"/>
        <v>40.480267098093584</v>
      </c>
      <c r="X11" s="6">
        <f t="shared" ca="1" si="8"/>
        <v>37.423492381543383</v>
      </c>
      <c r="Y11" s="6">
        <f t="shared" ca="1" si="9"/>
        <v>34.913492058164834</v>
      </c>
      <c r="Z11" s="6">
        <f t="shared" ca="1" si="10"/>
        <v>34.933526315643547</v>
      </c>
      <c r="AA11" s="6">
        <f t="shared" ca="1" si="11"/>
        <v>34.974676742899213</v>
      </c>
      <c r="AB11" s="2">
        <f t="shared" ca="1" si="12"/>
        <v>34.586843363788461</v>
      </c>
      <c r="AC11" s="2">
        <f>'Historical Trends'!E27</f>
        <v>35.43</v>
      </c>
      <c r="AE11" s="13">
        <f t="shared" ca="1" si="17"/>
        <v>-5.5759085290480286</v>
      </c>
      <c r="AF11">
        <f t="shared" ca="1" si="18"/>
        <v>2.0399999999999991</v>
      </c>
      <c r="AG11">
        <f t="shared" ca="1" si="19"/>
        <v>-3.365000000000002</v>
      </c>
      <c r="AH11">
        <f t="shared" ca="1" si="20"/>
        <v>3.0000000000001137E-2</v>
      </c>
      <c r="AI11">
        <f t="shared" ca="1" si="21"/>
        <v>2.8950000000000031</v>
      </c>
      <c r="AJ11">
        <f t="shared" ca="1" si="22"/>
        <v>4.6319999999999979</v>
      </c>
      <c r="AK11">
        <f t="shared" ca="1" si="23"/>
        <v>6.1183333333333323</v>
      </c>
      <c r="AL11">
        <f t="shared" ca="1" si="24"/>
        <v>5.7342857142857113</v>
      </c>
      <c r="AM11" s="13">
        <f t="shared" ref="AM11:AN14" si="33">K11-$AC11</f>
        <v>4.6899999999999977</v>
      </c>
      <c r="AN11">
        <f t="shared" si="33"/>
        <v>1.1499999999999986</v>
      </c>
      <c r="AO11">
        <f t="shared" si="25"/>
        <v>-1.25</v>
      </c>
      <c r="AP11">
        <f t="shared" si="26"/>
        <v>-1.269999999999996</v>
      </c>
      <c r="AQ11">
        <f t="shared" si="27"/>
        <v>-0.82999999999999829</v>
      </c>
      <c r="AR11">
        <f t="shared" si="28"/>
        <v>-0.94999999999999574</v>
      </c>
      <c r="AS11" s="30">
        <f t="shared" si="14"/>
        <v>4.6355555555555554</v>
      </c>
      <c r="AT11">
        <f t="shared" si="4"/>
        <v>0.71594202898550918</v>
      </c>
      <c r="AU11">
        <f t="shared" si="4"/>
        <v>-2.0944444444444414</v>
      </c>
      <c r="AV11">
        <f t="shared" si="4"/>
        <v>-1.4755999999999929</v>
      </c>
      <c r="AW11">
        <f t="shared" si="4"/>
        <v>-1.3543333333333294</v>
      </c>
      <c r="AX11">
        <f t="shared" si="4"/>
        <v>-1.268266666666662</v>
      </c>
      <c r="AY11" s="13">
        <f t="shared" ref="AY11:AZ14" ca="1" si="34">W11-$AC11</f>
        <v>5.0502670980935847</v>
      </c>
      <c r="AZ11" s="6">
        <f t="shared" ca="1" si="34"/>
        <v>1.9934923815433834</v>
      </c>
      <c r="BA11" s="6">
        <f t="shared" ca="1" si="29"/>
        <v>-0.51650794183516524</v>
      </c>
      <c r="BB11" s="6">
        <f t="shared" ca="1" si="30"/>
        <v>-0.49647368435645234</v>
      </c>
      <c r="BC11" s="6">
        <f t="shared" ca="1" si="31"/>
        <v>-0.4553232571007868</v>
      </c>
      <c r="BD11" s="2">
        <f t="shared" ca="1" si="32"/>
        <v>-0.84315663621153902</v>
      </c>
      <c r="BE11" t="s">
        <v>186</v>
      </c>
      <c r="BG11">
        <f>BG10</f>
        <v>0.7203144336573819</v>
      </c>
      <c r="BH11">
        <f>AVERAGE(BG10:BI10)</f>
        <v>0.76390128918998546</v>
      </c>
      <c r="BI11">
        <f>AVERAGE(BH10:BJ10)</f>
        <v>0.81415136729873383</v>
      </c>
      <c r="BJ11">
        <f>AVERAGE(BI10:BK10)</f>
        <v>0.85287543977033209</v>
      </c>
      <c r="BK11">
        <f>AVERAGE(BJ10:BM10)</f>
        <v>0.90106942573480464</v>
      </c>
      <c r="BL11">
        <f t="shared" si="15"/>
        <v>0.92175895470700886</v>
      </c>
      <c r="BM11">
        <f>BM10</f>
        <v>0.94244848367921319</v>
      </c>
    </row>
    <row r="12" spans="1:66" x14ac:dyDescent="0.25">
      <c r="A12" t="s">
        <v>51</v>
      </c>
      <c r="B12">
        <f>B11+1</f>
        <v>1</v>
      </c>
      <c r="C12" s="13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3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30">
        <f>K12-AVERAGE(AM$5:AM11,AM13:AM$30)</f>
        <v>32.027460317460317</v>
      </c>
      <c r="R12" s="31">
        <f>L12-AVERAGE(AN$5:AN11,AN13:AN$30)</f>
        <v>30.318115942028989</v>
      </c>
      <c r="S12" s="31">
        <f>M12-AVERAGE(AO$5:AO11,AO13:AO$30)</f>
        <v>33.396388888888886</v>
      </c>
      <c r="T12" s="31">
        <f>N12-AVERAGE(AP$5:AP11,AP13:AP$30)</f>
        <v>34.288800000000002</v>
      </c>
      <c r="U12" s="31">
        <f>O12-AVERAGE(AQ$5:AQ11,AQ13:AQ$30)</f>
        <v>36.261266666666671</v>
      </c>
      <c r="V12" s="31">
        <f>P12-AVERAGE(AR$5:AR11,AR13:AR$30)</f>
        <v>37.26253333333333</v>
      </c>
      <c r="W12" s="13">
        <f t="shared" ca="1" si="7"/>
        <v>34.755104901850288</v>
      </c>
      <c r="X12" s="6">
        <f t="shared" ca="1" si="8"/>
        <v>33.028607129043465</v>
      </c>
      <c r="Y12" s="6">
        <f t="shared" ca="1" si="9"/>
        <v>35.007147922415591</v>
      </c>
      <c r="Z12" s="6">
        <f t="shared" ca="1" si="10"/>
        <v>35.25468035920106</v>
      </c>
      <c r="AA12" s="6">
        <f t="shared" ca="1" si="11"/>
        <v>36.925205939756204</v>
      </c>
      <c r="AB12" s="2">
        <f t="shared" ca="1" si="12"/>
        <v>37.522520389928609</v>
      </c>
      <c r="AC12" s="2">
        <f>'Historical Trends'!E28</f>
        <v>37.47</v>
      </c>
      <c r="AE12" s="13">
        <f t="shared" ca="1" si="17"/>
        <v>-4.2059090909092163</v>
      </c>
      <c r="AF12">
        <f t="shared" ca="1" si="18"/>
        <v>-10.809999999999999</v>
      </c>
      <c r="AG12">
        <f t="shared" ca="1" si="19"/>
        <v>-3.0150000000000006</v>
      </c>
      <c r="AH12">
        <f t="shared" ca="1" si="20"/>
        <v>1.1400000000000006</v>
      </c>
      <c r="AI12" s="6">
        <f t="shared" ca="1" si="21"/>
        <v>3.240000000000002</v>
      </c>
      <c r="AJ12">
        <f t="shared" ca="1" si="22"/>
        <v>4.8939999999999984</v>
      </c>
      <c r="AK12">
        <f t="shared" ca="1" si="23"/>
        <v>4.3100000000000023</v>
      </c>
      <c r="AL12">
        <f t="shared" ca="1" si="24"/>
        <v>4.4685714285714297</v>
      </c>
      <c r="AM12" s="13">
        <f t="shared" si="33"/>
        <v>-4.93</v>
      </c>
      <c r="AN12">
        <f t="shared" si="33"/>
        <v>-6.389999999999997</v>
      </c>
      <c r="AO12">
        <f t="shared" si="25"/>
        <v>-3.1499999999999986</v>
      </c>
      <c r="AP12">
        <f t="shared" si="26"/>
        <v>-2.9099999999999966</v>
      </c>
      <c r="AQ12">
        <f t="shared" si="27"/>
        <v>-0.68999999999999773</v>
      </c>
      <c r="AR12">
        <f t="shared" si="28"/>
        <v>7.0000000000000284E-2</v>
      </c>
      <c r="AS12" s="30">
        <f t="shared" si="14"/>
        <v>-5.4425396825396817</v>
      </c>
      <c r="AT12">
        <f t="shared" si="4"/>
        <v>-7.1518840579710101</v>
      </c>
      <c r="AU12">
        <f t="shared" si="4"/>
        <v>-4.0736111111111128</v>
      </c>
      <c r="AV12">
        <f t="shared" si="4"/>
        <v>-3.1811999999999969</v>
      </c>
      <c r="AW12">
        <f t="shared" si="4"/>
        <v>-1.2087333333333277</v>
      </c>
      <c r="AX12">
        <f t="shared" si="4"/>
        <v>-0.20746666666666869</v>
      </c>
      <c r="AY12" s="13">
        <f t="shared" ca="1" si="34"/>
        <v>-2.7148950981497109</v>
      </c>
      <c r="AZ12" s="6">
        <f t="shared" ca="1" si="34"/>
        <v>-4.441392870956534</v>
      </c>
      <c r="BA12" s="6">
        <f t="shared" ca="1" si="29"/>
        <v>-2.4628520775844081</v>
      </c>
      <c r="BB12" s="6">
        <f t="shared" ca="1" si="30"/>
        <v>-2.2153196407989384</v>
      </c>
      <c r="BC12" s="6">
        <f t="shared" ca="1" si="31"/>
        <v>-0.54479406024379529</v>
      </c>
      <c r="BD12" s="2">
        <f t="shared" ca="1" si="32"/>
        <v>5.2520389928609745E-2</v>
      </c>
      <c r="BE12" t="s">
        <v>193</v>
      </c>
      <c r="BG12">
        <f>MAX(0,($BG$16+1/($BG$17*$BG$18))-1/(($BG$17-BG6) * $BG$18))</f>
        <v>0.71566760692881259</v>
      </c>
      <c r="BH12">
        <f t="shared" ref="BH12:BM12" si="35">MAX(0,($BG$16+1/($BG$17*$BG$18))-1/(($BG$17-BH6) * $BG$18))</f>
        <v>0.77374820008326584</v>
      </c>
      <c r="BI12">
        <f t="shared" si="35"/>
        <v>0.81593478573265799</v>
      </c>
      <c r="BJ12">
        <f t="shared" si="35"/>
        <v>0.84818934660796641</v>
      </c>
      <c r="BK12">
        <f t="shared" si="35"/>
        <v>0.88521968925253525</v>
      </c>
      <c r="BL12">
        <f t="shared" si="35"/>
        <v>0.91717513437207621</v>
      </c>
      <c r="BM12">
        <f t="shared" si="35"/>
        <v>0.94005408234572241</v>
      </c>
    </row>
    <row r="13" spans="1:66" x14ac:dyDescent="0.25">
      <c r="A13" t="s">
        <v>52</v>
      </c>
      <c r="B13">
        <f>B12+1</f>
        <v>2</v>
      </c>
      <c r="C13" s="13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3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30">
        <f>K13-AVERAGE(AM$5:AM12,AM14:AM$30)</f>
        <v>33.233650793650796</v>
      </c>
      <c r="R13" s="31">
        <f>L13-AVERAGE(AN$5:AN12,AN14:AN$30)</f>
        <v>30.913333333333334</v>
      </c>
      <c r="S13" s="31">
        <f>M13-AVERAGE(AO$5:AO12,AO14:AO$30)</f>
        <v>29.763472222222219</v>
      </c>
      <c r="T13" s="31">
        <f>N13-AVERAGE(AP$5:AP12,AP14:AP$30)</f>
        <v>28.730800000000002</v>
      </c>
      <c r="U13" s="31">
        <f>O13-AVERAGE(AQ$5:AQ12,AQ14:AQ$30)</f>
        <v>29.850466666666666</v>
      </c>
      <c r="V13" s="31">
        <f>P13-AVERAGE(AR$5:AR12,AR14:AR$30)</f>
        <v>29.853333333333332</v>
      </c>
      <c r="W13" s="13">
        <f t="shared" ca="1" si="7"/>
        <v>36.380490768547133</v>
      </c>
      <c r="X13" s="6">
        <f t="shared" ca="1" si="8"/>
        <v>34.122743122077082</v>
      </c>
      <c r="Y13" s="6">
        <f t="shared" ca="1" si="9"/>
        <v>32.591947152785536</v>
      </c>
      <c r="Z13" s="6">
        <f t="shared" ca="1" si="10"/>
        <v>30.762073007652351</v>
      </c>
      <c r="AA13" s="6">
        <f t="shared" ca="1" si="11"/>
        <v>31.611095571247048</v>
      </c>
      <c r="AB13" s="2">
        <f t="shared" ca="1" si="12"/>
        <v>30.69540793630031</v>
      </c>
      <c r="AC13" s="2">
        <f>'Historical Trends'!E29</f>
        <v>26.66</v>
      </c>
      <c r="AE13" s="13">
        <f t="shared" ca="1" si="17"/>
        <v>19.890000000000011</v>
      </c>
      <c r="AF13">
        <f t="shared" ca="1" si="18"/>
        <v>15.59</v>
      </c>
      <c r="AG13">
        <f t="shared" ca="1" si="19"/>
        <v>17.925000000000001</v>
      </c>
      <c r="AH13">
        <f t="shared" ca="1" si="20"/>
        <v>18.733333333333338</v>
      </c>
      <c r="AI13">
        <f t="shared" ca="1" si="21"/>
        <v>19.63</v>
      </c>
      <c r="AJ13">
        <f t="shared" ca="1" si="22"/>
        <v>18.143999999999995</v>
      </c>
      <c r="AK13">
        <f t="shared" ca="1" si="23"/>
        <v>17.824999999999992</v>
      </c>
      <c r="AL13">
        <f t="shared" ca="1" si="24"/>
        <v>18.431428571428572</v>
      </c>
      <c r="AM13" s="13">
        <f t="shared" si="33"/>
        <v>6.5400000000000027</v>
      </c>
      <c r="AN13">
        <f t="shared" si="33"/>
        <v>4.5399999999999991</v>
      </c>
      <c r="AO13">
        <f t="shared" si="25"/>
        <v>3.7399999999999984</v>
      </c>
      <c r="AP13">
        <f t="shared" si="26"/>
        <v>2.1400000000000006</v>
      </c>
      <c r="AQ13">
        <f t="shared" si="27"/>
        <v>3.5399999999999991</v>
      </c>
      <c r="AR13">
        <f t="shared" si="28"/>
        <v>3.34</v>
      </c>
      <c r="AS13" s="30">
        <f t="shared" si="14"/>
        <v>6.5736507936507955</v>
      </c>
      <c r="AT13">
        <f t="shared" si="4"/>
        <v>4.2533333333333339</v>
      </c>
      <c r="AU13">
        <f t="shared" si="4"/>
        <v>3.1034722222222193</v>
      </c>
      <c r="AV13">
        <f t="shared" si="4"/>
        <v>2.070800000000002</v>
      </c>
      <c r="AW13">
        <f t="shared" si="4"/>
        <v>3.1904666666666657</v>
      </c>
      <c r="AX13">
        <f t="shared" si="4"/>
        <v>3.1933333333333316</v>
      </c>
      <c r="AY13" s="13">
        <f t="shared" ca="1" si="34"/>
        <v>9.7204907685471333</v>
      </c>
      <c r="AZ13" s="6">
        <f t="shared" ca="1" si="34"/>
        <v>7.4627431220770823</v>
      </c>
      <c r="BA13" s="6">
        <f t="shared" ca="1" si="29"/>
        <v>5.9319471527855363</v>
      </c>
      <c r="BB13" s="6">
        <f t="shared" ca="1" si="30"/>
        <v>4.1020730076523506</v>
      </c>
      <c r="BC13" s="6">
        <f t="shared" ca="1" si="31"/>
        <v>4.9510955712470484</v>
      </c>
      <c r="BD13" s="2">
        <f t="shared" ca="1" si="32"/>
        <v>4.0354079363003095</v>
      </c>
      <c r="BE13" t="s">
        <v>192</v>
      </c>
      <c r="BG13">
        <f>(BG12-BG10)^2</f>
        <v>2.1592998645346145E-5</v>
      </c>
      <c r="BH13">
        <f t="shared" ref="BH13:BM13" si="36">(BH12-BH10)^2</f>
        <v>1.0458903104042323E-4</v>
      </c>
      <c r="BI13">
        <f t="shared" si="36"/>
        <v>6.5071229903103378E-5</v>
      </c>
      <c r="BJ13">
        <f t="shared" si="36"/>
        <v>5.2328032803973014E-4</v>
      </c>
      <c r="BK13">
        <f t="shared" si="36"/>
        <v>3.0538329711270552E-5</v>
      </c>
      <c r="BL13">
        <f t="shared" si="36"/>
        <v>3.7260314183410942E-5</v>
      </c>
      <c r="BM13">
        <f t="shared" si="36"/>
        <v>5.73315774582243E-6</v>
      </c>
      <c r="BN13">
        <f>SQRT(SUM(BG13:BM13))</f>
        <v>2.807250236920654E-2</v>
      </c>
    </row>
    <row r="14" spans="1:66" x14ac:dyDescent="0.25">
      <c r="A14" t="s">
        <v>53</v>
      </c>
      <c r="B14">
        <f>B13+1</f>
        <v>3</v>
      </c>
      <c r="C14" s="13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3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30">
        <f>K14-AVERAGE(AM$5:AM13,AM15:AM$30)</f>
        <v>45.900793650793652</v>
      </c>
      <c r="R14" s="31">
        <f>L14-AVERAGE(AN$5:AN13,AN15:AN$30)</f>
        <v>49.157246376811599</v>
      </c>
      <c r="S14" s="31">
        <f>M14-AVERAGE(AO$5:AO13,AO15:AO$30)</f>
        <v>42.586111111111116</v>
      </c>
      <c r="T14" s="31">
        <f>N14-AVERAGE(AP$5:AP13,AP15:AP$30)</f>
        <v>43.568533333333328</v>
      </c>
      <c r="U14" s="31">
        <f>O14-AVERAGE(AQ$5:AQ13,AQ15:AQ$30)</f>
        <v>42.538866666666664</v>
      </c>
      <c r="V14" s="31">
        <f>P14-AVERAGE(AR$5:AR13,AR15:AR$30)</f>
        <v>41.016400000000004</v>
      </c>
      <c r="W14" s="13">
        <f t="shared" ca="1" si="7"/>
        <v>45.806877013397177</v>
      </c>
      <c r="X14" s="6">
        <f t="shared" ca="1" si="8"/>
        <v>48.30775670332627</v>
      </c>
      <c r="Y14" s="6">
        <f t="shared" ca="1" si="9"/>
        <v>43.158450658360721</v>
      </c>
      <c r="Z14" s="6">
        <f t="shared" ca="1" si="10"/>
        <v>43.825948425859622</v>
      </c>
      <c r="AA14" s="6">
        <f t="shared" ca="1" si="11"/>
        <v>42.902930056624271</v>
      </c>
      <c r="AB14" s="2">
        <f t="shared" ca="1" si="12"/>
        <v>41.278178827136735</v>
      </c>
      <c r="AC14" s="2">
        <f>'Historical Trends'!E30</f>
        <v>42.25</v>
      </c>
      <c r="AE14" s="13">
        <f t="shared" ca="1" si="17"/>
        <v>4.5822325581395376</v>
      </c>
      <c r="AF14">
        <f t="shared" ca="1" si="18"/>
        <v>4.6700000000000017</v>
      </c>
      <c r="AG14">
        <f t="shared" ca="1" si="19"/>
        <v>4.7150000000000034</v>
      </c>
      <c r="AH14">
        <f t="shared" ca="1" si="20"/>
        <v>5.3866666666666632</v>
      </c>
      <c r="AI14">
        <f t="shared" ca="1" si="21"/>
        <v>3.1924999999999955</v>
      </c>
      <c r="AJ14">
        <f t="shared" ca="1" si="22"/>
        <v>2.6819999999999951</v>
      </c>
      <c r="AK14">
        <f t="shared" ca="1" si="23"/>
        <v>3.3149999999999977</v>
      </c>
      <c r="AL14">
        <f t="shared" ca="1" si="24"/>
        <v>3.9942857142857093</v>
      </c>
      <c r="AM14" s="13">
        <f t="shared" si="33"/>
        <v>3.75</v>
      </c>
      <c r="AN14">
        <f t="shared" si="33"/>
        <v>7.0833333333333357</v>
      </c>
      <c r="AO14">
        <f t="shared" si="25"/>
        <v>1.0833333333333357</v>
      </c>
      <c r="AP14">
        <f t="shared" si="26"/>
        <v>1.4166666666666643</v>
      </c>
      <c r="AQ14">
        <f t="shared" si="27"/>
        <v>0.75</v>
      </c>
      <c r="AR14">
        <f t="shared" si="28"/>
        <v>-0.9166666666666643</v>
      </c>
      <c r="AS14" s="30">
        <f t="shared" si="14"/>
        <v>3.650793650793652</v>
      </c>
      <c r="AT14">
        <f t="shared" si="4"/>
        <v>6.9072463768115995</v>
      </c>
      <c r="AU14">
        <f t="shared" si="4"/>
        <v>0.33611111111111569</v>
      </c>
      <c r="AV14">
        <f t="shared" si="4"/>
        <v>1.3185333333333276</v>
      </c>
      <c r="AW14">
        <f t="shared" si="4"/>
        <v>0.28886666666666372</v>
      </c>
      <c r="AX14">
        <f t="shared" si="4"/>
        <v>-1.2335999999999956</v>
      </c>
      <c r="AY14" s="13">
        <f t="shared" ca="1" si="34"/>
        <v>3.5568770133971768</v>
      </c>
      <c r="AZ14" s="6">
        <f t="shared" ca="1" si="34"/>
        <v>6.0577567033262696</v>
      </c>
      <c r="BA14" s="6">
        <f t="shared" ca="1" si="29"/>
        <v>0.90845065836072081</v>
      </c>
      <c r="BB14" s="6">
        <f t="shared" ca="1" si="30"/>
        <v>1.5759484258596217</v>
      </c>
      <c r="BC14" s="6">
        <f t="shared" ca="1" si="31"/>
        <v>0.65293005662427106</v>
      </c>
      <c r="BD14" s="2">
        <f t="shared" ca="1" si="32"/>
        <v>-0.9718211728632653</v>
      </c>
    </row>
    <row r="15" spans="1:66" x14ac:dyDescent="0.25">
      <c r="A15" t="s">
        <v>54</v>
      </c>
      <c r="B15">
        <f>B14+1</f>
        <v>4</v>
      </c>
      <c r="C15" s="13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30"/>
      <c r="R15" s="31">
        <f>L15-AVERAGE(AN$5:AN14,AN16:AN$30)</f>
        <v>41.997681159420289</v>
      </c>
      <c r="S15" s="31">
        <f>M15-AVERAGE(AO$5:AO14,AO16:AO$30)</f>
        <v>39.266527777777782</v>
      </c>
      <c r="T15" s="31">
        <f>N15-AVERAGE(AP$5:AP14,AP16:AP$30)</f>
        <v>39.915066666666668</v>
      </c>
      <c r="U15" s="31">
        <f>O15-AVERAGE(AQ$5:AQ14,AQ16:AQ$30)</f>
        <v>41.312066666666666</v>
      </c>
      <c r="V15" s="31">
        <f>P15-AVERAGE(AR$5:AR14,AR16:AR$30)</f>
        <v>46.72293333333333</v>
      </c>
      <c r="W15" s="13">
        <f t="shared" ca="1" si="7"/>
        <v>12.902361317995544</v>
      </c>
      <c r="X15" s="6">
        <f t="shared" ca="1" si="8"/>
        <v>42.975280586178087</v>
      </c>
      <c r="Y15" s="6">
        <f t="shared" ca="1" si="9"/>
        <v>40.585539875922173</v>
      </c>
      <c r="Z15" s="6">
        <f t="shared" ca="1" si="10"/>
        <v>40.716606051679655</v>
      </c>
      <c r="AA15" s="6">
        <f t="shared" ca="1" si="11"/>
        <v>41.891895683092358</v>
      </c>
      <c r="AB15" s="2">
        <f t="shared" ca="1" si="12"/>
        <v>46.688905040116722</v>
      </c>
      <c r="AC15" s="2">
        <f>'Historical Trends'!E31</f>
        <v>46.92</v>
      </c>
      <c r="AE15" s="13">
        <f t="shared" ca="1" si="17"/>
        <v>-2.5824761904761857</v>
      </c>
      <c r="AF15">
        <f t="shared" ca="1" si="18"/>
        <v>8.9999999999996305E-2</v>
      </c>
      <c r="AG15">
        <f t="shared" ca="1" si="19"/>
        <v>1.0749999999999957</v>
      </c>
      <c r="AH15">
        <f t="shared" ca="1" si="20"/>
        <v>-1.970000000000006</v>
      </c>
      <c r="AI15">
        <f t="shared" ca="1" si="21"/>
        <v>-2.4849999999999994</v>
      </c>
      <c r="AJ15">
        <f t="shared" ca="1" si="22"/>
        <v>-1.6260000000000048</v>
      </c>
      <c r="AK15">
        <f t="shared" ca="1" si="23"/>
        <v>-0.788333333333334</v>
      </c>
      <c r="AL15">
        <f t="shared" ca="1" si="24"/>
        <v>-1.4757142857142824</v>
      </c>
      <c r="AN15">
        <f t="shared" ref="AN15:AN29" si="37">L15-$AC15</f>
        <v>-4.2533333333333374</v>
      </c>
      <c r="AO15">
        <f t="shared" si="25"/>
        <v>-6.586666666666666</v>
      </c>
      <c r="AP15">
        <f t="shared" si="26"/>
        <v>-6.586666666666666</v>
      </c>
      <c r="AQ15">
        <f t="shared" si="27"/>
        <v>-4.9200000000000017</v>
      </c>
      <c r="AR15">
        <f t="shared" si="28"/>
        <v>7.9999999999998295E-2</v>
      </c>
      <c r="AS15" s="30"/>
      <c r="AT15">
        <f t="shared" si="4"/>
        <v>-4.9223188405797131</v>
      </c>
      <c r="AU15">
        <f t="shared" si="4"/>
        <v>-7.65347222222222</v>
      </c>
      <c r="AV15">
        <f t="shared" si="4"/>
        <v>-7.0049333333333337</v>
      </c>
      <c r="AW15">
        <f t="shared" si="4"/>
        <v>-5.6079333333333352</v>
      </c>
      <c r="AX15">
        <f t="shared" si="4"/>
        <v>-0.19706666666667161</v>
      </c>
      <c r="AZ15" s="6">
        <f t="shared" ref="AZ15:AZ29" ca="1" si="38">X15-$AC15</f>
        <v>-3.9447194138219146</v>
      </c>
      <c r="BA15" s="6">
        <f t="shared" ca="1" si="29"/>
        <v>-6.3344601240778289</v>
      </c>
      <c r="BB15" s="6">
        <f t="shared" ca="1" si="30"/>
        <v>-6.2033939483203469</v>
      </c>
      <c r="BC15" s="6">
        <f t="shared" ca="1" si="31"/>
        <v>-5.028104316907644</v>
      </c>
      <c r="BD15" s="2">
        <f t="shared" ca="1" si="32"/>
        <v>-0.23109495988327922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3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30">
        <f>K16-AVERAGE(AM$5:AM15,AM17:AM$30)</f>
        <v>32.358253968253969</v>
      </c>
      <c r="R16" s="31">
        <f>L16-AVERAGE(AN$5:AN15,AN17:AN$30)</f>
        <v>35.493768115942032</v>
      </c>
      <c r="S16" s="31">
        <f>M16-AVERAGE(AO$5:AO15,AO17:AO$30)</f>
        <v>33.271111111111111</v>
      </c>
      <c r="T16" s="31">
        <f>N16-AVERAGE(AP$5:AP15,AP17:AP$30)</f>
        <v>35.245600000000003</v>
      </c>
      <c r="U16" s="31">
        <f>O16-AVERAGE(AQ$5:AQ15,AQ17:AQ$30)</f>
        <v>35.616466666666668</v>
      </c>
      <c r="V16" s="31">
        <f>P16-AVERAGE(AR$5:AR15,AR17:AR$30)</f>
        <v>35.993733333333338</v>
      </c>
      <c r="W16" s="13">
        <f t="shared" ca="1" si="7"/>
        <v>33.785138696479066</v>
      </c>
      <c r="X16" s="6">
        <f t="shared" ca="1" si="8"/>
        <v>35.958740032113148</v>
      </c>
      <c r="Y16" s="6">
        <f t="shared" ca="1" si="9"/>
        <v>34.075930243200261</v>
      </c>
      <c r="Z16" s="6">
        <f t="shared" ca="1" si="10"/>
        <v>35.53111439921706</v>
      </c>
      <c r="AA16" s="6">
        <f t="shared" ca="1" si="11"/>
        <v>35.838255636584222</v>
      </c>
      <c r="AB16" s="2">
        <f t="shared" ca="1" si="12"/>
        <v>36.07811920333063</v>
      </c>
      <c r="AC16" s="2">
        <f>'Historical Trends'!E47</f>
        <v>33.31</v>
      </c>
      <c r="AE16" s="13">
        <f t="shared" ca="1" si="17"/>
        <v>-5.5480000000000587</v>
      </c>
      <c r="AF16">
        <f t="shared" ca="1" si="18"/>
        <v>0.76999999999999602</v>
      </c>
      <c r="AG16">
        <f t="shared" ca="1" si="19"/>
        <v>-3.4950000000000045</v>
      </c>
      <c r="AH16">
        <f t="shared" ca="1" si="20"/>
        <v>-0.44000000000000483</v>
      </c>
      <c r="AI16">
        <f t="shared" ca="1" si="21"/>
        <v>2.0124999999999957</v>
      </c>
      <c r="AJ16">
        <f t="shared" ca="1" si="22"/>
        <v>3.3900000000000006</v>
      </c>
      <c r="AK16">
        <f t="shared" ca="1" si="23"/>
        <v>4.1499999999999986</v>
      </c>
      <c r="AL16">
        <f t="shared" ca="1" si="24"/>
        <v>4.3771428571428572</v>
      </c>
      <c r="AM16" s="13">
        <f t="shared" ref="AM16:AM22" si="39">K16-$AC16</f>
        <v>-0.64333333333333798</v>
      </c>
      <c r="AN16">
        <f t="shared" si="37"/>
        <v>2.5566666666666649</v>
      </c>
      <c r="AO16">
        <f t="shared" si="25"/>
        <v>0.72333333333332916</v>
      </c>
      <c r="AP16">
        <f t="shared" si="26"/>
        <v>2.009999999999998</v>
      </c>
      <c r="AQ16">
        <f t="shared" si="27"/>
        <v>2.6899999999999977</v>
      </c>
      <c r="AR16">
        <f t="shared" si="28"/>
        <v>2.8500000000000014</v>
      </c>
      <c r="AS16" s="30">
        <f t="shared" si="14"/>
        <v>-0.95174603174603334</v>
      </c>
      <c r="AT16">
        <f t="shared" si="4"/>
        <v>2.1837681159420299</v>
      </c>
      <c r="AU16">
        <f t="shared" si="4"/>
        <v>-3.8888888888891415E-2</v>
      </c>
      <c r="AV16">
        <f t="shared" si="4"/>
        <v>1.9356000000000009</v>
      </c>
      <c r="AW16">
        <f t="shared" si="4"/>
        <v>2.3064666666666653</v>
      </c>
      <c r="AX16">
        <f t="shared" si="4"/>
        <v>2.6837333333333362</v>
      </c>
      <c r="AY16" s="13">
        <f ca="1">W16-$AC16</f>
        <v>0.47513869647906404</v>
      </c>
      <c r="AZ16" s="6">
        <f t="shared" ca="1" si="38"/>
        <v>2.648740032113146</v>
      </c>
      <c r="BA16" s="6">
        <f t="shared" ca="1" si="29"/>
        <v>0.76593024320025904</v>
      </c>
      <c r="BB16" s="6">
        <f t="shared" ca="1" si="30"/>
        <v>2.2211143992170577</v>
      </c>
      <c r="BC16" s="6">
        <f t="shared" ca="1" si="31"/>
        <v>2.5282556365842197</v>
      </c>
      <c r="BD16" s="2">
        <f t="shared" ca="1" si="32"/>
        <v>2.7681192033306274</v>
      </c>
      <c r="BE16" t="s">
        <v>189</v>
      </c>
      <c r="BG16">
        <v>0.94942180803741205</v>
      </c>
    </row>
    <row r="17" spans="1:74" x14ac:dyDescent="0.25">
      <c r="A17" t="s">
        <v>70</v>
      </c>
      <c r="B17">
        <f>B16+1</f>
        <v>1</v>
      </c>
      <c r="C17" s="13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3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30">
        <f>K17-AVERAGE(AM$5:AM16,AM18:AM$30)</f>
        <v>27.013650793650797</v>
      </c>
      <c r="R17" s="31">
        <f>L17-AVERAGE(AN$5:AN16,AN18:AN$30)</f>
        <v>30.173333333333336</v>
      </c>
      <c r="S17" s="31">
        <f>M17-AVERAGE(AO$5:AO16,AO18:AO$30)</f>
        <v>33.829305555555557</v>
      </c>
      <c r="T17" s="31">
        <f>N17-AVERAGE(AP$5:AP16,AP18:AP$30)</f>
        <v>34.466000000000001</v>
      </c>
      <c r="U17" s="31">
        <f>O17-AVERAGE(AQ$5:AQ16,AQ18:AQ$30)</f>
        <v>35.377666666666663</v>
      </c>
      <c r="V17" s="31">
        <f>P17-AVERAGE(AR$5:AR16,AR18:AR$30)</f>
        <v>34.506933333333336</v>
      </c>
      <c r="W17" s="13">
        <f t="shared" ca="1" si="7"/>
        <v>30.167016765095134</v>
      </c>
      <c r="X17" s="6">
        <f t="shared" ca="1" si="8"/>
        <v>32.092357803601459</v>
      </c>
      <c r="Y17" s="6">
        <f t="shared" ca="1" si="9"/>
        <v>34.686026982469429</v>
      </c>
      <c r="Z17" s="6">
        <f t="shared" ca="1" si="10"/>
        <v>34.958833817410586</v>
      </c>
      <c r="AA17" s="6">
        <f t="shared" ca="1" si="11"/>
        <v>35.727838670666245</v>
      </c>
      <c r="AB17" s="2">
        <f t="shared" ca="1" si="12"/>
        <v>34.72455863714876</v>
      </c>
      <c r="AC17" s="2">
        <f>'Historical Trends'!E48</f>
        <v>34.08</v>
      </c>
      <c r="AE17" s="13">
        <f t="shared" ca="1" si="17"/>
        <v>-5.5780000000000456</v>
      </c>
      <c r="AF17">
        <f t="shared" ca="1" si="18"/>
        <v>-8.5299999999999976</v>
      </c>
      <c r="AG17">
        <f t="shared" ca="1" si="19"/>
        <v>-1.8149999999999977</v>
      </c>
      <c r="AH17">
        <f t="shared" ca="1" si="20"/>
        <v>1.6566666666666734</v>
      </c>
      <c r="AI17">
        <f t="shared" ca="1" si="21"/>
        <v>3.2750000000000057</v>
      </c>
      <c r="AJ17">
        <f t="shared" ca="1" si="22"/>
        <v>4.0560000000000045</v>
      </c>
      <c r="AK17">
        <f t="shared" ca="1" si="23"/>
        <v>4.2083333333333357</v>
      </c>
      <c r="AL17">
        <f t="shared" ca="1" si="24"/>
        <v>4.2357142857142946</v>
      </c>
      <c r="AM17" s="13">
        <f t="shared" si="39"/>
        <v>-6.4799999999999969</v>
      </c>
      <c r="AN17">
        <f t="shared" si="37"/>
        <v>-3.2799999999999976</v>
      </c>
      <c r="AO17">
        <f t="shared" si="25"/>
        <v>0.52000000000000313</v>
      </c>
      <c r="AP17">
        <f t="shared" si="26"/>
        <v>0.52000000000000313</v>
      </c>
      <c r="AQ17">
        <f t="shared" si="27"/>
        <v>1.7199999999999989</v>
      </c>
      <c r="AR17">
        <f t="shared" si="28"/>
        <v>0.68000000000000682</v>
      </c>
      <c r="AS17" s="30">
        <f t="shared" si="14"/>
        <v>-7.0663492063492015</v>
      </c>
      <c r="AT17">
        <f t="shared" si="4"/>
        <v>-3.9066666666666627</v>
      </c>
      <c r="AU17">
        <f t="shared" si="4"/>
        <v>-0.25069444444444144</v>
      </c>
      <c r="AV17">
        <f t="shared" si="4"/>
        <v>0.38600000000000279</v>
      </c>
      <c r="AW17">
        <f t="shared" si="4"/>
        <v>1.2976666666666645</v>
      </c>
      <c r="AX17">
        <f t="shared" si="4"/>
        <v>0.42693333333333783</v>
      </c>
      <c r="AY17" s="13" t="s">
        <v>173</v>
      </c>
      <c r="AZ17" s="6">
        <f t="shared" ca="1" si="38"/>
        <v>-1.9876421963985393</v>
      </c>
      <c r="BA17" s="6">
        <f t="shared" ca="1" si="29"/>
        <v>0.60602698246943021</v>
      </c>
      <c r="BB17" s="6">
        <f t="shared" ca="1" si="30"/>
        <v>0.87883381741058741</v>
      </c>
      <c r="BC17" s="6">
        <f t="shared" ca="1" si="31"/>
        <v>1.6478386706662462</v>
      </c>
      <c r="BD17" s="2">
        <f t="shared" ca="1" si="32"/>
        <v>0.64455863714876216</v>
      </c>
      <c r="BE17" t="s">
        <v>190</v>
      </c>
      <c r="BG17">
        <v>10.227326301788819</v>
      </c>
    </row>
    <row r="18" spans="1:74" x14ac:dyDescent="0.25">
      <c r="A18" t="s">
        <v>72</v>
      </c>
      <c r="B18">
        <f>B17+1</f>
        <v>2</v>
      </c>
      <c r="C18" s="13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3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30">
        <f>K18-AVERAGE(AM$5:AM17,AM19:AM$30)</f>
        <v>29.934126984126983</v>
      </c>
      <c r="R18" s="31">
        <f>L18-AVERAGE(AN$5:AN17,AN19:AN$30)</f>
        <v>28.248550724637681</v>
      </c>
      <c r="S18" s="31">
        <f>M18-AVERAGE(AO$5:AO17,AO19:AO$30)</f>
        <v>27.309722222222224</v>
      </c>
      <c r="T18" s="31">
        <f>N18-AVERAGE(AP$5:AP17,AP19:AP$30)</f>
        <v>25.447200000000002</v>
      </c>
      <c r="U18" s="31">
        <f>O18-AVERAGE(AQ$5:AQ17,AQ19:AQ$30)</f>
        <v>22.614866666666664</v>
      </c>
      <c r="V18" s="31">
        <f>P18-AVERAGE(AR$5:AR17,AR19:AR$30)</f>
        <v>22.825733333333332</v>
      </c>
      <c r="W18" s="13">
        <f t="shared" ca="1" si="7"/>
        <v>32.873400313716203</v>
      </c>
      <c r="X18" s="6">
        <f t="shared" ca="1" si="8"/>
        <v>31.132356791881932</v>
      </c>
      <c r="Y18" s="6">
        <f t="shared" ca="1" si="9"/>
        <v>29.833107725160371</v>
      </c>
      <c r="Z18" s="6">
        <f t="shared" ca="1" si="10"/>
        <v>27.380731430295143</v>
      </c>
      <c r="AA18" s="6">
        <f t="shared" ca="1" si="11"/>
        <v>24.759746385255657</v>
      </c>
      <c r="AB18" s="2">
        <f t="shared" ca="1" si="12"/>
        <v>23.839652927266425</v>
      </c>
      <c r="AC18" s="2">
        <f>'Historical Trends'!E49</f>
        <v>25.55</v>
      </c>
      <c r="AE18" s="13">
        <f t="shared" ca="1" si="17"/>
        <v>5.3513333333334678</v>
      </c>
      <c r="AF18">
        <f t="shared" ca="1" si="18"/>
        <v>13.429999999999996</v>
      </c>
      <c r="AG18">
        <f t="shared" ca="1" si="19"/>
        <v>15.279999999999998</v>
      </c>
      <c r="AH18">
        <f t="shared" ca="1" si="20"/>
        <v>15.739999999999998</v>
      </c>
      <c r="AI18">
        <f t="shared" ca="1" si="21"/>
        <v>15.732499999999998</v>
      </c>
      <c r="AJ18">
        <f t="shared" ca="1" si="22"/>
        <v>15.285999999999998</v>
      </c>
      <c r="AK18">
        <f t="shared" ca="1" si="23"/>
        <v>14.893333333333334</v>
      </c>
      <c r="AL18">
        <f t="shared" ca="1" si="24"/>
        <v>16.08285714285714</v>
      </c>
      <c r="AM18" s="13">
        <f t="shared" si="39"/>
        <v>4.4499999999999993</v>
      </c>
      <c r="AN18">
        <f t="shared" si="37"/>
        <v>3.0500000000000007</v>
      </c>
      <c r="AO18">
        <f t="shared" si="25"/>
        <v>2.4499999999999993</v>
      </c>
      <c r="AP18">
        <f t="shared" si="26"/>
        <v>5.0000000000000711E-2</v>
      </c>
      <c r="AQ18">
        <f t="shared" si="27"/>
        <v>-2.3500000000000014</v>
      </c>
      <c r="AR18">
        <f t="shared" si="28"/>
        <v>-2.3500000000000014</v>
      </c>
      <c r="AS18" s="30">
        <f t="shared" si="14"/>
        <v>4.3841269841269828</v>
      </c>
      <c r="AT18">
        <f t="shared" si="4"/>
        <v>2.6985507246376805</v>
      </c>
      <c r="AU18">
        <f t="shared" si="4"/>
        <v>1.7597222222222229</v>
      </c>
      <c r="AV18">
        <f t="shared" si="4"/>
        <v>-0.10279999999999845</v>
      </c>
      <c r="AW18">
        <f t="shared" si="4"/>
        <v>-2.9351333333333365</v>
      </c>
      <c r="AX18">
        <f t="shared" si="4"/>
        <v>-2.7242666666666686</v>
      </c>
      <c r="AY18" s="13">
        <f ca="1">W18-$AC18</f>
        <v>7.3234003137162027</v>
      </c>
      <c r="AZ18" s="6">
        <f t="shared" ca="1" si="38"/>
        <v>5.5823567918819315</v>
      </c>
      <c r="BA18" s="6">
        <f t="shared" ca="1" si="29"/>
        <v>4.2831077251603702</v>
      </c>
      <c r="BB18" s="6">
        <f t="shared" ca="1" si="30"/>
        <v>1.8307314302951418</v>
      </c>
      <c r="BC18" s="6">
        <f t="shared" ca="1" si="31"/>
        <v>-0.79025361474434419</v>
      </c>
      <c r="BD18" s="2">
        <f t="shared" ca="1" si="32"/>
        <v>-1.7103470727335761</v>
      </c>
      <c r="BE18" t="s">
        <v>191</v>
      </c>
      <c r="BG18">
        <v>0.75883241921578248</v>
      </c>
    </row>
    <row r="19" spans="1:74" x14ac:dyDescent="0.25">
      <c r="A19" t="s">
        <v>73</v>
      </c>
      <c r="B19">
        <f>B18+1</f>
        <v>3</v>
      </c>
      <c r="C19" s="13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3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30">
        <f>K19-AVERAGE(AM$5:AM18,AM20:AM$30)</f>
        <v>35.789841269841276</v>
      </c>
      <c r="R19" s="31">
        <f>L19-AVERAGE(AN$5:AN18,AN20:AN$30)</f>
        <v>35.803768115942027</v>
      </c>
      <c r="S19" s="31">
        <f>M19-AVERAGE(AO$5:AO18,AO20:AO$30)</f>
        <v>38.833472222222227</v>
      </c>
      <c r="T19" s="31">
        <f>N19-AVERAGE(AP$5:AP18,AP20:AP$30)</f>
        <v>37.181999999999995</v>
      </c>
      <c r="U19" s="31">
        <f>O19-AVERAGE(AQ$5:AQ18,AQ20:AQ$30)</f>
        <v>41.837666666666671</v>
      </c>
      <c r="V19" s="31">
        <f>P19-AVERAGE(AR$5:AR18,AR20:AR$30)</f>
        <v>43.088533333333338</v>
      </c>
      <c r="W19" s="13">
        <f t="shared" ca="1" si="7"/>
        <v>37.547709448838972</v>
      </c>
      <c r="X19" s="6">
        <f t="shared" ca="1" si="8"/>
        <v>37.286780740000303</v>
      </c>
      <c r="Y19" s="6">
        <f t="shared" ca="1" si="9"/>
        <v>39.45627307513432</v>
      </c>
      <c r="Z19" s="6">
        <f t="shared" ca="1" si="10"/>
        <v>37.812880579556108</v>
      </c>
      <c r="AA19" s="6">
        <f t="shared" ca="1" si="11"/>
        <v>41.866219399929122</v>
      </c>
      <c r="AB19" s="2">
        <f t="shared" ca="1" si="12"/>
        <v>43.030202953158344</v>
      </c>
      <c r="AC19" s="2">
        <f>'Historical Trends'!E50</f>
        <v>38.979999999999997</v>
      </c>
      <c r="AE19" s="13">
        <f t="shared" ca="1" si="17"/>
        <v>2.8802555910543148</v>
      </c>
      <c r="AF19">
        <f t="shared" ca="1" si="18"/>
        <v>3.7000000000000028</v>
      </c>
      <c r="AG19">
        <f t="shared" ca="1" si="19"/>
        <v>3.4650000000000034</v>
      </c>
      <c r="AH19">
        <f t="shared" ca="1" si="20"/>
        <v>3.0700000000000074</v>
      </c>
      <c r="AI19">
        <f t="shared" ca="1" si="21"/>
        <v>2.3200000000000003</v>
      </c>
      <c r="AJ19">
        <f t="shared" ca="1" si="22"/>
        <v>1.7560000000000002</v>
      </c>
      <c r="AK19">
        <f t="shared" ca="1" si="23"/>
        <v>3.0949999999999989</v>
      </c>
      <c r="AL19">
        <f t="shared" ca="1" si="24"/>
        <v>5.0457142857142898</v>
      </c>
      <c r="AM19" s="13">
        <f t="shared" si="39"/>
        <v>-2.779999999999994</v>
      </c>
      <c r="AN19">
        <f t="shared" si="37"/>
        <v>-2.5799999999999983</v>
      </c>
      <c r="AO19">
        <f t="shared" si="25"/>
        <v>0.62000000000000455</v>
      </c>
      <c r="AP19">
        <f t="shared" si="26"/>
        <v>-1.5799999999999983</v>
      </c>
      <c r="AQ19">
        <f t="shared" si="27"/>
        <v>3.220000000000006</v>
      </c>
      <c r="AR19">
        <f t="shared" si="28"/>
        <v>4.220000000000006</v>
      </c>
      <c r="AS19" s="30">
        <f t="shared" si="14"/>
        <v>-3.1901587301587213</v>
      </c>
      <c r="AT19">
        <f t="shared" si="4"/>
        <v>-3.1762318840579695</v>
      </c>
      <c r="AU19">
        <f t="shared" si="4"/>
        <v>-0.14652777777777004</v>
      </c>
      <c r="AV19">
        <f t="shared" si="4"/>
        <v>-1.7980000000000018</v>
      </c>
      <c r="AW19">
        <f t="shared" si="4"/>
        <v>2.8576666666666739</v>
      </c>
      <c r="AX19">
        <f t="shared" si="4"/>
        <v>4.1085333333333409</v>
      </c>
      <c r="AY19" s="13">
        <f ca="1">W19-$AC19</f>
        <v>-1.4322905511610244</v>
      </c>
      <c r="AZ19" s="6">
        <f t="shared" ca="1" si="38"/>
        <v>-1.6932192599996938</v>
      </c>
      <c r="BA19" s="6">
        <f t="shared" ca="1" si="29"/>
        <v>0.47627307513432271</v>
      </c>
      <c r="BB19" s="6">
        <f t="shared" ca="1" si="30"/>
        <v>-1.1671194204438891</v>
      </c>
      <c r="BC19" s="6">
        <f t="shared" ca="1" si="31"/>
        <v>2.886219399929125</v>
      </c>
      <c r="BD19" s="2">
        <f t="shared" ca="1" si="32"/>
        <v>4.0502029531583474</v>
      </c>
    </row>
    <row r="20" spans="1:74" x14ac:dyDescent="0.25">
      <c r="A20" t="s">
        <v>91</v>
      </c>
      <c r="B20">
        <v>0</v>
      </c>
      <c r="C20" s="13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3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30">
        <f>K20-AVERAGE(AM$5:AM19,AM21:AM$30)</f>
        <v>37.197460317460319</v>
      </c>
      <c r="R20" s="31">
        <f>L20-AVERAGE(AN$5:AN19,AN21:AN$30)</f>
        <v>34.654202898550729</v>
      </c>
      <c r="S20" s="31">
        <f>M20-AVERAGE(AO$5:AO19,AO21:AO$30)</f>
        <v>36.588472222222222</v>
      </c>
      <c r="T20" s="31">
        <f>N20-AVERAGE(AP$5:AP19,AP21:AP$30)</f>
        <v>36.756399999999999</v>
      </c>
      <c r="U20" s="31">
        <f>O20-AVERAGE(AQ$5:AQ19,AQ21:AQ$30)</f>
        <v>38.037266666666675</v>
      </c>
      <c r="V20" s="31">
        <f>P20-AVERAGE(AR$5:AR19,AR21:AR$30)</f>
        <v>40.270933333333332</v>
      </c>
      <c r="W20" s="13">
        <f t="shared" ca="1" si="7"/>
        <v>38.636686726231957</v>
      </c>
      <c r="X20" s="6">
        <f t="shared" ca="1" si="8"/>
        <v>36.47251829712512</v>
      </c>
      <c r="Y20" s="6">
        <f t="shared" ca="1" si="9"/>
        <v>37.694164554387811</v>
      </c>
      <c r="Z20" s="6">
        <f t="shared" ca="1" si="10"/>
        <v>37.476753104286679</v>
      </c>
      <c r="AA20" s="6">
        <f t="shared" ca="1" si="11"/>
        <v>38.555314305474198</v>
      </c>
      <c r="AB20" s="2">
        <f t="shared" ca="1" si="12"/>
        <v>40.390203095756526</v>
      </c>
      <c r="AC20" s="2">
        <f>'Historical Trends'!E65</f>
        <v>42.86</v>
      </c>
      <c r="AE20" s="13">
        <f t="shared" ca="1" si="17"/>
        <v>-7.001331893448409</v>
      </c>
      <c r="AF20">
        <f t="shared" ca="1" si="18"/>
        <v>-4.759999999999998</v>
      </c>
      <c r="AG20">
        <f t="shared" ca="1" si="19"/>
        <v>-5.6850000000000023</v>
      </c>
      <c r="AH20">
        <f t="shared" ca="1" si="20"/>
        <v>-3.7233333333333363</v>
      </c>
      <c r="AI20">
        <f t="shared" ca="1" si="21"/>
        <v>-1.519999999999996</v>
      </c>
      <c r="AJ20">
        <f t="shared" ca="1" si="22"/>
        <v>-0.67399999999999949</v>
      </c>
      <c r="AK20">
        <f t="shared" ca="1" si="23"/>
        <v>-0.51666666666666572</v>
      </c>
      <c r="AL20">
        <f t="shared" ca="1" si="24"/>
        <v>-1.0785714285714221</v>
      </c>
      <c r="AM20" s="13">
        <f t="shared" si="39"/>
        <v>-5.1400000000000006</v>
      </c>
      <c r="AN20">
        <f t="shared" si="37"/>
        <v>-7.3999999999999986</v>
      </c>
      <c r="AO20">
        <f t="shared" si="25"/>
        <v>-5.259999999999998</v>
      </c>
      <c r="AP20">
        <f t="shared" si="26"/>
        <v>-5.7199999999999989</v>
      </c>
      <c r="AQ20">
        <f t="shared" si="27"/>
        <v>-4.164999999999992</v>
      </c>
      <c r="AR20">
        <f t="shared" si="28"/>
        <v>-2.2199999999999989</v>
      </c>
      <c r="AS20" s="30">
        <f t="shared" si="14"/>
        <v>-5.6625396825396805</v>
      </c>
      <c r="AT20">
        <f t="shared" si="4"/>
        <v>-8.2057971014492708</v>
      </c>
      <c r="AU20">
        <f t="shared" si="4"/>
        <v>-6.2715277777777771</v>
      </c>
      <c r="AV20">
        <f t="shared" si="4"/>
        <v>-6.1036000000000001</v>
      </c>
      <c r="AW20">
        <f t="shared" si="4"/>
        <v>-4.8227333333333249</v>
      </c>
      <c r="AX20">
        <f t="shared" si="4"/>
        <v>-2.5890666666666675</v>
      </c>
      <c r="AY20" s="13">
        <f ca="1">W20-$AC20</f>
        <v>-4.2233132737680421</v>
      </c>
      <c r="AZ20" s="6">
        <f t="shared" ca="1" si="38"/>
        <v>-6.3874817028748794</v>
      </c>
      <c r="BA20" s="6">
        <f t="shared" ca="1" si="29"/>
        <v>-5.1658354456121884</v>
      </c>
      <c r="BB20" s="6">
        <f t="shared" ca="1" si="30"/>
        <v>-5.3832468957133202</v>
      </c>
      <c r="BC20" s="6">
        <f t="shared" ca="1" si="31"/>
        <v>-4.3046856945258014</v>
      </c>
      <c r="BD20" s="2">
        <f t="shared" ca="1" si="32"/>
        <v>-2.4697969042434735</v>
      </c>
      <c r="BE20" t="s">
        <v>194</v>
      </c>
      <c r="BG20">
        <f ca="1">SLOPE(BG8:BM8,BG6:BM6)</f>
        <v>0.43184711517900176</v>
      </c>
    </row>
    <row r="21" spans="1:74" x14ac:dyDescent="0.25">
      <c r="A21" t="s">
        <v>92</v>
      </c>
      <c r="B21">
        <f>B20+1</f>
        <v>1</v>
      </c>
      <c r="C21" s="13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3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30">
        <f>K21-AVERAGE(AM$5:AM20,AM22:AM$30)</f>
        <v>35.62222222222222</v>
      </c>
      <c r="R21" s="31">
        <f>L21-AVERAGE(AN$5:AN20,AN22:AN$30)</f>
        <v>37.052463768115942</v>
      </c>
      <c r="S21" s="31">
        <f>M21-AVERAGE(AO$5:AO20,AO22:AO$30)</f>
        <v>36.953472222222224</v>
      </c>
      <c r="T21" s="31">
        <f>N21-AVERAGE(AP$5:AP20,AP22:AP$30)</f>
        <v>37.841200000000001</v>
      </c>
      <c r="U21" s="31">
        <f>O21-AVERAGE(AQ$5:AQ20,AQ22:AQ$30)</f>
        <v>37.400866666666666</v>
      </c>
      <c r="V21" s="31">
        <f>P21-AVERAGE(AR$5:AR20,AR22:AR$30)</f>
        <v>38.61013333333333</v>
      </c>
      <c r="W21" s="13">
        <f t="shared" ca="1" si="7"/>
        <v>37.516470410712699</v>
      </c>
      <c r="X21" s="6">
        <f t="shared" ca="1" si="8"/>
        <v>38.315859672278549</v>
      </c>
      <c r="Y21" s="6">
        <f t="shared" ca="1" si="9"/>
        <v>37.998963229388039</v>
      </c>
      <c r="Z21" s="6">
        <f t="shared" ca="1" si="10"/>
        <v>38.428345714936164</v>
      </c>
      <c r="AA21" s="6">
        <f t="shared" ca="1" si="11"/>
        <v>38.001693170643222</v>
      </c>
      <c r="AB21" s="2">
        <f t="shared" ca="1" si="12"/>
        <v>38.827958149072003</v>
      </c>
      <c r="AC21" s="2">
        <f>'Historical Trends'!E66</f>
        <v>38.1</v>
      </c>
      <c r="AE21" s="13">
        <f t="shared" ca="1" si="17"/>
        <v>3.0450269023827943</v>
      </c>
      <c r="AF21">
        <f t="shared" ca="1" si="18"/>
        <v>-1.8500000000000014</v>
      </c>
      <c r="AG21">
        <f t="shared" ca="1" si="19"/>
        <v>1.5549999999999997</v>
      </c>
      <c r="AH21">
        <f t="shared" ca="1" si="20"/>
        <v>4.32</v>
      </c>
      <c r="AI21">
        <f t="shared" ca="1" si="21"/>
        <v>5.1075000000000017</v>
      </c>
      <c r="AJ21">
        <f t="shared" ca="1" si="22"/>
        <v>5.0919999999999987</v>
      </c>
      <c r="AK21">
        <f t="shared" ca="1" si="23"/>
        <v>4.2950000000000017</v>
      </c>
      <c r="AL21">
        <f t="shared" ca="1" si="24"/>
        <v>4.8885714285714315</v>
      </c>
      <c r="AM21" s="13">
        <f t="shared" si="39"/>
        <v>-2.1000000000000014</v>
      </c>
      <c r="AN21">
        <f t="shared" si="37"/>
        <v>-0.53999999999999915</v>
      </c>
      <c r="AO21">
        <f t="shared" si="25"/>
        <v>-0.33999999999999631</v>
      </c>
      <c r="AP21">
        <f t="shared" si="26"/>
        <v>-0.10000000000000142</v>
      </c>
      <c r="AQ21">
        <f t="shared" si="27"/>
        <v>-0.20000000000000284</v>
      </c>
      <c r="AR21">
        <f t="shared" si="28"/>
        <v>0.75999999999999801</v>
      </c>
      <c r="AS21" s="30">
        <f t="shared" si="14"/>
        <v>-2.4777777777777814</v>
      </c>
      <c r="AT21">
        <f t="shared" si="14"/>
        <v>-1.0475362318840595</v>
      </c>
      <c r="AU21">
        <f t="shared" si="14"/>
        <v>-1.1465277777777771</v>
      </c>
      <c r="AV21">
        <f t="shared" si="14"/>
        <v>-0.25880000000000081</v>
      </c>
      <c r="AW21">
        <f t="shared" si="14"/>
        <v>-0.69913333333333583</v>
      </c>
      <c r="AX21">
        <f t="shared" si="14"/>
        <v>0.51013333333332866</v>
      </c>
      <c r="AY21" s="13">
        <f ca="1">W21-$AC21</f>
        <v>-0.58352958928730203</v>
      </c>
      <c r="AZ21" s="6">
        <f t="shared" ca="1" si="38"/>
        <v>0.21585967227854752</v>
      </c>
      <c r="BA21" s="6">
        <f t="shared" ca="1" si="29"/>
        <v>-0.10103677061196237</v>
      </c>
      <c r="BB21" s="6">
        <f t="shared" ca="1" si="30"/>
        <v>0.32834571493616238</v>
      </c>
      <c r="BC21" s="6">
        <f t="shared" ca="1" si="31"/>
        <v>-9.8306829356779701E-2</v>
      </c>
      <c r="BD21" s="2">
        <f t="shared" ca="1" si="32"/>
        <v>0.72795814907200196</v>
      </c>
      <c r="BE21" t="s">
        <v>195</v>
      </c>
      <c r="BG21">
        <f ca="1">INTERCEPT(BG8:BM8,BG6:BM6)</f>
        <v>1.4921755879223622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3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30">
        <f>K22-AVERAGE(AM$5:AM21,AM23:AM$30)</f>
        <v>41.367460317460313</v>
      </c>
      <c r="R22" s="31">
        <f>L22-AVERAGE(AN$5:AN21,AN23:AN$30)</f>
        <v>43.644202898550724</v>
      </c>
      <c r="S22" s="31">
        <f>M22-AVERAGE(AO$5:AO21,AO23:AO$30)</f>
        <v>39.363888888888887</v>
      </c>
      <c r="T22" s="31">
        <f>N22-AVERAGE(AP$5:AP21,AP23:AP$30)</f>
        <v>37.499200000000002</v>
      </c>
      <c r="U22" s="31">
        <f>O22-AVERAGE(AQ$5:AQ21,AQ23:AQ$30)</f>
        <v>36.954866666666668</v>
      </c>
      <c r="V22" s="31">
        <f>P22-AVERAGE(AR$5:AR21,AR23:AR$30)</f>
        <v>35.293733333333336</v>
      </c>
      <c r="W22" s="13">
        <f t="shared" ca="1" si="7"/>
        <v>42.134975224399099</v>
      </c>
      <c r="X22" s="6">
        <f t="shared" ca="1" si="8"/>
        <v>43.754748112349645</v>
      </c>
      <c r="Y22" s="6">
        <f t="shared" ca="1" si="9"/>
        <v>40.276088398548559</v>
      </c>
      <c r="Z22" s="6">
        <f t="shared" ca="1" si="10"/>
        <v>38.351780585113872</v>
      </c>
      <c r="AA22" s="6">
        <f t="shared" ca="1" si="11"/>
        <v>37.815875942281941</v>
      </c>
      <c r="AB22" s="2">
        <f t="shared" ca="1" si="12"/>
        <v>35.801218767482275</v>
      </c>
      <c r="AC22" s="2">
        <f>'Historical Trends'!E67</f>
        <v>36.25</v>
      </c>
      <c r="AE22" s="13">
        <f t="shared" ca="1" si="17"/>
        <v>9.0565180630284488</v>
      </c>
      <c r="AF22">
        <f t="shared" ca="1" si="18"/>
        <v>6.8100000000000023</v>
      </c>
      <c r="AG22">
        <f t="shared" ca="1" si="19"/>
        <v>9.2550000000000026</v>
      </c>
      <c r="AH22">
        <f t="shared" ca="1" si="20"/>
        <v>9.2766666666666708</v>
      </c>
      <c r="AI22">
        <f t="shared" ca="1" si="21"/>
        <v>8.677500000000002</v>
      </c>
      <c r="AJ22">
        <f t="shared" ca="1" si="22"/>
        <v>7.3740000000000023</v>
      </c>
      <c r="AK22">
        <f t="shared" ca="1" si="23"/>
        <v>7.8616666666666717</v>
      </c>
      <c r="AL22">
        <f t="shared" ca="1" si="24"/>
        <v>8.7042857142857173</v>
      </c>
      <c r="AM22" s="13">
        <f t="shared" si="39"/>
        <v>5.1499999999999986</v>
      </c>
      <c r="AN22">
        <f t="shared" si="37"/>
        <v>7.5499999999999972</v>
      </c>
      <c r="AO22">
        <f t="shared" si="25"/>
        <v>3.75</v>
      </c>
      <c r="AP22">
        <f t="shared" si="26"/>
        <v>1.3500000000000014</v>
      </c>
      <c r="AQ22">
        <f t="shared" si="27"/>
        <v>1.1499999999999986</v>
      </c>
      <c r="AR22">
        <f t="shared" si="28"/>
        <v>-0.64999999999999858</v>
      </c>
      <c r="AS22" s="30">
        <f t="shared" si="14"/>
        <v>5.1174603174603135</v>
      </c>
      <c r="AT22">
        <f t="shared" si="14"/>
        <v>7.3942028985507235</v>
      </c>
      <c r="AU22">
        <f t="shared" si="14"/>
        <v>3.1138888888888872</v>
      </c>
      <c r="AV22">
        <f t="shared" si="14"/>
        <v>1.2492000000000019</v>
      </c>
      <c r="AW22">
        <f t="shared" si="14"/>
        <v>0.70486666666666764</v>
      </c>
      <c r="AX22">
        <f t="shared" si="14"/>
        <v>-0.95626666666666438</v>
      </c>
      <c r="AY22" s="13">
        <f ca="1">W22-$AC22</f>
        <v>5.8849752243990991</v>
      </c>
      <c r="AZ22" s="6">
        <f t="shared" ca="1" si="38"/>
        <v>7.5047481123496453</v>
      </c>
      <c r="BA22" s="6">
        <f t="shared" ca="1" si="29"/>
        <v>4.0260883985485592</v>
      </c>
      <c r="BB22" s="6">
        <f t="shared" ca="1" si="30"/>
        <v>2.1017805851138718</v>
      </c>
      <c r="BC22" s="6">
        <f t="shared" ca="1" si="31"/>
        <v>1.5658759422819415</v>
      </c>
      <c r="BD22" s="2">
        <f t="shared" ca="1" si="32"/>
        <v>-0.4487812325177245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0.94942180803741205</v>
      </c>
    </row>
    <row r="23" spans="1:74" x14ac:dyDescent="0.25">
      <c r="A23" t="s">
        <v>94</v>
      </c>
      <c r="B23">
        <f>B22+1</f>
        <v>3</v>
      </c>
      <c r="C23" s="13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30"/>
      <c r="R23" s="31">
        <f>L23-AVERAGE(AN$5:AN22,AN24:AN$30)</f>
        <v>42.513333333333335</v>
      </c>
      <c r="S23" s="31">
        <f>M23-AVERAGE(AO$5:AO22,AO24:AO$30)</f>
        <v>42.205138888888889</v>
      </c>
      <c r="T23" s="31">
        <f>N23-AVERAGE(AP$5:AP22,AP24:AP$30)</f>
        <v>44.2988</v>
      </c>
      <c r="U23" s="31">
        <f>O23-AVERAGE(AQ$5:AQ22,AQ24:AQ$30)</f>
        <v>43.338466666666662</v>
      </c>
      <c r="V23" s="31">
        <f>P23-AVERAGE(AR$5:AR22,AR24:AR$30)</f>
        <v>42.509333333333331</v>
      </c>
      <c r="W23" s="13">
        <f t="shared" ca="1" si="7"/>
        <v>12.661365588330321</v>
      </c>
      <c r="X23" s="6">
        <f t="shared" ca="1" si="8"/>
        <v>43.165226221775207</v>
      </c>
      <c r="Y23" s="6">
        <f t="shared" ca="1" si="9"/>
        <v>42.793996441535157</v>
      </c>
      <c r="Z23" s="6">
        <f t="shared" ca="1" si="10"/>
        <v>44.424021994454307</v>
      </c>
      <c r="AA23" s="6">
        <f t="shared" ca="1" si="11"/>
        <v>43.570842605097262</v>
      </c>
      <c r="AB23" s="2">
        <f t="shared" ca="1" si="12"/>
        <v>42.66821388605625</v>
      </c>
      <c r="AC23" s="2">
        <f>'Historical Trends'!E68</f>
        <v>43.06</v>
      </c>
      <c r="AE23" s="13">
        <f t="shared" ca="1" si="17"/>
        <v>1.1716875000000186</v>
      </c>
      <c r="AF23">
        <f t="shared" ca="1" si="18"/>
        <v>4.8900000000000006</v>
      </c>
      <c r="AG23">
        <f t="shared" ca="1" si="19"/>
        <v>3.7000000000000028</v>
      </c>
      <c r="AH23">
        <f t="shared" ca="1" si="20"/>
        <v>2.490000000000002</v>
      </c>
      <c r="AI23">
        <f t="shared" ca="1" si="21"/>
        <v>0.70499999999999829</v>
      </c>
      <c r="AJ23">
        <f t="shared" ca="1" si="22"/>
        <v>1.2620000000000005</v>
      </c>
      <c r="AK23">
        <f t="shared" ca="1" si="23"/>
        <v>2.2100000000000009</v>
      </c>
      <c r="AL23">
        <f t="shared" ca="1" si="24"/>
        <v>2.8871428571428552</v>
      </c>
      <c r="AN23">
        <f t="shared" si="37"/>
        <v>-6.0000000000002274E-2</v>
      </c>
      <c r="AO23">
        <f t="shared" si="25"/>
        <v>-6.0000000000002274E-2</v>
      </c>
      <c r="AP23">
        <f t="shared" si="26"/>
        <v>1.3399999999999963</v>
      </c>
      <c r="AQ23">
        <f t="shared" si="27"/>
        <v>0.73999999999999488</v>
      </c>
      <c r="AR23">
        <f t="shared" si="28"/>
        <v>-0.26000000000000512</v>
      </c>
      <c r="AS23" s="30"/>
      <c r="AT23">
        <f t="shared" si="14"/>
        <v>-0.54666666666666686</v>
      </c>
      <c r="AU23">
        <f t="shared" si="14"/>
        <v>-0.85486111111111285</v>
      </c>
      <c r="AV23">
        <f t="shared" si="14"/>
        <v>1.2387999999999977</v>
      </c>
      <c r="AW23">
        <f t="shared" si="14"/>
        <v>0.27846666666665953</v>
      </c>
      <c r="AX23">
        <f t="shared" si="14"/>
        <v>-0.55066666666667174</v>
      </c>
      <c r="AZ23" s="6">
        <f t="shared" ca="1" si="38"/>
        <v>0.10522622177520446</v>
      </c>
      <c r="BA23" s="6">
        <f t="shared" ca="1" si="29"/>
        <v>-0.26600355846484547</v>
      </c>
      <c r="BB23" s="6">
        <f t="shared" ca="1" si="30"/>
        <v>1.3640219944543048</v>
      </c>
      <c r="BC23" s="6">
        <f t="shared" ca="1" si="31"/>
        <v>0.51084260509725965</v>
      </c>
      <c r="BD23" s="2">
        <f t="shared" ca="1" si="32"/>
        <v>-0.39178611394375196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0.94814948553620582</v>
      </c>
    </row>
    <row r="24" spans="1:74" x14ac:dyDescent="0.25">
      <c r="A24" t="s">
        <v>106</v>
      </c>
      <c r="B24">
        <v>0</v>
      </c>
      <c r="C24" s="13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3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30">
        <f>K24-AVERAGE(AM$5:AM23,AM25:AM$30)</f>
        <v>31.026984126984129</v>
      </c>
      <c r="R24" s="31">
        <f>L24-AVERAGE(AN$5:AN23,AN25:AN$30)</f>
        <v>36.289855072463766</v>
      </c>
      <c r="S24" s="31">
        <f>M24-AVERAGE(AO$5:AO23,AO25:AO$30)</f>
        <v>37.740972222222219</v>
      </c>
      <c r="T24" s="31">
        <f>N24-AVERAGE(AP$5:AP23,AP25:AP$30)</f>
        <v>37.094799999999999</v>
      </c>
      <c r="U24" s="31">
        <f>O24-AVERAGE(AQ$5:AQ23,AQ25:AQ$30)</f>
        <v>35.718466666666664</v>
      </c>
      <c r="V24" s="31">
        <f>P24-AVERAGE(AR$5:AR23,AR25:AR$30)</f>
        <v>38.175733333333334</v>
      </c>
      <c r="W24" s="13">
        <f t="shared" ca="1" si="7"/>
        <v>32.650470050534352</v>
      </c>
      <c r="X24" s="6">
        <f t="shared" ca="1" si="8"/>
        <v>36.417981961872314</v>
      </c>
      <c r="Y24" s="6">
        <f t="shared" ca="1" si="9"/>
        <v>37.566265628794248</v>
      </c>
      <c r="Z24" s="6">
        <f t="shared" ca="1" si="10"/>
        <v>37.060872816302094</v>
      </c>
      <c r="AA24" s="6">
        <f t="shared" ca="1" si="11"/>
        <v>35.852391818356658</v>
      </c>
      <c r="AB24" s="2">
        <f t="shared" ca="1" si="12"/>
        <v>38.098380258630442</v>
      </c>
      <c r="AC24" s="2">
        <f>'Historical Trends'!E83</f>
        <v>42.2</v>
      </c>
      <c r="AE24" s="13">
        <f t="shared" ca="1" si="17"/>
        <v>-6.7997985781990309</v>
      </c>
      <c r="AF24">
        <f t="shared" ca="1" si="18"/>
        <v>-9.07</v>
      </c>
      <c r="AG24">
        <f t="shared" ca="1" si="19"/>
        <v>-7.7150000000000034</v>
      </c>
      <c r="AH24">
        <f t="shared" ca="1" si="20"/>
        <v>-5.2500000000000071</v>
      </c>
      <c r="AI24">
        <f t="shared" ca="1" si="21"/>
        <v>-5.177500000000002</v>
      </c>
      <c r="AJ24">
        <f t="shared" ca="1" si="22"/>
        <v>-5.4180000000000064</v>
      </c>
      <c r="AK24">
        <f t="shared" ca="1" si="23"/>
        <v>-5.3683333333333323</v>
      </c>
      <c r="AL24">
        <f t="shared" ca="1" si="24"/>
        <v>-4.5642857142857167</v>
      </c>
      <c r="AM24" s="13">
        <f t="shared" ref="AM24:AM29" si="44">K24-$AC24</f>
        <v>-10.400000000000002</v>
      </c>
      <c r="AN24">
        <f t="shared" si="37"/>
        <v>-5.2000000000000028</v>
      </c>
      <c r="AO24">
        <f t="shared" si="25"/>
        <v>-3.5200000000000031</v>
      </c>
      <c r="AP24">
        <f t="shared" si="26"/>
        <v>-4.7600000000000051</v>
      </c>
      <c r="AQ24">
        <f t="shared" si="27"/>
        <v>-5.7600000000000051</v>
      </c>
      <c r="AR24">
        <f t="shared" si="28"/>
        <v>-3.6000000000000014</v>
      </c>
      <c r="AS24" s="30">
        <f t="shared" si="14"/>
        <v>-11.173015873015874</v>
      </c>
      <c r="AT24">
        <f t="shared" si="14"/>
        <v>-5.910144927536237</v>
      </c>
      <c r="AU24">
        <f t="shared" si="14"/>
        <v>-4.4590277777777843</v>
      </c>
      <c r="AV24">
        <f t="shared" si="14"/>
        <v>-5.1052000000000035</v>
      </c>
      <c r="AW24">
        <f t="shared" si="14"/>
        <v>-6.4815333333333385</v>
      </c>
      <c r="AX24">
        <f t="shared" si="14"/>
        <v>-4.0242666666666693</v>
      </c>
      <c r="AY24" s="13">
        <f t="shared" ref="AY24:AY29" ca="1" si="45">W24-$AC24</f>
        <v>-9.5495299494656507</v>
      </c>
      <c r="AZ24" s="6">
        <f t="shared" ca="1" si="38"/>
        <v>-5.7820180381276884</v>
      </c>
      <c r="BA24" s="6">
        <f t="shared" ca="1" si="29"/>
        <v>-4.6337343712057546</v>
      </c>
      <c r="BB24" s="6">
        <f t="shared" ca="1" si="30"/>
        <v>-5.1391271836979087</v>
      </c>
      <c r="BC24" s="6">
        <f t="shared" ca="1" si="31"/>
        <v>-6.3476081816433449</v>
      </c>
      <c r="BD24" s="2">
        <f t="shared" ca="1" si="32"/>
        <v>-4.1016197413695608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0.94685178593121511</v>
      </c>
    </row>
    <row r="25" spans="1:74" x14ac:dyDescent="0.25">
      <c r="A25" t="s">
        <v>107</v>
      </c>
      <c r="B25">
        <f>B24+1</f>
        <v>1</v>
      </c>
      <c r="C25" s="13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3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30">
        <f>K25-AVERAGE(AM$5:AM24,AM26:AM$30)</f>
        <v>29.223968253968255</v>
      </c>
      <c r="R25" s="31">
        <f>L25-AVERAGE(AN$5:AN24,AN26:AN$30)</f>
        <v>30.423333333333332</v>
      </c>
      <c r="S25" s="31">
        <f>M25-AVERAGE(AO$5:AO24,AO26:AO$30)</f>
        <v>32.549444444444447</v>
      </c>
      <c r="T25" s="31">
        <f>N25-AVERAGE(AP$5:AP24,AP26:AP$30)</f>
        <v>31.453333333333333</v>
      </c>
      <c r="U25" s="31">
        <f>O25-AVERAGE(AQ$5:AQ24,AQ26:AQ$30)</f>
        <v>31.463666666666665</v>
      </c>
      <c r="V25" s="31">
        <f>P25-AVERAGE(AR$5:AR24,AR26:AR$30)</f>
        <v>32.090533333333333</v>
      </c>
      <c r="W25" s="13">
        <f t="shared" ca="1" si="7"/>
        <v>31.78664274875042</v>
      </c>
      <c r="X25" s="6">
        <f t="shared" ca="1" si="8"/>
        <v>32.306491870803264</v>
      </c>
      <c r="Y25" s="6">
        <f t="shared" ca="1" si="9"/>
        <v>33.670960972410057</v>
      </c>
      <c r="Z25" s="6">
        <f t="shared" ca="1" si="10"/>
        <v>32.347284968646854</v>
      </c>
      <c r="AA25" s="6">
        <f t="shared" ca="1" si="11"/>
        <v>32.29654829184615</v>
      </c>
      <c r="AB25" s="2">
        <f t="shared" ca="1" si="12"/>
        <v>32.452885353624517</v>
      </c>
      <c r="AC25" s="2">
        <f>'Historical Trends'!E84</f>
        <v>33.130000000000003</v>
      </c>
      <c r="AE25" s="13">
        <f t="shared" ca="1" si="17"/>
        <v>3.6659547738693661</v>
      </c>
      <c r="AF25">
        <f t="shared" ca="1" si="18"/>
        <v>2.7100000000000009</v>
      </c>
      <c r="AG25">
        <f t="shared" ca="1" si="19"/>
        <v>5.7299999999999969</v>
      </c>
      <c r="AH25">
        <f t="shared" ca="1" si="20"/>
        <v>5.1899999999999977</v>
      </c>
      <c r="AI25">
        <f t="shared" ca="1" si="21"/>
        <v>4.5649999999999977</v>
      </c>
      <c r="AJ25">
        <f t="shared" ca="1" si="22"/>
        <v>4.4420000000000002</v>
      </c>
      <c r="AK25">
        <f t="shared" ca="1" si="23"/>
        <v>5.2566666666666677</v>
      </c>
      <c r="AL25">
        <f t="shared" ca="1" si="24"/>
        <v>7.3442857142857179</v>
      </c>
      <c r="AM25" s="13">
        <f t="shared" si="44"/>
        <v>-3.4633333333333347</v>
      </c>
      <c r="AN25">
        <f t="shared" si="37"/>
        <v>-2.1300000000000026</v>
      </c>
      <c r="AO25">
        <f t="shared" si="25"/>
        <v>0.20333333333333314</v>
      </c>
      <c r="AP25">
        <f t="shared" si="26"/>
        <v>-1.4633333333333347</v>
      </c>
      <c r="AQ25">
        <f t="shared" si="27"/>
        <v>-1.1300000000000026</v>
      </c>
      <c r="AR25">
        <f t="shared" si="28"/>
        <v>-0.73000000000000398</v>
      </c>
      <c r="AS25" s="30">
        <f t="shared" si="14"/>
        <v>-3.9060317460317471</v>
      </c>
      <c r="AT25">
        <f t="shared" si="14"/>
        <v>-2.7066666666666706</v>
      </c>
      <c r="AU25">
        <f t="shared" si="14"/>
        <v>-0.58055555555555571</v>
      </c>
      <c r="AV25">
        <f t="shared" si="14"/>
        <v>-1.6766666666666694</v>
      </c>
      <c r="AW25">
        <f t="shared" si="14"/>
        <v>-1.6663333333333377</v>
      </c>
      <c r="AX25">
        <f t="shared" si="14"/>
        <v>-1.0394666666666694</v>
      </c>
      <c r="AY25" s="13">
        <f t="shared" ca="1" si="45"/>
        <v>-1.3433572512495822</v>
      </c>
      <c r="AZ25" s="6">
        <f t="shared" ca="1" si="38"/>
        <v>-0.82350812919673899</v>
      </c>
      <c r="BA25" s="6">
        <f t="shared" ca="1" si="29"/>
        <v>0.54096097241005481</v>
      </c>
      <c r="BB25" s="6">
        <f t="shared" ca="1" si="30"/>
        <v>-0.78271503135314902</v>
      </c>
      <c r="BC25" s="6">
        <f t="shared" ca="1" si="31"/>
        <v>-0.83345170815385217</v>
      </c>
      <c r="BD25" s="2">
        <f t="shared" ca="1" si="32"/>
        <v>-0.67711464637548602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0.94552794233607951</v>
      </c>
    </row>
    <row r="26" spans="1:74" x14ac:dyDescent="0.25">
      <c r="A26" t="s">
        <v>108</v>
      </c>
      <c r="B26">
        <f>B25+1</f>
        <v>2</v>
      </c>
      <c r="C26" s="13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3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30">
        <f>K26-AVERAGE(AM$5:AM25,AM27:AM$30)</f>
        <v>42.015555555555558</v>
      </c>
      <c r="R26" s="31">
        <f>L26-AVERAGE(AN$5:AN25,AN27:AN$30)</f>
        <v>42.131594202898555</v>
      </c>
      <c r="S26" s="31">
        <f>M26-AVERAGE(AO$5:AO25,AO27:AO$30)</f>
        <v>41.464305555555555</v>
      </c>
      <c r="T26" s="31">
        <f>N26-AVERAGE(AP$5:AP25,AP27:AP$30)</f>
        <v>41.051600000000001</v>
      </c>
      <c r="U26" s="31">
        <f>O26-AVERAGE(AQ$5:AQ25,AQ27:AQ$30)</f>
        <v>40.715266666666665</v>
      </c>
      <c r="V26" s="31">
        <f>P26-AVERAGE(AR$5:AR25,AR27:AR$30)</f>
        <v>39.539466666666662</v>
      </c>
      <c r="W26" s="13">
        <f t="shared" ca="1" si="7"/>
        <v>41.800508431212123</v>
      </c>
      <c r="X26" s="6">
        <f t="shared" ca="1" si="8"/>
        <v>41.922327709190228</v>
      </c>
      <c r="Y26" s="6">
        <f t="shared" ca="1" si="9"/>
        <v>41.422490184866433</v>
      </c>
      <c r="Z26" s="6">
        <f t="shared" ca="1" si="10"/>
        <v>41.076750985431993</v>
      </c>
      <c r="AA26" s="6">
        <f t="shared" ca="1" si="11"/>
        <v>40.779197519710195</v>
      </c>
      <c r="AB26" s="2">
        <f t="shared" ca="1" si="12"/>
        <v>39.637718615329504</v>
      </c>
      <c r="AC26" s="2">
        <f>'Historical Trends'!E85</f>
        <v>35.840000000000003</v>
      </c>
      <c r="AE26" s="13">
        <f t="shared" ca="1" si="17"/>
        <v>-1.0358914728684283</v>
      </c>
      <c r="AF26">
        <f t="shared" ca="1" si="18"/>
        <v>6.0399999999999991</v>
      </c>
      <c r="AG26">
        <f t="shared" ca="1" si="19"/>
        <v>3.7199999999999989</v>
      </c>
      <c r="AH26">
        <f t="shared" ca="1" si="20"/>
        <v>2.4733333333333292</v>
      </c>
      <c r="AI26">
        <f t="shared" ca="1" si="21"/>
        <v>2.164999999999992</v>
      </c>
      <c r="AJ26">
        <f t="shared" ca="1" si="22"/>
        <v>3.0559999999999974</v>
      </c>
      <c r="AK26">
        <f t="shared" ca="1" si="23"/>
        <v>5.4066666666666592</v>
      </c>
      <c r="AL26">
        <f t="shared" ca="1" si="24"/>
        <v>7.1085714285714232</v>
      </c>
      <c r="AM26" s="13">
        <f t="shared" si="44"/>
        <v>6.1599999999999966</v>
      </c>
      <c r="AN26">
        <f t="shared" si="37"/>
        <v>6.4933333333333323</v>
      </c>
      <c r="AO26">
        <f t="shared" si="25"/>
        <v>6.1599999999999966</v>
      </c>
      <c r="AP26">
        <f t="shared" si="26"/>
        <v>5.1599999999999966</v>
      </c>
      <c r="AQ26">
        <f t="shared" si="27"/>
        <v>5.1599999999999966</v>
      </c>
      <c r="AR26">
        <f t="shared" si="28"/>
        <v>3.8266666666666609</v>
      </c>
      <c r="AS26" s="30">
        <f t="shared" si="14"/>
        <v>6.1755555555555546</v>
      </c>
      <c r="AT26">
        <f t="shared" si="14"/>
        <v>6.2915942028985512</v>
      </c>
      <c r="AU26">
        <f t="shared" si="14"/>
        <v>5.6243055555555515</v>
      </c>
      <c r="AV26">
        <f t="shared" si="14"/>
        <v>5.2115999999999971</v>
      </c>
      <c r="AW26">
        <f t="shared" si="14"/>
        <v>4.8752666666666613</v>
      </c>
      <c r="AX26">
        <f t="shared" si="14"/>
        <v>3.6994666666666589</v>
      </c>
      <c r="AY26" s="13">
        <f t="shared" ca="1" si="45"/>
        <v>5.9605084312121193</v>
      </c>
      <c r="AZ26" s="6">
        <f t="shared" ca="1" si="38"/>
        <v>6.0823277091902241</v>
      </c>
      <c r="BA26" s="6">
        <f t="shared" ca="1" si="29"/>
        <v>5.5824901848664297</v>
      </c>
      <c r="BB26" s="6">
        <f t="shared" ca="1" si="30"/>
        <v>5.2367509854319891</v>
      </c>
      <c r="BC26" s="6">
        <f t="shared" ca="1" si="31"/>
        <v>4.9391975197101914</v>
      </c>
      <c r="BD26" s="2">
        <f t="shared" ca="1" si="32"/>
        <v>3.7977186153295008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0.94417715664999302</v>
      </c>
    </row>
    <row r="27" spans="1:74" x14ac:dyDescent="0.25">
      <c r="A27" t="s">
        <v>124</v>
      </c>
      <c r="B27" s="2">
        <v>0</v>
      </c>
      <c r="C27" s="13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3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30">
        <f>K27-AVERAGE(AM$5:AM26,AM28:AM$30)</f>
        <v>33.779365079365078</v>
      </c>
      <c r="R27" s="31">
        <f>L27-AVERAGE(AN$5:AN26,AN28:AN$30)</f>
        <v>34.959420289855075</v>
      </c>
      <c r="S27" s="31">
        <f>M27-AVERAGE(AO$5:AO26,AO28:AO$30)</f>
        <v>33.674305555555556</v>
      </c>
      <c r="T27" s="31">
        <f>N27-AVERAGE(AP$5:AP26,AP28:AP$30)</f>
        <v>33.8932</v>
      </c>
      <c r="U27" s="31">
        <f>O27-AVERAGE(AQ$5:AQ26,AQ28:AQ$30)</f>
        <v>29.833666666666666</v>
      </c>
      <c r="V27" s="31">
        <f>P27-AVERAGE(AR$5:AR26,AR28:AR$30)</f>
        <v>30.04453333333333</v>
      </c>
      <c r="W27" s="13">
        <f t="shared" ca="1" si="7"/>
        <v>34.603682792992018</v>
      </c>
      <c r="X27" s="6">
        <f t="shared" ca="1" si="8"/>
        <v>35.377336376373144</v>
      </c>
      <c r="Y27" s="6">
        <f t="shared" ca="1" si="9"/>
        <v>34.260761459598108</v>
      </c>
      <c r="Z27" s="6">
        <f t="shared" ca="1" si="10"/>
        <v>34.258533965423993</v>
      </c>
      <c r="AA27" s="6">
        <f t="shared" ca="1" si="11"/>
        <v>30.662939098034883</v>
      </c>
      <c r="AB27" s="2">
        <f t="shared" ca="1" si="12"/>
        <v>30.429100238924338</v>
      </c>
      <c r="AC27" s="2">
        <f>'Historical Trends'!E100</f>
        <v>32.799999999999997</v>
      </c>
      <c r="AE27" s="13">
        <f t="shared" ca="1" si="17"/>
        <v>8.2194999999999965</v>
      </c>
      <c r="AF27">
        <f t="shared" ca="1" si="18"/>
        <v>3</v>
      </c>
      <c r="AG27">
        <f t="shared" ca="1" si="19"/>
        <v>3.8350000000000009</v>
      </c>
      <c r="AH27">
        <f t="shared" ca="1" si="20"/>
        <v>6.6966666666666654</v>
      </c>
      <c r="AI27">
        <f t="shared" ca="1" si="21"/>
        <v>5.9074999999999989</v>
      </c>
      <c r="AJ27">
        <f t="shared" ca="1" si="22"/>
        <v>5.1980000000000004</v>
      </c>
      <c r="AK27">
        <f t="shared" ca="1" si="23"/>
        <v>3.9266666666666694</v>
      </c>
      <c r="AL27">
        <f t="shared" ca="1" si="24"/>
        <v>4.4071428571428584</v>
      </c>
      <c r="AM27" s="13">
        <f t="shared" si="44"/>
        <v>1.2000000000000028</v>
      </c>
      <c r="AN27">
        <f t="shared" si="37"/>
        <v>2.5333333333333385</v>
      </c>
      <c r="AO27">
        <f t="shared" si="25"/>
        <v>1.6000000000000014</v>
      </c>
      <c r="AP27">
        <f t="shared" si="26"/>
        <v>1.2000000000000028</v>
      </c>
      <c r="AQ27">
        <f t="shared" si="27"/>
        <v>-2.379999999999999</v>
      </c>
      <c r="AR27">
        <f t="shared" si="28"/>
        <v>-2.379999999999999</v>
      </c>
      <c r="AS27" s="30">
        <f t="shared" si="14"/>
        <v>0.97936507936508121</v>
      </c>
      <c r="AT27">
        <f t="shared" si="14"/>
        <v>2.1594202898550776</v>
      </c>
      <c r="AU27">
        <f t="shared" si="14"/>
        <v>0.87430555555555856</v>
      </c>
      <c r="AV27">
        <f t="shared" si="14"/>
        <v>1.0932000000000031</v>
      </c>
      <c r="AW27">
        <f t="shared" si="14"/>
        <v>-2.9663333333333313</v>
      </c>
      <c r="AX27">
        <f t="shared" si="14"/>
        <v>-2.755466666666667</v>
      </c>
      <c r="AY27" s="13">
        <f t="shared" ca="1" si="45"/>
        <v>1.8036827929920207</v>
      </c>
      <c r="AZ27" s="6">
        <f t="shared" ca="1" si="38"/>
        <v>2.5773363763731467</v>
      </c>
      <c r="BA27" s="6">
        <f t="shared" ca="1" si="29"/>
        <v>1.4607614595981104</v>
      </c>
      <c r="BB27" s="6">
        <f t="shared" ca="1" si="30"/>
        <v>1.4585339654239959</v>
      </c>
      <c r="BC27" s="6">
        <f t="shared" ca="1" si="31"/>
        <v>-2.1370609019651141</v>
      </c>
      <c r="BD27" s="2">
        <f t="shared" ca="1" si="32"/>
        <v>-2.370899761075659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0.94279859795323184</v>
      </c>
    </row>
    <row r="28" spans="1:74" x14ac:dyDescent="0.25">
      <c r="A28" t="s">
        <v>125</v>
      </c>
      <c r="B28" s="2">
        <f>B27+1</f>
        <v>1</v>
      </c>
      <c r="C28" s="13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3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30">
        <f>K28-AVERAGE(AM$5:AM27,AM29:AM$30)</f>
        <v>35.033333333333339</v>
      </c>
      <c r="R28" s="31">
        <f>L28-AVERAGE(AN$5:AN27,AN29:AN$30)</f>
        <v>32.742028985507247</v>
      </c>
      <c r="S28" s="31">
        <f>M28-AVERAGE(AO$5:AO27,AO29:AO$30)</f>
        <v>30.702083333333334</v>
      </c>
      <c r="T28" s="31">
        <f>N28-AVERAGE(AP$5:AP27,AP29:AP$30)</f>
        <v>33.426533333333332</v>
      </c>
      <c r="U28" s="31">
        <f>O28-AVERAGE(AQ$5:AQ27,AQ29:AQ$30)</f>
        <v>33.436866666666667</v>
      </c>
      <c r="V28" s="31">
        <f>P28-AVERAGE(AR$5:AR27,AR29:AR$30)</f>
        <v>33.994400000000006</v>
      </c>
      <c r="W28" s="13">
        <f t="shared" ca="1" si="7"/>
        <v>35.706909405608478</v>
      </c>
      <c r="X28" s="6">
        <f t="shared" ca="1" si="8"/>
        <v>33.853393090441209</v>
      </c>
      <c r="Y28" s="6">
        <f t="shared" ca="1" si="9"/>
        <v>31.996972205502637</v>
      </c>
      <c r="Z28" s="6">
        <f t="shared" ca="1" si="10"/>
        <v>33.944225882756676</v>
      </c>
      <c r="AA28" s="6">
        <f t="shared" ca="1" si="11"/>
        <v>33.918669979178411</v>
      </c>
      <c r="AB28" s="2">
        <f t="shared" ca="1" si="12"/>
        <v>34.192795423828777</v>
      </c>
      <c r="AC28" s="2">
        <f>'Historical Trends'!E101</f>
        <v>35.799999999999997</v>
      </c>
      <c r="AE28" s="13">
        <f t="shared" ca="1" si="17"/>
        <v>4.9282572178477864</v>
      </c>
      <c r="AF28">
        <f t="shared" ca="1" si="18"/>
        <v>1.6700000000000017</v>
      </c>
      <c r="AG28">
        <f t="shared" ca="1" si="19"/>
        <v>5.5450000000000017</v>
      </c>
      <c r="AH28">
        <f t="shared" ca="1" si="20"/>
        <v>3.8766666666666723</v>
      </c>
      <c r="AI28">
        <f t="shared" ca="1" si="21"/>
        <v>2.7475000000000023</v>
      </c>
      <c r="AJ28">
        <f t="shared" ca="1" si="22"/>
        <v>1.1120000000000019</v>
      </c>
      <c r="AK28">
        <f t="shared" ca="1" si="23"/>
        <v>1.6416666666666728</v>
      </c>
      <c r="AL28">
        <f t="shared" ca="1" si="24"/>
        <v>3.1771428571428615</v>
      </c>
      <c r="AM28" s="13">
        <f t="shared" si="44"/>
        <v>-0.46666666666666146</v>
      </c>
      <c r="AN28">
        <f t="shared" si="37"/>
        <v>-2.4666666666666615</v>
      </c>
      <c r="AO28">
        <f t="shared" si="25"/>
        <v>-4.1333333333333293</v>
      </c>
      <c r="AP28">
        <f t="shared" si="26"/>
        <v>-2.1333333333333329</v>
      </c>
      <c r="AQ28">
        <f t="shared" si="27"/>
        <v>-1.7999999999999972</v>
      </c>
      <c r="AR28">
        <f t="shared" si="28"/>
        <v>-1.4666666666666615</v>
      </c>
      <c r="AS28" s="30">
        <f t="shared" si="14"/>
        <v>-0.76666666666665861</v>
      </c>
      <c r="AT28">
        <f t="shared" si="14"/>
        <v>-3.0579710144927503</v>
      </c>
      <c r="AU28">
        <f t="shared" si="14"/>
        <v>-5.0979166666666629</v>
      </c>
      <c r="AV28">
        <f t="shared" si="14"/>
        <v>-2.3734666666666655</v>
      </c>
      <c r="AW28">
        <f t="shared" si="14"/>
        <v>-2.3631333333333302</v>
      </c>
      <c r="AX28">
        <f t="shared" si="14"/>
        <v>-1.8055999999999912</v>
      </c>
      <c r="AY28" s="13">
        <f t="shared" ca="1" si="45"/>
        <v>-9.3090594391519232E-2</v>
      </c>
      <c r="AZ28" s="6">
        <f t="shared" ca="1" si="38"/>
        <v>-1.9466069095587883</v>
      </c>
      <c r="BA28" s="6">
        <f t="shared" ca="1" si="29"/>
        <v>-3.8030277944973605</v>
      </c>
      <c r="BB28" s="6">
        <f t="shared" ca="1" si="30"/>
        <v>-1.8557741172433211</v>
      </c>
      <c r="BC28" s="6">
        <f t="shared" ca="1" si="31"/>
        <v>-1.8813300208215864</v>
      </c>
      <c r="BD28" s="2">
        <f t="shared" ca="1" si="32"/>
        <v>-1.6072045761712204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0.94139140080268702</v>
      </c>
    </row>
    <row r="29" spans="1:74" x14ac:dyDescent="0.25">
      <c r="A29" t="s">
        <v>127</v>
      </c>
      <c r="B29" s="2">
        <f>B28+1</f>
        <v>2</v>
      </c>
      <c r="C29" s="13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3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30">
        <f>K29-AVERAGE(AM$5:AM28,AM30:AM$30)</f>
        <v>43.683968253968253</v>
      </c>
      <c r="R29" s="31">
        <f>L29-AVERAGE(AN$5:AN28,AN30:AN$30)</f>
        <v>39.278115942028982</v>
      </c>
      <c r="S29" s="31">
        <f>M29-AVERAGE(AO$5:AO28,AO30:AO$30)</f>
        <v>43.1325</v>
      </c>
      <c r="T29" s="31">
        <f>N29-AVERAGE(AP$5:AP28,AP30:AP$30)</f>
        <v>41.055733333333336</v>
      </c>
      <c r="U29" s="31">
        <f>O29-AVERAGE(AQ$5:AQ28,AQ30:AQ$30)</f>
        <v>38.916733333333333</v>
      </c>
      <c r="V29" s="31">
        <f>P29-AVERAGE(AR$5:AR28,AR30:AR$30)</f>
        <v>36.111599999999996</v>
      </c>
      <c r="W29" s="13">
        <f t="shared" ca="1" si="7"/>
        <v>42.437791477774525</v>
      </c>
      <c r="X29" s="6">
        <f t="shared" ca="1" si="8"/>
        <v>39.266343416547684</v>
      </c>
      <c r="Y29" s="6">
        <f t="shared" ca="1" si="9"/>
        <v>42.382385086106559</v>
      </c>
      <c r="Z29" s="6">
        <f t="shared" ca="1" si="10"/>
        <v>40.820116907606618</v>
      </c>
      <c r="AA29" s="6">
        <f t="shared" ca="1" si="11"/>
        <v>38.95422082638634</v>
      </c>
      <c r="AB29" s="2">
        <f t="shared" ca="1" si="12"/>
        <v>36.290972729300869</v>
      </c>
      <c r="AC29" s="2">
        <f>'Historical Trends'!E102</f>
        <v>37.47</v>
      </c>
      <c r="AE29" s="13">
        <f t="shared" ca="1" si="17"/>
        <v>-9.1382978723373753E-2</v>
      </c>
      <c r="AF29">
        <f t="shared" ca="1" si="18"/>
        <v>7.75</v>
      </c>
      <c r="AG29">
        <f t="shared" ca="1" si="19"/>
        <v>3.3100000000000023</v>
      </c>
      <c r="AH29">
        <f t="shared" ca="1" si="20"/>
        <v>1.4366666666666674</v>
      </c>
      <c r="AI29">
        <f t="shared" ca="1" si="21"/>
        <v>-0.69749999999999801</v>
      </c>
      <c r="AJ29">
        <f t="shared" ca="1" si="22"/>
        <v>-3.399999999999892E-2</v>
      </c>
      <c r="AK29">
        <f t="shared" ca="1" si="23"/>
        <v>1.7583333333333329</v>
      </c>
      <c r="AL29">
        <f t="shared" ca="1" si="24"/>
        <v>2.7657142857142816</v>
      </c>
      <c r="AM29" s="13">
        <f t="shared" si="44"/>
        <v>6.1966666666666654</v>
      </c>
      <c r="AN29">
        <f t="shared" si="37"/>
        <v>2.1966666666666654</v>
      </c>
      <c r="AO29">
        <f t="shared" si="25"/>
        <v>6.1966666666666654</v>
      </c>
      <c r="AP29">
        <f t="shared" si="26"/>
        <v>3.5966666666666711</v>
      </c>
      <c r="AQ29">
        <f t="shared" si="27"/>
        <v>1.8633333333333368</v>
      </c>
      <c r="AR29">
        <f t="shared" si="28"/>
        <v>-1.0366666666666688</v>
      </c>
      <c r="AS29" s="30">
        <f t="shared" si="14"/>
        <v>6.2139682539682539</v>
      </c>
      <c r="AT29">
        <f t="shared" si="14"/>
        <v>1.8081159420289836</v>
      </c>
      <c r="AU29">
        <f t="shared" si="14"/>
        <v>5.6625000000000014</v>
      </c>
      <c r="AV29">
        <f t="shared" si="14"/>
        <v>3.5857333333333372</v>
      </c>
      <c r="AW29">
        <f t="shared" si="14"/>
        <v>1.4467333333333343</v>
      </c>
      <c r="AX29">
        <f t="shared" si="14"/>
        <v>-1.3584000000000032</v>
      </c>
      <c r="AY29" s="13">
        <f t="shared" ca="1" si="45"/>
        <v>4.9677914777745258</v>
      </c>
      <c r="AZ29" s="6">
        <f t="shared" ca="1" si="38"/>
        <v>1.7963434165476855</v>
      </c>
      <c r="BA29" s="6">
        <f t="shared" ca="1" si="29"/>
        <v>4.9123850861065605</v>
      </c>
      <c r="BB29" s="6">
        <f t="shared" ca="1" si="30"/>
        <v>3.3501169076066191</v>
      </c>
      <c r="BC29" s="6">
        <f t="shared" ca="1" si="31"/>
        <v>1.4842208263863412</v>
      </c>
      <c r="BD29" s="2">
        <f t="shared" ca="1" si="32"/>
        <v>-1.1790272706991303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0.93995466342005685</v>
      </c>
    </row>
    <row r="30" spans="1:74" x14ac:dyDescent="0.25">
      <c r="A30" t="s">
        <v>128</v>
      </c>
      <c r="B30" s="2">
        <f>B29+1</f>
        <v>3</v>
      </c>
      <c r="C30" s="13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AVERAGE(44,46)</f>
        <v>45</v>
      </c>
      <c r="P30">
        <f>AVERAGE(46,44,46)</f>
        <v>45.333333333333336</v>
      </c>
      <c r="Q30" s="30"/>
      <c r="R30" s="31"/>
      <c r="S30" s="31"/>
      <c r="T30" s="31">
        <f>N30-AVERAGE(AP$5:AP29)</f>
        <v>45.356400000000001</v>
      </c>
      <c r="U30" s="31">
        <f>O30-AVERAGE(AQ$5:AQ29)</f>
        <v>44.500066666666669</v>
      </c>
      <c r="V30" s="31">
        <f>P30-AVERAGE(AR$5:AR29)</f>
        <v>45.057600000000001</v>
      </c>
      <c r="W30" s="13">
        <f t="shared" ca="1" si="7"/>
        <v>11.021009741730866</v>
      </c>
      <c r="X30" s="6">
        <f t="shared" ca="1" si="8"/>
        <v>9.3184422983259871</v>
      </c>
      <c r="Y30" s="6">
        <f t="shared" ca="1" si="9"/>
        <v>7.5709570583490118</v>
      </c>
      <c r="Z30" s="6">
        <f t="shared" ca="1" si="10"/>
        <v>44.589054265037753</v>
      </c>
      <c r="AA30" s="6">
        <f t="shared" ca="1" si="11"/>
        <v>43.887097230622885</v>
      </c>
      <c r="AB30" s="2">
        <f t="shared" ca="1" si="12"/>
        <v>44.732284298845116</v>
      </c>
      <c r="AC30" s="2">
        <f>'Historical Trends'!E103</f>
        <v>45.22</v>
      </c>
      <c r="AE30" s="13">
        <f t="shared" ca="1" si="17"/>
        <v>-15.887559241706157</v>
      </c>
      <c r="AF30">
        <f t="shared" ca="1" si="18"/>
        <v>-8.8799999999999955</v>
      </c>
      <c r="AG30">
        <f t="shared" ca="1" si="19"/>
        <v>-9.4699999999999989</v>
      </c>
      <c r="AH30">
        <f t="shared" ca="1" si="20"/>
        <v>-11.263333333333328</v>
      </c>
      <c r="AI30">
        <f t="shared" ca="1" si="21"/>
        <v>-9.7299999999999969</v>
      </c>
      <c r="AJ30">
        <f t="shared" ca="1" si="22"/>
        <v>-7.1899999999999977</v>
      </c>
      <c r="AK30">
        <f t="shared" ca="1" si="23"/>
        <v>-5.8149999999999977</v>
      </c>
      <c r="AL30">
        <f t="shared" ca="1" si="24"/>
        <v>-5.6071428571428541</v>
      </c>
      <c r="AP30">
        <f>N30-$AC30</f>
        <v>0.28000000000000114</v>
      </c>
      <c r="AQ30">
        <f>O30-$AC30</f>
        <v>-0.21999999999999886</v>
      </c>
      <c r="AR30">
        <f>P30-$AC30</f>
        <v>0.11333333333333684</v>
      </c>
      <c r="AS30" s="30"/>
      <c r="AV30">
        <f t="shared" si="14"/>
        <v>0.13640000000000185</v>
      </c>
      <c r="AW30">
        <f t="shared" si="14"/>
        <v>-0.71993333333332998</v>
      </c>
      <c r="AX30">
        <f t="shared" si="14"/>
        <v>-0.1623999999999981</v>
      </c>
      <c r="BB30" s="6">
        <f ca="1">Z30-$AC30</f>
        <v>-0.63094573496224626</v>
      </c>
      <c r="BC30" s="6">
        <f ca="1">AA30-$AC30</f>
        <v>-1.3329027693771138</v>
      </c>
      <c r="BD30" s="2">
        <f ca="1">AB30-$AC30</f>
        <v>-0.48771570115488316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0.93848744576472487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0.93698876748267401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0.93545760572202852</v>
      </c>
    </row>
    <row r="33" spans="57:74" x14ac:dyDescent="0.25">
      <c r="BP33">
        <f t="shared" ref="BP33:BP39" si="48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0.93389289280499788</v>
      </c>
    </row>
    <row r="34" spans="57:74" x14ac:dyDescent="0.25">
      <c r="BP34">
        <f t="shared" si="48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0.93229351374508684</v>
      </c>
    </row>
    <row r="35" spans="57:74" x14ac:dyDescent="0.25">
      <c r="BP35">
        <f t="shared" si="48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0.93065830359743817</v>
      </c>
    </row>
    <row r="36" spans="57:74" x14ac:dyDescent="0.25">
      <c r="BP36">
        <f t="shared" si="48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0.92898604462907652</v>
      </c>
    </row>
    <row r="37" spans="57:74" x14ac:dyDescent="0.25">
      <c r="BP37">
        <f t="shared" si="48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0.92727546329460786</v>
      </c>
    </row>
    <row r="38" spans="57:74" x14ac:dyDescent="0.25">
      <c r="BE38" t="s">
        <v>217</v>
      </c>
      <c r="BG38">
        <f>Q4</f>
        <v>0.26515151515151492</v>
      </c>
      <c r="BH38">
        <f t="shared" ref="BH38:BM38" si="49">R4</f>
        <v>0.46388888888888874</v>
      </c>
      <c r="BI38">
        <f t="shared" si="49"/>
        <v>0.76066666666666682</v>
      </c>
      <c r="BJ38">
        <f t="shared" si="49"/>
        <v>0.14884615384615402</v>
      </c>
      <c r="BK38">
        <f t="shared" si="49"/>
        <v>0.47224358974358971</v>
      </c>
      <c r="BL38">
        <f t="shared" ref="BL38" si="50">AVERAGE(BK38,BM38)</f>
        <v>0.59627901170048581</v>
      </c>
      <c r="BM38">
        <f t="shared" si="49"/>
        <v>0.7203144336573819</v>
      </c>
      <c r="BP38">
        <f t="shared" si="48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0.92552522700158923</v>
      </c>
    </row>
    <row r="39" spans="57:74" x14ac:dyDescent="0.25">
      <c r="BP39">
        <f t="shared" si="48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0.92373394064830383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0.9219001429150353</v>
      </c>
    </row>
    <row r="41" spans="57:74" x14ac:dyDescent="0.25">
      <c r="BP41">
        <f t="shared" ref="BP41:BP54" si="51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0.92002230228812221</v>
      </c>
    </row>
    <row r="42" spans="57:74" x14ac:dyDescent="0.25">
      <c r="BP42">
        <f t="shared" si="51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0.91809881279405503</v>
      </c>
    </row>
    <row r="43" spans="57:74" x14ac:dyDescent="0.25">
      <c r="BP43">
        <f t="shared" si="51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0.91612798941864393</v>
      </c>
    </row>
    <row r="44" spans="57:74" x14ac:dyDescent="0.25">
      <c r="BP44">
        <f t="shared" si="51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0.9141080631837919</v>
      </c>
    </row>
    <row r="45" spans="57:74" x14ac:dyDescent="0.25">
      <c r="BP45">
        <f t="shared" si="51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0.9120371758516429</v>
      </c>
    </row>
    <row r="46" spans="57:74" x14ac:dyDescent="0.25">
      <c r="BP46">
        <f t="shared" si="51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0.9099133742227774</v>
      </c>
    </row>
    <row r="47" spans="57:74" x14ac:dyDescent="0.25">
      <c r="BP47">
        <f t="shared" si="51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0.90773460399168338</v>
      </c>
    </row>
    <row r="48" spans="57:74" x14ac:dyDescent="0.25">
      <c r="BP48">
        <f t="shared" si="51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0.90549870311887071</v>
      </c>
    </row>
    <row r="49" spans="68:74" x14ac:dyDescent="0.25">
      <c r="BP49">
        <f t="shared" si="51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0.90320339467467958</v>
      </c>
    </row>
    <row r="50" spans="68:74" x14ac:dyDescent="0.25">
      <c r="BP50">
        <f t="shared" si="51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0.90084627910499193</v>
      </c>
    </row>
    <row r="51" spans="68:74" x14ac:dyDescent="0.25">
      <c r="BP51">
        <f t="shared" si="51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0.89842482586361871</v>
      </c>
    </row>
    <row r="52" spans="68:74" x14ac:dyDescent="0.25">
      <c r="BP52">
        <f t="shared" si="51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0.89593636435002244</v>
      </c>
    </row>
    <row r="53" spans="68:74" x14ac:dyDescent="0.25">
      <c r="BP53">
        <f t="shared" si="51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0.89337807408415004</v>
      </c>
    </row>
    <row r="54" spans="68:74" x14ac:dyDescent="0.25">
      <c r="BP54">
        <f t="shared" si="51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0.89074697404238257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0.88803991106983515</v>
      </c>
    </row>
    <row r="56" spans="68:74" x14ac:dyDescent="0.25">
      <c r="BP56">
        <f t="shared" ref="BP56:BP70" si="52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0.88525354727430394</v>
      </c>
    </row>
    <row r="57" spans="68:74" x14ac:dyDescent="0.25">
      <c r="BP57">
        <f t="shared" si="52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0.88238434629590012</v>
      </c>
    </row>
    <row r="58" spans="68:74" x14ac:dyDescent="0.25">
      <c r="BP58">
        <f t="shared" si="52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0.87942855833361322</v>
      </c>
    </row>
    <row r="59" spans="68:74" x14ac:dyDescent="0.25">
      <c r="BP59">
        <f t="shared" si="52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0.87638220379549947</v>
      </c>
    </row>
    <row r="60" spans="68:74" x14ac:dyDescent="0.25">
      <c r="BP60">
        <f t="shared" si="52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0.87324105542259101</v>
      </c>
    </row>
    <row r="61" spans="68:74" x14ac:dyDescent="0.25">
      <c r="BP61">
        <f t="shared" si="52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0.87000061871767365</v>
      </c>
    </row>
    <row r="62" spans="68:74" x14ac:dyDescent="0.25">
      <c r="BP62">
        <f t="shared" si="52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0.86665611048838509</v>
      </c>
    </row>
    <row r="63" spans="68:74" x14ac:dyDescent="0.25">
      <c r="BP63">
        <f t="shared" si="52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0.86320243528921248</v>
      </c>
    </row>
    <row r="64" spans="68:74" x14ac:dyDescent="0.25">
      <c r="BP64">
        <f t="shared" si="52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0.85963415951836841</v>
      </c>
    </row>
    <row r="65" spans="68:74" x14ac:dyDescent="0.25">
      <c r="BP65">
        <f t="shared" si="52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0.85594548289259709</v>
      </c>
    </row>
    <row r="66" spans="68:74" x14ac:dyDescent="0.25">
      <c r="BP66">
        <f t="shared" si="52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0.85213020698493414</v>
      </c>
    </row>
    <row r="67" spans="68:74" x14ac:dyDescent="0.25">
      <c r="BP67">
        <f t="shared" si="52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0.8481817004664548</v>
      </c>
    </row>
    <row r="68" spans="68:74" x14ac:dyDescent="0.25">
      <c r="BP68">
        <f t="shared" si="52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0.8440928606420065</v>
      </c>
    </row>
    <row r="69" spans="68:74" x14ac:dyDescent="0.25">
      <c r="BP69">
        <f t="shared" si="52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0.83985607081058555</v>
      </c>
    </row>
    <row r="70" spans="68:74" x14ac:dyDescent="0.25">
      <c r="BP70">
        <f t="shared" si="52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0.8354631529118316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0.83090531483924568</v>
      </c>
    </row>
    <row r="72" spans="68:74" x14ac:dyDescent="0.25">
      <c r="BP72">
        <f t="shared" ref="BP72:BP121" si="53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0.82617309170594411</v>
      </c>
    </row>
    <row r="73" spans="68:74" x14ac:dyDescent="0.25">
      <c r="BP73">
        <f t="shared" si="53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0.82125628023732844</v>
      </c>
    </row>
    <row r="74" spans="68:74" x14ac:dyDescent="0.25">
      <c r="BP74">
        <f t="shared" si="53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0.81614386533366745</v>
      </c>
    </row>
    <row r="75" spans="68:74" x14ac:dyDescent="0.25">
      <c r="BP75">
        <f t="shared" si="53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0.81082393769021466</v>
      </c>
    </row>
    <row r="76" spans="68:74" x14ac:dyDescent="0.25">
      <c r="BP76">
        <f t="shared" si="53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0.8052836011781308</v>
      </c>
    </row>
    <row r="77" spans="68:74" x14ac:dyDescent="0.25">
      <c r="BP77">
        <f t="shared" si="53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0.79950886847004121</v>
      </c>
    </row>
    <row r="78" spans="68:74" x14ac:dyDescent="0.25">
      <c r="BP78">
        <f t="shared" si="53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0.79348454313193306</v>
      </c>
    </row>
    <row r="79" spans="68:74" x14ac:dyDescent="0.25">
      <c r="BP79">
        <f t="shared" si="53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0.78719408608886121</v>
      </c>
    </row>
    <row r="80" spans="68:74" x14ac:dyDescent="0.25">
      <c r="BP80">
        <f t="shared" si="53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0.78061946399382431</v>
      </c>
    </row>
    <row r="81" spans="68:74" x14ac:dyDescent="0.25">
      <c r="BP81">
        <f t="shared" si="53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0.77374097657241636</v>
      </c>
    </row>
    <row r="82" spans="68:74" x14ac:dyDescent="0.25">
      <c r="BP82">
        <f t="shared" si="53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0.76653705946186901</v>
      </c>
    </row>
    <row r="83" spans="68:74" x14ac:dyDescent="0.25">
      <c r="BP83">
        <f t="shared" si="53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0.75898405838830063</v>
      </c>
    </row>
    <row r="84" spans="68:74" x14ac:dyDescent="0.25">
      <c r="BP84">
        <f t="shared" si="53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0.75105596970039046</v>
      </c>
    </row>
    <row r="85" spans="68:74" x14ac:dyDescent="0.25">
      <c r="BP85">
        <f t="shared" si="53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0.74272414126290576</v>
      </c>
    </row>
    <row r="86" spans="68:74" x14ac:dyDescent="0.25">
      <c r="BP86">
        <f t="shared" si="53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0.73395692646008337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7"/>
        <v>6.4999999999999929</v>
      </c>
      <c r="BV87">
        <f t="shared" ref="BV87:BV97" si="57">MAX(0,($BG$16+1/($BG$17*$BG$18))-1/(($BG$17-BU87) * $BG$18))</f>
        <v>0.72471928250279638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0.71497230229126985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0.70467266664740735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0.69377200065294842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0.68221611391932735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0.66994409961427248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0.65688726063019176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0.64296782292483234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0.62809738514156188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0.6121750392163936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0.59685026343638348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sheetPr codeName="Sheet3"/>
  <dimension ref="A1:BV121"/>
  <sheetViews>
    <sheetView topLeftCell="AV4" workbookViewId="0">
      <selection activeCell="BE19" sqref="BE1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4.28515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183</v>
      </c>
      <c r="L2" s="42"/>
      <c r="M2" s="42"/>
      <c r="N2" s="42"/>
      <c r="O2" s="42"/>
      <c r="P2" s="36"/>
      <c r="Q2" s="41" t="s">
        <v>182</v>
      </c>
      <c r="R2" s="42"/>
      <c r="S2" s="42"/>
      <c r="T2" s="42"/>
      <c r="U2" s="42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180</v>
      </c>
      <c r="AN2" s="38"/>
      <c r="AO2" s="38"/>
      <c r="AP2" s="38"/>
      <c r="AQ2" s="38"/>
      <c r="AR2" s="39"/>
      <c r="AS2" s="43" t="s">
        <v>181</v>
      </c>
      <c r="AT2" s="38"/>
      <c r="AU2" s="38"/>
      <c r="AV2" s="38"/>
      <c r="AW2" s="38"/>
      <c r="AX2" s="39"/>
      <c r="AY2" s="41" t="s">
        <v>141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-1.5753030303030309</v>
      </c>
      <c r="R4" s="10">
        <f t="shared" ref="R4:V4" si="0">AVERAGE(AN5:AN30)</f>
        <v>-1.4865277777777779</v>
      </c>
      <c r="S4" s="10">
        <f t="shared" si="0"/>
        <v>-1.5688</v>
      </c>
      <c r="T4" s="10">
        <f t="shared" si="0"/>
        <v>-1.64897435897436</v>
      </c>
      <c r="U4" s="10">
        <f t="shared" si="0"/>
        <v>-1.4689743589743594</v>
      </c>
      <c r="V4" s="10">
        <f t="shared" si="0"/>
        <v>-0.77346153846153842</v>
      </c>
      <c r="W4" s="14">
        <v>0.64343257800571041</v>
      </c>
      <c r="X4" s="10">
        <v>0.71942527350070518</v>
      </c>
      <c r="Y4" s="10">
        <v>0.6844883101099235</v>
      </c>
      <c r="Z4" s="10">
        <v>0.80484749871160721</v>
      </c>
      <c r="AA4" s="10">
        <v>0.90085030673322286</v>
      </c>
      <c r="AB4" s="15">
        <v>0.96709630836294247</v>
      </c>
      <c r="AC4" s="15"/>
      <c r="AE4" s="14">
        <f ca="1">SQRT(SUMSQ(AE5:AE1001)/COUNT(AE5:AE1001))</f>
        <v>8.0052803000868451</v>
      </c>
      <c r="AF4" s="10">
        <f t="shared" ref="AF4:BD4" ca="1" si="1">SQRT(SUMSQ(AF5:AF1001)/COUNT(AF5:AF1001))</f>
        <v>6.5457743268815438</v>
      </c>
      <c r="AG4" s="10">
        <f t="shared" ca="1" si="1"/>
        <v>6.8205152213462128</v>
      </c>
      <c r="AH4" s="10">
        <f t="shared" ca="1" si="1"/>
        <v>6.7055280167117326</v>
      </c>
      <c r="AI4" s="10">
        <f t="shared" ca="1" si="1"/>
        <v>6.2531948180663859</v>
      </c>
      <c r="AJ4" s="10">
        <f t="shared" ca="1" si="1"/>
        <v>5.9395948709292652</v>
      </c>
      <c r="AK4" s="10">
        <f t="shared" ca="1" si="1"/>
        <v>5.6008553891118789</v>
      </c>
      <c r="AL4" s="10">
        <f t="shared" ca="1" si="1"/>
        <v>5.5028167041751281</v>
      </c>
      <c r="AM4" s="14">
        <f t="shared" si="1"/>
        <v>4.8061881933081798</v>
      </c>
      <c r="AN4" s="10">
        <f t="shared" si="1"/>
        <v>4.3774005583391782</v>
      </c>
      <c r="AO4" s="10">
        <f t="shared" si="1"/>
        <v>4.3142790307947818</v>
      </c>
      <c r="AP4" s="10">
        <f t="shared" si="1"/>
        <v>3.896959037966623</v>
      </c>
      <c r="AQ4" s="10">
        <f t="shared" si="1"/>
        <v>2.9440597878079915</v>
      </c>
      <c r="AR4" s="10">
        <f t="shared" si="1"/>
        <v>1.8052931433241899</v>
      </c>
      <c r="AS4" s="14">
        <f t="shared" ref="AS4:AX4" si="2">SQRT(SUMSQ(AS5:AS1001)/COUNT(AS5:AS1001))</f>
        <v>4.7569132913556915</v>
      </c>
      <c r="AT4" s="10">
        <f t="shared" si="2"/>
        <v>4.2962764880086191</v>
      </c>
      <c r="AU4" s="10">
        <f t="shared" si="2"/>
        <v>4.1863947177762277</v>
      </c>
      <c r="AV4" s="10">
        <f t="shared" si="2"/>
        <v>3.6721239969381334</v>
      </c>
      <c r="AW4" s="10">
        <f t="shared" si="2"/>
        <v>2.6534479305236043</v>
      </c>
      <c r="AX4" s="10">
        <f t="shared" si="2"/>
        <v>1.6964566523590674</v>
      </c>
      <c r="AY4" s="14">
        <f t="shared" ca="1" si="1"/>
        <v>4.4442195487086265</v>
      </c>
      <c r="AZ4" s="10">
        <f t="shared" ca="1" si="1"/>
        <v>4.0458486758012979</v>
      </c>
      <c r="BA4" s="10">
        <f t="shared" ca="1" si="1"/>
        <v>3.7909292903225573</v>
      </c>
      <c r="BB4" s="10">
        <f t="shared" ca="1" si="1"/>
        <v>3.5167180616117864</v>
      </c>
      <c r="BC4" s="10">
        <f t="shared" ca="1" si="1"/>
        <v>2.5966247127340574</v>
      </c>
      <c r="BD4" s="15">
        <f t="shared" ca="1" si="1"/>
        <v>1.6866966888107942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K5-AVERAGE(AM6:AM$30)</f>
        <v>38.229365079365074</v>
      </c>
      <c r="R5" s="31">
        <f>L5-AVERAGE(AN6:AN$30)</f>
        <v>39.192898550724635</v>
      </c>
      <c r="S5" s="31">
        <f>M5-AVERAGE(AO6:AO$30)</f>
        <v>37.824166666666663</v>
      </c>
      <c r="T5" s="31">
        <f>N5-AVERAGE(AP6:AP$30)</f>
        <v>38.329333333333331</v>
      </c>
      <c r="U5" s="31">
        <f>O5-AVERAGE(AQ6:AQ$30)</f>
        <v>39.182133333333333</v>
      </c>
      <c r="V5" s="31">
        <f>P5-AVERAGE(AR6:AR$30)</f>
        <v>39.186799999999998</v>
      </c>
      <c r="W5" s="13">
        <f t="shared" ref="W5:AB5" ca="1" si="3">Q5*W$4+$I5*(1-W$4)</f>
        <v>40.225774755510407</v>
      </c>
      <c r="X5" s="6">
        <f t="shared" ca="1" si="3"/>
        <v>40.493484397060392</v>
      </c>
      <c r="Y5" s="6">
        <f t="shared" ca="1" si="3"/>
        <v>39.718551438048337</v>
      </c>
      <c r="Z5" s="6">
        <f t="shared" ca="1" si="3"/>
        <v>39.402476937918209</v>
      </c>
      <c r="AA5" s="6">
        <f t="shared" ca="1" si="3"/>
        <v>39.64280263818943</v>
      </c>
      <c r="AB5" s="2">
        <f t="shared" ca="1" si="3"/>
        <v>39.339523581523117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R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>Q5-$AC5</f>
        <v>-3.2106349206349236</v>
      </c>
      <c r="AT5">
        <f t="shared" ref="AT5:AX5" si="6">R5-$AC5</f>
        <v>-2.2471014492753625</v>
      </c>
      <c r="AU5">
        <f t="shared" si="6"/>
        <v>-3.6158333333333346</v>
      </c>
      <c r="AV5">
        <f t="shared" si="6"/>
        <v>-3.1106666666666669</v>
      </c>
      <c r="AW5">
        <f t="shared" si="6"/>
        <v>-2.2578666666666649</v>
      </c>
      <c r="AX5">
        <f t="shared" si="6"/>
        <v>-2.2531999999999996</v>
      </c>
      <c r="AY5" s="13">
        <f t="shared" ref="AY5:BD9" ca="1" si="7">W5-$AC5</f>
        <v>-1.2142252444895902</v>
      </c>
      <c r="AZ5" s="6">
        <f t="shared" ca="1" si="7"/>
        <v>-0.94651560293960557</v>
      </c>
      <c r="BA5" s="6">
        <f t="shared" ca="1" si="7"/>
        <v>-1.7214485619516608</v>
      </c>
      <c r="BB5" s="6">
        <f t="shared" ca="1" si="7"/>
        <v>-2.0375230620817888</v>
      </c>
      <c r="BC5" s="6">
        <f t="shared" ca="1" si="7"/>
        <v>-1.7971973618105679</v>
      </c>
      <c r="BD5" s="2">
        <f t="shared" ca="1" si="7"/>
        <v>-2.1004764184768803</v>
      </c>
      <c r="BG5" t="str">
        <f>AS3</f>
        <v>2 years</v>
      </c>
      <c r="BH5" t="str">
        <f t="shared" ref="BH5:BK5" si="8">AT3</f>
        <v>1 year</v>
      </c>
      <c r="BI5" t="str">
        <f t="shared" si="8"/>
        <v>6 months</v>
      </c>
      <c r="BJ5" t="str">
        <f t="shared" si="8"/>
        <v>3 months</v>
      </c>
      <c r="BK5" t="str">
        <f t="shared" si="8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K6-AVERAGE(AM5:AM$5,AM7:AM$30)</f>
        <v>38.745555555555555</v>
      </c>
      <c r="R6" s="31">
        <f>L6-AVERAGE(AN5:AN$5,AN7:AN$30)</f>
        <v>41.963333333333338</v>
      </c>
      <c r="S6" s="31">
        <f>M6-AVERAGE(AO5:AO$5,AO7:AO$30)</f>
        <v>47.965833333333336</v>
      </c>
      <c r="T6" s="31">
        <f>N6-AVERAGE(AP5:AP$5,AP7:AP$30)</f>
        <v>46.562933333333326</v>
      </c>
      <c r="U6" s="31">
        <f>O6-AVERAGE(AQ5:AQ$5,AQ7:AQ$30)</f>
        <v>43.006133333333331</v>
      </c>
      <c r="V6" s="31">
        <f>P6-AVERAGE(AR5:AR$5,AR7:AR$30)</f>
        <v>43.447600000000001</v>
      </c>
      <c r="W6" s="13">
        <f t="shared" ref="W6:W9" ca="1" si="9">Q6*W$4+$I6*(1-W$4)</f>
        <v>40.407555928073378</v>
      </c>
      <c r="X6" s="6">
        <f t="shared" ref="X6:X9" ca="1" si="10">R6*X$4+$I6*(1-X$4)</f>
        <v>42.368296188580658</v>
      </c>
      <c r="Y6" s="6">
        <f t="shared" ref="Y6:Y29" ca="1" si="11">S6*Y$4+$I6*(1-Y$4)</f>
        <v>46.527362953842825</v>
      </c>
      <c r="Z6" s="6">
        <f t="shared" ref="Z6:Z30" ca="1" si="12">T6*Z$4+$I6*(1-Z$4)</f>
        <v>45.946979998600149</v>
      </c>
      <c r="AA6" s="6">
        <f t="shared" ref="AA6:AA30" ca="1" si="13">U6*AA$4+$I6*(1-AA$4)</f>
        <v>43.045846090476452</v>
      </c>
      <c r="AB6" s="2">
        <f t="shared" ref="AB6:AB30" ca="1" si="14">V6*AB$4+$I6*(1-AB$4)</f>
        <v>43.446253142222325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15">L6-$AC6</f>
        <v>-1.5599999999999952</v>
      </c>
      <c r="AO6">
        <f t="shared" si="15"/>
        <v>4.1200000000000045</v>
      </c>
      <c r="AP6">
        <f t="shared" si="15"/>
        <v>2.6999999999999957</v>
      </c>
      <c r="AQ6">
        <f t="shared" si="15"/>
        <v>-0.53999999999999915</v>
      </c>
      <c r="AR6">
        <f t="shared" si="15"/>
        <v>0.5800000000000054</v>
      </c>
      <c r="AS6" s="30">
        <f t="shared" ref="AS6:AS29" si="16">Q6-$AC6</f>
        <v>-3.2944444444444443</v>
      </c>
      <c r="AT6">
        <f t="shared" ref="AT6:AT29" si="17">R6-$AC6</f>
        <v>-7.6666666666660888E-2</v>
      </c>
      <c r="AU6">
        <f t="shared" ref="AU6:AU29" si="18">S6-$AC6</f>
        <v>5.9258333333333368</v>
      </c>
      <c r="AV6">
        <f t="shared" ref="AV6:AV30" si="19">T6-$AC6</f>
        <v>4.5229333333333273</v>
      </c>
      <c r="AW6">
        <f t="shared" ref="AW6:AW30" si="20">U6-$AC6</f>
        <v>0.96613333333333173</v>
      </c>
      <c r="AX6">
        <f t="shared" ref="AX6:AX30" si="21">V6-$AC6</f>
        <v>1.4076000000000022</v>
      </c>
      <c r="AY6" s="13">
        <f t="shared" ca="1" si="7"/>
        <v>-1.6324440719266207</v>
      </c>
      <c r="AZ6" s="6">
        <f t="shared" ca="1" si="7"/>
        <v>0.32829618858065857</v>
      </c>
      <c r="BA6" s="6">
        <f t="shared" ca="1" si="7"/>
        <v>4.4873629538428261</v>
      </c>
      <c r="BB6" s="6">
        <f t="shared" ca="1" si="7"/>
        <v>3.9069799986001499</v>
      </c>
      <c r="BC6" s="6">
        <f t="shared" ca="1" si="7"/>
        <v>1.005846090476453</v>
      </c>
      <c r="BD6" s="2">
        <f t="shared" ca="1" si="7"/>
        <v>1.4062531422223259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2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K7-AVERAGE(AM$5:AM6,AM8:AM$30)</f>
        <v>50.395555555555561</v>
      </c>
      <c r="R7" s="31">
        <f>L7-AVERAGE(AN$5:AN6,AN8:AN$30)</f>
        <v>47.153333333333336</v>
      </c>
      <c r="S7" s="31">
        <f>M7-AVERAGE(AO$5:AO6,AO8:AO$30)</f>
        <v>49.319583333333334</v>
      </c>
      <c r="T7" s="31">
        <f>N7-AVERAGE(AP$5:AP6,AP8:AP$30)</f>
        <v>48.148933333333332</v>
      </c>
      <c r="U7" s="31">
        <f>O7-AVERAGE(AQ$5:AQ6,AQ8:AQ$30)</f>
        <v>46.443333333333328</v>
      </c>
      <c r="V7" s="31">
        <f>P7-AVERAGE(AR$5:AR6,AR8:AR$30)</f>
        <v>45.595199999999998</v>
      </c>
      <c r="W7" s="13">
        <f t="shared" ca="1" si="9"/>
        <v>48.004572898071629</v>
      </c>
      <c r="X7" s="6">
        <f t="shared" ca="1" si="10"/>
        <v>46.181609530557445</v>
      </c>
      <c r="Y7" s="6">
        <f t="shared" ca="1" si="11"/>
        <v>47.543383982456326</v>
      </c>
      <c r="Z7" s="6">
        <f t="shared" ca="1" si="12"/>
        <v>47.278761340255137</v>
      </c>
      <c r="AA7" s="6">
        <f t="shared" ca="1" si="13"/>
        <v>46.170341177872132</v>
      </c>
      <c r="AB7" s="2">
        <f t="shared" ca="1" si="14"/>
        <v>45.532511886693079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15"/>
        <v>4.9999999999997158E-2</v>
      </c>
      <c r="AO7">
        <f t="shared" si="15"/>
        <v>2.0499999999999972</v>
      </c>
      <c r="AP7">
        <f t="shared" si="15"/>
        <v>0.84999999999999432</v>
      </c>
      <c r="AQ7">
        <f t="shared" si="15"/>
        <v>-0.61000000000000654</v>
      </c>
      <c r="AR7">
        <f t="shared" si="15"/>
        <v>-0.73000000000000398</v>
      </c>
      <c r="AS7" s="30">
        <f t="shared" si="16"/>
        <v>4.8455555555555563</v>
      </c>
      <c r="AT7">
        <f t="shared" si="17"/>
        <v>1.6033333333333317</v>
      </c>
      <c r="AU7">
        <f t="shared" si="18"/>
        <v>3.7695833333333297</v>
      </c>
      <c r="AV7">
        <f t="shared" si="19"/>
        <v>2.5989333333333278</v>
      </c>
      <c r="AW7">
        <f t="shared" si="20"/>
        <v>0.89333333333332376</v>
      </c>
      <c r="AX7">
        <f t="shared" si="21"/>
        <v>4.5199999999994134E-2</v>
      </c>
      <c r="AY7" s="13">
        <f t="shared" ca="1" si="7"/>
        <v>2.4545728980716248</v>
      </c>
      <c r="AZ7" s="6">
        <f t="shared" ca="1" si="7"/>
        <v>0.63160953055744073</v>
      </c>
      <c r="BA7" s="6">
        <f t="shared" ca="1" si="7"/>
        <v>1.9933839824563222</v>
      </c>
      <c r="BB7" s="6">
        <f t="shared" ca="1" si="7"/>
        <v>1.728761340255133</v>
      </c>
      <c r="BC7" s="6">
        <f t="shared" ca="1" si="7"/>
        <v>0.6203411778721275</v>
      </c>
      <c r="BD7" s="2">
        <f t="shared" ca="1" si="7"/>
        <v>-1.7488113306924902E-2</v>
      </c>
      <c r="BE7" t="s">
        <v>180</v>
      </c>
      <c r="BG7">
        <f>AM4</f>
        <v>4.8061881933081798</v>
      </c>
      <c r="BH7">
        <f>AN4</f>
        <v>4.3774005583391782</v>
      </c>
      <c r="BI7">
        <f>AO4</f>
        <v>4.3142790307947818</v>
      </c>
      <c r="BJ7">
        <f>AP4</f>
        <v>3.896959037966623</v>
      </c>
      <c r="BK7">
        <f>AQ4</f>
        <v>2.9440597878079915</v>
      </c>
      <c r="BL7">
        <f t="shared" si="22"/>
        <v>2.3746764655660906</v>
      </c>
      <c r="BM7">
        <f>AR4</f>
        <v>1.8052931433241899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K8-AVERAGE(AM$5:AM7,AM9:AM$30)</f>
        <v>41.476031746031744</v>
      </c>
      <c r="R8" s="31">
        <f>L8-AVERAGE(AN$5:AN7,AN9:AN$30)</f>
        <v>39.722463768115944</v>
      </c>
      <c r="S8" s="31">
        <f>M8-AVERAGE(AO$5:AO7,AO9:AO$30)</f>
        <v>38.148333333333333</v>
      </c>
      <c r="T8" s="31">
        <f>N8-AVERAGE(AP$5:AP7,AP9:AP$30)</f>
        <v>43.856533333333338</v>
      </c>
      <c r="U8" s="31">
        <f>O8-AVERAGE(AQ$5:AQ7,AQ9:AQ$30)</f>
        <v>42.837333333333333</v>
      </c>
      <c r="V8" s="31">
        <f>P8-AVERAGE(AR$5:AR7,AR9:AR$30)</f>
        <v>42.342799999999997</v>
      </c>
      <c r="W8" s="13">
        <f t="shared" ca="1" si="9"/>
        <v>42.301711719962491</v>
      </c>
      <c r="X8" s="6">
        <f t="shared" ca="1" si="10"/>
        <v>40.864179258446953</v>
      </c>
      <c r="Y8" s="6">
        <f t="shared" ca="1" si="11"/>
        <v>39.928870969946331</v>
      </c>
      <c r="Z8" s="6">
        <f t="shared" ca="1" si="12"/>
        <v>43.843874441083095</v>
      </c>
      <c r="AA8" s="6">
        <f t="shared" ca="1" si="13"/>
        <v>42.931955190607596</v>
      </c>
      <c r="AB8" s="2">
        <f t="shared" ca="1" si="14"/>
        <v>42.390473062023212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15"/>
        <v>-5.2600000000000051</v>
      </c>
      <c r="AO8">
        <f t="shared" si="15"/>
        <v>-6.8600000000000065</v>
      </c>
      <c r="AP8">
        <f t="shared" si="15"/>
        <v>-1.4600000000000009</v>
      </c>
      <c r="AQ8">
        <f t="shared" si="15"/>
        <v>-2.2600000000000051</v>
      </c>
      <c r="AR8">
        <f t="shared" si="15"/>
        <v>-2.0400000000000063</v>
      </c>
      <c r="AS8" s="30">
        <f t="shared" si="16"/>
        <v>-2.1839682539682599</v>
      </c>
      <c r="AT8">
        <f t="shared" si="17"/>
        <v>-3.9375362318840601</v>
      </c>
      <c r="AU8">
        <f t="shared" si="18"/>
        <v>-5.5116666666666703</v>
      </c>
      <c r="AV8">
        <f t="shared" si="19"/>
        <v>0.19653333333333478</v>
      </c>
      <c r="AW8">
        <f t="shared" si="20"/>
        <v>-0.82266666666667021</v>
      </c>
      <c r="AX8">
        <f t="shared" si="21"/>
        <v>-1.3172000000000068</v>
      </c>
      <c r="AY8" s="13">
        <f t="shared" ca="1" si="7"/>
        <v>-1.3582882800375131</v>
      </c>
      <c r="AZ8" s="6">
        <f t="shared" ca="1" si="7"/>
        <v>-2.7958207415530509</v>
      </c>
      <c r="BA8" s="6">
        <f t="shared" ca="1" si="7"/>
        <v>-3.7311290300536726</v>
      </c>
      <c r="BB8" s="6">
        <f t="shared" ca="1" si="7"/>
        <v>0.18387444108309126</v>
      </c>
      <c r="BC8" s="6">
        <f t="shared" ca="1" si="7"/>
        <v>-0.7280448093924079</v>
      </c>
      <c r="BD8" s="2">
        <f t="shared" ca="1" si="7"/>
        <v>-1.2695269379767922</v>
      </c>
      <c r="BE8" t="s">
        <v>184</v>
      </c>
      <c r="BG8">
        <f ca="1">AY4</f>
        <v>4.4442195487086265</v>
      </c>
      <c r="BH8">
        <f ca="1">AZ4</f>
        <v>4.0458486758012979</v>
      </c>
      <c r="BI8">
        <f ca="1">BA4</f>
        <v>3.7909292903225573</v>
      </c>
      <c r="BJ8">
        <f ca="1">BB4</f>
        <v>3.5167180616117864</v>
      </c>
      <c r="BK8">
        <f ca="1">BC4</f>
        <v>2.5966247127340574</v>
      </c>
      <c r="BL8">
        <f t="shared" ca="1" si="22"/>
        <v>2.1416607007724258</v>
      </c>
      <c r="BM8">
        <f ca="1">BD4</f>
        <v>1.6866966888107942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K9-AVERAGE(AM$5:AM8,AM10:AM$30)</f>
        <v>42.388888888888886</v>
      </c>
      <c r="R9" s="31">
        <f>L9-AVERAGE(AN$5:AN8,AN10:AN$30)</f>
        <v>42.295072463768115</v>
      </c>
      <c r="S9" s="31">
        <f>M9-AVERAGE(AO$5:AO8,AO10:AO$30)</f>
        <v>39.880416666666662</v>
      </c>
      <c r="T9" s="31">
        <f>N9-AVERAGE(AP$5:AP8,AP10:AP$30)</f>
        <v>41.631333333333338</v>
      </c>
      <c r="U9" s="31">
        <f>O9-AVERAGE(AQ$5:AQ8,AQ10:AQ$30)</f>
        <v>41.86013333333333</v>
      </c>
      <c r="V9" s="31">
        <f>P9-AVERAGE(AR$5:AR8,AR10:AR$30)</f>
        <v>42.696799999999996</v>
      </c>
      <c r="W9" s="13">
        <f t="shared" ca="1" si="9"/>
        <v>42.970489972764021</v>
      </c>
      <c r="X9" s="6">
        <f t="shared" ca="1" si="10"/>
        <v>42.779043535477477</v>
      </c>
      <c r="Y9" s="6">
        <f t="shared" ca="1" si="11"/>
        <v>41.186503599607462</v>
      </c>
      <c r="Z9" s="6">
        <f t="shared" ca="1" si="12"/>
        <v>42.097487608077543</v>
      </c>
      <c r="AA9" s="6">
        <f t="shared" ca="1" si="13"/>
        <v>42.074283450830471</v>
      </c>
      <c r="AB9" s="2">
        <f t="shared" ca="1" si="14"/>
        <v>42.740338164774151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15"/>
        <v>-1.2900000000000063</v>
      </c>
      <c r="AO9">
        <f t="shared" si="15"/>
        <v>-3.6900000000000048</v>
      </c>
      <c r="AP9">
        <f t="shared" si="15"/>
        <v>-2.0900000000000034</v>
      </c>
      <c r="AQ9">
        <f t="shared" si="15"/>
        <v>-1.6900000000000048</v>
      </c>
      <c r="AR9">
        <f t="shared" si="15"/>
        <v>-0.19000000000000483</v>
      </c>
      <c r="AS9" s="30">
        <f t="shared" si="16"/>
        <v>0.29888888888888232</v>
      </c>
      <c r="AT9">
        <f t="shared" si="17"/>
        <v>0.20507246376811139</v>
      </c>
      <c r="AU9">
        <f t="shared" si="18"/>
        <v>-2.2095833333333417</v>
      </c>
      <c r="AV9">
        <f t="shared" si="19"/>
        <v>-0.45866666666666589</v>
      </c>
      <c r="AW9">
        <f t="shared" si="20"/>
        <v>-0.22986666666667332</v>
      </c>
      <c r="AX9">
        <f t="shared" si="21"/>
        <v>0.60679999999999268</v>
      </c>
      <c r="AY9" s="13">
        <f t="shared" ca="1" si="7"/>
        <v>0.88048997276401764</v>
      </c>
      <c r="AZ9" s="6">
        <f t="shared" ca="1" si="7"/>
        <v>0.68904353547747377</v>
      </c>
      <c r="BA9" s="6">
        <f t="shared" ca="1" si="7"/>
        <v>-0.90349640039254098</v>
      </c>
      <c r="BB9" s="6">
        <f t="shared" ca="1" si="7"/>
        <v>7.4876080775396758E-3</v>
      </c>
      <c r="BC9" s="6">
        <f t="shared" ca="1" si="7"/>
        <v>-1.5716549169532357E-2</v>
      </c>
      <c r="BD9" s="2">
        <f t="shared" ca="1" si="7"/>
        <v>0.65033816477414774</v>
      </c>
      <c r="BE9" t="s">
        <v>185</v>
      </c>
      <c r="BG9">
        <f t="shared" ref="BG9:BM9" ca="1" si="23">$AK$4</f>
        <v>5.6008553891118789</v>
      </c>
      <c r="BH9">
        <f t="shared" ca="1" si="23"/>
        <v>5.6008553891118789</v>
      </c>
      <c r="BI9">
        <f t="shared" ca="1" si="23"/>
        <v>5.6008553891118789</v>
      </c>
      <c r="BJ9">
        <f t="shared" ca="1" si="23"/>
        <v>5.6008553891118789</v>
      </c>
      <c r="BK9">
        <f t="shared" ca="1" si="23"/>
        <v>5.6008553891118789</v>
      </c>
      <c r="BL9">
        <f t="shared" ca="1" si="22"/>
        <v>5.6008553891118789</v>
      </c>
      <c r="BM9">
        <f t="shared" ca="1" si="23"/>
        <v>5.6008553891118789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M10-AVERAGE(AO$5:AO9,AO11:AO$30)</f>
        <v>42.812916666666666</v>
      </c>
      <c r="T10" s="31">
        <f>N10-AVERAGE(AP$5:AP9,AP11:AP$30)</f>
        <v>44.566533333333332</v>
      </c>
      <c r="U10" s="31">
        <f>O10-AVERAGE(AQ$5:AQ9,AQ11:AQ$30)</f>
        <v>46.043333333333337</v>
      </c>
      <c r="V10" s="31">
        <f>P10-AVERAGE(AR$5:AR9,AR11:AR$30)</f>
        <v>45.735999999999997</v>
      </c>
      <c r="Y10" s="6">
        <f t="shared" ca="1" si="11"/>
        <v>43.15117149086965</v>
      </c>
      <c r="Z10" s="6">
        <f t="shared" ca="1" si="12"/>
        <v>44.433530398621919</v>
      </c>
      <c r="AA10" s="6">
        <f t="shared" ca="1" si="13"/>
        <v>45.829335245365876</v>
      </c>
      <c r="AB10" s="2">
        <f t="shared" ca="1" si="14"/>
        <v>45.675095266779799</v>
      </c>
      <c r="AC10" s="2">
        <f>'Historical Trends'!F10</f>
        <v>46.71</v>
      </c>
      <c r="AE10" s="13">
        <f t="shared" ref="AE10:AE30" ca="1" si="24">C10-$AC10</f>
        <v>-5.0358590852904612</v>
      </c>
      <c r="AF10">
        <f t="shared" ref="AF10:AF30" ca="1" si="25">D10-$AC10</f>
        <v>-3.7899999999999991</v>
      </c>
      <c r="AG10">
        <f t="shared" ref="AG10:AG30" ca="1" si="26">E10-$AC10</f>
        <v>-5.4949999999999974</v>
      </c>
      <c r="AH10">
        <f t="shared" ref="AH10:AH30" ca="1" si="27">F10-$AC10</f>
        <v>-3.4833333333333343</v>
      </c>
      <c r="AI10">
        <f t="shared" ref="AI10:AI30" ca="1" si="28">G10-$AC10</f>
        <v>-3.2224999999999966</v>
      </c>
      <c r="AJ10">
        <f t="shared" ref="AJ10:AJ30" ca="1" si="29">H10-$AC10</f>
        <v>-3.2279999999999944</v>
      </c>
      <c r="AK10">
        <f t="shared" ref="AK10:AK30" ca="1" si="30">I10-$AC10</f>
        <v>-2.8250000000000028</v>
      </c>
      <c r="AL10">
        <f t="shared" ref="AL10:AL30" ca="1" si="31">J10-$AC10</f>
        <v>-2.6642857142857181</v>
      </c>
      <c r="AO10">
        <f t="shared" ref="AO10:AO29" si="32">M10-$AC10</f>
        <v>-5.3100000000000023</v>
      </c>
      <c r="AP10">
        <f t="shared" ref="AP10:AP29" si="33">N10-$AC10</f>
        <v>-3.7100000000000009</v>
      </c>
      <c r="AQ10">
        <f t="shared" ref="AQ10:AQ29" si="34">O10-$AC10</f>
        <v>-2.1099999999999994</v>
      </c>
      <c r="AR10">
        <f t="shared" ref="AR10:AR29" si="35">P10-$AC10</f>
        <v>-1.7100000000000009</v>
      </c>
      <c r="AS10" s="30"/>
      <c r="AU10">
        <f t="shared" si="18"/>
        <v>-3.8970833333333346</v>
      </c>
      <c r="AV10">
        <f t="shared" si="19"/>
        <v>-2.1434666666666686</v>
      </c>
      <c r="AW10">
        <f t="shared" si="20"/>
        <v>-0.6666666666666643</v>
      </c>
      <c r="AX10">
        <f t="shared" si="21"/>
        <v>-0.97400000000000375</v>
      </c>
      <c r="BA10" s="6">
        <f t="shared" ref="BA10:BA29" ca="1" si="36">Y10-$AC10</f>
        <v>-3.5588285091303504</v>
      </c>
      <c r="BB10" s="6">
        <f t="shared" ref="BB10:BB29" ca="1" si="37">Z10-$AC10</f>
        <v>-2.2764696013780821</v>
      </c>
      <c r="BC10" s="6">
        <f t="shared" ref="BC10:BC29" ca="1" si="38">AA10-$AC10</f>
        <v>-0.8806647546341253</v>
      </c>
      <c r="BD10" s="2">
        <f t="shared" ref="BD10:BD29" ca="1" si="39">AB10-$AC10</f>
        <v>-1.0349047332202019</v>
      </c>
      <c r="BE10" t="s">
        <v>153</v>
      </c>
      <c r="BG10">
        <f>W4</f>
        <v>0.64343257800571041</v>
      </c>
      <c r="BH10">
        <f>X4</f>
        <v>0.71942527350070518</v>
      </c>
      <c r="BI10">
        <f>Y4</f>
        <v>0.6844883101099235</v>
      </c>
      <c r="BJ10">
        <f>Z4</f>
        <v>0.80484749871160721</v>
      </c>
      <c r="BK10">
        <f>AA4</f>
        <v>0.90085030673322286</v>
      </c>
      <c r="BL10">
        <f t="shared" si="22"/>
        <v>0.93397330754808272</v>
      </c>
      <c r="BM10">
        <f>AB4</f>
        <v>0.96709630836294247</v>
      </c>
    </row>
    <row r="11" spans="1:66" x14ac:dyDescent="0.25">
      <c r="A11" t="s">
        <v>49</v>
      </c>
      <c r="B11">
        <v>0</v>
      </c>
      <c r="C11" s="13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3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30">
        <f>K11-AVERAGE(AM$5:AM10,AM12:AM$30)</f>
        <v>42.369841269841267</v>
      </c>
      <c r="R11" s="31">
        <f>L11-AVERAGE(AN$5:AN10,AN12:AN$30)</f>
        <v>36.816811594202903</v>
      </c>
      <c r="S11" s="31">
        <f>M11-AVERAGE(AO$5:AO10,AO12:AO$30)</f>
        <v>34.647083333333335</v>
      </c>
      <c r="T11" s="31">
        <f>N11-AVERAGE(AP$5:AP10,AP12:AP$30)</f>
        <v>36.205733333333335</v>
      </c>
      <c r="U11" s="31">
        <f>O11-AVERAGE(AQ$5:AQ10,AQ12:AQ$30)</f>
        <v>36.205733333333335</v>
      </c>
      <c r="V11" s="31">
        <f>P11-AVERAGE(AR$5:AR10,AR12:AR$30)</f>
        <v>32.736800000000002</v>
      </c>
      <c r="W11" s="13">
        <f t="shared" ref="W11:W29" ca="1" si="40">Q11*W$4+$I11*(1-W$4)</f>
        <v>41.194413933336918</v>
      </c>
      <c r="X11" s="6">
        <f t="shared" ref="X11:X29" ca="1" si="41">R11*X$4+$I11*(1-X$4)</f>
        <v>37.449934563999136</v>
      </c>
      <c r="Y11" s="6">
        <f t="shared" ca="1" si="11"/>
        <v>36.043616950709286</v>
      </c>
      <c r="Z11" s="6">
        <f t="shared" ca="1" si="12"/>
        <v>36.765352646027928</v>
      </c>
      <c r="AA11" s="6">
        <f t="shared" ca="1" si="13"/>
        <v>36.49005499374514</v>
      </c>
      <c r="AB11" s="2">
        <f t="shared" ca="1" si="14"/>
        <v>32.945295338847941</v>
      </c>
      <c r="AC11" s="2">
        <f>'Historical Trends'!F27</f>
        <v>33.69</v>
      </c>
      <c r="AE11" s="13">
        <f t="shared" ca="1" si="24"/>
        <v>15.683992583436577</v>
      </c>
      <c r="AF11">
        <f t="shared" ca="1" si="25"/>
        <v>7.6300000000000026</v>
      </c>
      <c r="AG11">
        <f t="shared" ca="1" si="26"/>
        <v>11.799999999999997</v>
      </c>
      <c r="AH11">
        <f t="shared" ca="1" si="27"/>
        <v>10.50333333333333</v>
      </c>
      <c r="AI11">
        <f t="shared" ca="1" si="28"/>
        <v>8.9350000000000023</v>
      </c>
      <c r="AJ11">
        <f t="shared" ca="1" si="29"/>
        <v>7.5020000000000024</v>
      </c>
      <c r="AK11">
        <f t="shared" ca="1" si="30"/>
        <v>5.3833333333333329</v>
      </c>
      <c r="AL11">
        <f t="shared" ca="1" si="31"/>
        <v>4.2671428571428578</v>
      </c>
      <c r="AM11" s="13">
        <f t="shared" ref="AM11:AN14" si="42">K11-$AC11</f>
        <v>6.7100000000000009</v>
      </c>
      <c r="AN11">
        <f t="shared" si="42"/>
        <v>1.5100000000000051</v>
      </c>
      <c r="AO11">
        <f t="shared" si="32"/>
        <v>-0.64999999999999858</v>
      </c>
      <c r="AP11">
        <f t="shared" si="33"/>
        <v>0.77000000000000313</v>
      </c>
      <c r="AQ11">
        <f t="shared" si="34"/>
        <v>0.95000000000000284</v>
      </c>
      <c r="AR11">
        <f t="shared" si="35"/>
        <v>-1.6899999999999977</v>
      </c>
      <c r="AS11" s="30">
        <f t="shared" si="16"/>
        <v>8.679841269841269</v>
      </c>
      <c r="AT11">
        <f t="shared" si="17"/>
        <v>3.1268115942029056</v>
      </c>
      <c r="AU11">
        <f t="shared" si="18"/>
        <v>0.95708333333333684</v>
      </c>
      <c r="AV11">
        <f t="shared" si="19"/>
        <v>2.5157333333333369</v>
      </c>
      <c r="AW11">
        <f t="shared" si="20"/>
        <v>2.5157333333333369</v>
      </c>
      <c r="AX11">
        <f t="shared" si="21"/>
        <v>-0.95319999999999538</v>
      </c>
      <c r="AY11" s="13">
        <f t="shared" ref="AY11:AZ14" ca="1" si="43">W11-$AC11</f>
        <v>7.5044139333369202</v>
      </c>
      <c r="AZ11" s="6">
        <f t="shared" ca="1" si="43"/>
        <v>3.7599345639991384</v>
      </c>
      <c r="BA11" s="6">
        <f t="shared" ca="1" si="36"/>
        <v>2.3536169507092879</v>
      </c>
      <c r="BB11" s="6">
        <f t="shared" ca="1" si="37"/>
        <v>3.0753526460279303</v>
      </c>
      <c r="BC11" s="6">
        <f t="shared" ca="1" si="38"/>
        <v>2.8000549937451424</v>
      </c>
      <c r="BD11" s="2">
        <f t="shared" ca="1" si="39"/>
        <v>-0.74470466115205625</v>
      </c>
      <c r="BE11" t="s">
        <v>186</v>
      </c>
      <c r="BG11">
        <f>BG10</f>
        <v>0.64343257800571041</v>
      </c>
      <c r="BH11">
        <f>AVERAGE(BG10:BI10)</f>
        <v>0.6824487205387797</v>
      </c>
      <c r="BI11">
        <f>AVERAGE(BH10:BJ10)</f>
        <v>0.73625369410741204</v>
      </c>
      <c r="BJ11">
        <f>AVERAGE(BI10:BK10)</f>
        <v>0.7967287051849179</v>
      </c>
      <c r="BK11">
        <f>AVERAGE(BJ10:BM10)</f>
        <v>0.90169185533896379</v>
      </c>
      <c r="BL11">
        <f t="shared" si="22"/>
        <v>0.93439408185095307</v>
      </c>
      <c r="BM11">
        <f>BM10</f>
        <v>0.96709630836294247</v>
      </c>
    </row>
    <row r="12" spans="1:66" x14ac:dyDescent="0.25">
      <c r="A12" t="s">
        <v>51</v>
      </c>
      <c r="B12">
        <f>B11+1</f>
        <v>1</v>
      </c>
      <c r="C12" s="13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3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30">
        <f>K12-AVERAGE(AM$5:AM11,AM13:AM$30)</f>
        <v>43.976031746031751</v>
      </c>
      <c r="R12" s="31">
        <f>L12-AVERAGE(AN$5:AN11,AN13:AN$30)</f>
        <v>44.624202898550728</v>
      </c>
      <c r="S12" s="31">
        <f>M12-AVERAGE(AO$5:AO11,AO13:AO$30)</f>
        <v>41.829166666666666</v>
      </c>
      <c r="T12" s="31">
        <f>N12-AVERAGE(AP$5:AP11,AP13:AP$30)</f>
        <v>40.518133333333331</v>
      </c>
      <c r="U12" s="31">
        <f>O12-AVERAGE(AQ$5:AQ11,AQ13:AQ$30)</f>
        <v>39.831733333333332</v>
      </c>
      <c r="V12" s="31">
        <f>P12-AVERAGE(AR$5:AR11,AR13:AR$30)</f>
        <v>41.687599999999996</v>
      </c>
      <c r="W12" s="13">
        <f t="shared" ca="1" si="40"/>
        <v>41.63004450132329</v>
      </c>
      <c r="X12" s="6">
        <f t="shared" ca="1" si="41"/>
        <v>42.596338897026115</v>
      </c>
      <c r="Y12" s="6">
        <f t="shared" ca="1" si="11"/>
        <v>40.430661101228907</v>
      </c>
      <c r="Z12" s="6">
        <f t="shared" ca="1" si="12"/>
        <v>39.90897130564499</v>
      </c>
      <c r="AA12" s="6">
        <f t="shared" ca="1" si="13"/>
        <v>39.590297220249177</v>
      </c>
      <c r="AB12" s="2">
        <f t="shared" ca="1" si="14"/>
        <v>41.54641245276482</v>
      </c>
      <c r="AC12" s="2">
        <f>'Historical Trends'!F28</f>
        <v>41.32</v>
      </c>
      <c r="AE12" s="13">
        <f t="shared" ca="1" si="24"/>
        <v>9.9963636363633483</v>
      </c>
      <c r="AF12">
        <f t="shared" ca="1" si="25"/>
        <v>8.3399999999999963</v>
      </c>
      <c r="AG12">
        <f t="shared" ca="1" si="26"/>
        <v>4.3099999999999952</v>
      </c>
      <c r="AH12">
        <f t="shared" ca="1" si="27"/>
        <v>1.740000000000002</v>
      </c>
      <c r="AI12" s="6">
        <f t="shared" ca="1" si="28"/>
        <v>-0.15999999999999659</v>
      </c>
      <c r="AJ12">
        <f t="shared" ca="1" si="29"/>
        <v>-2.695999999999998</v>
      </c>
      <c r="AK12">
        <f t="shared" ca="1" si="30"/>
        <v>-3.923333333333332</v>
      </c>
      <c r="AL12">
        <f t="shared" ca="1" si="31"/>
        <v>-2.2671428571428578</v>
      </c>
      <c r="AM12" s="13">
        <f t="shared" si="42"/>
        <v>0.96000000000000085</v>
      </c>
      <c r="AN12">
        <f t="shared" si="42"/>
        <v>1.6799999999999997</v>
      </c>
      <c r="AO12">
        <f t="shared" si="32"/>
        <v>-1.0799999999999983</v>
      </c>
      <c r="AP12">
        <f t="shared" si="33"/>
        <v>-2.4200000000000017</v>
      </c>
      <c r="AQ12">
        <f t="shared" si="34"/>
        <v>-2.8999999999999986</v>
      </c>
      <c r="AR12">
        <f t="shared" si="35"/>
        <v>-0.42000000000000171</v>
      </c>
      <c r="AS12" s="30">
        <f t="shared" si="16"/>
        <v>2.6560317460317506</v>
      </c>
      <c r="AT12">
        <f t="shared" si="17"/>
        <v>3.3042028985507272</v>
      </c>
      <c r="AU12">
        <f t="shared" si="18"/>
        <v>0.50916666666666544</v>
      </c>
      <c r="AV12">
        <f t="shared" si="19"/>
        <v>-0.80186666666666895</v>
      </c>
      <c r="AW12">
        <f t="shared" si="20"/>
        <v>-1.488266666666668</v>
      </c>
      <c r="AX12">
        <f t="shared" si="21"/>
        <v>0.36759999999999593</v>
      </c>
      <c r="AY12" s="13">
        <f t="shared" ca="1" si="43"/>
        <v>0.31004450132328998</v>
      </c>
      <c r="AZ12" s="6">
        <f t="shared" ca="1" si="43"/>
        <v>1.2763388970261147</v>
      </c>
      <c r="BA12" s="6">
        <f t="shared" ca="1" si="36"/>
        <v>-0.88933889877109351</v>
      </c>
      <c r="BB12" s="6">
        <f t="shared" ca="1" si="37"/>
        <v>-1.4110286943550108</v>
      </c>
      <c r="BC12" s="6">
        <f t="shared" ca="1" si="38"/>
        <v>-1.7297027797508235</v>
      </c>
      <c r="BD12" s="2">
        <f t="shared" ca="1" si="39"/>
        <v>0.22641245276481925</v>
      </c>
      <c r="BE12" t="s">
        <v>193</v>
      </c>
      <c r="BG12">
        <f>MAX(0,($BG$16+1/($BG$17*$BG$18))-1/(($BG$17-BG6) * $BG$18))</f>
        <v>0.63607104772320344</v>
      </c>
      <c r="BH12">
        <f t="shared" ref="BH12:BM12" si="44">MAX(0,($BG$16+1/($BG$17*$BG$18))-1/(($BG$17-BH6) * $BG$18))</f>
        <v>0.69673717851379868</v>
      </c>
      <c r="BI12">
        <f t="shared" si="44"/>
        <v>0.75017749028466174</v>
      </c>
      <c r="BJ12">
        <f t="shared" si="44"/>
        <v>0.79796493490913045</v>
      </c>
      <c r="BK12">
        <f t="shared" si="44"/>
        <v>0.86228475557487427</v>
      </c>
      <c r="BL12">
        <f t="shared" si="44"/>
        <v>0.92813851124965097</v>
      </c>
      <c r="BM12">
        <f t="shared" si="44"/>
        <v>0.98273548213927908</v>
      </c>
    </row>
    <row r="13" spans="1:66" x14ac:dyDescent="0.25">
      <c r="A13" t="s">
        <v>52</v>
      </c>
      <c r="B13">
        <f>B12+1</f>
        <v>2</v>
      </c>
      <c r="C13" s="13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3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30">
        <f>K13-AVERAGE(AM$5:AM12,AM14:AM$30)</f>
        <v>47.266507936507935</v>
      </c>
      <c r="R13" s="31">
        <f>L13-AVERAGE(AN$5:AN12,AN14:AN$30)</f>
        <v>46.557246376811598</v>
      </c>
      <c r="S13" s="31">
        <f>M13-AVERAGE(AO$5:AO12,AO14:AO$30)</f>
        <v>52.064999999999998</v>
      </c>
      <c r="T13" s="31">
        <f>N13-AVERAGE(AP$5:AP12,AP14:AP$30)</f>
        <v>51.312533333333334</v>
      </c>
      <c r="U13" s="31">
        <f>O13-AVERAGE(AQ$5:AQ12,AQ14:AQ$30)</f>
        <v>49.25333333333333</v>
      </c>
      <c r="V13" s="31">
        <f>P13-AVERAGE(AR$5:AR12,AR14:AR$30)</f>
        <v>49.153999999999996</v>
      </c>
      <c r="W13" s="13">
        <f t="shared" ca="1" si="40"/>
        <v>43.707427383971762</v>
      </c>
      <c r="X13" s="6">
        <f t="shared" ca="1" si="41"/>
        <v>43.955688385603608</v>
      </c>
      <c r="Y13" s="6">
        <f t="shared" ca="1" si="11"/>
        <v>47.401737223424668</v>
      </c>
      <c r="Z13" s="6">
        <f t="shared" ca="1" si="12"/>
        <v>48.575025116427028</v>
      </c>
      <c r="AA13" s="6">
        <f t="shared" ca="1" si="13"/>
        <v>48.066676754418786</v>
      </c>
      <c r="AB13" s="2">
        <f t="shared" ca="1" si="14"/>
        <v>48.763466083959756</v>
      </c>
      <c r="AC13" s="2">
        <f>'Historical Trends'!F29</f>
        <v>49.66</v>
      </c>
      <c r="AE13" s="13">
        <f t="shared" ca="1" si="24"/>
        <v>-13.828850432632834</v>
      </c>
      <c r="AF13">
        <f t="shared" ca="1" si="25"/>
        <v>-8.0599999999999952</v>
      </c>
      <c r="AG13">
        <f t="shared" ca="1" si="26"/>
        <v>-9.8999999999999915</v>
      </c>
      <c r="AH13">
        <f t="shared" ca="1" si="27"/>
        <v>-11.333333333333321</v>
      </c>
      <c r="AI13">
        <f t="shared" ca="1" si="28"/>
        <v>-13.794999999999995</v>
      </c>
      <c r="AJ13">
        <f t="shared" ca="1" si="29"/>
        <v>-14.715999999999994</v>
      </c>
      <c r="AK13">
        <f t="shared" ca="1" si="30"/>
        <v>-12.374999999999993</v>
      </c>
      <c r="AL13">
        <f t="shared" ca="1" si="31"/>
        <v>-11.394285714285708</v>
      </c>
      <c r="AM13" s="13">
        <f t="shared" si="42"/>
        <v>-3.8599999999999994</v>
      </c>
      <c r="AN13">
        <f t="shared" si="42"/>
        <v>-4.4599999999999937</v>
      </c>
      <c r="AO13">
        <f t="shared" si="32"/>
        <v>0.74000000000000199</v>
      </c>
      <c r="AP13">
        <f t="shared" si="33"/>
        <v>-5.9999999999995168E-2</v>
      </c>
      <c r="AQ13">
        <f t="shared" si="34"/>
        <v>-1.8599999999999994</v>
      </c>
      <c r="AR13">
        <f t="shared" si="35"/>
        <v>-1.259999999999998</v>
      </c>
      <c r="AS13" s="30">
        <f t="shared" si="16"/>
        <v>-2.3934920634920616</v>
      </c>
      <c r="AT13">
        <f t="shared" si="17"/>
        <v>-3.1027536231883985</v>
      </c>
      <c r="AU13">
        <f t="shared" si="18"/>
        <v>2.4050000000000011</v>
      </c>
      <c r="AV13">
        <f t="shared" si="19"/>
        <v>1.6525333333333379</v>
      </c>
      <c r="AW13">
        <f t="shared" si="20"/>
        <v>-0.40666666666666629</v>
      </c>
      <c r="AX13">
        <f t="shared" si="21"/>
        <v>-0.50600000000000023</v>
      </c>
      <c r="AY13" s="13">
        <f t="shared" ca="1" si="43"/>
        <v>-5.9525726160282346</v>
      </c>
      <c r="AZ13" s="6">
        <f t="shared" ca="1" si="43"/>
        <v>-5.7043116143963886</v>
      </c>
      <c r="BA13" s="6">
        <f t="shared" ca="1" si="36"/>
        <v>-2.2582627765753287</v>
      </c>
      <c r="BB13" s="6">
        <f t="shared" ca="1" si="37"/>
        <v>-1.0849748835729685</v>
      </c>
      <c r="BC13" s="6">
        <f t="shared" ca="1" si="38"/>
        <v>-1.5933232455812103</v>
      </c>
      <c r="BD13" s="2">
        <f t="shared" ca="1" si="39"/>
        <v>-0.8965339160402408</v>
      </c>
      <c r="BE13" t="s">
        <v>192</v>
      </c>
      <c r="BG13">
        <f>(BG12-BG10)^2</f>
        <v>5.4192128100267107E-5</v>
      </c>
      <c r="BH13">
        <f t="shared" ref="BH13:BM13" si="45">(BH12-BH10)^2</f>
        <v>5.1474965413489155E-4</v>
      </c>
      <c r="BI13">
        <f t="shared" si="45"/>
        <v>4.3150683920292233E-3</v>
      </c>
      <c r="BJ13">
        <f t="shared" si="45"/>
        <v>4.7369684495163356E-5</v>
      </c>
      <c r="BK13">
        <f t="shared" si="45"/>
        <v>1.4873017361472021E-3</v>
      </c>
      <c r="BL13">
        <f t="shared" si="45"/>
        <v>3.4044847844192905E-5</v>
      </c>
      <c r="BM13">
        <f t="shared" si="45"/>
        <v>2.4458375640645476E-4</v>
      </c>
      <c r="BN13">
        <f>SQRT(SUM(BG13:BM13))</f>
        <v>8.1837095495608803E-2</v>
      </c>
    </row>
    <row r="14" spans="1:66" x14ac:dyDescent="0.25">
      <c r="A14" t="s">
        <v>53</v>
      </c>
      <c r="B14">
        <f>B13+1</f>
        <v>3</v>
      </c>
      <c r="C14" s="13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3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30">
        <f>K14-AVERAGE(AM$5:AM13,AM15:AM$30)</f>
        <v>38.780476190476193</v>
      </c>
      <c r="R14" s="31">
        <f>L14-AVERAGE(AN$5:AN13,AN15:AN$30)</f>
        <v>35.568550724637682</v>
      </c>
      <c r="S14" s="31">
        <f>M14-AVERAGE(AO$5:AO13,AO15:AO$30)</f>
        <v>41.567500000000003</v>
      </c>
      <c r="T14" s="31">
        <f>N14-AVERAGE(AP$5:AP13,AP15:AP$30)</f>
        <v>40.610933333333335</v>
      </c>
      <c r="U14" s="31">
        <f>O14-AVERAGE(AQ$5:AQ13,AQ15:AQ$30)</f>
        <v>41.810400000000001</v>
      </c>
      <c r="V14" s="31">
        <f>P14-AVERAGE(AR$5:AR13,AR15:AR$30)</f>
        <v>43.16706666666667</v>
      </c>
      <c r="W14" s="13">
        <f t="shared" ca="1" si="40"/>
        <v>38.398779254931831</v>
      </c>
      <c r="X14" s="6">
        <f t="shared" ca="1" si="41"/>
        <v>36.169387269384579</v>
      </c>
      <c r="Y14" s="6">
        <f t="shared" ca="1" si="11"/>
        <v>40.350413656249032</v>
      </c>
      <c r="Z14" s="6">
        <f t="shared" ca="1" si="12"/>
        <v>40.044808937262459</v>
      </c>
      <c r="AA14" s="6">
        <f t="shared" ca="1" si="13"/>
        <v>41.403846597728908</v>
      </c>
      <c r="AB14" s="2">
        <f t="shared" ca="1" si="14"/>
        <v>42.987509027823805</v>
      </c>
      <c r="AC14" s="2">
        <f>'Historical Trends'!F30</f>
        <v>41.6</v>
      </c>
      <c r="AE14" s="13">
        <f t="shared" ca="1" si="24"/>
        <v>-11.442813953488304</v>
      </c>
      <c r="AF14">
        <f t="shared" ca="1" si="25"/>
        <v>-3.6799999999999997</v>
      </c>
      <c r="AG14">
        <f t="shared" ca="1" si="26"/>
        <v>-4.9100000000000037</v>
      </c>
      <c r="AH14">
        <f t="shared" ca="1" si="27"/>
        <v>-7.6466666666666683</v>
      </c>
      <c r="AI14">
        <f t="shared" ca="1" si="28"/>
        <v>-8.32</v>
      </c>
      <c r="AJ14">
        <f t="shared" ca="1" si="29"/>
        <v>-5.1779999999999973</v>
      </c>
      <c r="AK14">
        <f t="shared" ca="1" si="30"/>
        <v>-3.8900000000000006</v>
      </c>
      <c r="AL14">
        <f t="shared" ca="1" si="31"/>
        <v>-2.8285714285714221</v>
      </c>
      <c r="AM14" s="13">
        <f t="shared" si="42"/>
        <v>-4.2666666666666657</v>
      </c>
      <c r="AN14">
        <f t="shared" si="42"/>
        <v>-7.2666666666666657</v>
      </c>
      <c r="AO14">
        <f t="shared" si="32"/>
        <v>-1.6000000000000014</v>
      </c>
      <c r="AP14">
        <f t="shared" si="33"/>
        <v>-2.6000000000000014</v>
      </c>
      <c r="AQ14">
        <f t="shared" si="34"/>
        <v>-1.2666666666666657</v>
      </c>
      <c r="AR14">
        <f t="shared" si="35"/>
        <v>0.73333333333333428</v>
      </c>
      <c r="AS14" s="30">
        <f t="shared" si="16"/>
        <v>-2.8195238095238082</v>
      </c>
      <c r="AT14">
        <f t="shared" si="17"/>
        <v>-6.0314492753623199</v>
      </c>
      <c r="AU14">
        <f t="shared" si="18"/>
        <v>-3.2499999999998863E-2</v>
      </c>
      <c r="AV14">
        <f t="shared" si="19"/>
        <v>-0.98906666666666609</v>
      </c>
      <c r="AW14">
        <f t="shared" si="20"/>
        <v>0.21039999999999992</v>
      </c>
      <c r="AX14">
        <f t="shared" si="21"/>
        <v>1.5670666666666691</v>
      </c>
      <c r="AY14" s="13">
        <f t="shared" ca="1" si="43"/>
        <v>-3.20122074506817</v>
      </c>
      <c r="AZ14" s="6">
        <f t="shared" ca="1" si="43"/>
        <v>-5.4306127306154224</v>
      </c>
      <c r="BA14" s="6">
        <f t="shared" ca="1" si="36"/>
        <v>-1.2495863437509698</v>
      </c>
      <c r="BB14" s="6">
        <f t="shared" ca="1" si="37"/>
        <v>-1.555191062737542</v>
      </c>
      <c r="BC14" s="6">
        <f t="shared" ca="1" si="38"/>
        <v>-0.19615340227109357</v>
      </c>
      <c r="BD14" s="2">
        <f t="shared" ca="1" si="39"/>
        <v>1.3875090278238034</v>
      </c>
    </row>
    <row r="15" spans="1:66" x14ac:dyDescent="0.25">
      <c r="A15" t="s">
        <v>54</v>
      </c>
      <c r="B15">
        <f>B14+1</f>
        <v>4</v>
      </c>
      <c r="C15" s="13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30"/>
      <c r="R15" s="31">
        <f>L15-AVERAGE(AN$5:AN14,AN16:AN$30)</f>
        <v>41.989420289855076</v>
      </c>
      <c r="S15" s="31">
        <f>M15-AVERAGE(AO$5:AO14,AO16:AO$30)</f>
        <v>44.151388888888889</v>
      </c>
      <c r="T15" s="31">
        <f>N15-AVERAGE(AP$5:AP14,AP16:AP$30)</f>
        <v>43.184800000000003</v>
      </c>
      <c r="U15" s="31">
        <f>O15-AVERAGE(AQ$5:AQ14,AQ16:AQ$30)</f>
        <v>41.264266666666664</v>
      </c>
      <c r="V15" s="31">
        <f>P15-AVERAGE(AR$5:AR14,AR16:AR$30)</f>
        <v>38.807600000000001</v>
      </c>
      <c r="X15" s="6">
        <f t="shared" ca="1" si="41"/>
        <v>41.126348033340939</v>
      </c>
      <c r="Y15" s="6">
        <f t="shared" ca="1" si="11"/>
        <v>42.498721128817451</v>
      </c>
      <c r="Z15" s="6">
        <f t="shared" ca="1" si="12"/>
        <v>42.351212595830006</v>
      </c>
      <c r="AA15" s="6">
        <f t="shared" ca="1" si="13"/>
        <v>41.031172347776021</v>
      </c>
      <c r="AB15" s="2">
        <f t="shared" ca="1" si="14"/>
        <v>38.811079016995755</v>
      </c>
      <c r="AC15" s="2">
        <f>'Historical Trends'!F31</f>
        <v>37.92</v>
      </c>
      <c r="AE15" s="13">
        <f t="shared" ca="1" si="24"/>
        <v>-9.2431428571430132</v>
      </c>
      <c r="AF15">
        <f t="shared" ca="1" si="25"/>
        <v>-2.4600000000000009</v>
      </c>
      <c r="AG15">
        <f t="shared" ca="1" si="26"/>
        <v>-5.9500000000000028</v>
      </c>
      <c r="AH15">
        <f t="shared" ca="1" si="27"/>
        <v>-6.1866666666666674</v>
      </c>
      <c r="AI15">
        <f t="shared" ca="1" si="28"/>
        <v>-1.8725000000000023</v>
      </c>
      <c r="AJ15">
        <f t="shared" ca="1" si="29"/>
        <v>-0.25200000000000244</v>
      </c>
      <c r="AK15">
        <f t="shared" ca="1" si="30"/>
        <v>0.99333333333333229</v>
      </c>
      <c r="AL15">
        <f t="shared" ca="1" si="31"/>
        <v>3.4542857142857102</v>
      </c>
      <c r="AN15">
        <f t="shared" ref="AN15:AN29" si="46">L15-$AC15</f>
        <v>2.413333333333334</v>
      </c>
      <c r="AO15">
        <f t="shared" si="32"/>
        <v>4.413333333333334</v>
      </c>
      <c r="AP15">
        <f t="shared" si="33"/>
        <v>3.413333333333334</v>
      </c>
      <c r="AQ15">
        <f t="shared" si="34"/>
        <v>1.7466666666666626</v>
      </c>
      <c r="AR15">
        <f t="shared" si="35"/>
        <v>7.9999999999998295E-2</v>
      </c>
      <c r="AS15" s="30"/>
      <c r="AT15">
        <f t="shared" si="17"/>
        <v>4.0694202898550742</v>
      </c>
      <c r="AU15">
        <f t="shared" si="18"/>
        <v>6.2313888888888869</v>
      </c>
      <c r="AV15">
        <f t="shared" si="19"/>
        <v>5.264800000000001</v>
      </c>
      <c r="AW15">
        <f t="shared" si="20"/>
        <v>3.3442666666666625</v>
      </c>
      <c r="AX15">
        <f t="shared" si="21"/>
        <v>0.88759999999999906</v>
      </c>
      <c r="AZ15" s="6">
        <f t="shared" ref="AZ15:AZ29" ca="1" si="47">X15-$AC15</f>
        <v>3.2063480333409373</v>
      </c>
      <c r="BA15" s="6">
        <f t="shared" ca="1" si="36"/>
        <v>4.578721128817449</v>
      </c>
      <c r="BB15" s="6">
        <f t="shared" ca="1" si="37"/>
        <v>4.4312125958300044</v>
      </c>
      <c r="BC15" s="6">
        <f t="shared" ca="1" si="38"/>
        <v>3.1111723477760194</v>
      </c>
      <c r="BD15" s="2">
        <f t="shared" ca="1" si="39"/>
        <v>0.89107901699575365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3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30">
        <f>K16-AVERAGE(AM$5:AM15,AM17:AM$30)</f>
        <v>43.565555555555555</v>
      </c>
      <c r="R16" s="31">
        <f>L16-AVERAGE(AN$5:AN15,AN17:AN$30)</f>
        <v>42.421594202898547</v>
      </c>
      <c r="S16" s="31">
        <f>M16-AVERAGE(AO$5:AO15,AO17:AO$30)</f>
        <v>41.568333333333335</v>
      </c>
      <c r="T16" s="31">
        <f>N16-AVERAGE(AP$5:AP15,AP17:AP$30)</f>
        <v>38.982399999999998</v>
      </c>
      <c r="U16" s="31">
        <f>O16-AVERAGE(AQ$5:AQ15,AQ17:AQ$30)</f>
        <v>39.446933333333334</v>
      </c>
      <c r="V16" s="31">
        <f>P16-AVERAGE(AR$5:AR15,AR17:AR$30)</f>
        <v>40.429200000000002</v>
      </c>
      <c r="W16" s="13">
        <f t="shared" ca="1" si="40"/>
        <v>42.641253560541472</v>
      </c>
      <c r="X16" s="6">
        <f t="shared" ca="1" si="41"/>
        <v>42.015248805520656</v>
      </c>
      <c r="Y16" s="6">
        <f t="shared" ca="1" si="11"/>
        <v>41.380603877848742</v>
      </c>
      <c r="Z16" s="6">
        <f t="shared" ca="1" si="12"/>
        <v>39.370935619898439</v>
      </c>
      <c r="AA16" s="6">
        <f t="shared" ca="1" si="13"/>
        <v>39.598275425135739</v>
      </c>
      <c r="AB16" s="2">
        <f t="shared" ca="1" si="14"/>
        <v>40.447103995409449</v>
      </c>
      <c r="AC16" s="2">
        <f>'Historical Trends'!F47</f>
        <v>41.58</v>
      </c>
      <c r="AE16" s="13">
        <f t="shared" ca="1" si="24"/>
        <v>7.6939999999998889</v>
      </c>
      <c r="AF16">
        <f t="shared" ca="1" si="25"/>
        <v>4.0500000000000043</v>
      </c>
      <c r="AG16">
        <f t="shared" ca="1" si="26"/>
        <v>6.8050000000000068</v>
      </c>
      <c r="AH16">
        <f t="shared" ca="1" si="27"/>
        <v>3.0066666666666748</v>
      </c>
      <c r="AI16">
        <f t="shared" ca="1" si="28"/>
        <v>0.44750000000000512</v>
      </c>
      <c r="AJ16">
        <f t="shared" ca="1" si="29"/>
        <v>-1.1999999999999957</v>
      </c>
      <c r="AK16">
        <f t="shared" ca="1" si="30"/>
        <v>-0.60666666666666202</v>
      </c>
      <c r="AL16">
        <f t="shared" ca="1" si="31"/>
        <v>-7.7142857142860066E-2</v>
      </c>
      <c r="AM16" s="13">
        <f t="shared" ref="AM16:AM22" si="48">K16-$AC16</f>
        <v>0.32000000000000028</v>
      </c>
      <c r="AN16">
        <f t="shared" si="46"/>
        <v>-0.67999999999999972</v>
      </c>
      <c r="AO16">
        <f t="shared" si="32"/>
        <v>-1.5799999999999983</v>
      </c>
      <c r="AP16">
        <f t="shared" si="33"/>
        <v>-4.1466666666666683</v>
      </c>
      <c r="AQ16">
        <f t="shared" si="34"/>
        <v>-3.519999999999996</v>
      </c>
      <c r="AR16">
        <f t="shared" si="35"/>
        <v>-1.8799999999999955</v>
      </c>
      <c r="AS16" s="30">
        <f t="shared" si="16"/>
        <v>1.9855555555555569</v>
      </c>
      <c r="AT16">
        <f t="shared" si="17"/>
        <v>0.84159420289854836</v>
      </c>
      <c r="AU16">
        <f t="shared" si="18"/>
        <v>-1.1666666666663161E-2</v>
      </c>
      <c r="AV16">
        <f t="shared" si="19"/>
        <v>-2.5975999999999999</v>
      </c>
      <c r="AW16">
        <f t="shared" si="20"/>
        <v>-2.1330666666666644</v>
      </c>
      <c r="AX16">
        <f t="shared" si="21"/>
        <v>-1.1507999999999967</v>
      </c>
      <c r="AY16" s="13">
        <f ca="1">W16-$AC16</f>
        <v>1.0612535605414735</v>
      </c>
      <c r="AZ16" s="6">
        <f t="shared" ca="1" si="47"/>
        <v>0.43524880552065781</v>
      </c>
      <c r="BA16" s="6">
        <f t="shared" ca="1" si="36"/>
        <v>-0.19939612215125635</v>
      </c>
      <c r="BB16" s="6">
        <f t="shared" ca="1" si="37"/>
        <v>-2.2090643801015588</v>
      </c>
      <c r="BC16" s="6">
        <f t="shared" ca="1" si="38"/>
        <v>-1.9817245748642591</v>
      </c>
      <c r="BD16" s="2">
        <f t="shared" ca="1" si="39"/>
        <v>-1.132896004590549</v>
      </c>
      <c r="BE16" t="s">
        <v>189</v>
      </c>
      <c r="BG16">
        <v>1.007224347217051</v>
      </c>
    </row>
    <row r="17" spans="1:74" x14ac:dyDescent="0.25">
      <c r="A17" t="s">
        <v>70</v>
      </c>
      <c r="B17">
        <f>B16+1</f>
        <v>1</v>
      </c>
      <c r="C17" s="13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3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30">
        <f>K17-AVERAGE(AM$5:AM16,AM18:AM$30)</f>
        <v>49.553650793650789</v>
      </c>
      <c r="R17" s="31">
        <f>L17-AVERAGE(AN$5:AN16,AN18:AN$30)</f>
        <v>46.941159420289857</v>
      </c>
      <c r="S17" s="31">
        <f>M17-AVERAGE(AO$5:AO16,AO18:AO$30)</f>
        <v>44.316249999999997</v>
      </c>
      <c r="T17" s="31">
        <f>N17-AVERAGE(AP$5:AP16,AP18:AP$30)</f>
        <v>46.065733333333334</v>
      </c>
      <c r="U17" s="31">
        <f>O17-AVERAGE(AQ$5:AQ16,AQ18:AQ$30)</f>
        <v>45.379333333333335</v>
      </c>
      <c r="V17" s="31">
        <f>P17-AVERAGE(AR$5:AR16,AR18:AR$30)</f>
        <v>45.467200000000005</v>
      </c>
      <c r="W17" s="13">
        <f t="shared" ca="1" si="40"/>
        <v>46.437732608450375</v>
      </c>
      <c r="X17" s="6">
        <f t="shared" ca="1" si="41"/>
        <v>45.22231391645095</v>
      </c>
      <c r="Y17" s="6">
        <f t="shared" ca="1" si="11"/>
        <v>43.211564695772367</v>
      </c>
      <c r="Z17" s="6">
        <f t="shared" ca="1" si="12"/>
        <v>45.041039589734993</v>
      </c>
      <c r="AA17" s="6">
        <f t="shared" ca="1" si="13"/>
        <v>44.926781083366009</v>
      </c>
      <c r="AB17" s="2">
        <f t="shared" ca="1" si="14"/>
        <v>45.314125445766088</v>
      </c>
      <c r="AC17" s="2">
        <f>'Historical Trends'!F48</f>
        <v>45.63</v>
      </c>
      <c r="AE17" s="13">
        <f t="shared" ca="1" si="24"/>
        <v>1.6573333333334332</v>
      </c>
      <c r="AF17">
        <f t="shared" ca="1" si="25"/>
        <v>5.509999999999998</v>
      </c>
      <c r="AG17">
        <f t="shared" ca="1" si="26"/>
        <v>-1.5650000000000048</v>
      </c>
      <c r="AH17">
        <f t="shared" ca="1" si="27"/>
        <v>-4.8033333333333417</v>
      </c>
      <c r="AI17">
        <f t="shared" ca="1" si="28"/>
        <v>-6.5625000000000071</v>
      </c>
      <c r="AJ17">
        <f t="shared" ca="1" si="29"/>
        <v>-5.5880000000000081</v>
      </c>
      <c r="AK17">
        <f t="shared" ca="1" si="30"/>
        <v>-4.8150000000000048</v>
      </c>
      <c r="AL17">
        <f t="shared" ca="1" si="31"/>
        <v>-3.5685714285714312</v>
      </c>
      <c r="AM17" s="13">
        <f t="shared" si="48"/>
        <v>2.1699999999999946</v>
      </c>
      <c r="AN17">
        <f t="shared" si="46"/>
        <v>-0.23000000000000398</v>
      </c>
      <c r="AO17">
        <f t="shared" si="32"/>
        <v>-2.8300000000000054</v>
      </c>
      <c r="AP17">
        <f t="shared" si="33"/>
        <v>-1.230000000000004</v>
      </c>
      <c r="AQ17">
        <f t="shared" si="34"/>
        <v>-1.7100000000000009</v>
      </c>
      <c r="AR17">
        <f t="shared" si="35"/>
        <v>-0.92999999999999972</v>
      </c>
      <c r="AS17" s="30">
        <f t="shared" si="16"/>
        <v>3.9236507936507863</v>
      </c>
      <c r="AT17">
        <f t="shared" si="17"/>
        <v>1.3111594202898544</v>
      </c>
      <c r="AU17">
        <f t="shared" si="18"/>
        <v>-1.313750000000006</v>
      </c>
      <c r="AV17">
        <f t="shared" si="19"/>
        <v>0.43573333333333153</v>
      </c>
      <c r="AW17">
        <f t="shared" si="20"/>
        <v>-0.25066666666666748</v>
      </c>
      <c r="AX17">
        <f t="shared" si="21"/>
        <v>-0.16279999999999717</v>
      </c>
      <c r="AY17" s="13" t="s">
        <v>173</v>
      </c>
      <c r="AZ17" s="6">
        <f t="shared" ca="1" si="47"/>
        <v>-0.40768608354905211</v>
      </c>
      <c r="BA17" s="6">
        <f t="shared" ca="1" si="36"/>
        <v>-2.4184353042276356</v>
      </c>
      <c r="BB17" s="6">
        <f t="shared" ca="1" si="37"/>
        <v>-0.58896041026500967</v>
      </c>
      <c r="BC17" s="6">
        <f t="shared" ca="1" si="38"/>
        <v>-0.70321891663399327</v>
      </c>
      <c r="BD17" s="2">
        <f t="shared" ca="1" si="39"/>
        <v>-0.31587455423391475</v>
      </c>
      <c r="BE17" t="s">
        <v>190</v>
      </c>
      <c r="BG17">
        <v>16.535617273236593</v>
      </c>
    </row>
    <row r="18" spans="1:74" x14ac:dyDescent="0.25">
      <c r="A18" t="s">
        <v>72</v>
      </c>
      <c r="B18">
        <f>B17+1</f>
        <v>2</v>
      </c>
      <c r="C18" s="13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3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30">
        <f>K18-AVERAGE(AM$5:AM17,AM19:AM$30)</f>
        <v>42.796031746031751</v>
      </c>
      <c r="R18" s="31">
        <f>L18-AVERAGE(AN$5:AN17,AN19:AN$30)</f>
        <v>45.8668115942029</v>
      </c>
      <c r="S18" s="31">
        <f>M18-AVERAGE(AO$5:AO17,AO19:AO$30)</f>
        <v>45.336666666666666</v>
      </c>
      <c r="T18" s="31">
        <f>N18-AVERAGE(AP$5:AP17,AP19:AP$30)</f>
        <v>46.469333333333331</v>
      </c>
      <c r="U18" s="31">
        <f>O18-AVERAGE(AQ$5:AQ17,AQ19:AQ$30)</f>
        <v>52.522133333333336</v>
      </c>
      <c r="V18" s="31">
        <f>P18-AVERAGE(AR$5:AR17,AR19:AR$30)</f>
        <v>52.006800000000005</v>
      </c>
      <c r="W18" s="13">
        <f t="shared" ca="1" si="40"/>
        <v>41.994575717595218</v>
      </c>
      <c r="X18" s="6">
        <f t="shared" ca="1" si="41"/>
        <v>44.374581010766974</v>
      </c>
      <c r="Y18" s="6">
        <f t="shared" ca="1" si="11"/>
        <v>43.825891524909679</v>
      </c>
      <c r="Z18" s="6">
        <f t="shared" ca="1" si="12"/>
        <v>45.313835373204761</v>
      </c>
      <c r="AA18" s="6">
        <f t="shared" ca="1" si="13"/>
        <v>51.334934736095597</v>
      </c>
      <c r="AB18" s="2">
        <f t="shared" ca="1" si="14"/>
        <v>51.629774146166504</v>
      </c>
      <c r="AC18" s="2">
        <f>'Historical Trends'!F49</f>
        <v>51.14</v>
      </c>
      <c r="AE18" s="13">
        <f t="shared" ca="1" si="24"/>
        <v>-9.1240000000000094</v>
      </c>
      <c r="AF18">
        <f t="shared" ca="1" si="25"/>
        <v>-14.149999999999999</v>
      </c>
      <c r="AG18">
        <f t="shared" ca="1" si="26"/>
        <v>-15.469999999999999</v>
      </c>
      <c r="AH18">
        <f t="shared" ca="1" si="27"/>
        <v>-16.096666666666671</v>
      </c>
      <c r="AI18">
        <f t="shared" ca="1" si="28"/>
        <v>-13.872500000000002</v>
      </c>
      <c r="AJ18">
        <f t="shared" ca="1" si="29"/>
        <v>-12.39</v>
      </c>
      <c r="AK18">
        <f t="shared" ca="1" si="30"/>
        <v>-10.591666666666669</v>
      </c>
      <c r="AL18">
        <f t="shared" ca="1" si="31"/>
        <v>-10.241428571428578</v>
      </c>
      <c r="AM18" s="13">
        <f t="shared" si="48"/>
        <v>-9.5399999999999991</v>
      </c>
      <c r="AN18">
        <f t="shared" si="46"/>
        <v>-6.5399999999999991</v>
      </c>
      <c r="AO18">
        <f t="shared" si="32"/>
        <v>-7.1400000000000006</v>
      </c>
      <c r="AP18">
        <f t="shared" si="33"/>
        <v>-6.1400000000000006</v>
      </c>
      <c r="AQ18">
        <f t="shared" si="34"/>
        <v>-0.14000000000000057</v>
      </c>
      <c r="AR18">
        <f t="shared" si="35"/>
        <v>6.0000000000002274E-2</v>
      </c>
      <c r="AS18" s="30">
        <f t="shared" si="16"/>
        <v>-8.3439682539682494</v>
      </c>
      <c r="AT18">
        <f t="shared" si="17"/>
        <v>-5.2731884057971001</v>
      </c>
      <c r="AU18">
        <f t="shared" si="18"/>
        <v>-5.8033333333333346</v>
      </c>
      <c r="AV18">
        <f t="shared" si="19"/>
        <v>-4.6706666666666692</v>
      </c>
      <c r="AW18">
        <f t="shared" si="20"/>
        <v>1.3821333333333357</v>
      </c>
      <c r="AX18">
        <f t="shared" si="21"/>
        <v>0.8668000000000049</v>
      </c>
      <c r="AY18" s="13">
        <f ca="1">W18-$AC18</f>
        <v>-9.1454242824047824</v>
      </c>
      <c r="AZ18" s="6">
        <f t="shared" ca="1" si="47"/>
        <v>-6.7654189892330265</v>
      </c>
      <c r="BA18" s="6">
        <f t="shared" ca="1" si="36"/>
        <v>-7.3141084750903218</v>
      </c>
      <c r="BB18" s="6">
        <f t="shared" ca="1" si="37"/>
        <v>-5.8261646267952401</v>
      </c>
      <c r="BC18" s="6">
        <f t="shared" ca="1" si="38"/>
        <v>0.19493473609559686</v>
      </c>
      <c r="BD18" s="2">
        <f t="shared" ca="1" si="39"/>
        <v>0.4897741461665035</v>
      </c>
      <c r="BE18" t="s">
        <v>191</v>
      </c>
      <c r="BG18">
        <v>0.10804719455483466</v>
      </c>
    </row>
    <row r="19" spans="1:74" x14ac:dyDescent="0.25">
      <c r="A19" t="s">
        <v>73</v>
      </c>
      <c r="B19">
        <f>B18+1</f>
        <v>3</v>
      </c>
      <c r="C19" s="13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3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30">
        <f>K19-AVERAGE(AM$5:AM18,AM20:AM$30)</f>
        <v>44.098412698412702</v>
      </c>
      <c r="R19" s="31">
        <f>L19-AVERAGE(AN$5:AN18,AN20:AN$30)</f>
        <v>43.768985507246377</v>
      </c>
      <c r="S19" s="31">
        <f>M19-AVERAGE(AO$5:AO18,AO20:AO$30)</f>
        <v>42.592916666666667</v>
      </c>
      <c r="T19" s="31">
        <f>N19-AVERAGE(AP$5:AP18,AP20:AP$30)</f>
        <v>40.379333333333335</v>
      </c>
      <c r="U19" s="31">
        <f>O19-AVERAGE(AQ$5:AQ18,AQ20:AQ$30)</f>
        <v>37.696133333333336</v>
      </c>
      <c r="V19" s="31">
        <f>P19-AVERAGE(AR$5:AR18,AR20:AR$30)</f>
        <v>36.348800000000004</v>
      </c>
      <c r="W19" s="13">
        <f t="shared" ca="1" si="40"/>
        <v>43.189731752362171</v>
      </c>
      <c r="X19" s="6">
        <f t="shared" ca="1" si="41"/>
        <v>43.146394255444825</v>
      </c>
      <c r="Y19" s="6">
        <f t="shared" ca="1" si="11"/>
        <v>42.263864266752137</v>
      </c>
      <c r="Z19" s="6">
        <f t="shared" ca="1" si="12"/>
        <v>40.607791861508275</v>
      </c>
      <c r="AA19" s="6">
        <f t="shared" ca="1" si="13"/>
        <v>38.078243031224389</v>
      </c>
      <c r="AB19" s="2">
        <f t="shared" ca="1" si="14"/>
        <v>36.519938680942666</v>
      </c>
      <c r="AC19" s="2">
        <f>'Historical Trends'!F50</f>
        <v>36.99</v>
      </c>
      <c r="AE19" s="13">
        <f t="shared" ca="1" si="24"/>
        <v>-6.9844345047922545</v>
      </c>
      <c r="AF19">
        <f t="shared" ca="1" si="25"/>
        <v>-2.6400000000000006</v>
      </c>
      <c r="AG19">
        <f t="shared" ca="1" si="26"/>
        <v>-2.9200000000000017</v>
      </c>
      <c r="AH19">
        <f t="shared" ca="1" si="27"/>
        <v>0.36999999999999744</v>
      </c>
      <c r="AI19">
        <f t="shared" ca="1" si="28"/>
        <v>2.1999999999999957</v>
      </c>
      <c r="AJ19">
        <f t="shared" ca="1" si="29"/>
        <v>4.269999999999996</v>
      </c>
      <c r="AK19">
        <f t="shared" ca="1" si="30"/>
        <v>4.5599999999999952</v>
      </c>
      <c r="AL19">
        <f t="shared" ca="1" si="31"/>
        <v>4.1714285714285708</v>
      </c>
      <c r="AM19" s="13">
        <f t="shared" si="48"/>
        <v>5.2100000000000009</v>
      </c>
      <c r="AN19">
        <f t="shared" si="46"/>
        <v>5.009999999999998</v>
      </c>
      <c r="AO19">
        <f t="shared" si="32"/>
        <v>3.8099999999999952</v>
      </c>
      <c r="AP19">
        <f t="shared" si="33"/>
        <v>1.6099999999999994</v>
      </c>
      <c r="AQ19">
        <f t="shared" si="34"/>
        <v>-0.78999999999999915</v>
      </c>
      <c r="AR19">
        <f t="shared" si="35"/>
        <v>-1.3900000000000006</v>
      </c>
      <c r="AS19" s="30">
        <f t="shared" si="16"/>
        <v>7.1084126984126996</v>
      </c>
      <c r="AT19">
        <f t="shared" si="17"/>
        <v>6.7789855072463752</v>
      </c>
      <c r="AU19">
        <f t="shared" si="18"/>
        <v>5.6029166666666654</v>
      </c>
      <c r="AV19">
        <f t="shared" si="19"/>
        <v>3.3893333333333331</v>
      </c>
      <c r="AW19">
        <f t="shared" si="20"/>
        <v>0.70613333333333372</v>
      </c>
      <c r="AX19">
        <f t="shared" si="21"/>
        <v>-0.64119999999999777</v>
      </c>
      <c r="AY19" s="13">
        <f ca="1">W19-$AC19</f>
        <v>6.1997317523621689</v>
      </c>
      <c r="AZ19" s="6">
        <f t="shared" ca="1" si="47"/>
        <v>6.1563942554448232</v>
      </c>
      <c r="BA19" s="6">
        <f t="shared" ca="1" si="36"/>
        <v>5.2738642667521347</v>
      </c>
      <c r="BB19" s="6">
        <f t="shared" ca="1" si="37"/>
        <v>3.6177918615082731</v>
      </c>
      <c r="BC19" s="6">
        <f t="shared" ca="1" si="38"/>
        <v>1.0882430312243869</v>
      </c>
      <c r="BD19" s="2">
        <f t="shared" ca="1" si="39"/>
        <v>-0.47006131905733639</v>
      </c>
    </row>
    <row r="20" spans="1:74" x14ac:dyDescent="0.25">
      <c r="A20" t="s">
        <v>91</v>
      </c>
      <c r="B20">
        <v>0</v>
      </c>
      <c r="C20" s="13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3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30">
        <f>K20-AVERAGE(AM$5:AM19,AM21:AM$30)</f>
        <v>43.576507936507937</v>
      </c>
      <c r="R20" s="31">
        <f>L20-AVERAGE(AN$5:AN19,AN21:AN$30)</f>
        <v>43.805507246376813</v>
      </c>
      <c r="S20" s="31">
        <f>M20-AVERAGE(AO$5:AO19,AO21:AO$30)</f>
        <v>43.084583333333335</v>
      </c>
      <c r="T20" s="31">
        <f>N20-AVERAGE(AP$5:AP19,AP21:AP$30)</f>
        <v>42.697733333333339</v>
      </c>
      <c r="U20" s="31">
        <f>O20-AVERAGE(AQ$5:AQ19,AQ21:AQ$30)</f>
        <v>42.385733333333334</v>
      </c>
      <c r="V20" s="31">
        <f>P20-AVERAGE(AR$5:AR19,AR21:AR$30)</f>
        <v>39.665599999999998</v>
      </c>
      <c r="W20" s="13">
        <f t="shared" ca="1" si="40"/>
        <v>43.625889694553976</v>
      </c>
      <c r="X20" s="6">
        <f t="shared" ca="1" si="41"/>
        <v>43.780113200478439</v>
      </c>
      <c r="Y20" s="6">
        <f t="shared" ca="1" si="11"/>
        <v>43.283487161168203</v>
      </c>
      <c r="Z20" s="6">
        <f t="shared" ca="1" si="12"/>
        <v>42.89625546781064</v>
      </c>
      <c r="AA20" s="6">
        <f t="shared" ca="1" si="13"/>
        <v>42.517529715603089</v>
      </c>
      <c r="AB20" s="2">
        <f t="shared" ca="1" si="14"/>
        <v>39.798840208915095</v>
      </c>
      <c r="AC20" s="2">
        <f>'Historical Trends'!F65</f>
        <v>35.19</v>
      </c>
      <c r="AE20" s="13">
        <f t="shared" ca="1" si="24"/>
        <v>3.8466522678185697</v>
      </c>
      <c r="AF20">
        <f t="shared" ca="1" si="25"/>
        <v>6.8100000000000023</v>
      </c>
      <c r="AG20">
        <f t="shared" ca="1" si="26"/>
        <v>8.2000000000000028</v>
      </c>
      <c r="AH20">
        <f t="shared" ca="1" si="27"/>
        <v>6.9366666666666674</v>
      </c>
      <c r="AI20">
        <f t="shared" ca="1" si="28"/>
        <v>5.9575000000000031</v>
      </c>
      <c r="AJ20">
        <f t="shared" ca="1" si="29"/>
        <v>7.132000000000005</v>
      </c>
      <c r="AK20">
        <f t="shared" ca="1" si="30"/>
        <v>8.5250000000000057</v>
      </c>
      <c r="AL20">
        <f t="shared" ca="1" si="31"/>
        <v>9.7071428571428626</v>
      </c>
      <c r="AM20" s="13">
        <f t="shared" si="48"/>
        <v>6.43</v>
      </c>
      <c r="AN20">
        <f t="shared" si="46"/>
        <v>6.7700000000000031</v>
      </c>
      <c r="AO20">
        <f t="shared" si="32"/>
        <v>6.0100000000000051</v>
      </c>
      <c r="AP20">
        <f t="shared" si="33"/>
        <v>5.5700000000000074</v>
      </c>
      <c r="AQ20">
        <f t="shared" si="34"/>
        <v>5.4500000000000028</v>
      </c>
      <c r="AR20">
        <f t="shared" si="35"/>
        <v>3.5300000000000011</v>
      </c>
      <c r="AS20" s="30">
        <f t="shared" si="16"/>
        <v>8.3865079365079396</v>
      </c>
      <c r="AT20">
        <f t="shared" si="17"/>
        <v>8.615507246376815</v>
      </c>
      <c r="AU20">
        <f t="shared" si="18"/>
        <v>7.8945833333333368</v>
      </c>
      <c r="AV20">
        <f t="shared" si="19"/>
        <v>7.5077333333333414</v>
      </c>
      <c r="AW20">
        <f t="shared" si="20"/>
        <v>7.1957333333333366</v>
      </c>
      <c r="AX20">
        <f t="shared" si="21"/>
        <v>4.4756</v>
      </c>
      <c r="AY20" s="13">
        <f ca="1">W20-$AC20</f>
        <v>8.4358896945539783</v>
      </c>
      <c r="AZ20" s="6">
        <f t="shared" ca="1" si="47"/>
        <v>8.5901132004784415</v>
      </c>
      <c r="BA20" s="6">
        <f t="shared" ca="1" si="36"/>
        <v>8.0934871611682055</v>
      </c>
      <c r="BB20" s="6">
        <f t="shared" ca="1" si="37"/>
        <v>7.7062554678106423</v>
      </c>
      <c r="BC20" s="6">
        <f t="shared" ca="1" si="38"/>
        <v>7.3275297156030916</v>
      </c>
      <c r="BD20" s="2">
        <f t="shared" ca="1" si="39"/>
        <v>4.6088402089150975</v>
      </c>
      <c r="BE20" t="s">
        <v>194</v>
      </c>
      <c r="BG20">
        <f ca="1">SLOPE(BG8:BM8,BG6:BM6)</f>
        <v>0.48459074603743929</v>
      </c>
    </row>
    <row r="21" spans="1:74" x14ac:dyDescent="0.25">
      <c r="A21" t="s">
        <v>92</v>
      </c>
      <c r="B21">
        <f>B20+1</f>
        <v>1</v>
      </c>
      <c r="C21" s="13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3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30">
        <f>K21-AVERAGE(AM$5:AM20,AM22:AM$30)</f>
        <v>43.231269841269842</v>
      </c>
      <c r="R21" s="31">
        <f>L21-AVERAGE(AN$5:AN20,AN22:AN$30)</f>
        <v>42.382463768115947</v>
      </c>
      <c r="S21" s="31">
        <f>M21-AVERAGE(AO$5:AO20,AO22:AO$30)</f>
        <v>42.467500000000001</v>
      </c>
      <c r="T21" s="31">
        <f>N21-AVERAGE(AP$5:AP20,AP22:AP$30)</f>
        <v>39.554933333333331</v>
      </c>
      <c r="U21" s="31">
        <f>O21-AVERAGE(AQ$5:AQ20,AQ22:AQ$30)</f>
        <v>39.700533333333333</v>
      </c>
      <c r="V21" s="31">
        <f>P21-AVERAGE(AR$5:AR20,AR22:AR$30)</f>
        <v>40.661999999999999</v>
      </c>
      <c r="W21" s="13">
        <f t="shared" ca="1" si="40"/>
        <v>43.997437014529638</v>
      </c>
      <c r="X21" s="6">
        <f t="shared" ca="1" si="41"/>
        <v>43.223496676548542</v>
      </c>
      <c r="Y21" s="6">
        <f t="shared" ca="1" si="11"/>
        <v>43.386427796804853</v>
      </c>
      <c r="Z21" s="6">
        <f t="shared" ca="1" si="12"/>
        <v>40.691709663504973</v>
      </c>
      <c r="AA21" s="6">
        <f t="shared" ca="1" si="13"/>
        <v>40.263650711252218</v>
      </c>
      <c r="AB21" s="2">
        <f t="shared" ca="1" si="14"/>
        <v>40.817239617143642</v>
      </c>
      <c r="AC21" s="2">
        <f>'Historical Trends'!F66</f>
        <v>42</v>
      </c>
      <c r="AE21" s="13">
        <f t="shared" ca="1" si="24"/>
        <v>-4.5588624135280043</v>
      </c>
      <c r="AF21">
        <f t="shared" ca="1" si="25"/>
        <v>2.7800000000000011</v>
      </c>
      <c r="AG21">
        <f t="shared" ca="1" si="26"/>
        <v>0.18999999999999773</v>
      </c>
      <c r="AH21">
        <f t="shared" ca="1" si="27"/>
        <v>-1.1366666666666632</v>
      </c>
      <c r="AI21">
        <f t="shared" ca="1" si="28"/>
        <v>0.40250000000000341</v>
      </c>
      <c r="AJ21">
        <f t="shared" ca="1" si="29"/>
        <v>2.0580000000000069</v>
      </c>
      <c r="AK21">
        <f t="shared" ca="1" si="30"/>
        <v>3.3800000000000026</v>
      </c>
      <c r="AL21">
        <f t="shared" ca="1" si="31"/>
        <v>3.7928571428571445</v>
      </c>
      <c r="AM21" s="13">
        <f t="shared" si="48"/>
        <v>-0.39999999999999858</v>
      </c>
      <c r="AN21">
        <f t="shared" si="46"/>
        <v>-1.1199999999999974</v>
      </c>
      <c r="AO21">
        <f t="shared" si="32"/>
        <v>-1.1199999999999974</v>
      </c>
      <c r="AP21">
        <f t="shared" si="33"/>
        <v>-4</v>
      </c>
      <c r="AQ21">
        <f t="shared" si="34"/>
        <v>-3.6799999999999997</v>
      </c>
      <c r="AR21">
        <f t="shared" si="35"/>
        <v>-2.0600000000000023</v>
      </c>
      <c r="AS21" s="30">
        <f t="shared" si="16"/>
        <v>1.2312698412698424</v>
      </c>
      <c r="AT21">
        <f t="shared" si="17"/>
        <v>0.38246376811594729</v>
      </c>
      <c r="AU21">
        <f t="shared" si="18"/>
        <v>0.46750000000000114</v>
      </c>
      <c r="AV21">
        <f t="shared" si="19"/>
        <v>-2.4450666666666692</v>
      </c>
      <c r="AW21">
        <f t="shared" si="20"/>
        <v>-2.2994666666666674</v>
      </c>
      <c r="AX21">
        <f t="shared" si="21"/>
        <v>-1.338000000000001</v>
      </c>
      <c r="AY21" s="13">
        <f ca="1">W21-$AC21</f>
        <v>1.9974370145296376</v>
      </c>
      <c r="AZ21" s="6">
        <f t="shared" ca="1" si="47"/>
        <v>1.2234966765485424</v>
      </c>
      <c r="BA21" s="6">
        <f t="shared" ca="1" si="36"/>
        <v>1.3864277968048526</v>
      </c>
      <c r="BB21" s="6">
        <f t="shared" ca="1" si="37"/>
        <v>-1.3082903364950269</v>
      </c>
      <c r="BC21" s="6">
        <f t="shared" ca="1" si="38"/>
        <v>-1.7363492887477818</v>
      </c>
      <c r="BD21" s="2">
        <f t="shared" ca="1" si="39"/>
        <v>-1.1827603828563582</v>
      </c>
      <c r="BE21" t="s">
        <v>195</v>
      </c>
      <c r="BG21">
        <f ca="1">INTERCEPT(BG8:BM8,BG6:BM6)</f>
        <v>1.2128902588897208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3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30">
        <f>K22-AVERAGE(AM$5:AM21,AM23:AM$30)</f>
        <v>39.746507936507939</v>
      </c>
      <c r="R22" s="31">
        <f>L22-AVERAGE(AN$5:AN21,AN23:AN$30)</f>
        <v>36.543333333333329</v>
      </c>
      <c r="S22" s="31">
        <f>M22-AVERAGE(AO$5:AO21,AO23:AO$30)</f>
        <v>39.143333333333331</v>
      </c>
      <c r="T22" s="31">
        <f>N22-AVERAGE(AP$5:AP21,AP23:AP$30)</f>
        <v>39.65173333333334</v>
      </c>
      <c r="U22" s="31">
        <f>O22-AVERAGE(AQ$5:AQ21,AQ23:AQ$30)</f>
        <v>41.544533333333334</v>
      </c>
      <c r="V22" s="31">
        <f>P22-AVERAGE(AR$5:AR21,AR23:AR$30)</f>
        <v>44.357199999999999</v>
      </c>
      <c r="W22" s="13">
        <f t="shared" ca="1" si="40"/>
        <v>41.962631062205944</v>
      </c>
      <c r="X22" s="6">
        <f t="shared" ca="1" si="41"/>
        <v>39.185879632412522</v>
      </c>
      <c r="Y22" s="6">
        <f t="shared" ca="1" si="11"/>
        <v>41.294597205567172</v>
      </c>
      <c r="Z22" s="6">
        <f t="shared" ca="1" si="12"/>
        <v>40.883132606296343</v>
      </c>
      <c r="AA22" s="6">
        <f t="shared" ca="1" si="13"/>
        <v>41.982490748451788</v>
      </c>
      <c r="AB22" s="2">
        <f t="shared" ca="1" si="14"/>
        <v>44.40999287644194</v>
      </c>
      <c r="AC22" s="2">
        <f>'Historical Trends'!F67</f>
        <v>44.78</v>
      </c>
      <c r="AE22" s="13">
        <f t="shared" ca="1" si="24"/>
        <v>-7.6684012298233313</v>
      </c>
      <c r="AF22">
        <f t="shared" ca="1" si="25"/>
        <v>-5.18</v>
      </c>
      <c r="AG22">
        <f t="shared" ca="1" si="26"/>
        <v>-5.875</v>
      </c>
      <c r="AH22">
        <f t="shared" ca="1" si="27"/>
        <v>-3.1699999999999946</v>
      </c>
      <c r="AI22">
        <f t="shared" ca="1" si="28"/>
        <v>-0.90249999999999631</v>
      </c>
      <c r="AJ22">
        <f t="shared" ca="1" si="29"/>
        <v>0.72000000000000597</v>
      </c>
      <c r="AK22">
        <f t="shared" ca="1" si="30"/>
        <v>1.181666666666672</v>
      </c>
      <c r="AL22">
        <f t="shared" ca="1" si="31"/>
        <v>1.6371428571428552</v>
      </c>
      <c r="AM22" s="13">
        <f t="shared" si="48"/>
        <v>-6.3800000000000026</v>
      </c>
      <c r="AN22">
        <f t="shared" si="46"/>
        <v>-9.3800000000000026</v>
      </c>
      <c r="AO22">
        <f t="shared" si="32"/>
        <v>-6.980000000000004</v>
      </c>
      <c r="AP22">
        <f t="shared" si="33"/>
        <v>-6.5799999999999983</v>
      </c>
      <c r="AQ22">
        <f t="shared" si="34"/>
        <v>-4.5799999999999983</v>
      </c>
      <c r="AR22">
        <f t="shared" si="35"/>
        <v>-1.1799999999999997</v>
      </c>
      <c r="AS22" s="30">
        <f t="shared" si="16"/>
        <v>-5.0334920634920621</v>
      </c>
      <c r="AT22">
        <f t="shared" si="17"/>
        <v>-8.2366666666666717</v>
      </c>
      <c r="AU22">
        <f t="shared" si="18"/>
        <v>-5.6366666666666703</v>
      </c>
      <c r="AV22">
        <f t="shared" si="19"/>
        <v>-5.1282666666666614</v>
      </c>
      <c r="AW22">
        <f t="shared" si="20"/>
        <v>-3.2354666666666674</v>
      </c>
      <c r="AX22">
        <f t="shared" si="21"/>
        <v>-0.42280000000000229</v>
      </c>
      <c r="AY22" s="13">
        <f ca="1">W22-$AC22</f>
        <v>-2.8173689377940576</v>
      </c>
      <c r="AZ22" s="6">
        <f t="shared" ca="1" si="47"/>
        <v>-5.5941203675874789</v>
      </c>
      <c r="BA22" s="6">
        <f t="shared" ca="1" si="36"/>
        <v>-3.4854027944328294</v>
      </c>
      <c r="BB22" s="6">
        <f t="shared" ca="1" si="37"/>
        <v>-3.8968673937036584</v>
      </c>
      <c r="BC22" s="6">
        <f t="shared" ca="1" si="38"/>
        <v>-2.7975092515482132</v>
      </c>
      <c r="BD22" s="2">
        <f t="shared" ca="1" si="39"/>
        <v>-0.37000712355806087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1.007224347217051</v>
      </c>
    </row>
    <row r="23" spans="1:74" x14ac:dyDescent="0.25">
      <c r="A23" t="s">
        <v>94</v>
      </c>
      <c r="B23">
        <f>B22+1</f>
        <v>3</v>
      </c>
      <c r="C23" s="13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30"/>
      <c r="R23" s="31">
        <f>L23-AVERAGE(AN$5:AN22,AN24:AN$30)</f>
        <v>41.568550724637682</v>
      </c>
      <c r="S23" s="31">
        <f>M23-AVERAGE(AO$5:AO22,AO24:AO$30)</f>
        <v>40.817500000000003</v>
      </c>
      <c r="T23" s="31">
        <f>N23-AVERAGE(AP$5:AP22,AP24:AP$30)</f>
        <v>40.482933333333328</v>
      </c>
      <c r="U23" s="31">
        <f>O23-AVERAGE(AQ$5:AQ22,AQ24:AQ$30)</f>
        <v>40.711733333333335</v>
      </c>
      <c r="V23" s="31">
        <f>P23-AVERAGE(AR$5:AR22,AR24:AR$30)</f>
        <v>39.988400000000006</v>
      </c>
      <c r="X23" s="6">
        <f t="shared" ca="1" si="41"/>
        <v>43.247729468230204</v>
      </c>
      <c r="Y23" s="6">
        <f t="shared" ca="1" si="11"/>
        <v>42.94273415781791</v>
      </c>
      <c r="Z23" s="6">
        <f t="shared" ca="1" si="12"/>
        <v>41.862739578442778</v>
      </c>
      <c r="AA23" s="6">
        <f t="shared" ca="1" si="13"/>
        <v>41.390075874787321</v>
      </c>
      <c r="AB23" s="2">
        <f t="shared" ca="1" si="14"/>
        <v>40.237314233654899</v>
      </c>
      <c r="AC23" s="2">
        <f>'Historical Trends'!F68</f>
        <v>39.6</v>
      </c>
      <c r="AE23" s="13">
        <f t="shared" ca="1" si="24"/>
        <v>2.2470468749999313</v>
      </c>
      <c r="AF23">
        <f t="shared" ca="1" si="25"/>
        <v>-1.3900000000000006</v>
      </c>
      <c r="AG23">
        <f t="shared" ca="1" si="26"/>
        <v>3.0150000000000006</v>
      </c>
      <c r="AH23">
        <f t="shared" ca="1" si="27"/>
        <v>5.7033333333333331</v>
      </c>
      <c r="AI23">
        <f t="shared" ca="1" si="28"/>
        <v>7.375</v>
      </c>
      <c r="AJ23">
        <f t="shared" ca="1" si="29"/>
        <v>7.6340000000000003</v>
      </c>
      <c r="AK23">
        <f t="shared" ca="1" si="30"/>
        <v>7.9533333333333331</v>
      </c>
      <c r="AL23">
        <f t="shared" ca="1" si="31"/>
        <v>7.345714285714287</v>
      </c>
      <c r="AN23">
        <f t="shared" si="46"/>
        <v>0.39999999999999858</v>
      </c>
      <c r="AO23">
        <f t="shared" si="32"/>
        <v>-0.39999999999999858</v>
      </c>
      <c r="AP23">
        <f t="shared" si="33"/>
        <v>-0.80000000000000426</v>
      </c>
      <c r="AQ23">
        <f t="shared" si="34"/>
        <v>-0.39999999999999858</v>
      </c>
      <c r="AR23">
        <f t="shared" si="35"/>
        <v>-0.39999999999999858</v>
      </c>
      <c r="AS23" s="30"/>
      <c r="AT23">
        <f t="shared" si="17"/>
        <v>1.9685507246376801</v>
      </c>
      <c r="AU23">
        <f t="shared" si="18"/>
        <v>1.2175000000000011</v>
      </c>
      <c r="AV23">
        <f t="shared" si="19"/>
        <v>0.88293333333332669</v>
      </c>
      <c r="AW23">
        <f t="shared" si="20"/>
        <v>1.1117333333333335</v>
      </c>
      <c r="AX23">
        <f t="shared" si="21"/>
        <v>0.3884000000000043</v>
      </c>
      <c r="AZ23" s="6">
        <f t="shared" ca="1" si="47"/>
        <v>3.6477294682302031</v>
      </c>
      <c r="BA23" s="6">
        <f t="shared" ca="1" si="36"/>
        <v>3.3427341578179082</v>
      </c>
      <c r="BB23" s="6">
        <f t="shared" ca="1" si="37"/>
        <v>2.2627395784427762</v>
      </c>
      <c r="BC23" s="6">
        <f t="shared" ca="1" si="38"/>
        <v>1.7900758747873198</v>
      </c>
      <c r="BD23" s="2">
        <f t="shared" ca="1" si="39"/>
        <v>0.63731423365489803</v>
      </c>
      <c r="BP23">
        <f>BP22+1</f>
        <v>2</v>
      </c>
      <c r="BQ23">
        <f t="shared" ref="BQ23:BQ86" si="49">LN(BP23)</f>
        <v>0.69314718055994529</v>
      </c>
      <c r="BR23">
        <f t="shared" ref="BR23:BR86" si="50">MAX(0,(0.94+1/(8.3*0.97))-1/((8.3-MIN(8.2,BQ23)) * 0.97))</f>
        <v>0.92868197572765254</v>
      </c>
      <c r="BS23">
        <f t="shared" ref="BS23:BS86" si="51">1-(BR23/0.94)^10</f>
        <v>0.1140858660754307</v>
      </c>
      <c r="BU23">
        <f>BU22+0.1</f>
        <v>0.1</v>
      </c>
      <c r="BV23">
        <f t="shared" ref="BV23:BV86" si="52">MAX(0,($BG$16+1/($BG$17*$BG$18))-1/(($BG$17-BU23) * $BG$18))</f>
        <v>1.0038188535749</v>
      </c>
    </row>
    <row r="24" spans="1:74" x14ac:dyDescent="0.25">
      <c r="A24" t="s">
        <v>106</v>
      </c>
      <c r="B24">
        <v>0</v>
      </c>
      <c r="C24" s="13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3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30">
        <f>K24-AVERAGE(AM$5:AM23,AM25:AM$30)</f>
        <v>42.8584126984127</v>
      </c>
      <c r="R24" s="31">
        <f>L24-AVERAGE(AN$5:AN23,AN25:AN$30)</f>
        <v>43.784637681159417</v>
      </c>
      <c r="S24" s="31">
        <f>M24-AVERAGE(AO$5:AO23,AO25:AO$30)</f>
        <v>41.774583333333332</v>
      </c>
      <c r="T24" s="31">
        <f>N24-AVERAGE(AP$5:AP23,AP25:AP$30)</f>
        <v>43.097733333333331</v>
      </c>
      <c r="U24" s="31">
        <f>O24-AVERAGE(AQ$5:AQ23,AQ25:AQ$30)</f>
        <v>40.657199999999996</v>
      </c>
      <c r="V24" s="31">
        <f>P24-AVERAGE(AR$5:AR23,AR25:AR$30)</f>
        <v>40.544000000000004</v>
      </c>
      <c r="W24" s="13">
        <f t="shared" ca="1" si="40"/>
        <v>43.349258883689757</v>
      </c>
      <c r="X24" s="6">
        <f t="shared" ca="1" si="41"/>
        <v>43.910997965593701</v>
      </c>
      <c r="Y24" s="6">
        <f t="shared" ca="1" si="11"/>
        <v>42.550873553667039</v>
      </c>
      <c r="Z24" s="6">
        <f t="shared" ca="1" si="12"/>
        <v>43.319673767965241</v>
      </c>
      <c r="AA24" s="6">
        <f t="shared" ca="1" si="13"/>
        <v>41.011937772569866</v>
      </c>
      <c r="AB24" s="2">
        <f t="shared" ca="1" si="14"/>
        <v>40.665447525832377</v>
      </c>
      <c r="AC24" s="2">
        <f>'Historical Trends'!F83</f>
        <v>36.630000000000003</v>
      </c>
      <c r="AE24" s="13">
        <f t="shared" ca="1" si="24"/>
        <v>9.2434834123222558</v>
      </c>
      <c r="AF24">
        <f t="shared" ca="1" si="25"/>
        <v>16.519999999999996</v>
      </c>
      <c r="AG24">
        <f t="shared" ca="1" si="26"/>
        <v>11.624999999999993</v>
      </c>
      <c r="AH24">
        <f t="shared" ca="1" si="27"/>
        <v>8.6499999999999915</v>
      </c>
      <c r="AI24">
        <f t="shared" ca="1" si="28"/>
        <v>5.9349999999999952</v>
      </c>
      <c r="AJ24">
        <f t="shared" ca="1" si="29"/>
        <v>6.5599999999999952</v>
      </c>
      <c r="AK24">
        <f t="shared" ca="1" si="30"/>
        <v>7.6049999999999898</v>
      </c>
      <c r="AL24">
        <f t="shared" ca="1" si="31"/>
        <v>8.0557142857142736</v>
      </c>
      <c r="AM24" s="13">
        <f t="shared" ref="AM24:AM29" si="53">K24-$AC24</f>
        <v>4.3699999999999974</v>
      </c>
      <c r="AN24">
        <f t="shared" si="46"/>
        <v>5.3699999999999974</v>
      </c>
      <c r="AO24">
        <f t="shared" si="32"/>
        <v>3.3699999999999974</v>
      </c>
      <c r="AP24">
        <f t="shared" si="33"/>
        <v>4.5699999999999932</v>
      </c>
      <c r="AQ24">
        <f t="shared" si="34"/>
        <v>2.4033333333333289</v>
      </c>
      <c r="AR24">
        <f t="shared" si="35"/>
        <v>2.990000000000002</v>
      </c>
      <c r="AS24" s="30">
        <f t="shared" si="16"/>
        <v>6.2284126984126971</v>
      </c>
      <c r="AT24">
        <f t="shared" si="17"/>
        <v>7.1546376811594143</v>
      </c>
      <c r="AU24">
        <f t="shared" si="18"/>
        <v>5.1445833333333297</v>
      </c>
      <c r="AV24">
        <f t="shared" si="19"/>
        <v>6.467733333333328</v>
      </c>
      <c r="AW24">
        <f t="shared" si="20"/>
        <v>4.0271999999999935</v>
      </c>
      <c r="AX24">
        <f t="shared" si="21"/>
        <v>3.9140000000000015</v>
      </c>
      <c r="AY24" s="13">
        <f t="shared" ref="AY24:AY29" ca="1" si="54">W24-$AC24</f>
        <v>6.7192588836897542</v>
      </c>
      <c r="AZ24" s="6">
        <f t="shared" ca="1" si="47"/>
        <v>7.2809979655936985</v>
      </c>
      <c r="BA24" s="6">
        <f t="shared" ca="1" si="36"/>
        <v>5.920873553667036</v>
      </c>
      <c r="BB24" s="6">
        <f t="shared" ca="1" si="37"/>
        <v>6.6896737679652389</v>
      </c>
      <c r="BC24" s="6">
        <f t="shared" ca="1" si="38"/>
        <v>4.3819377725698629</v>
      </c>
      <c r="BD24" s="2">
        <f t="shared" ca="1" si="39"/>
        <v>4.0354475258323745</v>
      </c>
      <c r="BP24">
        <f t="shared" ref="BP24:BP31" si="55">BP23+1</f>
        <v>3</v>
      </c>
      <c r="BQ24">
        <f t="shared" si="49"/>
        <v>1.0986122886681098</v>
      </c>
      <c r="BR24">
        <f t="shared" si="50"/>
        <v>0.92105134307880865</v>
      </c>
      <c r="BS24">
        <f t="shared" si="51"/>
        <v>0.18424477193938826</v>
      </c>
      <c r="BU24">
        <f t="shared" ref="BU24:BU87" si="56">BU23+0.1</f>
        <v>0.2</v>
      </c>
      <c r="BV24">
        <f t="shared" si="52"/>
        <v>1.0003716658408131</v>
      </c>
    </row>
    <row r="25" spans="1:74" x14ac:dyDescent="0.25">
      <c r="A25" t="s">
        <v>107</v>
      </c>
      <c r="B25">
        <f>B24+1</f>
        <v>1</v>
      </c>
      <c r="C25" s="13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3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30">
        <f>K25-AVERAGE(AM$5:AM24,AM26:AM$30)</f>
        <v>49.754285714285714</v>
      </c>
      <c r="R25" s="31">
        <f>L25-AVERAGE(AN$5:AN24,AN26:AN$30)</f>
        <v>51.066376811594203</v>
      </c>
      <c r="S25" s="31">
        <f>M25-AVERAGE(AO$5:AO24,AO26:AO$30)</f>
        <v>48.725138888888893</v>
      </c>
      <c r="T25" s="31">
        <f>N25-AVERAGE(AP$5:AP24,AP26:AP$30)</f>
        <v>50.202266666666667</v>
      </c>
      <c r="U25" s="31">
        <f>O25-AVERAGE(AQ$5:AQ24,AQ26:AQ$30)</f>
        <v>53.135066666666667</v>
      </c>
      <c r="V25" s="31">
        <f>P25-AVERAGE(AR$5:AR24,AR26:AR$30)</f>
        <v>52.411733333333331</v>
      </c>
      <c r="W25" s="13">
        <f t="shared" ca="1" si="40"/>
        <v>47.443983510778438</v>
      </c>
      <c r="X25" s="6">
        <f t="shared" ca="1" si="41"/>
        <v>48.880313393628214</v>
      </c>
      <c r="Y25" s="6">
        <f t="shared" ca="1" si="11"/>
        <v>47.005556357919936</v>
      </c>
      <c r="Z25" s="6">
        <f t="shared" ca="1" si="12"/>
        <v>48.850393249574964</v>
      </c>
      <c r="AA25" s="6">
        <f t="shared" ca="1" si="13"/>
        <v>52.157444081076697</v>
      </c>
      <c r="AB25" s="2">
        <f t="shared" ca="1" si="14"/>
        <v>52.111101077163305</v>
      </c>
      <c r="AC25" s="2">
        <f>'Historical Trends'!F84</f>
        <v>53.15</v>
      </c>
      <c r="AE25" s="13">
        <f t="shared" ca="1" si="24"/>
        <v>-16.688015075376846</v>
      </c>
      <c r="AF25">
        <f t="shared" ca="1" si="25"/>
        <v>-9.7899999999999991</v>
      </c>
      <c r="AG25">
        <f t="shared" ca="1" si="26"/>
        <v>-11.805</v>
      </c>
      <c r="AH25">
        <f t="shared" ca="1" si="27"/>
        <v>-14.11333333333333</v>
      </c>
      <c r="AI25">
        <f t="shared" ca="1" si="28"/>
        <v>-12.449999999999996</v>
      </c>
      <c r="AJ25">
        <f t="shared" ca="1" si="29"/>
        <v>-10.697999999999993</v>
      </c>
      <c r="AK25">
        <f t="shared" ca="1" si="30"/>
        <v>-9.8749999999999929</v>
      </c>
      <c r="AL25">
        <f t="shared" ca="1" si="31"/>
        <v>-9.6242857142857048</v>
      </c>
      <c r="AM25" s="13">
        <f t="shared" si="53"/>
        <v>-4.8166666666666629</v>
      </c>
      <c r="AN25">
        <f t="shared" si="46"/>
        <v>-3.4833333333333343</v>
      </c>
      <c r="AO25">
        <f t="shared" si="32"/>
        <v>-5.8166666666666629</v>
      </c>
      <c r="AP25">
        <f t="shared" si="33"/>
        <v>-4.4833333333333343</v>
      </c>
      <c r="AQ25">
        <f t="shared" si="34"/>
        <v>-1.4833333333333343</v>
      </c>
      <c r="AR25">
        <f t="shared" si="35"/>
        <v>-1.4833333333333343</v>
      </c>
      <c r="AS25" s="30">
        <f t="shared" si="16"/>
        <v>-3.3957142857142841</v>
      </c>
      <c r="AT25">
        <f t="shared" si="17"/>
        <v>-2.0836231884057952</v>
      </c>
      <c r="AU25">
        <f t="shared" si="18"/>
        <v>-4.424861111111106</v>
      </c>
      <c r="AV25">
        <f t="shared" si="19"/>
        <v>-2.947733333333332</v>
      </c>
      <c r="AW25">
        <f t="shared" si="20"/>
        <v>-1.4933333333331689E-2</v>
      </c>
      <c r="AX25">
        <f t="shared" si="21"/>
        <v>-0.73826666666666796</v>
      </c>
      <c r="AY25" s="13">
        <f t="shared" ca="1" si="54"/>
        <v>-5.706016489221561</v>
      </c>
      <c r="AZ25" s="6">
        <f t="shared" ca="1" si="47"/>
        <v>-4.2696866063717849</v>
      </c>
      <c r="BA25" s="6">
        <f t="shared" ca="1" si="36"/>
        <v>-6.1444436420800628</v>
      </c>
      <c r="BB25" s="6">
        <f t="shared" ca="1" si="37"/>
        <v>-4.2996067504250348</v>
      </c>
      <c r="BC25" s="6">
        <f t="shared" ca="1" si="38"/>
        <v>-0.99255591892330131</v>
      </c>
      <c r="BD25" s="2">
        <f t="shared" ca="1" si="39"/>
        <v>-1.0388989228366938</v>
      </c>
      <c r="BP25">
        <f t="shared" si="55"/>
        <v>4</v>
      </c>
      <c r="BQ25">
        <f t="shared" si="49"/>
        <v>1.3862943611198906</v>
      </c>
      <c r="BR25">
        <f t="shared" si="50"/>
        <v>0.91509452980976436</v>
      </c>
      <c r="BS25">
        <f t="shared" si="51"/>
        <v>0.23549372110487321</v>
      </c>
      <c r="BU25">
        <f t="shared" si="56"/>
        <v>0.30000000000000004</v>
      </c>
      <c r="BV25">
        <f t="shared" si="52"/>
        <v>0.99688201359581641</v>
      </c>
    </row>
    <row r="26" spans="1:74" x14ac:dyDescent="0.25">
      <c r="A26" t="s">
        <v>108</v>
      </c>
      <c r="B26">
        <f>B25+1</f>
        <v>2</v>
      </c>
      <c r="C26" s="13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3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30">
        <f>K26-AVERAGE(AM$5:AM25,AM27:AM$30)</f>
        <v>41.141111111111108</v>
      </c>
      <c r="R26" s="31">
        <f>L26-AVERAGE(AN$5:AN25,AN27:AN$30)</f>
        <v>41.405072463768114</v>
      </c>
      <c r="S26" s="31">
        <f>M26-AVERAGE(AO$5:AO25,AO27:AO$30)</f>
        <v>43.577500000000001</v>
      </c>
      <c r="T26" s="31">
        <f>N26-AVERAGE(AP$5:AP25,AP27:AP$30)</f>
        <v>40.8872</v>
      </c>
      <c r="U26" s="31">
        <f>O26-AVERAGE(AQ$5:AQ25,AQ27:AQ$30)</f>
        <v>40.700000000000003</v>
      </c>
      <c r="V26" s="31">
        <f>P26-AVERAGE(AR$5:AR25,AR27:AR$30)</f>
        <v>43.096666666666671</v>
      </c>
      <c r="W26" s="13">
        <f t="shared" ca="1" si="40"/>
        <v>42.001230970166226</v>
      </c>
      <c r="X26" s="6">
        <f t="shared" ca="1" si="41"/>
        <v>42.007820169695513</v>
      </c>
      <c r="Y26" s="6">
        <f t="shared" ca="1" si="11"/>
        <v>43.569875134160995</v>
      </c>
      <c r="Z26" s="6">
        <f t="shared" ca="1" si="12"/>
        <v>41.407502588768359</v>
      </c>
      <c r="AA26" s="6">
        <f t="shared" ca="1" si="13"/>
        <v>40.982907124787872</v>
      </c>
      <c r="AB26" s="2">
        <f t="shared" ca="1" si="14"/>
        <v>43.111692685847594</v>
      </c>
      <c r="AC26" s="2">
        <f>'Historical Trends'!F85</f>
        <v>43.36</v>
      </c>
      <c r="AE26" s="13">
        <f t="shared" ca="1" si="24"/>
        <v>-7.0131007751939336</v>
      </c>
      <c r="AF26">
        <f t="shared" ca="1" si="25"/>
        <v>-4.0300000000000011</v>
      </c>
      <c r="AG26">
        <f t="shared" ca="1" si="26"/>
        <v>-6.4849999999999994</v>
      </c>
      <c r="AH26">
        <f t="shared" ca="1" si="27"/>
        <v>-3.5466666666666669</v>
      </c>
      <c r="AI26">
        <f t="shared" ca="1" si="28"/>
        <v>-1.134999999999998</v>
      </c>
      <c r="AJ26">
        <f t="shared" ca="1" si="29"/>
        <v>-0.10199999999999676</v>
      </c>
      <c r="AK26">
        <f t="shared" ca="1" si="30"/>
        <v>0.19333333333334224</v>
      </c>
      <c r="AL26">
        <f t="shared" ca="1" si="31"/>
        <v>0.39571428571429834</v>
      </c>
      <c r="AM26" s="13">
        <f t="shared" si="53"/>
        <v>-3.6933333333333351</v>
      </c>
      <c r="AN26">
        <f t="shared" si="46"/>
        <v>-3.3599999999999994</v>
      </c>
      <c r="AO26">
        <f t="shared" si="32"/>
        <v>-1.3599999999999994</v>
      </c>
      <c r="AP26">
        <f t="shared" si="33"/>
        <v>-4.0266666666666637</v>
      </c>
      <c r="AQ26">
        <f t="shared" si="34"/>
        <v>-4.0266666666666637</v>
      </c>
      <c r="AR26">
        <f t="shared" si="35"/>
        <v>-1.0266666666666637</v>
      </c>
      <c r="AS26" s="30">
        <f t="shared" si="16"/>
        <v>-2.2188888888888911</v>
      </c>
      <c r="AT26">
        <f t="shared" si="17"/>
        <v>-1.9549275362318852</v>
      </c>
      <c r="AU26">
        <f t="shared" si="18"/>
        <v>0.21750000000000114</v>
      </c>
      <c r="AV26">
        <f t="shared" si="19"/>
        <v>-2.4727999999999994</v>
      </c>
      <c r="AW26">
        <f t="shared" si="20"/>
        <v>-2.6599999999999966</v>
      </c>
      <c r="AX26">
        <f t="shared" si="21"/>
        <v>-0.26333333333332831</v>
      </c>
      <c r="AY26" s="13">
        <f t="shared" ca="1" si="54"/>
        <v>-1.3587690298337733</v>
      </c>
      <c r="AZ26" s="6">
        <f t="shared" ca="1" si="47"/>
        <v>-1.3521798303044861</v>
      </c>
      <c r="BA26" s="6">
        <f t="shared" ca="1" si="36"/>
        <v>0.20987513416099546</v>
      </c>
      <c r="BB26" s="6">
        <f t="shared" ca="1" si="37"/>
        <v>-1.95249741123164</v>
      </c>
      <c r="BC26" s="6">
        <f t="shared" ca="1" si="38"/>
        <v>-2.3770928752121279</v>
      </c>
      <c r="BD26" s="2">
        <f t="shared" ca="1" si="39"/>
        <v>-0.24830731415240592</v>
      </c>
      <c r="BP26">
        <f t="shared" si="55"/>
        <v>5</v>
      </c>
      <c r="BQ26">
        <f t="shared" si="49"/>
        <v>1.6094379124341003</v>
      </c>
      <c r="BR26">
        <f t="shared" si="50"/>
        <v>0.91012129326662006</v>
      </c>
      <c r="BS26">
        <f t="shared" si="51"/>
        <v>0.27604059116565138</v>
      </c>
      <c r="BU26">
        <f t="shared" si="56"/>
        <v>0.4</v>
      </c>
      <c r="BV26">
        <f t="shared" si="52"/>
        <v>0.99334910732234494</v>
      </c>
    </row>
    <row r="27" spans="1:74" x14ac:dyDescent="0.25">
      <c r="A27" t="s">
        <v>124</v>
      </c>
      <c r="B27" s="2">
        <v>0</v>
      </c>
      <c r="C27" s="13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3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30">
        <f>K27-AVERAGE(AM$5:AM26,AM28:AM$30)</f>
        <v>32.666190476190479</v>
      </c>
      <c r="R27" s="31">
        <f>L27-AVERAGE(AN$5:AN26,AN28:AN$30)</f>
        <v>33.985942028985505</v>
      </c>
      <c r="S27" s="31">
        <f>M27-AVERAGE(AO$5:AO26,AO28:AO$30)</f>
        <v>33.036944444444444</v>
      </c>
      <c r="T27" s="31">
        <f>N27-AVERAGE(AP$5:AP26,AP28:AP$30)</f>
        <v>31.394933333333334</v>
      </c>
      <c r="U27" s="31">
        <f>O27-AVERAGE(AQ$5:AQ26,AQ28:AQ$30)</f>
        <v>33.426400000000001</v>
      </c>
      <c r="V27" s="31">
        <f>P27-AVERAGE(AR$5:AR26,AR28:AR$30)</f>
        <v>33.951066666666669</v>
      </c>
      <c r="W27" s="13">
        <f t="shared" ca="1" si="40"/>
        <v>36.537493914985617</v>
      </c>
      <c r="X27" s="6">
        <f t="shared" ca="1" si="41"/>
        <v>36.661892985719646</v>
      </c>
      <c r="Y27" s="6">
        <f t="shared" ca="1" si="11"/>
        <v>36.345522723622302</v>
      </c>
      <c r="Z27" s="6">
        <f t="shared" ca="1" si="12"/>
        <v>33.761820929959477</v>
      </c>
      <c r="AA27" s="6">
        <f t="shared" ca="1" si="13"/>
        <v>34.4275078429351</v>
      </c>
      <c r="AB27" s="2">
        <f t="shared" ca="1" si="14"/>
        <v>34.266029577334358</v>
      </c>
      <c r="AC27" s="2">
        <f>'Historical Trends'!F100</f>
        <v>38</v>
      </c>
      <c r="AE27" s="13">
        <f t="shared" ca="1" si="24"/>
        <v>0.65777659574462177</v>
      </c>
      <c r="AF27">
        <f t="shared" ca="1" si="25"/>
        <v>6.9099999999999966</v>
      </c>
      <c r="AG27">
        <f t="shared" ca="1" si="26"/>
        <v>5.8049999999999997</v>
      </c>
      <c r="AH27">
        <f t="shared" ca="1" si="27"/>
        <v>3.2233333333333363</v>
      </c>
      <c r="AI27">
        <f t="shared" ca="1" si="28"/>
        <v>3.2725000000000009</v>
      </c>
      <c r="AJ27">
        <f t="shared" ca="1" si="29"/>
        <v>3.4460000000000051</v>
      </c>
      <c r="AK27">
        <f t="shared" ca="1" si="30"/>
        <v>5.5233333333333334</v>
      </c>
      <c r="AL27">
        <f t="shared" ca="1" si="31"/>
        <v>5.7899999999999991</v>
      </c>
      <c r="AM27" s="13">
        <f t="shared" si="53"/>
        <v>-6.6666666666666679</v>
      </c>
      <c r="AN27">
        <f t="shared" si="46"/>
        <v>-5.3333333333333357</v>
      </c>
      <c r="AO27">
        <f t="shared" si="32"/>
        <v>-6.3333333333333321</v>
      </c>
      <c r="AP27">
        <f t="shared" si="33"/>
        <v>-8</v>
      </c>
      <c r="AQ27">
        <f t="shared" si="34"/>
        <v>-5.8666666666666671</v>
      </c>
      <c r="AR27">
        <f t="shared" si="35"/>
        <v>-4.6666666666666643</v>
      </c>
      <c r="AS27" s="30">
        <f t="shared" si="16"/>
        <v>-5.3338095238095207</v>
      </c>
      <c r="AT27">
        <f t="shared" si="17"/>
        <v>-4.0140579710144948</v>
      </c>
      <c r="AU27">
        <f t="shared" si="18"/>
        <v>-4.963055555555556</v>
      </c>
      <c r="AV27">
        <f t="shared" si="19"/>
        <v>-6.6050666666666658</v>
      </c>
      <c r="AW27">
        <f t="shared" si="20"/>
        <v>-4.573599999999999</v>
      </c>
      <c r="AX27">
        <f t="shared" si="21"/>
        <v>-4.0489333333333306</v>
      </c>
      <c r="AY27" s="13">
        <f t="shared" ca="1" si="54"/>
        <v>-1.4625060850143825</v>
      </c>
      <c r="AZ27" s="6">
        <f t="shared" ca="1" si="47"/>
        <v>-1.3381070142803537</v>
      </c>
      <c r="BA27" s="6">
        <f t="shared" ca="1" si="36"/>
        <v>-1.6544772763776976</v>
      </c>
      <c r="BB27" s="6">
        <f t="shared" ca="1" si="37"/>
        <v>-4.2381790700405233</v>
      </c>
      <c r="BC27" s="6">
        <f t="shared" ca="1" si="38"/>
        <v>-3.5724921570649002</v>
      </c>
      <c r="BD27" s="2">
        <f t="shared" ca="1" si="39"/>
        <v>-3.7339704226656423</v>
      </c>
      <c r="BP27">
        <f t="shared" si="55"/>
        <v>6</v>
      </c>
      <c r="BQ27">
        <f t="shared" si="49"/>
        <v>1.791759469228055</v>
      </c>
      <c r="BR27">
        <f t="shared" si="50"/>
        <v>0.90580471036790178</v>
      </c>
      <c r="BS27">
        <f t="shared" si="51"/>
        <v>0.30965336588943237</v>
      </c>
      <c r="BU27">
        <f t="shared" si="56"/>
        <v>0.5</v>
      </c>
      <c r="BV27">
        <f t="shared" si="52"/>
        <v>0.98977213780873396</v>
      </c>
    </row>
    <row r="28" spans="1:74" x14ac:dyDescent="0.25">
      <c r="A28" t="s">
        <v>125</v>
      </c>
      <c r="B28" s="2">
        <f>B27+1</f>
        <v>1</v>
      </c>
      <c r="C28" s="13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3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30">
        <f>K28-AVERAGE(AM$5:AM27,AM29:AM$30)</f>
        <v>43.162539682539681</v>
      </c>
      <c r="R28" s="31">
        <f>L28-AVERAGE(AN$5:AN27,AN29:AN$30)</f>
        <v>47.946376811594206</v>
      </c>
      <c r="S28" s="31">
        <f>M28-AVERAGE(AO$5:AO27,AO29:AO$30)</f>
        <v>48.026805555555555</v>
      </c>
      <c r="T28" s="31">
        <f>N28-AVERAGE(AP$5:AP27,AP29:AP$30)</f>
        <v>44.291866666666664</v>
      </c>
      <c r="U28" s="31">
        <f>O28-AVERAGE(AQ$5:AQ27,AQ29:AQ$30)</f>
        <v>44.798000000000002</v>
      </c>
      <c r="V28" s="31">
        <f>P28-AVERAGE(AR$5:AR27,AR29:AR$30)</f>
        <v>44.42133333333333</v>
      </c>
      <c r="W28" s="13">
        <f t="shared" ca="1" si="40"/>
        <v>43.319712338234623</v>
      </c>
      <c r="X28" s="6">
        <f t="shared" ca="1" si="41"/>
        <v>46.727828575506614</v>
      </c>
      <c r="Y28" s="6">
        <f t="shared" ca="1" si="11"/>
        <v>46.631148359540411</v>
      </c>
      <c r="Z28" s="6">
        <f t="shared" ca="1" si="12"/>
        <v>44.157497664446225</v>
      </c>
      <c r="AA28" s="6">
        <f t="shared" ca="1" si="13"/>
        <v>44.679549166443955</v>
      </c>
      <c r="AB28" s="2">
        <f t="shared" ca="1" si="14"/>
        <v>44.394418113574218</v>
      </c>
      <c r="AC28" s="2">
        <f>'Historical Trends'!F101</f>
        <v>44.91</v>
      </c>
      <c r="AE28" s="13">
        <f t="shared" ca="1" si="24"/>
        <v>-7.9775800524934368</v>
      </c>
      <c r="AF28">
        <f t="shared" ca="1" si="25"/>
        <v>-2.2099999999999937</v>
      </c>
      <c r="AG28">
        <f t="shared" ca="1" si="26"/>
        <v>-5.529999999999994</v>
      </c>
      <c r="AH28">
        <f t="shared" ca="1" si="27"/>
        <v>-4.8499999999999943</v>
      </c>
      <c r="AI28">
        <f t="shared" ca="1" si="28"/>
        <v>-4.3299999999999983</v>
      </c>
      <c r="AJ28">
        <f t="shared" ca="1" si="29"/>
        <v>-1.6640000000000015</v>
      </c>
      <c r="AK28">
        <f t="shared" ca="1" si="30"/>
        <v>-1.3066666666666649</v>
      </c>
      <c r="AL28">
        <f t="shared" ca="1" si="31"/>
        <v>-1.2685714285714269</v>
      </c>
      <c r="AM28" s="13">
        <f t="shared" si="53"/>
        <v>-3.2433333333333323</v>
      </c>
      <c r="AN28">
        <f t="shared" si="46"/>
        <v>1.4233333333333391</v>
      </c>
      <c r="AO28">
        <f t="shared" si="32"/>
        <v>1.4233333333333391</v>
      </c>
      <c r="AP28">
        <f t="shared" si="33"/>
        <v>-2.2433333333333323</v>
      </c>
      <c r="AQ28">
        <f t="shared" si="34"/>
        <v>-1.5766666666666609</v>
      </c>
      <c r="AR28">
        <f t="shared" si="35"/>
        <v>-1.2433333333333323</v>
      </c>
      <c r="AS28" s="30">
        <f t="shared" si="16"/>
        <v>-1.747460317460316</v>
      </c>
      <c r="AT28">
        <f t="shared" si="17"/>
        <v>3.0363768115942094</v>
      </c>
      <c r="AU28">
        <f t="shared" si="18"/>
        <v>3.1168055555555583</v>
      </c>
      <c r="AV28">
        <f t="shared" si="19"/>
        <v>-0.61813333333333276</v>
      </c>
      <c r="AW28">
        <f t="shared" si="20"/>
        <v>-0.11199999999999477</v>
      </c>
      <c r="AX28">
        <f t="shared" si="21"/>
        <v>-0.48866666666666703</v>
      </c>
      <c r="AY28" s="13">
        <f t="shared" ca="1" si="54"/>
        <v>-1.5902876617653732</v>
      </c>
      <c r="AZ28" s="6">
        <f t="shared" ca="1" si="47"/>
        <v>1.817828575506617</v>
      </c>
      <c r="BA28" s="6">
        <f t="shared" ca="1" si="36"/>
        <v>1.7211483595404147</v>
      </c>
      <c r="BB28" s="6">
        <f t="shared" ca="1" si="37"/>
        <v>-0.75250233555377122</v>
      </c>
      <c r="BC28" s="6">
        <f t="shared" ca="1" si="38"/>
        <v>-0.23045083355604135</v>
      </c>
      <c r="BD28" s="2">
        <f t="shared" ca="1" si="39"/>
        <v>-0.51558188642577818</v>
      </c>
      <c r="BP28">
        <f t="shared" si="55"/>
        <v>7</v>
      </c>
      <c r="BQ28">
        <f t="shared" si="49"/>
        <v>1.9459101490553132</v>
      </c>
      <c r="BR28">
        <f t="shared" si="50"/>
        <v>0.90196183089833593</v>
      </c>
      <c r="BS28">
        <f t="shared" si="51"/>
        <v>0.33838847910654657</v>
      </c>
      <c r="BU28">
        <f t="shared" si="56"/>
        <v>0.6</v>
      </c>
      <c r="BV28">
        <f t="shared" si="52"/>
        <v>0.98615027553129364</v>
      </c>
    </row>
    <row r="29" spans="1:74" x14ac:dyDescent="0.25">
      <c r="A29" t="s">
        <v>127</v>
      </c>
      <c r="B29" s="2">
        <f>B28+1</f>
        <v>2</v>
      </c>
      <c r="C29" s="13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3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30">
        <f>K29-AVERAGE(AM$5:AM28,AM30:AM$30)</f>
        <v>37.331269841269844</v>
      </c>
      <c r="R29" s="31">
        <f>L29-AVERAGE(AN$5:AN28,AN30:AN$30)</f>
        <v>37.259855072463765</v>
      </c>
      <c r="S29" s="31">
        <f>M29-AVERAGE(AO$5:AO28,AO30:AO$30)</f>
        <v>36.660555555555561</v>
      </c>
      <c r="T29" s="31">
        <f>N29-AVERAGE(AP$5:AP28,AP30:AP$30)</f>
        <v>38.001599999999996</v>
      </c>
      <c r="U29" s="31">
        <f>O29-AVERAGE(AQ$5:AQ28,AQ30:AQ$30)</f>
        <v>37.953066666666665</v>
      </c>
      <c r="V29" s="31">
        <f>P29-AVERAGE(AR$5:AR28,AR30:AR$30)</f>
        <v>41.909733333333328</v>
      </c>
      <c r="W29" s="13">
        <f t="shared" ca="1" si="40"/>
        <v>39.637213998508315</v>
      </c>
      <c r="X29" s="6">
        <f t="shared" ca="1" si="41"/>
        <v>39.094386822228827</v>
      </c>
      <c r="Y29" s="6">
        <f t="shared" ca="1" si="11"/>
        <v>38.912607884282068</v>
      </c>
      <c r="Z29" s="6">
        <f t="shared" ca="1" si="12"/>
        <v>39.132847009301798</v>
      </c>
      <c r="AA29" s="6">
        <f t="shared" ca="1" si="13"/>
        <v>38.532623063729183</v>
      </c>
      <c r="AB29" s="2">
        <f t="shared" ca="1" si="14"/>
        <v>41.97187524535908</v>
      </c>
      <c r="AC29" s="2">
        <f>'Historical Trends'!F102</f>
        <v>42.7</v>
      </c>
      <c r="AE29" s="13">
        <f t="shared" ca="1" si="24"/>
        <v>-5.2478085106383361</v>
      </c>
      <c r="AF29">
        <f t="shared" ca="1" si="25"/>
        <v>-6.6400000000000006</v>
      </c>
      <c r="AG29">
        <f t="shared" ca="1" si="26"/>
        <v>-3.9600000000000009</v>
      </c>
      <c r="AH29">
        <f t="shared" ca="1" si="27"/>
        <v>-2.826666666666668</v>
      </c>
      <c r="AI29">
        <f t="shared" ca="1" si="28"/>
        <v>0.68249999999999744</v>
      </c>
      <c r="AJ29">
        <f t="shared" ca="1" si="29"/>
        <v>1.0840000000000032</v>
      </c>
      <c r="AK29">
        <f t="shared" ca="1" si="30"/>
        <v>1.0983333333333363</v>
      </c>
      <c r="AL29">
        <f t="shared" ca="1" si="31"/>
        <v>1.2685714285714269</v>
      </c>
      <c r="AM29" s="13">
        <f t="shared" si="53"/>
        <v>-6.7000000000000028</v>
      </c>
      <c r="AN29">
        <f t="shared" si="46"/>
        <v>-6.7000000000000028</v>
      </c>
      <c r="AO29">
        <f t="shared" si="32"/>
        <v>-7.3666666666666671</v>
      </c>
      <c r="AP29">
        <f t="shared" si="33"/>
        <v>-6.1666666666666714</v>
      </c>
      <c r="AQ29">
        <f t="shared" si="34"/>
        <v>-6.0333333333333385</v>
      </c>
      <c r="AR29">
        <f t="shared" si="35"/>
        <v>-1.5333333333333385</v>
      </c>
      <c r="AS29" s="30">
        <f t="shared" si="16"/>
        <v>-5.368730158730159</v>
      </c>
      <c r="AT29">
        <f t="shared" si="17"/>
        <v>-5.4401449275362381</v>
      </c>
      <c r="AU29">
        <f t="shared" si="18"/>
        <v>-6.0394444444444417</v>
      </c>
      <c r="AV29">
        <f t="shared" si="19"/>
        <v>-4.6984000000000066</v>
      </c>
      <c r="AW29">
        <f t="shared" si="20"/>
        <v>-4.7469333333333381</v>
      </c>
      <c r="AX29">
        <f t="shared" si="21"/>
        <v>-0.79026666666667467</v>
      </c>
      <c r="AY29" s="13">
        <f t="shared" ca="1" si="54"/>
        <v>-3.0627860014916877</v>
      </c>
      <c r="AZ29" s="6">
        <f t="shared" ca="1" si="47"/>
        <v>-3.6056131777711755</v>
      </c>
      <c r="BA29" s="6">
        <f t="shared" ca="1" si="36"/>
        <v>-3.7873921157179353</v>
      </c>
      <c r="BB29" s="6">
        <f t="shared" ca="1" si="37"/>
        <v>-3.5671529906982045</v>
      </c>
      <c r="BC29" s="6">
        <f t="shared" ca="1" si="38"/>
        <v>-4.16737693627082</v>
      </c>
      <c r="BD29" s="2">
        <f t="shared" ca="1" si="39"/>
        <v>-0.7281247546409233</v>
      </c>
      <c r="BP29">
        <f t="shared" si="55"/>
        <v>8</v>
      </c>
      <c r="BQ29">
        <f t="shared" si="49"/>
        <v>2.0794415416798357</v>
      </c>
      <c r="BR29">
        <f t="shared" si="50"/>
        <v>0.89847902784446509</v>
      </c>
      <c r="BS29">
        <f t="shared" si="51"/>
        <v>0.36349633700567485</v>
      </c>
      <c r="BU29">
        <f t="shared" si="56"/>
        <v>0.7</v>
      </c>
      <c r="BV29">
        <f t="shared" si="52"/>
        <v>0.98248267001296863</v>
      </c>
    </row>
    <row r="30" spans="1:74" x14ac:dyDescent="0.25">
      <c r="A30" t="s">
        <v>128</v>
      </c>
      <c r="B30" s="2">
        <f>B29+1</f>
        <v>3</v>
      </c>
      <c r="C30" s="13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30"/>
      <c r="R30" s="31"/>
      <c r="S30" s="31"/>
      <c r="T30" s="31">
        <f>N30-AVERAGE(AP$5:AP29)</f>
        <v>40.312533333333334</v>
      </c>
      <c r="U30" s="31">
        <f>O30-AVERAGE(AQ$5:AQ29)</f>
        <v>39.605333333333334</v>
      </c>
      <c r="V30" s="31">
        <f>P30-AVERAGE(AR$5:AR29)</f>
        <v>37.582000000000001</v>
      </c>
      <c r="Z30" s="6">
        <f t="shared" ca="1" si="12"/>
        <v>41.283247895075306</v>
      </c>
      <c r="AA30" s="6">
        <f t="shared" ca="1" si="13"/>
        <v>40.168635790679652</v>
      </c>
      <c r="AB30" s="2">
        <f t="shared" ca="1" si="14"/>
        <v>37.835511976166316</v>
      </c>
      <c r="AC30" s="2">
        <f>'Historical Trends'!F103</f>
        <v>36.06</v>
      </c>
      <c r="AE30" s="13">
        <f t="shared" ca="1" si="24"/>
        <v>7.4956872037914763</v>
      </c>
      <c r="AF30">
        <f t="shared" ca="1" si="25"/>
        <v>5.3599999999999994</v>
      </c>
      <c r="AG30">
        <f t="shared" ca="1" si="26"/>
        <v>5.7199999999999989</v>
      </c>
      <c r="AH30">
        <f t="shared" ca="1" si="27"/>
        <v>9.7633333333333283</v>
      </c>
      <c r="AI30">
        <f t="shared" ca="1" si="28"/>
        <v>9.6550000000000011</v>
      </c>
      <c r="AJ30">
        <f t="shared" ca="1" si="29"/>
        <v>9.2860000000000014</v>
      </c>
      <c r="AK30">
        <f t="shared" ca="1" si="30"/>
        <v>9.2266666666666666</v>
      </c>
      <c r="AL30">
        <f t="shared" ca="1" si="31"/>
        <v>9.8785714285714334</v>
      </c>
      <c r="AP30">
        <f>N30-$AC30</f>
        <v>2.4399999999999977</v>
      </c>
      <c r="AQ30">
        <f>O30-$AC30</f>
        <v>1.9399999999999977</v>
      </c>
      <c r="AR30">
        <f>P30-$AC30</f>
        <v>0.68999999999999773</v>
      </c>
      <c r="AS30" s="30"/>
      <c r="AV30">
        <f t="shared" si="19"/>
        <v>4.2525333333333322</v>
      </c>
      <c r="AW30">
        <f t="shared" si="20"/>
        <v>3.5453333333333319</v>
      </c>
      <c r="AX30">
        <f t="shared" si="21"/>
        <v>1.5219999999999985</v>
      </c>
      <c r="BB30" s="6">
        <f ca="1">Z30-$AC30</f>
        <v>5.2232478950753034</v>
      </c>
      <c r="BC30" s="6">
        <f ca="1">AA30-$AC30</f>
        <v>4.1086357906796493</v>
      </c>
      <c r="BD30" s="2">
        <f ca="1">AB30-$AC30</f>
        <v>1.7755119761663138</v>
      </c>
      <c r="BP30">
        <f t="shared" si="55"/>
        <v>9</v>
      </c>
      <c r="BQ30">
        <f t="shared" si="49"/>
        <v>2.1972245773362196</v>
      </c>
      <c r="BR30">
        <f t="shared" si="50"/>
        <v>0.89528046973783304</v>
      </c>
      <c r="BS30">
        <f t="shared" si="51"/>
        <v>0.38579609965964168</v>
      </c>
      <c r="BU30">
        <f t="shared" si="56"/>
        <v>0.79999999999999993</v>
      </c>
      <c r="BV30">
        <f t="shared" si="52"/>
        <v>0.97876844915754369</v>
      </c>
    </row>
    <row r="31" spans="1:74" x14ac:dyDescent="0.25">
      <c r="BP31">
        <f t="shared" si="55"/>
        <v>10</v>
      </c>
      <c r="BQ31">
        <f t="shared" si="49"/>
        <v>2.3025850929940459</v>
      </c>
      <c r="BR31">
        <f t="shared" si="50"/>
        <v>0.89231280613779884</v>
      </c>
      <c r="BS31">
        <f t="shared" si="51"/>
        <v>0.4058546225073032</v>
      </c>
      <c r="BU31">
        <f t="shared" si="56"/>
        <v>0.89999999999999991</v>
      </c>
      <c r="BV31">
        <f t="shared" si="52"/>
        <v>0.97500671855830101</v>
      </c>
    </row>
    <row r="32" spans="1:74" x14ac:dyDescent="0.25">
      <c r="Q32" s="32"/>
      <c r="BP32">
        <f>BP31+5</f>
        <v>15</v>
      </c>
      <c r="BQ32">
        <f t="shared" si="49"/>
        <v>2.7080502011022101</v>
      </c>
      <c r="BR32">
        <f t="shared" si="50"/>
        <v>0.879848893553969</v>
      </c>
      <c r="BS32">
        <f t="shared" si="51"/>
        <v>0.4838185582782154</v>
      </c>
      <c r="BU32">
        <f t="shared" si="56"/>
        <v>0.99999999999999989</v>
      </c>
      <c r="BV32">
        <f t="shared" si="52"/>
        <v>0.97119656077997585</v>
      </c>
    </row>
    <row r="33" spans="57:74" x14ac:dyDescent="0.25">
      <c r="BP33">
        <f t="shared" ref="BP33:BP39" si="57">BP32+5</f>
        <v>20</v>
      </c>
      <c r="BQ33">
        <f t="shared" si="49"/>
        <v>2.9957322735539909</v>
      </c>
      <c r="BR33">
        <f t="shared" si="50"/>
        <v>0.86984999035138133</v>
      </c>
      <c r="BS33">
        <f t="shared" si="51"/>
        <v>0.53956842999097721</v>
      </c>
      <c r="BU33">
        <f t="shared" si="56"/>
        <v>1.0999999999999999</v>
      </c>
      <c r="BV33">
        <f t="shared" si="52"/>
        <v>0.96733703461280207</v>
      </c>
    </row>
    <row r="34" spans="57:74" x14ac:dyDescent="0.25">
      <c r="BP34">
        <f t="shared" si="57"/>
        <v>25</v>
      </c>
      <c r="BQ34">
        <f t="shared" si="49"/>
        <v>3.2188758248682006</v>
      </c>
      <c r="BR34">
        <f t="shared" si="50"/>
        <v>0.86131452190275737</v>
      </c>
      <c r="BS34">
        <f t="shared" si="51"/>
        <v>0.5828049378614828</v>
      </c>
      <c r="BU34">
        <f t="shared" si="56"/>
        <v>1.2</v>
      </c>
      <c r="BV34">
        <f t="shared" si="52"/>
        <v>0.96342717429737179</v>
      </c>
    </row>
    <row r="35" spans="57:74" x14ac:dyDescent="0.25">
      <c r="BP35">
        <f t="shared" si="57"/>
        <v>30</v>
      </c>
      <c r="BQ35">
        <f t="shared" si="49"/>
        <v>3.4011973816621555</v>
      </c>
      <c r="BR35">
        <f t="shared" si="50"/>
        <v>0.85376331210823564</v>
      </c>
      <c r="BS35">
        <f t="shared" si="51"/>
        <v>0.61797098580623311</v>
      </c>
      <c r="BU35">
        <f t="shared" si="56"/>
        <v>1.3</v>
      </c>
      <c r="BV35">
        <f t="shared" si="52"/>
        <v>0.95946598871896971</v>
      </c>
    </row>
    <row r="36" spans="57:74" x14ac:dyDescent="0.25">
      <c r="BP36">
        <f t="shared" si="57"/>
        <v>35</v>
      </c>
      <c r="BQ36">
        <f t="shared" si="49"/>
        <v>3.5553480614894135</v>
      </c>
      <c r="BR36">
        <f t="shared" si="50"/>
        <v>0.84692609437819422</v>
      </c>
      <c r="BS36">
        <f t="shared" si="51"/>
        <v>0.64748580981932835</v>
      </c>
      <c r="BU36">
        <f t="shared" si="56"/>
        <v>1.4000000000000001</v>
      </c>
      <c r="BV36">
        <f t="shared" si="52"/>
        <v>0.95545246056996891</v>
      </c>
    </row>
    <row r="37" spans="57:74" x14ac:dyDescent="0.25">
      <c r="BP37">
        <f t="shared" si="57"/>
        <v>40</v>
      </c>
      <c r="BQ37">
        <f t="shared" si="49"/>
        <v>3.6888794541139363</v>
      </c>
      <c r="BR37">
        <f t="shared" si="50"/>
        <v>0.84063391913611418</v>
      </c>
      <c r="BS37">
        <f t="shared" si="51"/>
        <v>0.67281712840632812</v>
      </c>
      <c r="BU37">
        <f t="shared" si="56"/>
        <v>1.5000000000000002</v>
      </c>
      <c r="BV37">
        <f t="shared" si="52"/>
        <v>0.95138554547880183</v>
      </c>
    </row>
    <row r="38" spans="57:74" x14ac:dyDescent="0.25">
      <c r="BE38" t="s">
        <v>217</v>
      </c>
      <c r="BG38">
        <f>Q4</f>
        <v>-1.5753030303030309</v>
      </c>
      <c r="BH38">
        <f t="shared" ref="BH38:BK38" si="58">R4</f>
        <v>-1.4865277777777779</v>
      </c>
      <c r="BI38">
        <f t="shared" si="58"/>
        <v>-1.5688</v>
      </c>
      <c r="BJ38">
        <f t="shared" si="58"/>
        <v>-1.64897435897436</v>
      </c>
      <c r="BK38">
        <f t="shared" si="58"/>
        <v>-1.4689743589743594</v>
      </c>
      <c r="BL38">
        <f t="shared" ref="BL38" si="59">AVERAGE(BK38,BM38)</f>
        <v>-1.1212179487179488</v>
      </c>
      <c r="BM38">
        <f>V4</f>
        <v>-0.77346153846153842</v>
      </c>
      <c r="BP38">
        <f t="shared" si="57"/>
        <v>45</v>
      </c>
      <c r="BQ38">
        <f t="shared" si="49"/>
        <v>3.8066624897703196</v>
      </c>
      <c r="BR38">
        <f t="shared" si="50"/>
        <v>0.8347734080477065</v>
      </c>
      <c r="BS38">
        <f t="shared" si="51"/>
        <v>0.6949243646841885</v>
      </c>
      <c r="BU38">
        <f t="shared" si="56"/>
        <v>1.6000000000000003</v>
      </c>
      <c r="BV38">
        <f t="shared" si="52"/>
        <v>0.94726417110394034</v>
      </c>
    </row>
    <row r="39" spans="57:74" x14ac:dyDescent="0.25">
      <c r="BP39">
        <f t="shared" si="57"/>
        <v>50</v>
      </c>
      <c r="BQ39">
        <f t="shared" si="49"/>
        <v>3.912023005428146</v>
      </c>
      <c r="BR39">
        <f t="shared" si="50"/>
        <v>0.82926440807702773</v>
      </c>
      <c r="BS39">
        <f t="shared" si="51"/>
        <v>0.71447001455916515</v>
      </c>
      <c r="BU39">
        <f t="shared" si="56"/>
        <v>1.7000000000000004</v>
      </c>
      <c r="BV39">
        <f t="shared" si="52"/>
        <v>0.94308723619123325</v>
      </c>
    </row>
    <row r="40" spans="57:74" x14ac:dyDescent="0.25">
      <c r="BP40">
        <f>BP39+10</f>
        <v>60</v>
      </c>
      <c r="BQ40">
        <f t="shared" si="49"/>
        <v>4.0943445622221004</v>
      </c>
      <c r="BR40">
        <f t="shared" si="50"/>
        <v>0.81907923870333688</v>
      </c>
      <c r="BS40">
        <f t="shared" si="51"/>
        <v>0.74766316959566648</v>
      </c>
      <c r="BU40">
        <f t="shared" si="56"/>
        <v>1.8000000000000005</v>
      </c>
      <c r="BV40">
        <f t="shared" si="52"/>
        <v>0.93885360959286079</v>
      </c>
    </row>
    <row r="41" spans="57:74" x14ac:dyDescent="0.25">
      <c r="BP41">
        <f t="shared" ref="BP41:BP54" si="60">BP40+10</f>
        <v>70</v>
      </c>
      <c r="BQ41">
        <f t="shared" si="49"/>
        <v>4.2484952420493594</v>
      </c>
      <c r="BR41">
        <f t="shared" si="50"/>
        <v>0.80975263189700109</v>
      </c>
      <c r="BS41">
        <f t="shared" si="51"/>
        <v>0.77496755104351545</v>
      </c>
      <c r="BU41">
        <f t="shared" si="56"/>
        <v>1.9000000000000006</v>
      </c>
      <c r="BV41">
        <f t="shared" si="52"/>
        <v>0.93456212924606985</v>
      </c>
    </row>
    <row r="42" spans="57:74" x14ac:dyDescent="0.25">
      <c r="BP42">
        <f t="shared" si="60"/>
        <v>80</v>
      </c>
      <c r="BQ42">
        <f t="shared" si="49"/>
        <v>4.3820266346738812</v>
      </c>
      <c r="BR42">
        <f t="shared" si="50"/>
        <v>0.80108034151045548</v>
      </c>
      <c r="BS42">
        <f t="shared" si="51"/>
        <v>0.79793913541597239</v>
      </c>
      <c r="BU42">
        <f t="shared" si="56"/>
        <v>2.0000000000000004</v>
      </c>
      <c r="BV42">
        <f t="shared" si="52"/>
        <v>0.93021160110975443</v>
      </c>
    </row>
    <row r="43" spans="57:74" x14ac:dyDescent="0.25">
      <c r="BP43">
        <f t="shared" si="60"/>
        <v>90</v>
      </c>
      <c r="BQ43">
        <f t="shared" si="49"/>
        <v>4.499809670330265</v>
      </c>
      <c r="BR43">
        <f t="shared" si="50"/>
        <v>0.79292496189577877</v>
      </c>
      <c r="BS43">
        <f t="shared" si="51"/>
        <v>0.81759263741514543</v>
      </c>
      <c r="BU43">
        <f t="shared" si="56"/>
        <v>2.1000000000000005</v>
      </c>
      <c r="BV43">
        <f t="shared" si="52"/>
        <v>0.92580079805683557</v>
      </c>
    </row>
    <row r="44" spans="57:74" x14ac:dyDescent="0.25">
      <c r="BP44">
        <f t="shared" si="60"/>
        <v>100</v>
      </c>
      <c r="BQ44">
        <f t="shared" si="49"/>
        <v>4.6051701859880918</v>
      </c>
      <c r="BR44">
        <f t="shared" si="50"/>
        <v>0.78518914172563514</v>
      </c>
      <c r="BS44">
        <f t="shared" si="51"/>
        <v>0.83462711013196844</v>
      </c>
      <c r="BU44">
        <f t="shared" si="56"/>
        <v>2.2000000000000006</v>
      </c>
      <c r="BV44">
        <f t="shared" si="52"/>
        <v>0.92132845872028346</v>
      </c>
    </row>
    <row r="45" spans="57:74" x14ac:dyDescent="0.25">
      <c r="BP45">
        <f t="shared" si="60"/>
        <v>110</v>
      </c>
      <c r="BQ45">
        <f t="shared" si="49"/>
        <v>4.7004803657924166</v>
      </c>
      <c r="BR45">
        <f t="shared" si="50"/>
        <v>0.77780111311839573</v>
      </c>
      <c r="BS45">
        <f t="shared" si="51"/>
        <v>0.84954484676076014</v>
      </c>
      <c r="BU45">
        <f t="shared" si="56"/>
        <v>2.3000000000000007</v>
      </c>
      <c r="BV45">
        <f t="shared" si="52"/>
        <v>0.91679328629050172</v>
      </c>
    </row>
    <row r="46" spans="57:74" x14ac:dyDescent="0.25">
      <c r="BP46">
        <f t="shared" si="60"/>
        <v>120</v>
      </c>
      <c r="BQ46">
        <f t="shared" si="49"/>
        <v>4.7874917427820458</v>
      </c>
      <c r="BR46">
        <f t="shared" si="50"/>
        <v>0.77070627637324507</v>
      </c>
      <c r="BS46">
        <f t="shared" si="51"/>
        <v>0.86271900397276902</v>
      </c>
      <c r="BU46">
        <f t="shared" si="56"/>
        <v>2.4000000000000008</v>
      </c>
      <c r="BV46">
        <f t="shared" si="52"/>
        <v>0.91219394726166581</v>
      </c>
    </row>
    <row r="47" spans="57:74" x14ac:dyDescent="0.25">
      <c r="BP47">
        <f t="shared" si="60"/>
        <v>130</v>
      </c>
      <c r="BQ47">
        <f t="shared" si="49"/>
        <v>4.8675344504555822</v>
      </c>
      <c r="BR47">
        <f t="shared" si="50"/>
        <v>0.76386201641897999</v>
      </c>
      <c r="BS47">
        <f t="shared" si="51"/>
        <v>0.87443441809294398</v>
      </c>
      <c r="BU47">
        <f t="shared" si="56"/>
        <v>2.5000000000000009</v>
      </c>
      <c r="BV47">
        <f t="shared" si="52"/>
        <v>0.90752907012446882</v>
      </c>
    </row>
    <row r="48" spans="57:74" x14ac:dyDescent="0.25">
      <c r="BP48">
        <f t="shared" si="60"/>
        <v>140</v>
      </c>
      <c r="BQ48">
        <f t="shared" si="49"/>
        <v>4.9416424226093039</v>
      </c>
      <c r="BR48">
        <f t="shared" si="50"/>
        <v>0.7572343586762027</v>
      </c>
      <c r="BS48">
        <f t="shared" si="51"/>
        <v>0.88491344827388807</v>
      </c>
      <c r="BU48">
        <f t="shared" si="56"/>
        <v>2.600000000000001</v>
      </c>
      <c r="BV48">
        <f t="shared" si="52"/>
        <v>0.90279724400258399</v>
      </c>
    </row>
    <row r="49" spans="68:74" x14ac:dyDescent="0.25">
      <c r="BP49">
        <f t="shared" si="60"/>
        <v>150</v>
      </c>
      <c r="BQ49">
        <f t="shared" si="49"/>
        <v>5.0106352940962555</v>
      </c>
      <c r="BR49">
        <f t="shared" si="50"/>
        <v>0.75079572787420124</v>
      </c>
      <c r="BS49">
        <f t="shared" si="51"/>
        <v>0.89433299656138121</v>
      </c>
      <c r="BU49">
        <f t="shared" si="56"/>
        <v>2.7000000000000011</v>
      </c>
      <c r="BV49">
        <f t="shared" si="52"/>
        <v>0.89799701722999559</v>
      </c>
    </row>
    <row r="50" spans="68:74" x14ac:dyDescent="0.25">
      <c r="BP50">
        <f t="shared" si="60"/>
        <v>160</v>
      </c>
      <c r="BQ50">
        <f t="shared" si="49"/>
        <v>5.0751738152338266</v>
      </c>
      <c r="BR50">
        <f t="shared" si="50"/>
        <v>0.74452339735186701</v>
      </c>
      <c r="BS50">
        <f t="shared" si="51"/>
        <v>0.90283609332738779</v>
      </c>
      <c r="BU50">
        <f t="shared" si="56"/>
        <v>2.8000000000000012</v>
      </c>
      <c r="BV50">
        <f t="shared" si="52"/>
        <v>0.89312689586618355</v>
      </c>
    </row>
    <row r="51" spans="68:74" x14ac:dyDescent="0.25">
      <c r="BP51">
        <f t="shared" si="60"/>
        <v>170</v>
      </c>
      <c r="BQ51">
        <f t="shared" si="49"/>
        <v>5.1357984370502621</v>
      </c>
      <c r="BR51">
        <f t="shared" si="50"/>
        <v>0.73839838659247792</v>
      </c>
      <c r="BS51">
        <f t="shared" si="51"/>
        <v>0.91054000803782009</v>
      </c>
      <c r="BU51">
        <f t="shared" si="56"/>
        <v>2.9000000000000012</v>
      </c>
      <c r="BV51">
        <f t="shared" si="52"/>
        <v>0.88818534214597389</v>
      </c>
    </row>
    <row r="52" spans="68:74" x14ac:dyDescent="0.25">
      <c r="BP52">
        <f t="shared" si="60"/>
        <v>180</v>
      </c>
      <c r="BQ52">
        <f t="shared" si="49"/>
        <v>5.1929568508902104</v>
      </c>
      <c r="BR52">
        <f t="shared" si="50"/>
        <v>0.73240465888899264</v>
      </c>
      <c r="BS52">
        <f t="shared" si="51"/>
        <v>0.91754206657603909</v>
      </c>
      <c r="BU52">
        <f t="shared" si="56"/>
        <v>3.0000000000000013</v>
      </c>
      <c r="BV52">
        <f t="shared" si="52"/>
        <v>0.88317077286067469</v>
      </c>
    </row>
    <row r="53" spans="68:74" x14ac:dyDescent="0.25">
      <c r="BP53">
        <f t="shared" si="60"/>
        <v>190</v>
      </c>
      <c r="BQ53">
        <f t="shared" si="49"/>
        <v>5.2470240721604862</v>
      </c>
      <c r="BR53">
        <f t="shared" si="50"/>
        <v>0.72652852542636714</v>
      </c>
      <c r="BS53">
        <f t="shared" si="51"/>
        <v>0.92392391251925343</v>
      </c>
      <c r="BU53">
        <f t="shared" si="56"/>
        <v>3.1000000000000014</v>
      </c>
      <c r="BV53">
        <f t="shared" si="52"/>
        <v>0.87808155766691709</v>
      </c>
    </row>
    <row r="54" spans="68:74" x14ac:dyDescent="0.25">
      <c r="BP54">
        <f t="shared" si="60"/>
        <v>200</v>
      </c>
      <c r="BQ54">
        <f t="shared" si="49"/>
        <v>5.2983173665480363</v>
      </c>
      <c r="BR54">
        <f t="shared" si="50"/>
        <v>0.72075819468806512</v>
      </c>
      <c r="BS54">
        <f t="shared" si="51"/>
        <v>0.92975468696968566</v>
      </c>
      <c r="BU54">
        <f t="shared" si="56"/>
        <v>3.2000000000000015</v>
      </c>
      <c r="BV54">
        <f t="shared" si="52"/>
        <v>0.87291601731940793</v>
      </c>
    </row>
    <row r="55" spans="68:74" x14ac:dyDescent="0.25">
      <c r="BP55">
        <f>BP54+50</f>
        <v>250</v>
      </c>
      <c r="BQ55">
        <f t="shared" si="49"/>
        <v>5.521460917862246</v>
      </c>
      <c r="BR55">
        <f t="shared" si="50"/>
        <v>0.69317584095074125</v>
      </c>
      <c r="BS55">
        <f t="shared" si="51"/>
        <v>0.95244943915188174</v>
      </c>
      <c r="BU55">
        <f t="shared" si="56"/>
        <v>3.3000000000000016</v>
      </c>
      <c r="BV55">
        <f t="shared" si="52"/>
        <v>0.86767242182356885</v>
      </c>
    </row>
    <row r="56" spans="68:74" x14ac:dyDescent="0.25">
      <c r="BP56">
        <f t="shared" ref="BP56:BP70" si="61">BP55+50</f>
        <v>300</v>
      </c>
      <c r="BQ56">
        <f t="shared" si="49"/>
        <v>5.7037824746562009</v>
      </c>
      <c r="BR56">
        <f t="shared" si="50"/>
        <v>0.66711978373630698</v>
      </c>
      <c r="BS56">
        <f t="shared" si="51"/>
        <v>0.96758398203144513</v>
      </c>
      <c r="BU56">
        <f t="shared" si="56"/>
        <v>3.4000000000000017</v>
      </c>
      <c r="BV56">
        <f t="shared" si="52"/>
        <v>0.86234898850379227</v>
      </c>
    </row>
    <row r="57" spans="68:74" x14ac:dyDescent="0.25">
      <c r="BP57">
        <f t="shared" si="61"/>
        <v>350</v>
      </c>
      <c r="BQ57">
        <f t="shared" si="49"/>
        <v>5.857933154483459</v>
      </c>
      <c r="BR57">
        <f t="shared" si="50"/>
        <v>0.64205435800763322</v>
      </c>
      <c r="BS57">
        <f t="shared" si="51"/>
        <v>0.97789759943806631</v>
      </c>
      <c r="BU57">
        <f t="shared" si="56"/>
        <v>3.5000000000000018</v>
      </c>
      <c r="BV57">
        <f t="shared" si="52"/>
        <v>0.85694387998278543</v>
      </c>
    </row>
    <row r="58" spans="68:74" x14ac:dyDescent="0.25">
      <c r="BP58">
        <f t="shared" si="61"/>
        <v>400</v>
      </c>
      <c r="BQ58">
        <f t="shared" si="49"/>
        <v>5.9914645471079817</v>
      </c>
      <c r="BR58">
        <f t="shared" si="50"/>
        <v>0.61763593864421518</v>
      </c>
      <c r="BS58">
        <f t="shared" si="51"/>
        <v>0.9850015268695701</v>
      </c>
      <c r="BU58">
        <f t="shared" si="56"/>
        <v>3.6000000000000019</v>
      </c>
      <c r="BV58">
        <f t="shared" si="52"/>
        <v>0.85145520206718628</v>
      </c>
    </row>
    <row r="59" spans="68:74" x14ac:dyDescent="0.25">
      <c r="BP59">
        <f t="shared" si="61"/>
        <v>450</v>
      </c>
      <c r="BQ59">
        <f t="shared" si="49"/>
        <v>6.1092475827643655</v>
      </c>
      <c r="BR59">
        <f t="shared" si="50"/>
        <v>0.59362654672186865</v>
      </c>
      <c r="BS59">
        <f t="shared" si="51"/>
        <v>0.9899108493790626</v>
      </c>
      <c r="BU59">
        <f t="shared" si="56"/>
        <v>3.700000000000002</v>
      </c>
      <c r="BV59">
        <f t="shared" si="52"/>
        <v>0.84588100153434531</v>
      </c>
    </row>
    <row r="60" spans="68:74" x14ac:dyDescent="0.25">
      <c r="BP60">
        <f t="shared" si="61"/>
        <v>500</v>
      </c>
      <c r="BQ60">
        <f t="shared" si="49"/>
        <v>6.2146080984221914</v>
      </c>
      <c r="BR60">
        <f t="shared" si="50"/>
        <v>0.569851292413324</v>
      </c>
      <c r="BS60">
        <f t="shared" si="51"/>
        <v>0.99329595624928546</v>
      </c>
      <c r="BU60">
        <f t="shared" si="56"/>
        <v>3.800000000000002</v>
      </c>
      <c r="BV60">
        <f t="shared" si="52"/>
        <v>0.84021926381483747</v>
      </c>
    </row>
    <row r="61" spans="68:74" x14ac:dyDescent="0.25">
      <c r="BP61">
        <f t="shared" si="61"/>
        <v>550</v>
      </c>
      <c r="BQ61">
        <f t="shared" si="49"/>
        <v>6.3099182782265162</v>
      </c>
      <c r="BR61">
        <f t="shared" si="50"/>
        <v>0.54617525808218648</v>
      </c>
      <c r="BS61">
        <f t="shared" si="51"/>
        <v>0.99561427203877517</v>
      </c>
      <c r="BU61">
        <f t="shared" si="56"/>
        <v>3.9000000000000021</v>
      </c>
      <c r="BV61">
        <f t="shared" si="52"/>
        <v>0.8344679105649272</v>
      </c>
    </row>
    <row r="62" spans="68:74" x14ac:dyDescent="0.25">
      <c r="BP62">
        <f t="shared" si="61"/>
        <v>600</v>
      </c>
      <c r="BQ62">
        <f t="shared" si="49"/>
        <v>6.3969296552161463</v>
      </c>
      <c r="BR62">
        <f t="shared" si="50"/>
        <v>0.52248997636488048</v>
      </c>
      <c r="BS62">
        <f t="shared" si="51"/>
        <v>0.99718485288033465</v>
      </c>
      <c r="BU62">
        <f t="shared" si="56"/>
        <v>4.0000000000000018</v>
      </c>
      <c r="BV62">
        <f t="shared" si="52"/>
        <v>0.82862479712284531</v>
      </c>
    </row>
    <row r="63" spans="68:74" x14ac:dyDescent="0.25">
      <c r="BP63">
        <f t="shared" si="61"/>
        <v>650</v>
      </c>
      <c r="BQ63">
        <f t="shared" si="49"/>
        <v>6.4769723628896827</v>
      </c>
      <c r="BR63">
        <f t="shared" si="50"/>
        <v>0.49870504279401651</v>
      </c>
      <c r="BS63">
        <f t="shared" si="51"/>
        <v>0.99823331524566505</v>
      </c>
      <c r="BU63">
        <f t="shared" si="56"/>
        <v>4.1000000000000014</v>
      </c>
      <c r="BV63">
        <f t="shared" si="52"/>
        <v>0.82268770984233319</v>
      </c>
    </row>
    <row r="64" spans="68:74" x14ac:dyDescent="0.25">
      <c r="BP64">
        <f t="shared" si="61"/>
        <v>700</v>
      </c>
      <c r="BQ64">
        <f t="shared" si="49"/>
        <v>6.5510803350434044</v>
      </c>
      <c r="BR64">
        <f t="shared" si="50"/>
        <v>0.4747426555796147</v>
      </c>
      <c r="BS64">
        <f t="shared" si="51"/>
        <v>0.99892029773640656</v>
      </c>
      <c r="BU64">
        <f t="shared" si="56"/>
        <v>4.2000000000000011</v>
      </c>
      <c r="BV64">
        <f t="shared" si="52"/>
        <v>0.81665436329649188</v>
      </c>
    </row>
    <row r="65" spans="68:74" x14ac:dyDescent="0.25">
      <c r="BP65">
        <f t="shared" si="61"/>
        <v>750</v>
      </c>
      <c r="BQ65">
        <f t="shared" si="49"/>
        <v>6.620073206530356</v>
      </c>
      <c r="BR65">
        <f t="shared" si="50"/>
        <v>0.45053391098406859</v>
      </c>
      <c r="BS65">
        <f t="shared" si="51"/>
        <v>0.99936027059099286</v>
      </c>
      <c r="BU65">
        <f t="shared" si="56"/>
        <v>4.3000000000000007</v>
      </c>
      <c r="BV65">
        <f t="shared" si="52"/>
        <v>0.8105223973445167</v>
      </c>
    </row>
    <row r="66" spans="68:74" x14ac:dyDescent="0.25">
      <c r="BP66">
        <f t="shared" si="61"/>
        <v>800</v>
      </c>
      <c r="BQ66">
        <f t="shared" si="49"/>
        <v>6.6846117276679271</v>
      </c>
      <c r="BR66">
        <f t="shared" si="50"/>
        <v>0.42601619595390805</v>
      </c>
      <c r="BS66">
        <f t="shared" si="51"/>
        <v>0.99963441988520285</v>
      </c>
      <c r="BU66">
        <f t="shared" si="56"/>
        <v>4.4000000000000004</v>
      </c>
      <c r="BV66">
        <f t="shared" si="52"/>
        <v>0.8042893740534065</v>
      </c>
    </row>
    <row r="67" spans="68:74" x14ac:dyDescent="0.25">
      <c r="BP67">
        <f t="shared" si="61"/>
        <v>850</v>
      </c>
      <c r="BQ67">
        <f t="shared" si="49"/>
        <v>6.7452363494843626</v>
      </c>
      <c r="BR67">
        <f t="shared" si="50"/>
        <v>0.4011312899840046</v>
      </c>
      <c r="BS67">
        <f t="shared" si="51"/>
        <v>0.99979974338743116</v>
      </c>
      <c r="BU67">
        <f t="shared" si="56"/>
        <v>4.5</v>
      </c>
      <c r="BV67">
        <f t="shared" si="52"/>
        <v>0.79795277446621427</v>
      </c>
    </row>
    <row r="68" spans="68:74" x14ac:dyDescent="0.25">
      <c r="BP68">
        <f t="shared" si="61"/>
        <v>900</v>
      </c>
      <c r="BQ68">
        <f t="shared" si="49"/>
        <v>6.8023947633243109</v>
      </c>
      <c r="BR68">
        <f t="shared" si="50"/>
        <v>0.37582393798420943</v>
      </c>
      <c r="BS68">
        <f t="shared" si="51"/>
        <v>0.99989563236245727</v>
      </c>
      <c r="BU68">
        <f t="shared" si="56"/>
        <v>4.5999999999999996</v>
      </c>
      <c r="BV68">
        <f t="shared" si="52"/>
        <v>0.79150999520783905</v>
      </c>
    </row>
    <row r="69" spans="68:74" x14ac:dyDescent="0.25">
      <c r="BP69">
        <f t="shared" si="61"/>
        <v>950</v>
      </c>
      <c r="BQ69">
        <f t="shared" si="49"/>
        <v>6.8564619845945867</v>
      </c>
      <c r="BR69">
        <f t="shared" si="50"/>
        <v>0.35004074256376294</v>
      </c>
      <c r="BS69">
        <f t="shared" si="51"/>
        <v>0.9999487247922485</v>
      </c>
      <c r="BU69">
        <f t="shared" si="56"/>
        <v>4.6999999999999993</v>
      </c>
      <c r="BV69">
        <f t="shared" si="52"/>
        <v>0.78495834491874972</v>
      </c>
    </row>
    <row r="70" spans="68:74" x14ac:dyDescent="0.25">
      <c r="BP70">
        <f t="shared" si="61"/>
        <v>1000</v>
      </c>
      <c r="BQ70">
        <f t="shared" si="49"/>
        <v>6.9077552789821368</v>
      </c>
      <c r="BR70">
        <f t="shared" si="50"/>
        <v>0.32372927612893865</v>
      </c>
      <c r="BS70">
        <f t="shared" si="51"/>
        <v>0.99997652847943408</v>
      </c>
      <c r="BU70">
        <f t="shared" si="56"/>
        <v>4.7999999999999989</v>
      </c>
      <c r="BV70">
        <f t="shared" si="52"/>
        <v>0.77829504050637821</v>
      </c>
    </row>
    <row r="71" spans="68:74" x14ac:dyDescent="0.25">
      <c r="BP71">
        <f>BP70+100</f>
        <v>1100</v>
      </c>
      <c r="BQ71">
        <f t="shared" si="49"/>
        <v>7.0030654587864616</v>
      </c>
      <c r="BR71">
        <f t="shared" si="50"/>
        <v>0.26931236104985612</v>
      </c>
      <c r="BS71">
        <f t="shared" si="51"/>
        <v>0.99999627364404764</v>
      </c>
      <c r="BU71">
        <f t="shared" si="56"/>
        <v>4.8999999999999986</v>
      </c>
      <c r="BV71">
        <f t="shared" si="52"/>
        <v>0.77151720320321293</v>
      </c>
    </row>
    <row r="72" spans="68:74" x14ac:dyDescent="0.25">
      <c r="BP72">
        <f t="shared" ref="BP72:BP121" si="62">BP71+100</f>
        <v>1200</v>
      </c>
      <c r="BQ72">
        <f t="shared" si="49"/>
        <v>7.0900768357760917</v>
      </c>
      <c r="BR72">
        <f t="shared" si="50"/>
        <v>0.21214759125512084</v>
      </c>
      <c r="BS72">
        <f t="shared" si="51"/>
        <v>0.99999965715129369</v>
      </c>
      <c r="BU72">
        <f t="shared" si="56"/>
        <v>4.9999999999999982</v>
      </c>
      <c r="BV72">
        <f t="shared" si="52"/>
        <v>0.76462185441986219</v>
      </c>
    </row>
    <row r="73" spans="68:74" x14ac:dyDescent="0.25">
      <c r="BP73">
        <f t="shared" si="62"/>
        <v>1300</v>
      </c>
      <c r="BQ73">
        <f t="shared" si="49"/>
        <v>7.1701195434496281</v>
      </c>
      <c r="BR73">
        <f t="shared" si="50"/>
        <v>0.15178612941977676</v>
      </c>
      <c r="BS73">
        <f t="shared" si="51"/>
        <v>0.99999998794846601</v>
      </c>
      <c r="BU73">
        <f t="shared" si="56"/>
        <v>5.0999999999999979</v>
      </c>
      <c r="BV73">
        <f t="shared" si="52"/>
        <v>0.75760591138053723</v>
      </c>
    </row>
    <row r="74" spans="68:74" x14ac:dyDescent="0.25">
      <c r="BP74">
        <f t="shared" si="62"/>
        <v>1400</v>
      </c>
      <c r="BQ74">
        <f t="shared" si="49"/>
        <v>7.2442275156033498</v>
      </c>
      <c r="BR74">
        <f t="shared" si="50"/>
        <v>8.7740372980924741E-2</v>
      </c>
      <c r="BS74">
        <f t="shared" si="51"/>
        <v>0.9999999999497986</v>
      </c>
      <c r="BU74">
        <f t="shared" si="56"/>
        <v>5.1999999999999975</v>
      </c>
      <c r="BV74">
        <f t="shared" si="52"/>
        <v>0.75046618252752051</v>
      </c>
    </row>
    <row r="75" spans="68:74" x14ac:dyDescent="0.25">
      <c r="BP75">
        <f t="shared" si="62"/>
        <v>1500</v>
      </c>
      <c r="BQ75">
        <f t="shared" si="49"/>
        <v>7.3132203870903014</v>
      </c>
      <c r="BR75">
        <f t="shared" si="50"/>
        <v>1.9468474626479715E-2</v>
      </c>
      <c r="BS75">
        <f t="shared" si="51"/>
        <v>1</v>
      </c>
      <c r="BU75">
        <f t="shared" si="56"/>
        <v>5.2999999999999972</v>
      </c>
      <c r="BV75">
        <f t="shared" si="52"/>
        <v>0.74319936268022402</v>
      </c>
    </row>
    <row r="76" spans="68:74" x14ac:dyDescent="0.25">
      <c r="BP76">
        <f t="shared" si="62"/>
        <v>1600</v>
      </c>
      <c r="BQ76">
        <f t="shared" si="49"/>
        <v>7.3777589082278725</v>
      </c>
      <c r="BR76">
        <f t="shared" si="50"/>
        <v>0</v>
      </c>
      <c r="BS76">
        <f t="shared" si="51"/>
        <v>1</v>
      </c>
      <c r="BU76">
        <f t="shared" si="56"/>
        <v>5.3999999999999968</v>
      </c>
      <c r="BV76">
        <f t="shared" si="52"/>
        <v>0.73580202793341209</v>
      </c>
    </row>
    <row r="77" spans="68:74" x14ac:dyDescent="0.25">
      <c r="BP77">
        <f t="shared" si="62"/>
        <v>1700</v>
      </c>
      <c r="BQ77">
        <f t="shared" si="49"/>
        <v>7.4383835300443071</v>
      </c>
      <c r="BR77">
        <f t="shared" si="50"/>
        <v>0</v>
      </c>
      <c r="BS77">
        <f t="shared" si="51"/>
        <v>1</v>
      </c>
      <c r="BU77">
        <f t="shared" si="56"/>
        <v>5.4999999999999964</v>
      </c>
      <c r="BV77">
        <f t="shared" si="52"/>
        <v>0.72827063027804395</v>
      </c>
    </row>
    <row r="78" spans="68:74" x14ac:dyDescent="0.25">
      <c r="BP78">
        <f t="shared" si="62"/>
        <v>1800</v>
      </c>
      <c r="BQ78">
        <f t="shared" si="49"/>
        <v>7.4955419438842563</v>
      </c>
      <c r="BR78">
        <f t="shared" si="50"/>
        <v>0</v>
      </c>
      <c r="BS78">
        <f t="shared" si="51"/>
        <v>1</v>
      </c>
      <c r="BU78">
        <f t="shared" si="56"/>
        <v>5.5999999999999961</v>
      </c>
      <c r="BV78">
        <f t="shared" si="52"/>
        <v>0.72060149192698053</v>
      </c>
    </row>
    <row r="79" spans="68:74" x14ac:dyDescent="0.25">
      <c r="BP79">
        <f t="shared" si="62"/>
        <v>1900</v>
      </c>
      <c r="BQ79">
        <f t="shared" si="49"/>
        <v>7.5496091651545321</v>
      </c>
      <c r="BR79">
        <f t="shared" si="50"/>
        <v>0</v>
      </c>
      <c r="BS79">
        <f t="shared" si="51"/>
        <v>1</v>
      </c>
      <c r="BU79">
        <f t="shared" si="56"/>
        <v>5.6999999999999957</v>
      </c>
      <c r="BV79">
        <f t="shared" si="52"/>
        <v>0.71279079932648803</v>
      </c>
    </row>
    <row r="80" spans="68:74" x14ac:dyDescent="0.25">
      <c r="BP80">
        <f t="shared" si="62"/>
        <v>2000</v>
      </c>
      <c r="BQ80">
        <f t="shared" si="49"/>
        <v>7.6009024595420822</v>
      </c>
      <c r="BR80">
        <f t="shared" si="50"/>
        <v>0</v>
      </c>
      <c r="BS80">
        <f t="shared" si="51"/>
        <v>1</v>
      </c>
      <c r="BU80">
        <f t="shared" si="56"/>
        <v>5.7999999999999954</v>
      </c>
      <c r="BV80">
        <f t="shared" si="52"/>
        <v>0.70483459683305327</v>
      </c>
    </row>
    <row r="81" spans="68:74" x14ac:dyDescent="0.25">
      <c r="BP81">
        <f t="shared" si="62"/>
        <v>2100</v>
      </c>
      <c r="BQ81">
        <f t="shared" si="49"/>
        <v>7.6496926237115144</v>
      </c>
      <c r="BR81">
        <f t="shared" si="50"/>
        <v>0</v>
      </c>
      <c r="BS81">
        <f t="shared" si="51"/>
        <v>1</v>
      </c>
      <c r="BU81">
        <f t="shared" si="56"/>
        <v>5.899999999999995</v>
      </c>
      <c r="BV81">
        <f t="shared" si="52"/>
        <v>0.69672878003348027</v>
      </c>
    </row>
    <row r="82" spans="68:74" x14ac:dyDescent="0.25">
      <c r="BP82">
        <f t="shared" si="62"/>
        <v>2200</v>
      </c>
      <c r="BQ82">
        <f t="shared" si="49"/>
        <v>7.696212639346407</v>
      </c>
      <c r="BR82">
        <f t="shared" si="50"/>
        <v>0</v>
      </c>
      <c r="BS82">
        <f t="shared" si="51"/>
        <v>1</v>
      </c>
      <c r="BU82">
        <f t="shared" si="56"/>
        <v>5.9999999999999947</v>
      </c>
      <c r="BV82">
        <f t="shared" si="52"/>
        <v>0.68846908868456957</v>
      </c>
    </row>
    <row r="83" spans="68:74" x14ac:dyDescent="0.25">
      <c r="BP83">
        <f t="shared" si="62"/>
        <v>2300</v>
      </c>
      <c r="BQ83">
        <f t="shared" si="49"/>
        <v>7.7406644019172415</v>
      </c>
      <c r="BR83">
        <f t="shared" si="50"/>
        <v>0</v>
      </c>
      <c r="BS83">
        <f t="shared" si="51"/>
        <v>1</v>
      </c>
      <c r="BU83">
        <f t="shared" si="56"/>
        <v>6.0999999999999943</v>
      </c>
      <c r="BV83">
        <f t="shared" si="52"/>
        <v>0.68005109924686069</v>
      </c>
    </row>
    <row r="84" spans="68:74" x14ac:dyDescent="0.25">
      <c r="BP84">
        <f t="shared" si="62"/>
        <v>2400</v>
      </c>
      <c r="BQ84">
        <f t="shared" si="49"/>
        <v>7.7832240163360371</v>
      </c>
      <c r="BR84">
        <f t="shared" si="50"/>
        <v>0</v>
      </c>
      <c r="BS84">
        <f t="shared" si="51"/>
        <v>1</v>
      </c>
      <c r="BU84">
        <f t="shared" si="56"/>
        <v>6.199999999999994</v>
      </c>
      <c r="BV84">
        <f t="shared" si="52"/>
        <v>0.67147021698494669</v>
      </c>
    </row>
    <row r="85" spans="68:74" x14ac:dyDescent="0.25">
      <c r="BP85">
        <f t="shared" si="62"/>
        <v>2500</v>
      </c>
      <c r="BQ85">
        <f t="shared" si="49"/>
        <v>7.8240460108562919</v>
      </c>
      <c r="BR85">
        <f t="shared" si="50"/>
        <v>0</v>
      </c>
      <c r="BS85">
        <f t="shared" si="51"/>
        <v>1</v>
      </c>
      <c r="BU85">
        <f t="shared" si="56"/>
        <v>6.2999999999999936</v>
      </c>
      <c r="BV85">
        <f t="shared" si="52"/>
        <v>0.66272166760471718</v>
      </c>
    </row>
    <row r="86" spans="68:74" x14ac:dyDescent="0.25">
      <c r="BP86">
        <f t="shared" si="62"/>
        <v>2600</v>
      </c>
      <c r="BQ86">
        <f t="shared" si="49"/>
        <v>7.8632667240095735</v>
      </c>
      <c r="BR86">
        <f t="shared" si="50"/>
        <v>0</v>
      </c>
      <c r="BS86">
        <f t="shared" si="51"/>
        <v>1</v>
      </c>
      <c r="BU86">
        <f t="shared" si="56"/>
        <v>6.3999999999999932</v>
      </c>
      <c r="BV86">
        <f t="shared" si="52"/>
        <v>0.65380048839555116</v>
      </c>
    </row>
    <row r="87" spans="68:74" x14ac:dyDescent="0.25">
      <c r="BP87">
        <f t="shared" si="62"/>
        <v>2700</v>
      </c>
      <c r="BQ87">
        <f t="shared" ref="BQ87:BQ121" si="63">LN(BP87)</f>
        <v>7.90100705199242</v>
      </c>
      <c r="BR87">
        <f t="shared" ref="BR87:BR121" si="64">MAX(0,(0.94+1/(8.3*0.97))-1/((8.3-MIN(8.2,BQ87)) * 0.97))</f>
        <v>0</v>
      </c>
      <c r="BS87">
        <f t="shared" ref="BS87:BS121" si="65">1-(BR87/0.94)^10</f>
        <v>1</v>
      </c>
      <c r="BU87">
        <f t="shared" si="56"/>
        <v>6.4999999999999929</v>
      </c>
      <c r="BV87">
        <f t="shared" ref="BV87:BV97" si="66">MAX(0,($BG$16+1/($BG$17*$BG$18))-1/(($BG$17-BU87) * $BG$18))</f>
        <v>0.64470151884292581</v>
      </c>
    </row>
    <row r="88" spans="68:74" x14ac:dyDescent="0.25">
      <c r="BP88">
        <f t="shared" si="62"/>
        <v>2800</v>
      </c>
      <c r="BQ88">
        <f t="shared" si="63"/>
        <v>7.9373746961632952</v>
      </c>
      <c r="BR88">
        <f t="shared" si="64"/>
        <v>0</v>
      </c>
      <c r="BS88">
        <f t="shared" si="65"/>
        <v>1</v>
      </c>
      <c r="BU88">
        <f t="shared" ref="BU88:BU96" si="67">BU87+0.1</f>
        <v>6.5999999999999925</v>
      </c>
      <c r="BV88">
        <f t="shared" si="66"/>
        <v>0.63541939067413422</v>
      </c>
    </row>
    <row r="89" spans="68:74" x14ac:dyDescent="0.25">
      <c r="BP89">
        <f t="shared" si="62"/>
        <v>2900</v>
      </c>
      <c r="BQ89">
        <f t="shared" si="63"/>
        <v>7.9724660159745655</v>
      </c>
      <c r="BR89">
        <f t="shared" si="64"/>
        <v>0</v>
      </c>
      <c r="BS89">
        <f t="shared" si="65"/>
        <v>1</v>
      </c>
      <c r="BU89">
        <f t="shared" si="67"/>
        <v>6.6999999999999922</v>
      </c>
      <c r="BV89">
        <f t="shared" si="66"/>
        <v>0.62594851729676171</v>
      </c>
    </row>
    <row r="90" spans="68:74" x14ac:dyDescent="0.25">
      <c r="BP90">
        <f t="shared" si="62"/>
        <v>3000</v>
      </c>
      <c r="BQ90">
        <f t="shared" si="63"/>
        <v>8.0063675676502459</v>
      </c>
      <c r="BR90">
        <f t="shared" si="64"/>
        <v>0</v>
      </c>
      <c r="BS90">
        <f t="shared" si="65"/>
        <v>1</v>
      </c>
      <c r="BU90">
        <f t="shared" si="67"/>
        <v>6.7999999999999918</v>
      </c>
      <c r="BV90">
        <f t="shared" si="66"/>
        <v>0.6162830825862643</v>
      </c>
    </row>
    <row r="91" spans="68:74" x14ac:dyDescent="0.25">
      <c r="BP91">
        <f t="shared" si="62"/>
        <v>3100</v>
      </c>
      <c r="BQ91">
        <f t="shared" si="63"/>
        <v>8.0391573904732372</v>
      </c>
      <c r="BR91">
        <f t="shared" si="64"/>
        <v>0</v>
      </c>
      <c r="BS91">
        <f t="shared" si="65"/>
        <v>1</v>
      </c>
      <c r="BU91">
        <f t="shared" si="67"/>
        <v>6.8999999999999915</v>
      </c>
      <c r="BV91">
        <f t="shared" si="66"/>
        <v>0.60641702897535987</v>
      </c>
    </row>
    <row r="92" spans="68:74" x14ac:dyDescent="0.25">
      <c r="BP92">
        <f t="shared" si="62"/>
        <v>3200</v>
      </c>
      <c r="BQ92">
        <f t="shared" si="63"/>
        <v>8.0709060887878188</v>
      </c>
      <c r="BR92">
        <f t="shared" si="64"/>
        <v>0</v>
      </c>
      <c r="BS92">
        <f t="shared" si="65"/>
        <v>1</v>
      </c>
      <c r="BU92">
        <f t="shared" si="67"/>
        <v>6.9999999999999911</v>
      </c>
      <c r="BV92">
        <f t="shared" si="66"/>
        <v>0.59634404479398062</v>
      </c>
    </row>
    <row r="93" spans="68:74" x14ac:dyDescent="0.25">
      <c r="BP93">
        <f t="shared" si="62"/>
        <v>3300</v>
      </c>
      <c r="BQ93">
        <f t="shared" si="63"/>
        <v>8.1016777474545716</v>
      </c>
      <c r="BR93">
        <f t="shared" si="64"/>
        <v>0</v>
      </c>
      <c r="BS93">
        <f t="shared" si="65"/>
        <v>1</v>
      </c>
      <c r="BU93">
        <f t="shared" si="67"/>
        <v>7.0999999999999908</v>
      </c>
      <c r="BV93">
        <f t="shared" si="66"/>
        <v>0.58605755080418742</v>
      </c>
    </row>
    <row r="94" spans="68:74" x14ac:dyDescent="0.25">
      <c r="BP94">
        <f t="shared" si="62"/>
        <v>3400</v>
      </c>
      <c r="BQ94">
        <f t="shared" si="63"/>
        <v>8.1315307106042525</v>
      </c>
      <c r="BR94">
        <f t="shared" si="64"/>
        <v>0</v>
      </c>
      <c r="BS94">
        <f t="shared" si="65"/>
        <v>1</v>
      </c>
      <c r="BU94">
        <f t="shared" si="67"/>
        <v>7.1999999999999904</v>
      </c>
      <c r="BV94">
        <f t="shared" si="66"/>
        <v>0.57555068586968383</v>
      </c>
    </row>
    <row r="95" spans="68:74" x14ac:dyDescent="0.25">
      <c r="BP95">
        <f t="shared" si="62"/>
        <v>3500</v>
      </c>
      <c r="BQ95">
        <f t="shared" si="63"/>
        <v>8.1605182474775049</v>
      </c>
      <c r="BR95">
        <f t="shared" si="64"/>
        <v>0</v>
      </c>
      <c r="BS95">
        <f t="shared" si="65"/>
        <v>1</v>
      </c>
      <c r="BU95">
        <f t="shared" si="67"/>
        <v>7.2999999999999901</v>
      </c>
      <c r="BV95">
        <f t="shared" si="66"/>
        <v>0.56481629169433667</v>
      </c>
    </row>
    <row r="96" spans="68:74" x14ac:dyDescent="0.25">
      <c r="BP96">
        <f t="shared" si="62"/>
        <v>3600</v>
      </c>
      <c r="BQ96">
        <f t="shared" si="63"/>
        <v>8.1886891244442008</v>
      </c>
      <c r="BR96">
        <f t="shared" si="64"/>
        <v>0</v>
      </c>
      <c r="BS96">
        <f t="shared" si="65"/>
        <v>1</v>
      </c>
      <c r="BU96">
        <f t="shared" si="67"/>
        <v>7.3999999999999897</v>
      </c>
      <c r="BV96">
        <f t="shared" si="66"/>
        <v>0.55384689655836938</v>
      </c>
    </row>
    <row r="97" spans="68:74" x14ac:dyDescent="0.25">
      <c r="BP97">
        <f t="shared" si="62"/>
        <v>3700</v>
      </c>
      <c r="BQ97">
        <f t="shared" si="63"/>
        <v>8.2160880986323157</v>
      </c>
      <c r="BR97">
        <f t="shared" si="64"/>
        <v>0</v>
      </c>
      <c r="BS97">
        <f t="shared" si="65"/>
        <v>1</v>
      </c>
      <c r="BU97">
        <v>7.49</v>
      </c>
      <c r="BV97">
        <f t="shared" si="66"/>
        <v>0.54376707348813946</v>
      </c>
    </row>
    <row r="98" spans="68:74" x14ac:dyDescent="0.25">
      <c r="BP98">
        <f t="shared" si="62"/>
        <v>3800</v>
      </c>
      <c r="BQ98">
        <f t="shared" si="63"/>
        <v>8.2427563457144775</v>
      </c>
      <c r="BR98">
        <f t="shared" si="64"/>
        <v>0</v>
      </c>
      <c r="BS98">
        <f t="shared" si="65"/>
        <v>1</v>
      </c>
    </row>
    <row r="99" spans="68:74" x14ac:dyDescent="0.25">
      <c r="BP99">
        <f t="shared" si="62"/>
        <v>3900</v>
      </c>
      <c r="BQ99">
        <f t="shared" si="63"/>
        <v>8.2687318321177372</v>
      </c>
      <c r="BR99">
        <f t="shared" si="64"/>
        <v>0</v>
      </c>
      <c r="BS99">
        <f t="shared" si="65"/>
        <v>1</v>
      </c>
    </row>
    <row r="100" spans="68:74" x14ac:dyDescent="0.25">
      <c r="BP100">
        <f t="shared" si="62"/>
        <v>4000</v>
      </c>
      <c r="BQ100">
        <f t="shared" si="63"/>
        <v>8.2940496401020276</v>
      </c>
      <c r="BR100">
        <f t="shared" si="64"/>
        <v>0</v>
      </c>
      <c r="BS100">
        <f t="shared" si="65"/>
        <v>1</v>
      </c>
    </row>
    <row r="101" spans="68:74" x14ac:dyDescent="0.25">
      <c r="BP101">
        <f t="shared" si="62"/>
        <v>4100</v>
      </c>
      <c r="BQ101">
        <f t="shared" si="63"/>
        <v>8.3187422526923989</v>
      </c>
      <c r="BR101">
        <f t="shared" si="64"/>
        <v>0</v>
      </c>
      <c r="BS101">
        <f t="shared" si="65"/>
        <v>1</v>
      </c>
    </row>
    <row r="102" spans="68:74" x14ac:dyDescent="0.25">
      <c r="BP102">
        <f t="shared" si="62"/>
        <v>4200</v>
      </c>
      <c r="BQ102">
        <f t="shared" si="63"/>
        <v>8.3428398042714598</v>
      </c>
      <c r="BR102">
        <f t="shared" si="64"/>
        <v>0</v>
      </c>
      <c r="BS102">
        <f t="shared" si="65"/>
        <v>1</v>
      </c>
    </row>
    <row r="103" spans="68:74" x14ac:dyDescent="0.25">
      <c r="BP103">
        <f t="shared" si="62"/>
        <v>4300</v>
      </c>
      <c r="BQ103">
        <f t="shared" si="63"/>
        <v>8.3663703016816537</v>
      </c>
      <c r="BR103">
        <f t="shared" si="64"/>
        <v>0</v>
      </c>
      <c r="BS103">
        <f t="shared" si="65"/>
        <v>1</v>
      </c>
    </row>
    <row r="104" spans="68:74" x14ac:dyDescent="0.25">
      <c r="BP104">
        <f t="shared" si="62"/>
        <v>4400</v>
      </c>
      <c r="BQ104">
        <f t="shared" si="63"/>
        <v>8.3893598199063533</v>
      </c>
      <c r="BR104">
        <f t="shared" si="64"/>
        <v>0</v>
      </c>
      <c r="BS104">
        <f t="shared" si="65"/>
        <v>1</v>
      </c>
    </row>
    <row r="105" spans="68:74" x14ac:dyDescent="0.25">
      <c r="BP105">
        <f t="shared" si="62"/>
        <v>4500</v>
      </c>
      <c r="BQ105">
        <f t="shared" si="63"/>
        <v>8.4118326757584114</v>
      </c>
      <c r="BR105">
        <f t="shared" si="64"/>
        <v>0</v>
      </c>
      <c r="BS105">
        <f t="shared" si="65"/>
        <v>1</v>
      </c>
    </row>
    <row r="106" spans="68:74" x14ac:dyDescent="0.25">
      <c r="BP106">
        <f t="shared" si="62"/>
        <v>4600</v>
      </c>
      <c r="BQ106">
        <f t="shared" si="63"/>
        <v>8.4338115824771869</v>
      </c>
      <c r="BR106">
        <f t="shared" si="64"/>
        <v>0</v>
      </c>
      <c r="BS106">
        <f t="shared" si="65"/>
        <v>1</v>
      </c>
    </row>
    <row r="107" spans="68:74" x14ac:dyDescent="0.25">
      <c r="BP107">
        <f t="shared" si="62"/>
        <v>4700</v>
      </c>
      <c r="BQ107">
        <f t="shared" si="63"/>
        <v>8.4553177876981493</v>
      </c>
      <c r="BR107">
        <f t="shared" si="64"/>
        <v>0</v>
      </c>
      <c r="BS107">
        <f t="shared" si="65"/>
        <v>1</v>
      </c>
    </row>
    <row r="108" spans="68:74" x14ac:dyDescent="0.25">
      <c r="BP108">
        <f t="shared" si="62"/>
        <v>4800</v>
      </c>
      <c r="BQ108">
        <f t="shared" si="63"/>
        <v>8.4763711968959825</v>
      </c>
      <c r="BR108">
        <f t="shared" si="64"/>
        <v>0</v>
      </c>
      <c r="BS108">
        <f t="shared" si="65"/>
        <v>1</v>
      </c>
    </row>
    <row r="109" spans="68:74" x14ac:dyDescent="0.25">
      <c r="BP109">
        <f t="shared" si="62"/>
        <v>4900</v>
      </c>
      <c r="BQ109">
        <f t="shared" si="63"/>
        <v>8.4969904840987187</v>
      </c>
      <c r="BR109">
        <f t="shared" si="64"/>
        <v>0</v>
      </c>
      <c r="BS109">
        <f t="shared" si="65"/>
        <v>1</v>
      </c>
    </row>
    <row r="110" spans="68:74" x14ac:dyDescent="0.25">
      <c r="BP110">
        <f t="shared" si="62"/>
        <v>5000</v>
      </c>
      <c r="BQ110">
        <f t="shared" si="63"/>
        <v>8.5171931914162382</v>
      </c>
      <c r="BR110">
        <f t="shared" si="64"/>
        <v>0</v>
      </c>
      <c r="BS110">
        <f t="shared" si="65"/>
        <v>1</v>
      </c>
    </row>
    <row r="111" spans="68:74" x14ac:dyDescent="0.25">
      <c r="BP111">
        <f t="shared" si="62"/>
        <v>5100</v>
      </c>
      <c r="BQ111">
        <f t="shared" si="63"/>
        <v>8.536995818712418</v>
      </c>
      <c r="BR111">
        <f t="shared" si="64"/>
        <v>0</v>
      </c>
      <c r="BS111">
        <f t="shared" si="65"/>
        <v>1</v>
      </c>
    </row>
    <row r="112" spans="68:74" x14ac:dyDescent="0.25">
      <c r="BP112">
        <f t="shared" si="62"/>
        <v>5200</v>
      </c>
      <c r="BQ112">
        <f t="shared" si="63"/>
        <v>8.5564139045695189</v>
      </c>
      <c r="BR112">
        <f t="shared" si="64"/>
        <v>0</v>
      </c>
      <c r="BS112">
        <f t="shared" si="65"/>
        <v>1</v>
      </c>
    </row>
    <row r="113" spans="68:71" x14ac:dyDescent="0.25">
      <c r="BP113">
        <f t="shared" si="62"/>
        <v>5300</v>
      </c>
      <c r="BQ113">
        <f t="shared" si="63"/>
        <v>8.5754620995402124</v>
      </c>
      <c r="BR113">
        <f t="shared" si="64"/>
        <v>0</v>
      </c>
      <c r="BS113">
        <f t="shared" si="65"/>
        <v>1</v>
      </c>
    </row>
    <row r="114" spans="68:71" x14ac:dyDescent="0.25">
      <c r="BP114">
        <f t="shared" si="62"/>
        <v>5400</v>
      </c>
      <c r="BQ114">
        <f t="shared" si="63"/>
        <v>8.5941542325523663</v>
      </c>
      <c r="BR114">
        <f t="shared" si="64"/>
        <v>0</v>
      </c>
      <c r="BS114">
        <f t="shared" si="65"/>
        <v>1</v>
      </c>
    </row>
    <row r="115" spans="68:71" x14ac:dyDescent="0.25">
      <c r="BP115">
        <f t="shared" si="62"/>
        <v>5500</v>
      </c>
      <c r="BQ115">
        <f t="shared" si="63"/>
        <v>8.6125033712205621</v>
      </c>
      <c r="BR115">
        <f t="shared" si="64"/>
        <v>0</v>
      </c>
      <c r="BS115">
        <f t="shared" si="65"/>
        <v>1</v>
      </c>
    </row>
    <row r="116" spans="68:71" x14ac:dyDescent="0.25">
      <c r="BP116">
        <f t="shared" si="62"/>
        <v>5600</v>
      </c>
      <c r="BQ116">
        <f t="shared" si="63"/>
        <v>8.6305218767232414</v>
      </c>
      <c r="BR116">
        <f t="shared" si="64"/>
        <v>0</v>
      </c>
      <c r="BS116">
        <f t="shared" si="65"/>
        <v>1</v>
      </c>
    </row>
    <row r="117" spans="68:71" x14ac:dyDescent="0.25">
      <c r="BP117">
        <f t="shared" si="62"/>
        <v>5700</v>
      </c>
      <c r="BQ117">
        <f t="shared" si="63"/>
        <v>8.6482214538226412</v>
      </c>
      <c r="BR117">
        <f t="shared" si="64"/>
        <v>0</v>
      </c>
      <c r="BS117">
        <f t="shared" si="65"/>
        <v>1</v>
      </c>
    </row>
    <row r="118" spans="68:71" x14ac:dyDescent="0.25">
      <c r="BP118">
        <f t="shared" si="62"/>
        <v>5800</v>
      </c>
      <c r="BQ118">
        <f t="shared" si="63"/>
        <v>8.66561319653451</v>
      </c>
      <c r="BR118">
        <f t="shared" si="64"/>
        <v>0</v>
      </c>
      <c r="BS118">
        <f t="shared" si="65"/>
        <v>1</v>
      </c>
    </row>
    <row r="119" spans="68:71" x14ac:dyDescent="0.25">
      <c r="BP119">
        <f t="shared" si="62"/>
        <v>5900</v>
      </c>
      <c r="BQ119">
        <f t="shared" si="63"/>
        <v>8.6827076298938106</v>
      </c>
      <c r="BR119">
        <f t="shared" si="64"/>
        <v>0</v>
      </c>
      <c r="BS119">
        <f t="shared" si="65"/>
        <v>1</v>
      </c>
    </row>
    <row r="120" spans="68:71" x14ac:dyDescent="0.25">
      <c r="BP120">
        <f t="shared" si="62"/>
        <v>6000</v>
      </c>
      <c r="BQ120">
        <f t="shared" si="63"/>
        <v>8.6995147482101913</v>
      </c>
      <c r="BR120">
        <f t="shared" si="64"/>
        <v>0</v>
      </c>
      <c r="BS120">
        <f t="shared" si="65"/>
        <v>1</v>
      </c>
    </row>
    <row r="121" spans="68:71" x14ac:dyDescent="0.25">
      <c r="BP121">
        <f t="shared" si="62"/>
        <v>6100</v>
      </c>
      <c r="BQ121">
        <f t="shared" si="63"/>
        <v>8.7160440501614023</v>
      </c>
      <c r="BR121">
        <f t="shared" si="64"/>
        <v>0</v>
      </c>
      <c r="BS121">
        <f t="shared" si="65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sheetPr codeName="Sheet4"/>
  <dimension ref="A1:BV121"/>
  <sheetViews>
    <sheetView topLeftCell="AT1" workbookViewId="0">
      <selection activeCell="BD39" sqref="BD3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183</v>
      </c>
      <c r="L2" s="42"/>
      <c r="M2" s="42"/>
      <c r="N2" s="42"/>
      <c r="O2" s="42"/>
      <c r="P2" s="36"/>
      <c r="Q2" s="41" t="s">
        <v>182</v>
      </c>
      <c r="R2" s="42"/>
      <c r="S2" s="42"/>
      <c r="T2" s="42"/>
      <c r="U2" s="42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180</v>
      </c>
      <c r="AN2" s="38"/>
      <c r="AO2" s="38"/>
      <c r="AP2" s="38"/>
      <c r="AQ2" s="38"/>
      <c r="AR2" s="39"/>
      <c r="AS2" s="43" t="s">
        <v>181</v>
      </c>
      <c r="AT2" s="38"/>
      <c r="AU2" s="38"/>
      <c r="AV2" s="38"/>
      <c r="AW2" s="38"/>
      <c r="AX2" s="39"/>
      <c r="AY2" s="41" t="s">
        <v>141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1.1065079365079364</v>
      </c>
      <c r="R4" s="10">
        <f t="shared" ref="R4:V4" si="0">AVERAGE(AN5:AN30)</f>
        <v>0.21625000000000019</v>
      </c>
      <c r="S4" s="10">
        <f t="shared" si="0"/>
        <v>4.7733333333333371E-2</v>
      </c>
      <c r="T4" s="10">
        <f t="shared" si="0"/>
        <v>0.2019230769230769</v>
      </c>
      <c r="U4" s="10">
        <f t="shared" si="0"/>
        <v>7.987179487179491E-2</v>
      </c>
      <c r="V4" s="10">
        <f t="shared" si="0"/>
        <v>-0.14730769230769211</v>
      </c>
      <c r="W4" s="14">
        <v>1.549937284371472E-2</v>
      </c>
      <c r="X4" s="10">
        <v>0.273289404976995</v>
      </c>
      <c r="Y4" s="10">
        <v>0.35098024649675996</v>
      </c>
      <c r="Z4" s="10">
        <v>0.44318166395343112</v>
      </c>
      <c r="AA4" s="10">
        <v>0.50814439620859964</v>
      </c>
      <c r="AB4" s="15">
        <v>0.62739270684500381</v>
      </c>
      <c r="AC4" s="15"/>
      <c r="AE4" s="14">
        <f ca="1">SQRT(SUMSQ(AE5:AE1001)/COUNT(AE5:AE1001))</f>
        <v>3.6788870141257961</v>
      </c>
      <c r="AF4" s="10">
        <f t="shared" ref="AF4:BD4" ca="1" si="1">SQRT(SUMSQ(AF5:AF1001)/COUNT(AF5:AF1001))</f>
        <v>1.9564528341638323</v>
      </c>
      <c r="AG4" s="10">
        <f t="shared" ca="1" si="1"/>
        <v>2.379421996717173</v>
      </c>
      <c r="AH4" s="10">
        <f t="shared" ca="1" si="1"/>
        <v>2.8808694267262713</v>
      </c>
      <c r="AI4" s="10">
        <f t="shared" ca="1" si="1"/>
        <v>3.3022590809010066</v>
      </c>
      <c r="AJ4" s="10">
        <f t="shared" ca="1" si="1"/>
        <v>3.7045759046815343</v>
      </c>
      <c r="AK4" s="10">
        <f t="shared" ca="1" si="1"/>
        <v>3.992574169764211</v>
      </c>
      <c r="AL4" s="10">
        <f t="shared" ca="1" si="1"/>
        <v>4.1925030707118944</v>
      </c>
      <c r="AM4" s="14">
        <f t="shared" si="1"/>
        <v>2.9311753425697491</v>
      </c>
      <c r="AN4" s="10">
        <f t="shared" si="1"/>
        <v>2.2901397943745216</v>
      </c>
      <c r="AO4" s="10">
        <f t="shared" si="1"/>
        <v>2.1571446147370117</v>
      </c>
      <c r="AP4" s="10">
        <f t="shared" si="1"/>
        <v>2.0679128790192483</v>
      </c>
      <c r="AQ4" s="10">
        <f t="shared" si="1"/>
        <v>1.8575584793684163</v>
      </c>
      <c r="AR4" s="10">
        <f t="shared" si="1"/>
        <v>1.55326524006137</v>
      </c>
      <c r="AS4" s="14">
        <f t="shared" si="1"/>
        <v>2.8500158868952918</v>
      </c>
      <c r="AT4" s="10">
        <f t="shared" si="1"/>
        <v>2.3790334568971319</v>
      </c>
      <c r="AU4" s="10">
        <f t="shared" si="1"/>
        <v>2.2464754458957135</v>
      </c>
      <c r="AV4" s="10">
        <f t="shared" si="1"/>
        <v>2.1403520250442707</v>
      </c>
      <c r="AW4" s="10">
        <f t="shared" si="1"/>
        <v>1.9300741309885254</v>
      </c>
      <c r="AX4" s="10">
        <f t="shared" si="1"/>
        <v>1.6081148936289071</v>
      </c>
      <c r="AY4" s="14">
        <f t="shared" ca="1" si="1"/>
        <v>1.8944530897654939</v>
      </c>
      <c r="AZ4" s="10">
        <f t="shared" ca="1" si="1"/>
        <v>1.6817665972403486</v>
      </c>
      <c r="BA4" s="10">
        <f t="shared" ca="1" si="1"/>
        <v>1.6049928054812506</v>
      </c>
      <c r="BB4" s="10">
        <f t="shared" ca="1" si="1"/>
        <v>1.5891917070738593</v>
      </c>
      <c r="BC4" s="10">
        <f t="shared" ca="1" si="1"/>
        <v>1.4840927379644144</v>
      </c>
      <c r="BD4" s="15">
        <f t="shared" ca="1" si="1"/>
        <v>1.3818203912295837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K5-AVERAGE(AM6:AM$30)</f>
        <v>8.5871666666666666</v>
      </c>
      <c r="R5" s="31">
        <f>L5-AVERAGE(AN6:AN$30)</f>
        <v>9.9656521739130426</v>
      </c>
      <c r="S5" s="31">
        <f>M5-AVERAGE(AO6:AO$30)</f>
        <v>9.7252777777777784</v>
      </c>
      <c r="T5" s="31">
        <f>N5-AVERAGE(AP6:AP$30)</f>
        <v>9.3580000000000005</v>
      </c>
      <c r="U5" s="31">
        <f>O5-AVERAGE(AQ6:AQ$30)</f>
        <v>9.6929333333333343</v>
      </c>
      <c r="V5" s="31">
        <f>P5-AVERAGE(AR6:AR$30)</f>
        <v>9.7420000000000009</v>
      </c>
      <c r="W5" s="13">
        <f ca="1">Q5*W$4+$D5*(1-W$4)</f>
        <v>10.204537113646584</v>
      </c>
      <c r="X5" s="6">
        <f t="shared" ref="X5:AB5" ca="1" si="2">R5*X$4+$D5*(1-X$4)</f>
        <v>10.157756539901733</v>
      </c>
      <c r="Y5" s="6">
        <f t="shared" ca="1" si="2"/>
        <v>10.052852470032054</v>
      </c>
      <c r="Z5" s="6">
        <f t="shared" ca="1" si="2"/>
        <v>9.8435455890326082</v>
      </c>
      <c r="AA5" s="6">
        <f t="shared" ca="1" si="2"/>
        <v>9.9570925829429022</v>
      </c>
      <c r="AB5" s="2">
        <f t="shared" ca="1" si="2"/>
        <v>9.923832359059638</v>
      </c>
      <c r="AC5" s="2">
        <f>'Historical Trends'!G5</f>
        <v>10.4</v>
      </c>
      <c r="AE5" s="13">
        <f t="shared" ref="AE5:AS5" ca="1" si="3">C5-$AC5</f>
        <v>1.4999999999998632</v>
      </c>
      <c r="AF5">
        <f t="shared" ca="1" si="3"/>
        <v>-0.16999999999999993</v>
      </c>
      <c r="AG5">
        <f t="shared" ca="1" si="3"/>
        <v>-0.95999999999999908</v>
      </c>
      <c r="AH5">
        <f t="shared" ca="1" si="3"/>
        <v>-0.18666666666666742</v>
      </c>
      <c r="AI5">
        <f t="shared" ca="1" si="3"/>
        <v>-0.79250000000000043</v>
      </c>
      <c r="AJ5">
        <f t="shared" ca="1" si="3"/>
        <v>-1.2760000000000016</v>
      </c>
      <c r="AK5">
        <f t="shared" ca="1" si="3"/>
        <v>-1.9700000000000006</v>
      </c>
      <c r="AL5">
        <f t="shared" ca="1" si="3"/>
        <v>-2.8000000000000007</v>
      </c>
      <c r="AM5" s="13">
        <f t="shared" si="3"/>
        <v>-0.62000000000000099</v>
      </c>
      <c r="AN5">
        <f t="shared" si="3"/>
        <v>-0.20000000000000107</v>
      </c>
      <c r="AO5">
        <f t="shared" si="3"/>
        <v>-0.59999999999999964</v>
      </c>
      <c r="AP5">
        <f t="shared" si="3"/>
        <v>-0.80000000000000071</v>
      </c>
      <c r="AQ5">
        <f t="shared" si="3"/>
        <v>-0.59999999999999964</v>
      </c>
      <c r="AR5">
        <f t="shared" si="3"/>
        <v>-0.77999999999999936</v>
      </c>
      <c r="AS5" s="30">
        <f t="shared" si="3"/>
        <v>-1.8128333333333337</v>
      </c>
      <c r="AT5">
        <f t="shared" ref="AT5:AX20" si="4">R5-$AC5</f>
        <v>-0.43434782608695777</v>
      </c>
      <c r="AU5">
        <f t="shared" si="4"/>
        <v>-0.674722222222222</v>
      </c>
      <c r="AV5">
        <f t="shared" si="4"/>
        <v>-1.0419999999999998</v>
      </c>
      <c r="AW5">
        <f t="shared" si="4"/>
        <v>-0.70706666666666607</v>
      </c>
      <c r="AX5">
        <f t="shared" si="4"/>
        <v>-0.65799999999999947</v>
      </c>
      <c r="AY5" s="13">
        <f t="shared" ref="AY5:BD9" ca="1" si="5">W5-$AC5</f>
        <v>-0.19546288635341647</v>
      </c>
      <c r="AZ5" s="6">
        <f t="shared" ca="1" si="5"/>
        <v>-0.24224346009826725</v>
      </c>
      <c r="BA5" s="6">
        <f t="shared" ca="1" si="5"/>
        <v>-0.34714752996794651</v>
      </c>
      <c r="BB5" s="6">
        <f t="shared" ca="1" si="5"/>
        <v>-0.55645441096739212</v>
      </c>
      <c r="BC5" s="6">
        <f t="shared" ca="1" si="5"/>
        <v>-0.44290741705709813</v>
      </c>
      <c r="BD5" s="2">
        <f t="shared" ca="1" si="5"/>
        <v>-0.47616764094036235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K6-AVERAGE(AM5:AM$5,AM7:AM$30)</f>
        <v>10.569666666666667</v>
      </c>
      <c r="R6" s="31">
        <f>L6-AVERAGE(AN5:AN$5,AN7:AN$30)</f>
        <v>12.498260869565218</v>
      </c>
      <c r="S6" s="31">
        <f>M6-AVERAGE(AO5:AO$5,AO7:AO$30)</f>
        <v>11.024027777777778</v>
      </c>
      <c r="T6" s="31">
        <f>N6-AVERAGE(AP5:AP$5,AP7:AP$30)</f>
        <v>11.153600000000001</v>
      </c>
      <c r="U6" s="31">
        <f>O6-AVERAGE(AQ5:AQ$5,AQ7:AQ$30)</f>
        <v>10.427733333333332</v>
      </c>
      <c r="V6" s="31">
        <f>P6-AVERAGE(AR5:AR$5,AR7:AR$30)</f>
        <v>10.185600000000001</v>
      </c>
      <c r="W6" s="13">
        <f t="shared" ref="W6:W30" ca="1" si="7">Q6*W$4+$D6*(1-W$4)</f>
        <v>8.6797536294023168</v>
      </c>
      <c r="X6" s="6">
        <f t="shared" ref="X6:X30" ca="1" si="8">R6*X$4+$D6*(1-X$4)</f>
        <v>9.7016889232397325</v>
      </c>
      <c r="Y6" s="6">
        <f t="shared" ref="Y6:Y30" ca="1" si="9">S6*Y$4+$D6*(1-Y$4)</f>
        <v>9.4832368546346011</v>
      </c>
      <c r="Z6" s="6">
        <f t="shared" ref="Z6:Z30" ca="1" si="10">T6*Z$4+$D6*(1-Z$4)</f>
        <v>9.7595496138738103</v>
      </c>
      <c r="AA6" s="6">
        <f t="shared" ref="AA6:AA30" ca="1" si="11">U6*AA$4+$D6*(1-AA$4)</f>
        <v>9.553345231286567</v>
      </c>
      <c r="AB6" s="2">
        <f t="shared" ref="AB6:AB30" ca="1" si="12">V6*AB$4+$D6*(1-AB$4)</f>
        <v>9.6134242406311881</v>
      </c>
      <c r="AC6" s="2">
        <f>'Historical Trends'!G6</f>
        <v>10.23</v>
      </c>
      <c r="AE6" s="13">
        <f t="shared" ref="AE6:AR9" ca="1" si="13">C6-$AC6</f>
        <v>2.046666666666642</v>
      </c>
      <c r="AF6">
        <f t="shared" ca="1" si="13"/>
        <v>-1.58</v>
      </c>
      <c r="AG6">
        <f t="shared" ca="1" si="13"/>
        <v>-2.5000000000000355E-2</v>
      </c>
      <c r="AH6">
        <f t="shared" ca="1" si="13"/>
        <v>-0.83000000000000007</v>
      </c>
      <c r="AI6">
        <f t="shared" ca="1" si="13"/>
        <v>-1.3825000000000003</v>
      </c>
      <c r="AJ6">
        <f t="shared" ca="1" si="13"/>
        <v>-2.16</v>
      </c>
      <c r="AK6">
        <f t="shared" ca="1" si="13"/>
        <v>-3.0683333333333342</v>
      </c>
      <c r="AL6">
        <f t="shared" ca="1" si="13"/>
        <v>-3.6742857142857144</v>
      </c>
      <c r="AM6" s="13">
        <f t="shared" si="13"/>
        <v>1.4299999999999997</v>
      </c>
      <c r="AN6">
        <f t="shared" si="13"/>
        <v>2.3900000000000006</v>
      </c>
      <c r="AO6">
        <f t="shared" si="13"/>
        <v>0.8100000000000005</v>
      </c>
      <c r="AP6">
        <f t="shared" si="13"/>
        <v>1.0899999999999999</v>
      </c>
      <c r="AQ6">
        <f t="shared" si="13"/>
        <v>0.26999999999999957</v>
      </c>
      <c r="AR6">
        <f t="shared" si="13"/>
        <v>-0.1899999999999995</v>
      </c>
      <c r="AS6" s="30">
        <f t="shared" ref="AS6:AX30" si="14">Q6-$AC6</f>
        <v>0.33966666666666612</v>
      </c>
      <c r="AT6">
        <f t="shared" si="4"/>
        <v>2.2682608695652178</v>
      </c>
      <c r="AU6">
        <f t="shared" si="4"/>
        <v>0.794027777777778</v>
      </c>
      <c r="AV6">
        <f t="shared" si="4"/>
        <v>0.92360000000000042</v>
      </c>
      <c r="AW6">
        <f t="shared" si="4"/>
        <v>0.19773333333333198</v>
      </c>
      <c r="AX6">
        <f t="shared" si="4"/>
        <v>-4.4399999999999551E-2</v>
      </c>
      <c r="AY6" s="13">
        <f t="shared" ca="1" si="5"/>
        <v>-1.5502463705976837</v>
      </c>
      <c r="AZ6" s="6">
        <f t="shared" ca="1" si="5"/>
        <v>-0.52831107676026789</v>
      </c>
      <c r="BA6" s="6">
        <f t="shared" ca="1" si="5"/>
        <v>-0.74676314536539934</v>
      </c>
      <c r="BB6" s="6">
        <f t="shared" ca="1" si="5"/>
        <v>-0.47045038612619017</v>
      </c>
      <c r="BC6" s="6">
        <f t="shared" ca="1" si="5"/>
        <v>-0.67665476871343344</v>
      </c>
      <c r="BD6" s="2">
        <f t="shared" ca="1" si="5"/>
        <v>-0.61657575936881237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K7-AVERAGE(AM$5:AM6,AM8:AM$30)</f>
        <v>11.215666666666666</v>
      </c>
      <c r="R7" s="31">
        <f>L7-AVERAGE(AN$5:AN6,AN8:AN$30)</f>
        <v>10.250434782608696</v>
      </c>
      <c r="S7" s="31">
        <f>M7-AVERAGE(AO$5:AO6,AO8:AO$30)</f>
        <v>10.423194444444444</v>
      </c>
      <c r="T7" s="31">
        <f>N7-AVERAGE(AP$5:AP6,AP8:AP$30)</f>
        <v>9.636000000000001</v>
      </c>
      <c r="U7" s="31">
        <f>O7-AVERAGE(AQ$5:AQ6,AQ8:AQ$30)</f>
        <v>9.180533333333333</v>
      </c>
      <c r="V7" s="31">
        <f>P7-AVERAGE(AR$5:AR6,AR8:AR$30)</f>
        <v>10.040799999999999</v>
      </c>
      <c r="W7" s="13">
        <f t="shared" ca="1" si="7"/>
        <v>11.751563174715404</v>
      </c>
      <c r="X7" s="6">
        <f t="shared" ca="1" si="8"/>
        <v>11.347451819965164</v>
      </c>
      <c r="Y7" s="6">
        <f t="shared" ca="1" si="9"/>
        <v>11.290807656592873</v>
      </c>
      <c r="Z7" s="6">
        <f t="shared" ca="1" si="10"/>
        <v>10.818682145762912</v>
      </c>
      <c r="AA7" s="6">
        <f t="shared" ca="1" si="11"/>
        <v>10.449258468126457</v>
      </c>
      <c r="AB7" s="2">
        <f t="shared" ca="1" si="12"/>
        <v>10.681386458392069</v>
      </c>
      <c r="AC7" s="2">
        <f>'Historical Trends'!G7</f>
        <v>8.65</v>
      </c>
      <c r="AE7" s="13">
        <f t="shared" ca="1" si="13"/>
        <v>4.0178837209301488</v>
      </c>
      <c r="AF7">
        <f t="shared" ca="1" si="13"/>
        <v>3.1099999999999994</v>
      </c>
      <c r="AG7">
        <f t="shared" ca="1" si="13"/>
        <v>1.125</v>
      </c>
      <c r="AH7">
        <f t="shared" ca="1" si="13"/>
        <v>0.26333333333333364</v>
      </c>
      <c r="AI7">
        <f t="shared" ca="1" si="13"/>
        <v>-0.72499999999999964</v>
      </c>
      <c r="AJ7">
        <f t="shared" ca="1" si="13"/>
        <v>-1.7860000000000005</v>
      </c>
      <c r="AK7">
        <f t="shared" ca="1" si="13"/>
        <v>-2.4433333333333334</v>
      </c>
      <c r="AL7">
        <f t="shared" ca="1" si="13"/>
        <v>-3.0685714285714285</v>
      </c>
      <c r="AM7" s="13">
        <f t="shared" si="13"/>
        <v>3.5499999999999989</v>
      </c>
      <c r="AN7">
        <f t="shared" si="13"/>
        <v>1.75</v>
      </c>
      <c r="AO7">
        <f t="shared" si="13"/>
        <v>1.75</v>
      </c>
      <c r="AP7">
        <f t="shared" si="13"/>
        <v>1.1500000000000004</v>
      </c>
      <c r="AQ7">
        <f t="shared" si="13"/>
        <v>0.58999999999999986</v>
      </c>
      <c r="AR7">
        <f t="shared" si="13"/>
        <v>1.1899999999999995</v>
      </c>
      <c r="AS7" s="30">
        <f t="shared" si="14"/>
        <v>2.5656666666666652</v>
      </c>
      <c r="AT7">
        <f t="shared" si="4"/>
        <v>1.600434782608696</v>
      </c>
      <c r="AU7">
        <f t="shared" si="4"/>
        <v>1.7731944444444441</v>
      </c>
      <c r="AV7">
        <f t="shared" si="4"/>
        <v>0.98600000000000065</v>
      </c>
      <c r="AW7">
        <f t="shared" si="4"/>
        <v>0.53053333333333264</v>
      </c>
      <c r="AX7">
        <f t="shared" si="4"/>
        <v>1.3907999999999987</v>
      </c>
      <c r="AY7" s="13">
        <f t="shared" ca="1" si="5"/>
        <v>3.1015631747154035</v>
      </c>
      <c r="AZ7" s="6">
        <f t="shared" ca="1" si="5"/>
        <v>2.6974518199651634</v>
      </c>
      <c r="BA7" s="6">
        <f t="shared" ca="1" si="5"/>
        <v>2.6408076565928731</v>
      </c>
      <c r="BB7" s="6">
        <f t="shared" ca="1" si="5"/>
        <v>2.1686821457629115</v>
      </c>
      <c r="BC7" s="6">
        <f t="shared" ca="1" si="5"/>
        <v>1.7992584681264567</v>
      </c>
      <c r="BD7" s="2">
        <f t="shared" ca="1" si="5"/>
        <v>2.0313864583920687</v>
      </c>
      <c r="BE7" t="s">
        <v>180</v>
      </c>
      <c r="BG7">
        <f>AM4</f>
        <v>2.9311753425697491</v>
      </c>
      <c r="BH7">
        <f>AN4</f>
        <v>2.2901397943745216</v>
      </c>
      <c r="BI7">
        <f>AO4</f>
        <v>2.1571446147370117</v>
      </c>
      <c r="BJ7">
        <f>AP4</f>
        <v>2.0679128790192483</v>
      </c>
      <c r="BK7">
        <f>AQ4</f>
        <v>1.8575584793684163</v>
      </c>
      <c r="BL7">
        <f t="shared" si="15"/>
        <v>1.7054118597148933</v>
      </c>
      <c r="BM7">
        <f>AR4</f>
        <v>1.55326524006137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K8-AVERAGE(AM$5:AM7,AM9:AM$30)</f>
        <v>8.5401666666666678</v>
      </c>
      <c r="R8" s="31">
        <f>L8-AVERAGE(AN$5:AN7,AN9:AN$30)</f>
        <v>9.906521739130433</v>
      </c>
      <c r="S8" s="31">
        <f>M8-AVERAGE(AO$5:AO7,AO9:AO$30)</f>
        <v>11.960277777777778</v>
      </c>
      <c r="T8" s="31">
        <f>N8-AVERAGE(AP$5:AP7,AP9:AP$30)</f>
        <v>11.175600000000001</v>
      </c>
      <c r="U8" s="31">
        <f>O8-AVERAGE(AQ$5:AQ7,AQ9:AQ$30)</f>
        <v>12.550533333333332</v>
      </c>
      <c r="V8" s="31">
        <f>P8-AVERAGE(AR$5:AR7,AR9:AR$30)</f>
        <v>13.161199999999999</v>
      </c>
      <c r="W8" s="13">
        <f t="shared" ca="1" si="7"/>
        <v>7.8016271128615937</v>
      </c>
      <c r="X8" s="6">
        <f t="shared" ca="1" si="8"/>
        <v>8.3684229667078309</v>
      </c>
      <c r="Y8" s="6">
        <f t="shared" ca="1" si="9"/>
        <v>9.2536851224044057</v>
      </c>
      <c r="Z8" s="6">
        <f t="shared" ca="1" si="10"/>
        <v>9.2904358414807362</v>
      </c>
      <c r="AA8" s="6">
        <f t="shared" ca="1" si="11"/>
        <v>10.209038336297578</v>
      </c>
      <c r="AB8" s="2">
        <f t="shared" ca="1" si="12"/>
        <v>11.159851707005883</v>
      </c>
      <c r="AC8" s="2">
        <f>'Historical Trends'!G8</f>
        <v>11.76</v>
      </c>
      <c r="AE8" s="13">
        <f t="shared" ca="1" si="13"/>
        <v>-2.4526205191595043</v>
      </c>
      <c r="AF8">
        <f t="shared" ca="1" si="13"/>
        <v>-3.9699999999999998</v>
      </c>
      <c r="AG8">
        <f t="shared" ca="1" si="13"/>
        <v>-4.2699999999999996</v>
      </c>
      <c r="AH8">
        <f t="shared" ca="1" si="13"/>
        <v>-5.1133333333333324</v>
      </c>
      <c r="AI8">
        <f t="shared" ca="1" si="13"/>
        <v>-6.1199999999999992</v>
      </c>
      <c r="AJ8">
        <f t="shared" ca="1" si="13"/>
        <v>-6.6639999999999988</v>
      </c>
      <c r="AK8">
        <f t="shared" ca="1" si="13"/>
        <v>-7.208333333333333</v>
      </c>
      <c r="AL8">
        <f t="shared" ca="1" si="13"/>
        <v>-7.6628571428571419</v>
      </c>
      <c r="AM8" s="13">
        <f t="shared" si="13"/>
        <v>-1.9599999999999991</v>
      </c>
      <c r="AN8">
        <f t="shared" si="13"/>
        <v>-1.5600000000000005</v>
      </c>
      <c r="AO8">
        <f t="shared" si="13"/>
        <v>0.24000000000000021</v>
      </c>
      <c r="AP8">
        <f t="shared" si="13"/>
        <v>-0.35999999999999943</v>
      </c>
      <c r="AQ8">
        <f t="shared" si="13"/>
        <v>0.83999999999999986</v>
      </c>
      <c r="AR8">
        <f t="shared" si="13"/>
        <v>1.1999999999999993</v>
      </c>
      <c r="AS8" s="30">
        <f t="shared" si="14"/>
        <v>-3.219833333333332</v>
      </c>
      <c r="AT8">
        <f t="shared" si="4"/>
        <v>-1.8534782608695668</v>
      </c>
      <c r="AU8">
        <f t="shared" si="4"/>
        <v>0.200277777777778</v>
      </c>
      <c r="AV8">
        <f t="shared" si="4"/>
        <v>-0.5843999999999987</v>
      </c>
      <c r="AW8">
        <f t="shared" si="4"/>
        <v>0.79053333333333242</v>
      </c>
      <c r="AX8">
        <f t="shared" si="4"/>
        <v>1.4011999999999993</v>
      </c>
      <c r="AY8" s="13">
        <f t="shared" ca="1" si="5"/>
        <v>-3.9583728871384061</v>
      </c>
      <c r="AZ8" s="6">
        <f t="shared" ca="1" si="5"/>
        <v>-3.3915770332921689</v>
      </c>
      <c r="BA8" s="6">
        <f t="shared" ca="1" si="5"/>
        <v>-2.5063148775955941</v>
      </c>
      <c r="BB8" s="6">
        <f t="shared" ca="1" si="5"/>
        <v>-2.4695641585192636</v>
      </c>
      <c r="BC8" s="6">
        <f t="shared" ca="1" si="5"/>
        <v>-1.5509616637024219</v>
      </c>
      <c r="BD8" s="2">
        <f t="shared" ca="1" si="5"/>
        <v>-0.60014829299411687</v>
      </c>
      <c r="BE8" t="s">
        <v>184</v>
      </c>
      <c r="BG8">
        <f ca="1">AY4</f>
        <v>1.8944530897654939</v>
      </c>
      <c r="BH8">
        <f ca="1">AZ4</f>
        <v>1.6817665972403486</v>
      </c>
      <c r="BI8">
        <f ca="1">BA4</f>
        <v>1.6049928054812506</v>
      </c>
      <c r="BJ8">
        <f ca="1">BB4</f>
        <v>1.5891917070738593</v>
      </c>
      <c r="BK8">
        <f ca="1">BC4</f>
        <v>1.4840927379644144</v>
      </c>
      <c r="BL8">
        <f t="shared" ca="1" si="15"/>
        <v>1.432956564596999</v>
      </c>
      <c r="BM8">
        <f ca="1">BD4</f>
        <v>1.3818203912295837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K9-AVERAGE(AM$5:AM8,AM10:AM$30)</f>
        <v>6.6386666666666674</v>
      </c>
      <c r="R9" s="31">
        <f>L9-AVERAGE(AN$5:AN8,AN10:AN$30)</f>
        <v>6.5313043478260866</v>
      </c>
      <c r="S9" s="31">
        <f>M9-AVERAGE(AO$5:AO8,AO10:AO$30)</f>
        <v>5.0423611111111111</v>
      </c>
      <c r="T9" s="31">
        <f>N9-AVERAGE(AP$5:AP8,AP10:AP$30)</f>
        <v>5.0944000000000003</v>
      </c>
      <c r="U9" s="31">
        <f>O9-AVERAGE(AQ$5:AQ8,AQ10:AQ$30)</f>
        <v>6.0533333333333337</v>
      </c>
      <c r="V9" s="31">
        <f>P9-AVERAGE(AR$5:AR8,AR10:AR$30)</f>
        <v>6.9135999999999997</v>
      </c>
      <c r="W9" s="13">
        <f t="shared" ca="1" si="7"/>
        <v>7.1814546791054994</v>
      </c>
      <c r="X9" s="6">
        <f t="shared" ca="1" si="8"/>
        <v>7.0099854571564579</v>
      </c>
      <c r="Y9" s="6">
        <f t="shared" ca="1" si="9"/>
        <v>6.4362211733917496</v>
      </c>
      <c r="Z9" s="6">
        <f t="shared" ca="1" si="10"/>
        <v>6.2612685050191903</v>
      </c>
      <c r="AA9" s="6">
        <f t="shared" ca="1" si="11"/>
        <v>6.6124092029762256</v>
      </c>
      <c r="AB9" s="2">
        <f t="shared" ca="1" si="12"/>
        <v>7.0165886558280404</v>
      </c>
      <c r="AC9" s="2">
        <f>'Historical Trends'!G9</f>
        <v>7.79</v>
      </c>
      <c r="AE9" s="13">
        <f t="shared" ca="1" si="13"/>
        <v>-0.2962121212121156</v>
      </c>
      <c r="AF9">
        <f t="shared" ca="1" si="13"/>
        <v>-0.59999999999999964</v>
      </c>
      <c r="AG9">
        <f t="shared" ca="1" si="13"/>
        <v>-1.7149999999999999</v>
      </c>
      <c r="AH9">
        <f t="shared" ca="1" si="13"/>
        <v>-2.8666666666666671</v>
      </c>
      <c r="AI9">
        <f t="shared" ca="1" si="13"/>
        <v>-3.3675000000000006</v>
      </c>
      <c r="AJ9">
        <f t="shared" ca="1" si="13"/>
        <v>-3.886000000000001</v>
      </c>
      <c r="AK9">
        <f t="shared" ca="1" si="13"/>
        <v>-4.3083333333333336</v>
      </c>
      <c r="AL9">
        <f t="shared" ca="1" si="13"/>
        <v>-4.3083333333333336</v>
      </c>
      <c r="AM9" s="13">
        <f t="shared" si="13"/>
        <v>9.9999999999997868E-3</v>
      </c>
      <c r="AN9">
        <f t="shared" si="13"/>
        <v>-0.99000000000000021</v>
      </c>
      <c r="AO9">
        <f t="shared" si="13"/>
        <v>-2.59</v>
      </c>
      <c r="AP9">
        <f t="shared" si="13"/>
        <v>-2.3899999999999997</v>
      </c>
      <c r="AQ9">
        <f t="shared" si="13"/>
        <v>-1.5899999999999999</v>
      </c>
      <c r="AR9">
        <f t="shared" si="13"/>
        <v>-0.99000000000000021</v>
      </c>
      <c r="AS9" s="30">
        <f t="shared" si="14"/>
        <v>-1.1513333333333327</v>
      </c>
      <c r="AT9">
        <f t="shared" si="4"/>
        <v>-1.2586956521739134</v>
      </c>
      <c r="AU9">
        <f t="shared" si="4"/>
        <v>-2.747638888888889</v>
      </c>
      <c r="AV9">
        <f t="shared" si="4"/>
        <v>-2.6955999999999998</v>
      </c>
      <c r="AW9">
        <f t="shared" si="4"/>
        <v>-1.7366666666666664</v>
      </c>
      <c r="AX9">
        <f t="shared" si="4"/>
        <v>-0.87640000000000029</v>
      </c>
      <c r="AY9" s="13">
        <f t="shared" ca="1" si="5"/>
        <v>-0.60854532089450064</v>
      </c>
      <c r="AZ9" s="6">
        <f t="shared" ca="1" si="5"/>
        <v>-0.7800145428435421</v>
      </c>
      <c r="BA9" s="6">
        <f t="shared" ca="1" si="5"/>
        <v>-1.3537788266082504</v>
      </c>
      <c r="BB9" s="6">
        <f t="shared" ca="1" si="5"/>
        <v>-1.5287314949808097</v>
      </c>
      <c r="BC9" s="6">
        <f t="shared" ca="1" si="5"/>
        <v>-1.1775907970237744</v>
      </c>
      <c r="BD9" s="2">
        <f t="shared" ca="1" si="5"/>
        <v>-0.77341134417195967</v>
      </c>
      <c r="BE9" t="s">
        <v>185</v>
      </c>
      <c r="BG9">
        <f t="shared" ref="BG9:BM9" ca="1" si="16">$AK$4</f>
        <v>3.992574169764211</v>
      </c>
      <c r="BH9">
        <f t="shared" ca="1" si="16"/>
        <v>3.992574169764211</v>
      </c>
      <c r="BI9">
        <f t="shared" ca="1" si="16"/>
        <v>3.992574169764211</v>
      </c>
      <c r="BJ9">
        <f t="shared" ca="1" si="16"/>
        <v>3.992574169764211</v>
      </c>
      <c r="BK9">
        <f t="shared" ca="1" si="16"/>
        <v>3.992574169764211</v>
      </c>
      <c r="BL9">
        <f t="shared" ca="1" si="15"/>
        <v>3.992574169764211</v>
      </c>
      <c r="BM9">
        <f t="shared" ca="1" si="16"/>
        <v>3.992574169764211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M10-AVERAGE(AO$5:AO9,AO11:AO$30)</f>
        <v>5.2062499999999998</v>
      </c>
      <c r="T10" s="31">
        <f>N10-AVERAGE(AP$5:AP9,AP11:AP$30)</f>
        <v>6.7824</v>
      </c>
      <c r="U10" s="31">
        <f>O10-AVERAGE(AQ$5:AQ9,AQ11:AQ$30)</f>
        <v>6.9093333333333335</v>
      </c>
      <c r="V10" s="31">
        <f>P10-AVERAGE(AR$5:AR9,AR11:AR$30)</f>
        <v>6.7989333333333333</v>
      </c>
      <c r="W10" s="13">
        <f t="shared" ca="1" si="7"/>
        <v>4.8831231106951751</v>
      </c>
      <c r="X10" s="6">
        <f t="shared" ca="1" si="8"/>
        <v>3.6044845513141053</v>
      </c>
      <c r="Y10" s="6">
        <f t="shared" ca="1" si="9"/>
        <v>5.0464288856998269</v>
      </c>
      <c r="Z10" s="6">
        <f t="shared" ca="1" si="10"/>
        <v>5.7676542643887325</v>
      </c>
      <c r="AA10" s="6">
        <f t="shared" ca="1" si="11"/>
        <v>5.9505428096759641</v>
      </c>
      <c r="AB10" s="2">
        <f t="shared" ca="1" si="12"/>
        <v>6.1137333617075056</v>
      </c>
      <c r="AC10" s="2">
        <f>'Historical Trends'!G10</f>
        <v>7.19</v>
      </c>
      <c r="AE10" s="13">
        <f t="shared" ref="AE10:AE29" ca="1" si="17">C10-$AC10</f>
        <v>-1.9472131147539953</v>
      </c>
      <c r="AF10">
        <f t="shared" ref="AF10:AF29" ca="1" si="18">D10-$AC10</f>
        <v>-2.2300000000000004</v>
      </c>
      <c r="AG10">
        <f t="shared" ref="AG10:AG29" ca="1" si="19">E10-$AC10</f>
        <v>-3.4000000000000004</v>
      </c>
      <c r="AH10">
        <f t="shared" ref="AH10:AH29" ca="1" si="20">F10-$AC10</f>
        <v>-3.6900000000000004</v>
      </c>
      <c r="AI10">
        <f t="shared" ref="AI10:AI29" ca="1" si="21">G10-$AC10</f>
        <v>-4.1074999999999999</v>
      </c>
      <c r="AJ10">
        <f t="shared" ref="AJ10:AJ29" ca="1" si="22">H10-$AC10</f>
        <v>-4.4500000000000011</v>
      </c>
      <c r="AK10">
        <f t="shared" ref="AK10:AK29" ca="1" si="23">I10-$AC10</f>
        <v>-4.4500000000000011</v>
      </c>
      <c r="AL10">
        <f t="shared" ref="AL10:AL29" ca="1" si="24">J10-$AC10</f>
        <v>-4.4500000000000011</v>
      </c>
      <c r="AO10">
        <f t="shared" ref="AO10:AO29" si="25">M10-$AC10</f>
        <v>-1.8566666666666674</v>
      </c>
      <c r="AP10">
        <f t="shared" ref="AP10:AP29" si="26">N10-$AC10</f>
        <v>-0.19000000000000039</v>
      </c>
      <c r="AQ10">
        <f t="shared" ref="AQ10:AQ29" si="27">O10-$AC10</f>
        <v>-0.19000000000000039</v>
      </c>
      <c r="AR10">
        <f t="shared" ref="AR10:AR29" si="28">P10-$AC10</f>
        <v>-0.52333333333333343</v>
      </c>
      <c r="AS10" s="30"/>
      <c r="AU10">
        <f t="shared" si="4"/>
        <v>-1.9837500000000006</v>
      </c>
      <c r="AV10">
        <f t="shared" si="4"/>
        <v>-0.40760000000000041</v>
      </c>
      <c r="AW10">
        <f t="shared" si="4"/>
        <v>-0.28066666666666684</v>
      </c>
      <c r="AX10">
        <f t="shared" si="4"/>
        <v>-0.39106666666666712</v>
      </c>
      <c r="BA10" s="6">
        <f t="shared" ref="BA10:BA29" ca="1" si="29">Y10-$AC10</f>
        <v>-2.1435711143001734</v>
      </c>
      <c r="BB10" s="6">
        <f t="shared" ref="BB10:BB29" ca="1" si="30">Z10-$AC10</f>
        <v>-1.4223457356112679</v>
      </c>
      <c r="BC10" s="6">
        <f t="shared" ref="BC10:BC29" ca="1" si="31">AA10-$AC10</f>
        <v>-1.2394571903240363</v>
      </c>
      <c r="BD10" s="2">
        <f t="shared" ref="BD10:BD29" ca="1" si="32">AB10-$AC10</f>
        <v>-1.0762666382924948</v>
      </c>
      <c r="BE10" t="s">
        <v>153</v>
      </c>
      <c r="BG10">
        <f>W4</f>
        <v>1.549937284371472E-2</v>
      </c>
      <c r="BH10">
        <f>X4</f>
        <v>0.273289404976995</v>
      </c>
      <c r="BI10">
        <f>Y4</f>
        <v>0.35098024649675996</v>
      </c>
      <c r="BJ10">
        <f>Z4</f>
        <v>0.44318166395343112</v>
      </c>
      <c r="BK10">
        <f>AA4</f>
        <v>0.50814439620859964</v>
      </c>
      <c r="BL10">
        <f t="shared" si="15"/>
        <v>0.56776855152680172</v>
      </c>
      <c r="BM10">
        <f>AB4</f>
        <v>0.62739270684500381</v>
      </c>
    </row>
    <row r="11" spans="1:66" x14ac:dyDescent="0.25">
      <c r="A11" t="s">
        <v>49</v>
      </c>
      <c r="B11">
        <v>0</v>
      </c>
      <c r="C11" s="13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3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30">
        <f>K11-AVERAGE(AM$5:AM10,AM12:AM$30)</f>
        <v>7.3681666666666663</v>
      </c>
      <c r="R11" s="31">
        <f>L11-AVERAGE(AN$5:AN10,AN12:AN$30)</f>
        <v>8.5221739130434795</v>
      </c>
      <c r="S11" s="31">
        <f>M11-AVERAGE(AO$5:AO10,AO12:AO$30)</f>
        <v>8.0752777777777762</v>
      </c>
      <c r="T11" s="31">
        <f>N11-AVERAGE(AP$5:AP10,AP12:AP$30)</f>
        <v>8.6251999999999995</v>
      </c>
      <c r="U11" s="31">
        <f>O11-AVERAGE(AQ$5:AQ10,AQ12:AQ$30)</f>
        <v>8.6897333333333329</v>
      </c>
      <c r="V11" s="31">
        <f>P11-AVERAGE(AR$5:AR10,AR12:AR$30)</f>
        <v>9.7371999999999996</v>
      </c>
      <c r="W11" s="13">
        <f t="shared" ca="1" si="7"/>
        <v>8.413542249268783</v>
      </c>
      <c r="X11" s="6">
        <f t="shared" ca="1" si="8"/>
        <v>8.4551901538500545</v>
      </c>
      <c r="Y11" s="6">
        <f t="shared" ca="1" si="9"/>
        <v>8.3054995070065658</v>
      </c>
      <c r="Z11" s="6">
        <f t="shared" ca="1" si="10"/>
        <v>8.516509060803708</v>
      </c>
      <c r="AA11" s="6">
        <f t="shared" ca="1" si="11"/>
        <v>8.5619820378419131</v>
      </c>
      <c r="AB11" s="2">
        <f t="shared" ca="1" si="12"/>
        <v>9.250127746387788</v>
      </c>
      <c r="AC11" s="2">
        <f>'Historical Trends'!G27</f>
        <v>10</v>
      </c>
      <c r="AE11" s="13">
        <f t="shared" ca="1" si="17"/>
        <v>-8.7750309023476802E-2</v>
      </c>
      <c r="AF11">
        <f t="shared" ca="1" si="18"/>
        <v>-1.5700000000000003</v>
      </c>
      <c r="AG11">
        <f t="shared" ca="1" si="19"/>
        <v>-2.0199999999999996</v>
      </c>
      <c r="AH11">
        <f t="shared" ca="1" si="20"/>
        <v>-1.8900000000000006</v>
      </c>
      <c r="AI11">
        <f t="shared" ca="1" si="21"/>
        <v>-1.92</v>
      </c>
      <c r="AJ11">
        <f t="shared" ca="1" si="22"/>
        <v>-2.1840000000000002</v>
      </c>
      <c r="AK11">
        <f t="shared" ca="1" si="23"/>
        <v>-3.0683333333333342</v>
      </c>
      <c r="AL11">
        <f t="shared" ca="1" si="24"/>
        <v>-3.7214285714285724</v>
      </c>
      <c r="AM11" s="13">
        <f t="shared" ref="AM11:AN14" si="33">K11-$AC11</f>
        <v>-1.4000000000000004</v>
      </c>
      <c r="AN11">
        <f t="shared" si="33"/>
        <v>-1.1999999999999993</v>
      </c>
      <c r="AO11">
        <f t="shared" si="25"/>
        <v>-1.8000000000000007</v>
      </c>
      <c r="AP11">
        <f t="shared" si="26"/>
        <v>-1.120000000000001</v>
      </c>
      <c r="AQ11">
        <f t="shared" si="27"/>
        <v>-1.1799999999999997</v>
      </c>
      <c r="AR11">
        <f t="shared" si="28"/>
        <v>-0.40000000000000036</v>
      </c>
      <c r="AS11" s="30">
        <f t="shared" si="14"/>
        <v>-2.6318333333333337</v>
      </c>
      <c r="AT11">
        <f t="shared" si="4"/>
        <v>-1.4778260869565205</v>
      </c>
      <c r="AU11">
        <f t="shared" si="4"/>
        <v>-1.9247222222222238</v>
      </c>
      <c r="AV11">
        <f t="shared" si="4"/>
        <v>-1.3748000000000005</v>
      </c>
      <c r="AW11">
        <f t="shared" si="4"/>
        <v>-1.3102666666666671</v>
      </c>
      <c r="AX11">
        <f t="shared" si="4"/>
        <v>-0.26280000000000037</v>
      </c>
      <c r="AY11" s="13">
        <f t="shared" ref="AY11:AZ14" ca="1" si="34">W11-$AC11</f>
        <v>-1.586457750731217</v>
      </c>
      <c r="AZ11" s="6">
        <f t="shared" ca="1" si="34"/>
        <v>-1.5448098461499455</v>
      </c>
      <c r="BA11" s="6">
        <f t="shared" ca="1" si="29"/>
        <v>-1.6945004929934342</v>
      </c>
      <c r="BB11" s="6">
        <f t="shared" ca="1" si="30"/>
        <v>-1.483490939196292</v>
      </c>
      <c r="BC11" s="6">
        <f t="shared" ca="1" si="31"/>
        <v>-1.4380179621580869</v>
      </c>
      <c r="BD11" s="2">
        <f t="shared" ca="1" si="32"/>
        <v>-0.74987225361221199</v>
      </c>
      <c r="BE11" t="s">
        <v>186</v>
      </c>
      <c r="BG11">
        <f>BG10</f>
        <v>1.549937284371472E-2</v>
      </c>
      <c r="BH11">
        <f>AVERAGE(BG10:BI10)</f>
        <v>0.21325634143915653</v>
      </c>
      <c r="BI11">
        <f>AVERAGE(BH10:BJ10)</f>
        <v>0.35581710514239534</v>
      </c>
      <c r="BJ11">
        <f>AVERAGE(BI10:BK10)</f>
        <v>0.43410210221959694</v>
      </c>
      <c r="BK11">
        <f>AVERAGE(BJ10:BM10)</f>
        <v>0.53662182963345906</v>
      </c>
      <c r="BL11">
        <f t="shared" si="15"/>
        <v>0.58200726823923143</v>
      </c>
      <c r="BM11">
        <f>BM10</f>
        <v>0.62739270684500381</v>
      </c>
    </row>
    <row r="12" spans="1:66" x14ac:dyDescent="0.25">
      <c r="A12" t="s">
        <v>51</v>
      </c>
      <c r="B12">
        <f>B11+1</f>
        <v>1</v>
      </c>
      <c r="C12" s="13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3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30">
        <f>K12-AVERAGE(AM$5:AM11,AM13:AM$30)</f>
        <v>7.2576666666666672</v>
      </c>
      <c r="R12" s="31">
        <f>L12-AVERAGE(AN$5:AN11,AN13:AN$30)</f>
        <v>6.5034782608695645</v>
      </c>
      <c r="S12" s="31">
        <f>M12-AVERAGE(AO$5:AO11,AO13:AO$30)</f>
        <v>5.7240277777777777</v>
      </c>
      <c r="T12" s="31">
        <f>N12-AVERAGE(AP$5:AP11,AP13:AP$30)</f>
        <v>6.878400000000001</v>
      </c>
      <c r="U12" s="31">
        <f>O12-AVERAGE(AQ$5:AQ11,AQ13:AQ$30)</f>
        <v>8.7525333333333339</v>
      </c>
      <c r="V12" s="31">
        <f>P12-AVERAGE(AR$5:AR11,AR13:AR$30)</f>
        <v>7.4912000000000001</v>
      </c>
      <c r="W12" s="13">
        <f t="shared" ca="1" si="7"/>
        <v>7.5257790041288954</v>
      </c>
      <c r="X12" s="6">
        <f t="shared" ca="1" si="8"/>
        <v>7.2494624847170934</v>
      </c>
      <c r="Y12" s="6">
        <f t="shared" ca="1" si="9"/>
        <v>6.8961394242781431</v>
      </c>
      <c r="Z12" s="6">
        <f t="shared" ca="1" si="10"/>
        <v>7.2412228277679453</v>
      </c>
      <c r="AA12" s="6">
        <f t="shared" ca="1" si="11"/>
        <v>8.1512234625115543</v>
      </c>
      <c r="AB12" s="2">
        <f t="shared" ca="1" si="12"/>
        <v>7.5056571629744138</v>
      </c>
      <c r="AC12" s="2">
        <f>'Historical Trends'!G28</f>
        <v>8.43</v>
      </c>
      <c r="AE12" s="13">
        <f t="shared" ca="1" si="17"/>
        <v>2.1006060606060331</v>
      </c>
      <c r="AF12">
        <f t="shared" ca="1" si="18"/>
        <v>-0.89999999999999947</v>
      </c>
      <c r="AG12">
        <f t="shared" ca="1" si="19"/>
        <v>-0.48000000000000043</v>
      </c>
      <c r="AH12">
        <f t="shared" ca="1" si="20"/>
        <v>-0.4666666666666659</v>
      </c>
      <c r="AI12" s="6">
        <f t="shared" ca="1" si="21"/>
        <v>-0.76750000000000007</v>
      </c>
      <c r="AJ12">
        <f t="shared" ca="1" si="22"/>
        <v>-1.798</v>
      </c>
      <c r="AK12">
        <f t="shared" ca="1" si="23"/>
        <v>-2.5100000000000007</v>
      </c>
      <c r="AL12">
        <f t="shared" ca="1" si="24"/>
        <v>-2.9457142857142866</v>
      </c>
      <c r="AM12" s="13">
        <f t="shared" si="33"/>
        <v>-9.9999999999997868E-3</v>
      </c>
      <c r="AN12">
        <f t="shared" si="33"/>
        <v>-1.63</v>
      </c>
      <c r="AO12">
        <f t="shared" si="25"/>
        <v>-2.5499999999999998</v>
      </c>
      <c r="AP12">
        <f t="shared" si="26"/>
        <v>-1.2899999999999991</v>
      </c>
      <c r="AQ12">
        <f t="shared" si="27"/>
        <v>0.39000000000000057</v>
      </c>
      <c r="AR12">
        <f t="shared" si="28"/>
        <v>-1.0499999999999998</v>
      </c>
      <c r="AS12" s="30">
        <f t="shared" si="14"/>
        <v>-1.1723333333333326</v>
      </c>
      <c r="AT12">
        <f t="shared" si="4"/>
        <v>-1.9265217391304352</v>
      </c>
      <c r="AU12">
        <f t="shared" si="4"/>
        <v>-2.705972222222222</v>
      </c>
      <c r="AV12">
        <f t="shared" si="4"/>
        <v>-1.5515999999999988</v>
      </c>
      <c r="AW12">
        <f t="shared" si="4"/>
        <v>0.32253333333333423</v>
      </c>
      <c r="AX12">
        <f t="shared" si="4"/>
        <v>-0.93879999999999963</v>
      </c>
      <c r="AY12" s="13">
        <f t="shared" ca="1" si="34"/>
        <v>-0.90422099587110427</v>
      </c>
      <c r="AZ12" s="6">
        <f t="shared" ca="1" si="34"/>
        <v>-1.1805375152829063</v>
      </c>
      <c r="BA12" s="6">
        <f t="shared" ca="1" si="29"/>
        <v>-1.5338605757218566</v>
      </c>
      <c r="BB12" s="6">
        <f t="shared" ca="1" si="30"/>
        <v>-1.1887771722320544</v>
      </c>
      <c r="BC12" s="6">
        <f t="shared" ca="1" si="31"/>
        <v>-0.27877653748844544</v>
      </c>
      <c r="BD12" s="2">
        <f t="shared" ca="1" si="32"/>
        <v>-0.92434283702558595</v>
      </c>
      <c r="BE12" t="s">
        <v>193</v>
      </c>
      <c r="BG12">
        <f>MAX(0,($BG$16+1/($BG$17*$BG$18))-1/(($BG$17-BG6) * $BG$18))</f>
        <v>2.239101197440807E-2</v>
      </c>
      <c r="BH12">
        <f t="shared" ref="BH12:BM12" si="35">MAX(0,($BG$16+1/($BG$17*$BG$18))-1/(($BG$17-BH6) * $BG$18))</f>
        <v>0.2466486888846946</v>
      </c>
      <c r="BI12">
        <f t="shared" si="35"/>
        <v>0.36802595909574221</v>
      </c>
      <c r="BJ12">
        <f t="shared" si="35"/>
        <v>0.44459927334723609</v>
      </c>
      <c r="BK12">
        <f t="shared" si="35"/>
        <v>0.51934740536671997</v>
      </c>
      <c r="BL12">
        <f t="shared" si="35"/>
        <v>0.57485616202832113</v>
      </c>
      <c r="BM12">
        <f t="shared" si="35"/>
        <v>0.61038784989935946</v>
      </c>
    </row>
    <row r="13" spans="1:66" x14ac:dyDescent="0.25">
      <c r="A13" t="s">
        <v>52</v>
      </c>
      <c r="B13">
        <f>B12+1</f>
        <v>2</v>
      </c>
      <c r="C13" s="13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3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30">
        <f>K13-AVERAGE(AM$5:AM12,AM14:AM$30)</f>
        <v>12.461666666666668</v>
      </c>
      <c r="R13" s="31">
        <f>L13-AVERAGE(AN$5:AN12,AN14:AN$30)</f>
        <v>11.968695652173913</v>
      </c>
      <c r="S13" s="31">
        <f>M13-AVERAGE(AO$5:AO12,AO14:AO$30)</f>
        <v>9.4281944444444452</v>
      </c>
      <c r="T13" s="31">
        <f>N13-AVERAGE(AP$5:AP12,AP14:AP$30)</f>
        <v>8.8488000000000007</v>
      </c>
      <c r="U13" s="31">
        <f>O13-AVERAGE(AQ$5:AQ12,AQ14:AQ$30)</f>
        <v>10.015733333333333</v>
      </c>
      <c r="V13" s="31">
        <f>P13-AVERAGE(AR$5:AR12,AR14:AR$30)</f>
        <v>9.2119999999999997</v>
      </c>
      <c r="W13" s="13">
        <f t="shared" ca="1" si="7"/>
        <v>8.4334182672188653</v>
      </c>
      <c r="X13" s="6">
        <f t="shared" ca="1" si="8"/>
        <v>9.353485393475907</v>
      </c>
      <c r="Y13" s="6">
        <f t="shared" ca="1" si="9"/>
        <v>8.7414053469526127</v>
      </c>
      <c r="Z13" s="6">
        <f t="shared" ca="1" si="10"/>
        <v>8.5821953807009024</v>
      </c>
      <c r="AA13" s="6">
        <f t="shared" ca="1" si="11"/>
        <v>9.2062701709870325</v>
      </c>
      <c r="AB13" s="2">
        <f t="shared" ca="1" si="12"/>
        <v>8.8982646591634929</v>
      </c>
      <c r="AC13" s="2">
        <f>'Historical Trends'!G29</f>
        <v>7.53</v>
      </c>
      <c r="AE13" s="13">
        <f t="shared" ca="1" si="17"/>
        <v>2.4913473423980301</v>
      </c>
      <c r="AF13">
        <f t="shared" ca="1" si="18"/>
        <v>0.83999999999999897</v>
      </c>
      <c r="AG13">
        <f t="shared" ca="1" si="19"/>
        <v>0.64999999999999947</v>
      </c>
      <c r="AH13">
        <f t="shared" ca="1" si="20"/>
        <v>0.17666666666666586</v>
      </c>
      <c r="AI13">
        <f t="shared" ca="1" si="21"/>
        <v>-1.1225000000000014</v>
      </c>
      <c r="AJ13">
        <f t="shared" ca="1" si="22"/>
        <v>-1.9320000000000013</v>
      </c>
      <c r="AK13">
        <f t="shared" ca="1" si="23"/>
        <v>-2.3866666666666676</v>
      </c>
      <c r="AL13">
        <f t="shared" ca="1" si="24"/>
        <v>-3.0271428571428576</v>
      </c>
      <c r="AM13" s="13">
        <f t="shared" si="33"/>
        <v>5.8033333333333337</v>
      </c>
      <c r="AN13">
        <f t="shared" si="33"/>
        <v>4.47</v>
      </c>
      <c r="AO13">
        <f t="shared" si="25"/>
        <v>1.87</v>
      </c>
      <c r="AP13">
        <f t="shared" si="26"/>
        <v>1.4699999999999998</v>
      </c>
      <c r="AQ13">
        <f t="shared" si="27"/>
        <v>2.4699999999999998</v>
      </c>
      <c r="AR13">
        <f t="shared" si="28"/>
        <v>1.4699999999999998</v>
      </c>
      <c r="AS13" s="30">
        <f t="shared" si="14"/>
        <v>4.9316666666666675</v>
      </c>
      <c r="AT13">
        <f t="shared" si="4"/>
        <v>4.4386956521739132</v>
      </c>
      <c r="AU13">
        <f t="shared" si="4"/>
        <v>1.898194444444445</v>
      </c>
      <c r="AV13">
        <f t="shared" si="4"/>
        <v>1.3188000000000004</v>
      </c>
      <c r="AW13">
        <f t="shared" si="4"/>
        <v>2.4857333333333331</v>
      </c>
      <c r="AX13">
        <f t="shared" si="4"/>
        <v>1.6819999999999995</v>
      </c>
      <c r="AY13" s="13">
        <f t="shared" ca="1" si="34"/>
        <v>0.90341826721886509</v>
      </c>
      <c r="AZ13" s="6">
        <f t="shared" ca="1" si="34"/>
        <v>1.8234853934759068</v>
      </c>
      <c r="BA13" s="6">
        <f t="shared" ca="1" si="29"/>
        <v>1.2114053469526125</v>
      </c>
      <c r="BB13" s="6">
        <f t="shared" ca="1" si="30"/>
        <v>1.0521953807009021</v>
      </c>
      <c r="BC13" s="6">
        <f t="shared" ca="1" si="31"/>
        <v>1.6762701709870322</v>
      </c>
      <c r="BD13" s="2">
        <f t="shared" ca="1" si="32"/>
        <v>1.3682646591634926</v>
      </c>
      <c r="BE13" t="s">
        <v>192</v>
      </c>
      <c r="BG13">
        <f>(BG12-BG10)^2</f>
        <v>4.7494689907703791E-5</v>
      </c>
      <c r="BH13">
        <f t="shared" ref="BH13:BM13" si="36">(BH12-BH10)^2</f>
        <v>7.097277539105534E-4</v>
      </c>
      <c r="BI13">
        <f t="shared" si="36"/>
        <v>2.9055631800710196E-4</v>
      </c>
      <c r="BJ13">
        <f t="shared" si="36"/>
        <v>2.0096163934041087E-6</v>
      </c>
      <c r="BK13">
        <f t="shared" si="36"/>
        <v>1.2550741419692813E-4</v>
      </c>
      <c r="BL13">
        <f t="shared" si="36"/>
        <v>5.0234222621248131E-5</v>
      </c>
      <c r="BM13">
        <f t="shared" si="36"/>
        <v>2.89165159741829E-4</v>
      </c>
      <c r="BN13">
        <f>SQRT(SUM(BG13:BM13))</f>
        <v>3.8919084968415799E-2</v>
      </c>
    </row>
    <row r="14" spans="1:66" x14ac:dyDescent="0.25">
      <c r="A14" t="s">
        <v>53</v>
      </c>
      <c r="B14">
        <f>B13+1</f>
        <v>3</v>
      </c>
      <c r="C14" s="13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3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30">
        <f>K14-AVERAGE(AM$5:AM13,AM15:AM$30)</f>
        <v>11.019666666666668</v>
      </c>
      <c r="R14" s="31">
        <f>L14-AVERAGE(AN$5:AN13,AN15:AN$30)</f>
        <v>8.1060869565217395</v>
      </c>
      <c r="S14" s="31">
        <f>M14-AVERAGE(AO$5:AO13,AO15:AO$30)</f>
        <v>9.3237500000000004</v>
      </c>
      <c r="T14" s="31">
        <f>N14-AVERAGE(AP$5:AP13,AP15:AP$30)</f>
        <v>8.4685333333333332</v>
      </c>
      <c r="U14" s="31">
        <f>O14-AVERAGE(AQ$5:AQ13,AQ15:AQ$30)</f>
        <v>7.9021333333333335</v>
      </c>
      <c r="V14" s="31">
        <f>P14-AVERAGE(AR$5:AR13,AR15:AR$30)</f>
        <v>7.4450666666666665</v>
      </c>
      <c r="W14" s="13">
        <f t="shared" ca="1" si="7"/>
        <v>8.0369579332588419</v>
      </c>
      <c r="X14" s="6">
        <f t="shared" ca="1" si="8"/>
        <v>8.0217253352734179</v>
      </c>
      <c r="Y14" s="6">
        <f t="shared" ca="1" si="9"/>
        <v>8.4581199037650538</v>
      </c>
      <c r="Z14" s="6">
        <f t="shared" ca="1" si="10"/>
        <v>8.202077198923849</v>
      </c>
      <c r="AA14" s="6">
        <f t="shared" ca="1" si="11"/>
        <v>7.9453510457198053</v>
      </c>
      <c r="AB14" s="2">
        <f t="shared" ca="1" si="12"/>
        <v>7.6481128009499288</v>
      </c>
      <c r="AC14" s="2">
        <f>'Historical Trends'!G30</f>
        <v>8.3699999999999992</v>
      </c>
      <c r="AE14" s="13">
        <f t="shared" ca="1" si="17"/>
        <v>0.11304651162789092</v>
      </c>
      <c r="AF14">
        <f t="shared" ca="1" si="18"/>
        <v>-0.37999999999999901</v>
      </c>
      <c r="AG14">
        <f t="shared" ca="1" si="19"/>
        <v>-0.99499999999999922</v>
      </c>
      <c r="AH14">
        <f t="shared" ca="1" si="20"/>
        <v>-2.6166666666666663</v>
      </c>
      <c r="AI14">
        <f t="shared" ca="1" si="21"/>
        <v>-3.4649999999999999</v>
      </c>
      <c r="AJ14">
        <f t="shared" ca="1" si="22"/>
        <v>-3.8719999999999999</v>
      </c>
      <c r="AK14">
        <f t="shared" ca="1" si="23"/>
        <v>-4.5116666666666667</v>
      </c>
      <c r="AL14">
        <f t="shared" ca="1" si="24"/>
        <v>-5.0157142857142851</v>
      </c>
      <c r="AM14" s="13">
        <f t="shared" si="33"/>
        <v>3.6300000000000008</v>
      </c>
      <c r="AN14">
        <f t="shared" si="33"/>
        <v>-3.6666666666665293E-2</v>
      </c>
      <c r="AO14">
        <f t="shared" si="25"/>
        <v>0.96333333333333471</v>
      </c>
      <c r="AP14">
        <f t="shared" si="26"/>
        <v>0.29666666666666686</v>
      </c>
      <c r="AQ14">
        <f t="shared" si="27"/>
        <v>-0.36999999999999922</v>
      </c>
      <c r="AR14">
        <f t="shared" si="28"/>
        <v>-1.0366666666666662</v>
      </c>
      <c r="AS14" s="30">
        <f t="shared" si="14"/>
        <v>2.6496666666666684</v>
      </c>
      <c r="AT14">
        <f t="shared" si="4"/>
        <v>-0.26391304347825972</v>
      </c>
      <c r="AU14">
        <f t="shared" si="4"/>
        <v>0.95375000000000121</v>
      </c>
      <c r="AV14">
        <f t="shared" si="4"/>
        <v>9.8533333333334028E-2</v>
      </c>
      <c r="AW14">
        <f t="shared" si="4"/>
        <v>-0.46786666666666576</v>
      </c>
      <c r="AX14">
        <f t="shared" si="4"/>
        <v>-0.92493333333333272</v>
      </c>
      <c r="AY14" s="13">
        <f t="shared" ca="1" si="34"/>
        <v>-0.33304206674115733</v>
      </c>
      <c r="AZ14" s="6">
        <f t="shared" ca="1" si="34"/>
        <v>-0.34827466472658131</v>
      </c>
      <c r="BA14" s="6">
        <f t="shared" ca="1" si="29"/>
        <v>8.811990376505463E-2</v>
      </c>
      <c r="BB14" s="6">
        <f t="shared" ca="1" si="30"/>
        <v>-0.16792280107615021</v>
      </c>
      <c r="BC14" s="6">
        <f t="shared" ca="1" si="31"/>
        <v>-0.42464895428019389</v>
      </c>
      <c r="BD14" s="2">
        <f t="shared" ca="1" si="32"/>
        <v>-0.72188719905007037</v>
      </c>
    </row>
    <row r="15" spans="1:66" x14ac:dyDescent="0.25">
      <c r="A15" t="s">
        <v>54</v>
      </c>
      <c r="B15">
        <f>B14+1</f>
        <v>4</v>
      </c>
      <c r="C15" s="13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30"/>
      <c r="R15" s="31">
        <f>L15-AVERAGE(AN$5:AN14,AN16:AN$30)</f>
        <v>2.905217391304348</v>
      </c>
      <c r="S15" s="31">
        <f>M15-AVERAGE(AO$5:AO14,AO16:AO$30)</f>
        <v>3.4368055555555554</v>
      </c>
      <c r="T15" s="31">
        <f>N15-AVERAGE(AP$5:AP14,AP16:AP$30)</f>
        <v>3.2837333333333332</v>
      </c>
      <c r="U15" s="31">
        <f>O15-AVERAGE(AQ$5:AQ14,AQ16:AQ$30)</f>
        <v>3.0640000000000001</v>
      </c>
      <c r="V15" s="31">
        <f>P15-AVERAGE(AR$5:AR14,AR16:AR$30)</f>
        <v>3.3002666666666665</v>
      </c>
      <c r="W15" s="13">
        <f t="shared" ca="1" si="7"/>
        <v>6.655224239576488</v>
      </c>
      <c r="X15" s="6">
        <f t="shared" ca="1" si="8"/>
        <v>5.7065287545538972</v>
      </c>
      <c r="Y15" s="6">
        <f t="shared" ca="1" si="9"/>
        <v>5.5936243947322257</v>
      </c>
      <c r="Z15" s="6">
        <f t="shared" ca="1" si="10"/>
        <v>5.2193823543208184</v>
      </c>
      <c r="AA15" s="6">
        <f t="shared" ca="1" si="11"/>
        <v>4.8818983116130159</v>
      </c>
      <c r="AB15" s="2">
        <f t="shared" ca="1" si="12"/>
        <v>4.5893885390381115</v>
      </c>
      <c r="AC15" s="2">
        <f>'Historical Trends'!G31</f>
        <v>7.99</v>
      </c>
      <c r="AE15" s="13">
        <f t="shared" ca="1" si="17"/>
        <v>-2.0435238095237676</v>
      </c>
      <c r="AF15">
        <f t="shared" ca="1" si="18"/>
        <v>-1.2300000000000004</v>
      </c>
      <c r="AG15">
        <f t="shared" ca="1" si="19"/>
        <v>-3.3550000000000004</v>
      </c>
      <c r="AH15">
        <f t="shared" ca="1" si="20"/>
        <v>-4.1133333333333333</v>
      </c>
      <c r="AI15">
        <f t="shared" ca="1" si="21"/>
        <v>-4.3650000000000002</v>
      </c>
      <c r="AJ15">
        <f t="shared" ca="1" si="22"/>
        <v>-4.9580000000000002</v>
      </c>
      <c r="AK15">
        <f t="shared" ca="1" si="23"/>
        <v>-5.4083333333333332</v>
      </c>
      <c r="AL15">
        <f t="shared" ca="1" si="24"/>
        <v>-5.4083333333333332</v>
      </c>
      <c r="AN15">
        <f t="shared" ref="AN15:AN29" si="37">L15-$AC15</f>
        <v>-4.6566666666666663</v>
      </c>
      <c r="AO15">
        <f t="shared" si="25"/>
        <v>-4.3233333333333341</v>
      </c>
      <c r="AP15">
        <f t="shared" si="26"/>
        <v>-4.3233333333333341</v>
      </c>
      <c r="AQ15">
        <f t="shared" si="27"/>
        <v>-4.6566666666666663</v>
      </c>
      <c r="AR15">
        <f t="shared" si="28"/>
        <v>-4.6566666666666663</v>
      </c>
      <c r="AS15" s="30"/>
      <c r="AT15">
        <f t="shared" si="4"/>
        <v>-5.0847826086956527</v>
      </c>
      <c r="AU15">
        <f t="shared" si="4"/>
        <v>-4.5531944444444452</v>
      </c>
      <c r="AV15">
        <f t="shared" si="4"/>
        <v>-4.706266666666667</v>
      </c>
      <c r="AW15">
        <f t="shared" si="4"/>
        <v>-4.9260000000000002</v>
      </c>
      <c r="AX15">
        <f t="shared" si="4"/>
        <v>-4.6897333333333338</v>
      </c>
      <c r="AZ15" s="6">
        <f t="shared" ref="AZ15:AZ29" ca="1" si="38">X15-$AC15</f>
        <v>-2.283471245446103</v>
      </c>
      <c r="BA15" s="6">
        <f t="shared" ca="1" si="29"/>
        <v>-2.3963756052677745</v>
      </c>
      <c r="BB15" s="6">
        <f t="shared" ca="1" si="30"/>
        <v>-2.7706176456791818</v>
      </c>
      <c r="BC15" s="6">
        <f t="shared" ca="1" si="31"/>
        <v>-3.1081016883869843</v>
      </c>
      <c r="BD15" s="2">
        <f t="shared" ca="1" si="32"/>
        <v>-3.4006114609618887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3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30">
        <f>K16-AVERAGE(AM$5:AM15,AM17:AM$30)</f>
        <v>8.2296666666666667</v>
      </c>
      <c r="R16" s="31">
        <f>L16-AVERAGE(AN$5:AN15,AN17:AN$30)</f>
        <v>9.5634782608695641</v>
      </c>
      <c r="S16" s="31">
        <f>M16-AVERAGE(AO$5:AO15,AO17:AO$30)</f>
        <v>10.114027777777777</v>
      </c>
      <c r="T16" s="31">
        <f>N16-AVERAGE(AP$5:AP15,AP17:AP$30)</f>
        <v>9.9527999999999981</v>
      </c>
      <c r="U16" s="31">
        <f>O16-AVERAGE(AQ$5:AQ15,AQ17:AQ$30)</f>
        <v>9.6845333333333325</v>
      </c>
      <c r="V16" s="31">
        <f>P16-AVERAGE(AR$5:AR15,AR17:AR$30)</f>
        <v>9.7752000000000017</v>
      </c>
      <c r="W16" s="13">
        <f t="shared" ca="1" si="7"/>
        <v>10.258066125484332</v>
      </c>
      <c r="X16" s="6">
        <f t="shared" ca="1" si="8"/>
        <v>10.09144930621019</v>
      </c>
      <c r="Y16" s="6">
        <f t="shared" ca="1" si="9"/>
        <v>10.228237226067861</v>
      </c>
      <c r="Z16" s="6">
        <f t="shared" ca="1" si="10"/>
        <v>10.140559142914901</v>
      </c>
      <c r="AA16" s="6">
        <f t="shared" ca="1" si="11"/>
        <v>9.982335506242233</v>
      </c>
      <c r="AB16" s="2">
        <f t="shared" ca="1" si="12"/>
        <v>9.9670182345161926</v>
      </c>
      <c r="AC16" s="2">
        <f>'Historical Trends'!G47</f>
        <v>9.57</v>
      </c>
      <c r="AE16" s="13">
        <f t="shared" ca="1" si="17"/>
        <v>2.556666666666608</v>
      </c>
      <c r="AF16">
        <f t="shared" ca="1" si="18"/>
        <v>0.71999999999999886</v>
      </c>
      <c r="AG16">
        <f t="shared" ca="1" si="19"/>
        <v>0.71499999999999986</v>
      </c>
      <c r="AH16">
        <f t="shared" ca="1" si="20"/>
        <v>0.26999999999999957</v>
      </c>
      <c r="AI16">
        <f t="shared" ca="1" si="21"/>
        <v>-0.12750000000000128</v>
      </c>
      <c r="AJ16">
        <f t="shared" ca="1" si="22"/>
        <v>-1.2400000000000002</v>
      </c>
      <c r="AK16">
        <f t="shared" ca="1" si="23"/>
        <v>-2.2000000000000002</v>
      </c>
      <c r="AL16">
        <f t="shared" ca="1" si="24"/>
        <v>-3.1757142857142862</v>
      </c>
      <c r="AM16" s="13">
        <f>K16-$AC16</f>
        <v>-0.16999999999999993</v>
      </c>
      <c r="AN16">
        <f t="shared" si="37"/>
        <v>0.20999999999999908</v>
      </c>
      <c r="AO16">
        <f t="shared" si="25"/>
        <v>0.56999999999999851</v>
      </c>
      <c r="AP16">
        <f t="shared" si="26"/>
        <v>0.56999999999999851</v>
      </c>
      <c r="AQ16">
        <f t="shared" si="27"/>
        <v>0.1899999999999995</v>
      </c>
      <c r="AR16">
        <f t="shared" si="28"/>
        <v>5.0000000000000711E-2</v>
      </c>
      <c r="AS16" s="30">
        <f t="shared" si="14"/>
        <v>-1.3403333333333336</v>
      </c>
      <c r="AT16">
        <f t="shared" si="4"/>
        <v>-6.5217391304361882E-3</v>
      </c>
      <c r="AU16">
        <f t="shared" si="4"/>
        <v>0.54402777777777622</v>
      </c>
      <c r="AV16">
        <f t="shared" si="4"/>
        <v>0.38279999999999781</v>
      </c>
      <c r="AW16">
        <f t="shared" si="4"/>
        <v>0.11453333333333227</v>
      </c>
      <c r="AX16">
        <f t="shared" si="4"/>
        <v>0.20520000000000138</v>
      </c>
      <c r="AY16" s="13">
        <f ca="1">W16-$AC16</f>
        <v>0.68806612548433144</v>
      </c>
      <c r="AZ16" s="6">
        <f t="shared" ca="1" si="38"/>
        <v>0.52144930621019014</v>
      </c>
      <c r="BA16" s="6">
        <f t="shared" ca="1" si="29"/>
        <v>0.65823722606786106</v>
      </c>
      <c r="BB16" s="6">
        <f t="shared" ca="1" si="30"/>
        <v>0.57055914291490062</v>
      </c>
      <c r="BC16" s="6">
        <f t="shared" ca="1" si="31"/>
        <v>0.4123355062422327</v>
      </c>
      <c r="BD16" s="2">
        <f t="shared" ca="1" si="32"/>
        <v>0.39701823451619234</v>
      </c>
      <c r="BE16" t="s">
        <v>189</v>
      </c>
      <c r="BG16">
        <v>0.6240458891347157</v>
      </c>
    </row>
    <row r="17" spans="1:74" x14ac:dyDescent="0.25">
      <c r="A17" t="s">
        <v>70</v>
      </c>
      <c r="B17">
        <f>B16+1</f>
        <v>1</v>
      </c>
      <c r="C17" s="13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3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30">
        <f>K17-AVERAGE(AM$5:AM16,AM18:AM$30)</f>
        <v>9.033666666666667</v>
      </c>
      <c r="R17" s="31">
        <f>L17-AVERAGE(AN$5:AN16,AN18:AN$30)</f>
        <v>10.596521739130436</v>
      </c>
      <c r="S17" s="31">
        <f>M17-AVERAGE(AO$5:AO16,AO18:AO$30)</f>
        <v>11.813194444444445</v>
      </c>
      <c r="T17" s="31">
        <f>N17-AVERAGE(AP$5:AP16,AP18:AP$30)</f>
        <v>10.4024</v>
      </c>
      <c r="U17" s="31">
        <f>O17-AVERAGE(AQ$5:AQ16,AQ18:AQ$30)</f>
        <v>10.529333333333334</v>
      </c>
      <c r="V17" s="31">
        <f>P17-AVERAGE(AR$5:AR16,AR18:AR$30)</f>
        <v>10.4536</v>
      </c>
      <c r="W17" s="13">
        <f t="shared" ca="1" si="7"/>
        <v>10.260682614979116</v>
      </c>
      <c r="X17" s="6">
        <f t="shared" ca="1" si="8"/>
        <v>10.366502037749241</v>
      </c>
      <c r="Y17" s="6">
        <f t="shared" ca="1" si="9"/>
        <v>10.818120964038574</v>
      </c>
      <c r="Z17" s="6">
        <f t="shared" ca="1" si="10"/>
        <v>10.334245435667899</v>
      </c>
      <c r="AA17" s="6">
        <f t="shared" ca="1" si="11"/>
        <v>10.406697336121344</v>
      </c>
      <c r="AB17" s="2">
        <f t="shared" ca="1" si="12"/>
        <v>10.388915373908292</v>
      </c>
      <c r="AC17" s="2">
        <f>'Historical Trends'!G48</f>
        <v>10.29</v>
      </c>
      <c r="AE17" s="13">
        <f t="shared" ca="1" si="17"/>
        <v>2.9300000000000281</v>
      </c>
      <c r="AF17">
        <f t="shared" ca="1" si="18"/>
        <v>-9.9999999999997868E-3</v>
      </c>
      <c r="AG17">
        <f t="shared" ca="1" si="19"/>
        <v>-0.67500000000000071</v>
      </c>
      <c r="AH17">
        <f t="shared" ca="1" si="20"/>
        <v>-1.1300000000000008</v>
      </c>
      <c r="AI17">
        <f t="shared" ca="1" si="21"/>
        <v>-2.4500000000000002</v>
      </c>
      <c r="AJ17">
        <f t="shared" ca="1" si="22"/>
        <v>-3.5040000000000004</v>
      </c>
      <c r="AK17">
        <f t="shared" ca="1" si="23"/>
        <v>-4.5450000000000008</v>
      </c>
      <c r="AL17">
        <f t="shared" ca="1" si="24"/>
        <v>-4.5450000000000008</v>
      </c>
      <c r="AM17" s="13">
        <f>K17-$AC17</f>
        <v>-8.9999999999999858E-2</v>
      </c>
      <c r="AN17">
        <f t="shared" si="37"/>
        <v>0.51000000000000156</v>
      </c>
      <c r="AO17">
        <f t="shared" si="25"/>
        <v>1.5100000000000016</v>
      </c>
      <c r="AP17">
        <f t="shared" si="26"/>
        <v>0.3100000000000005</v>
      </c>
      <c r="AQ17">
        <f t="shared" si="27"/>
        <v>0.3100000000000005</v>
      </c>
      <c r="AR17">
        <f t="shared" si="28"/>
        <v>1.0000000000001563E-2</v>
      </c>
      <c r="AS17" s="30">
        <f t="shared" si="14"/>
        <v>-1.2563333333333322</v>
      </c>
      <c r="AT17">
        <f t="shared" si="4"/>
        <v>0.3065217391304369</v>
      </c>
      <c r="AU17">
        <f t="shared" si="4"/>
        <v>1.5231944444444458</v>
      </c>
      <c r="AV17">
        <f t="shared" si="4"/>
        <v>0.11240000000000094</v>
      </c>
      <c r="AW17">
        <f t="shared" si="4"/>
        <v>0.23933333333333451</v>
      </c>
      <c r="AX17">
        <f t="shared" si="4"/>
        <v>0.16360000000000063</v>
      </c>
      <c r="AY17" s="13">
        <f ca="1">W17-$AC17</f>
        <v>-2.9317385020883435E-2</v>
      </c>
      <c r="AZ17" s="6">
        <f t="shared" ca="1" si="38"/>
        <v>7.650203774924158E-2</v>
      </c>
      <c r="BA17" s="6">
        <f t="shared" ca="1" si="29"/>
        <v>0.52812096403857467</v>
      </c>
      <c r="BB17" s="6">
        <f t="shared" ca="1" si="30"/>
        <v>4.4245435667900068E-2</v>
      </c>
      <c r="BC17" s="6">
        <f t="shared" ca="1" si="31"/>
        <v>0.11669733612134436</v>
      </c>
      <c r="BD17" s="2">
        <f t="shared" ca="1" si="32"/>
        <v>9.8915373908292636E-2</v>
      </c>
      <c r="BE17" t="s">
        <v>190</v>
      </c>
      <c r="BG17">
        <v>8.2177996316439934</v>
      </c>
    </row>
    <row r="18" spans="1:74" x14ac:dyDescent="0.25">
      <c r="A18" t="s">
        <v>72</v>
      </c>
      <c r="B18">
        <f>B17+1</f>
        <v>2</v>
      </c>
      <c r="C18" s="13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3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30">
        <f>K18-AVERAGE(AM$5:AM17,AM19:AM$30)</f>
        <v>12.184166666666666</v>
      </c>
      <c r="R18" s="31">
        <f>L18-AVERAGE(AN$5:AN17,AN19:AN$30)</f>
        <v>13.518695652173912</v>
      </c>
      <c r="S18" s="31">
        <f>M18-AVERAGE(AO$5:AO17,AO19:AO$30)</f>
        <v>14.31361111111111</v>
      </c>
      <c r="T18" s="31">
        <f>N18-AVERAGE(AP$5:AP17,AP19:AP$30)</f>
        <v>15.1868</v>
      </c>
      <c r="U18" s="31">
        <f>O18-AVERAGE(AQ$5:AQ17,AQ19:AQ$30)</f>
        <v>13.857733333333334</v>
      </c>
      <c r="V18" s="31">
        <f>P18-AVERAGE(AR$5:AR17,AR19:AR$30)</f>
        <v>12.014000000000001</v>
      </c>
      <c r="W18" s="13">
        <f t="shared" ca="1" si="7"/>
        <v>9.0001275550053812</v>
      </c>
      <c r="X18" s="6">
        <f t="shared" ca="1" si="8"/>
        <v>10.198576116303592</v>
      </c>
      <c r="Y18" s="6">
        <f t="shared" ca="1" si="9"/>
        <v>10.832521549890537</v>
      </c>
      <c r="Z18" s="6">
        <f t="shared" ca="1" si="10"/>
        <v>11.714035401744757</v>
      </c>
      <c r="AA18" s="6">
        <f t="shared" ca="1" si="11"/>
        <v>11.443837191419485</v>
      </c>
      <c r="AB18" s="2">
        <f t="shared" ca="1" si="12"/>
        <v>10.872331253773092</v>
      </c>
      <c r="AC18" s="2">
        <f>'Historical Trends'!G49</f>
        <v>10.28</v>
      </c>
      <c r="AE18" s="13">
        <f t="shared" ca="1" si="17"/>
        <v>2.6859999999998951</v>
      </c>
      <c r="AF18">
        <f t="shared" ca="1" si="18"/>
        <v>-1.33</v>
      </c>
      <c r="AG18">
        <f t="shared" ca="1" si="19"/>
        <v>-1.6799999999999997</v>
      </c>
      <c r="AH18">
        <f t="shared" ca="1" si="20"/>
        <v>-3.253333333333333</v>
      </c>
      <c r="AI18">
        <f t="shared" ca="1" si="21"/>
        <v>-4.3674999999999997</v>
      </c>
      <c r="AJ18">
        <f t="shared" ca="1" si="22"/>
        <v>-5.4420000000000002</v>
      </c>
      <c r="AK18">
        <f t="shared" ca="1" si="23"/>
        <v>-5.4420000000000002</v>
      </c>
      <c r="AL18">
        <f t="shared" ca="1" si="24"/>
        <v>-5.4420000000000002</v>
      </c>
      <c r="AM18" s="13">
        <f>K18-$AC18</f>
        <v>2.92</v>
      </c>
      <c r="AN18">
        <f t="shared" si="37"/>
        <v>3.3200000000000003</v>
      </c>
      <c r="AO18">
        <f t="shared" si="25"/>
        <v>3.92</v>
      </c>
      <c r="AP18">
        <f t="shared" si="26"/>
        <v>4.92</v>
      </c>
      <c r="AQ18">
        <f t="shared" si="27"/>
        <v>3.5200000000000014</v>
      </c>
      <c r="AR18">
        <f t="shared" si="28"/>
        <v>1.5200000000000014</v>
      </c>
      <c r="AS18" s="30">
        <f t="shared" si="14"/>
        <v>1.9041666666666668</v>
      </c>
      <c r="AT18">
        <f t="shared" si="4"/>
        <v>3.238695652173913</v>
      </c>
      <c r="AU18">
        <f t="shared" si="4"/>
        <v>4.0336111111111101</v>
      </c>
      <c r="AV18">
        <f t="shared" si="4"/>
        <v>4.9068000000000005</v>
      </c>
      <c r="AW18">
        <f t="shared" si="4"/>
        <v>3.5777333333333345</v>
      </c>
      <c r="AX18">
        <f t="shared" si="4"/>
        <v>1.7340000000000018</v>
      </c>
      <c r="AY18" s="13">
        <f ca="1">W18-$AC18</f>
        <v>-1.2798724449946182</v>
      </c>
      <c r="AZ18" s="6">
        <f t="shared" ca="1" si="38"/>
        <v>-8.1423883696407628E-2</v>
      </c>
      <c r="BA18" s="6">
        <f t="shared" ca="1" si="29"/>
        <v>0.55252154989053714</v>
      </c>
      <c r="BB18" s="6">
        <f t="shared" ca="1" si="30"/>
        <v>1.4340354017447581</v>
      </c>
      <c r="BC18" s="6">
        <f t="shared" ca="1" si="31"/>
        <v>1.1638371914194856</v>
      </c>
      <c r="BD18" s="2">
        <f t="shared" ca="1" si="32"/>
        <v>0.59233125377309293</v>
      </c>
      <c r="BE18" t="s">
        <v>191</v>
      </c>
      <c r="BG18">
        <v>0.82072017906614958</v>
      </c>
    </row>
    <row r="19" spans="1:74" x14ac:dyDescent="0.25">
      <c r="A19" t="s">
        <v>73</v>
      </c>
      <c r="B19">
        <f>B18+1</f>
        <v>3</v>
      </c>
      <c r="C19" s="13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30">
        <f>K19-AVERAGE(AM$5:AM18,AM20:AM$30)</f>
        <v>-1.1065079365079364</v>
      </c>
      <c r="R19" s="31">
        <f>L19-AVERAGE(AN$5:AN18,AN20:AN$30)</f>
        <v>6.6895652173913041</v>
      </c>
      <c r="S19" s="31">
        <f>M19-AVERAGE(AO$5:AO18,AO20:AO$30)</f>
        <v>6.1745833333333326</v>
      </c>
      <c r="T19" s="31">
        <f>N19-AVERAGE(AP$5:AP18,AP20:AP$30)</f>
        <v>6.365333333333334</v>
      </c>
      <c r="U19" s="31">
        <f>O19-AVERAGE(AQ$5:AQ18,AQ20:AQ$30)</f>
        <v>6.8389333333333333</v>
      </c>
      <c r="V19" s="31">
        <f>P19-AVERAGE(AR$5:AR18,AR20:AR$30)</f>
        <v>8.1151999999999997</v>
      </c>
      <c r="W19" s="13">
        <f t="shared" ca="1" si="7"/>
        <v>8.1049799949768886</v>
      </c>
      <c r="X19" s="6">
        <f t="shared" ca="1" si="8"/>
        <v>7.8235497067554629</v>
      </c>
      <c r="Y19" s="6">
        <f t="shared" ca="1" si="9"/>
        <v>7.521569746749849</v>
      </c>
      <c r="Z19" s="6">
        <f t="shared" ca="1" si="10"/>
        <v>7.4147502906690992</v>
      </c>
      <c r="AA19" s="6">
        <f t="shared" ca="1" si="11"/>
        <v>7.5329743806565848</v>
      </c>
      <c r="AB19" s="2">
        <f t="shared" ca="1" si="12"/>
        <v>8.1654274631172932</v>
      </c>
      <c r="AC19" s="2">
        <f>'Historical Trends'!G50</f>
        <v>8.9499999999999993</v>
      </c>
      <c r="AE19" s="13">
        <f t="shared" ca="1" si="17"/>
        <v>2.6379999999999661</v>
      </c>
      <c r="AF19">
        <f t="shared" ca="1" si="18"/>
        <v>-0.69999999999999929</v>
      </c>
      <c r="AG19">
        <f t="shared" ca="1" si="19"/>
        <v>-2.8849999999999998</v>
      </c>
      <c r="AH19">
        <f t="shared" ca="1" si="20"/>
        <v>-4.05</v>
      </c>
      <c r="AI19">
        <f t="shared" ca="1" si="21"/>
        <v>-5.14</v>
      </c>
      <c r="AJ19">
        <f t="shared" ca="1" si="22"/>
        <v>-5.14</v>
      </c>
      <c r="AK19">
        <f t="shared" ca="1" si="23"/>
        <v>-5.14</v>
      </c>
      <c r="AL19">
        <f t="shared" ca="1" si="24"/>
        <v>-5.14</v>
      </c>
      <c r="AN19">
        <f t="shared" si="37"/>
        <v>-1.9499999999999993</v>
      </c>
      <c r="AO19">
        <f t="shared" si="25"/>
        <v>-2.6166666666666663</v>
      </c>
      <c r="AP19">
        <f t="shared" si="26"/>
        <v>-2.2833333333333323</v>
      </c>
      <c r="AQ19">
        <f t="shared" si="27"/>
        <v>-1.9499999999999993</v>
      </c>
      <c r="AR19">
        <f t="shared" si="28"/>
        <v>-0.94999999999999929</v>
      </c>
      <c r="AS19" s="30"/>
      <c r="AT19">
        <f t="shared" si="4"/>
        <v>-2.2604347826086952</v>
      </c>
      <c r="AU19">
        <f t="shared" si="4"/>
        <v>-2.7754166666666666</v>
      </c>
      <c r="AV19">
        <f t="shared" si="4"/>
        <v>-2.5846666666666653</v>
      </c>
      <c r="AW19">
        <f t="shared" si="4"/>
        <v>-2.111066666666666</v>
      </c>
      <c r="AX19">
        <f t="shared" si="4"/>
        <v>-0.83479999999999954</v>
      </c>
      <c r="AZ19" s="6">
        <f t="shared" ca="1" si="38"/>
        <v>-1.1264502932445364</v>
      </c>
      <c r="BA19" s="6">
        <f t="shared" ca="1" si="29"/>
        <v>-1.4284302532501503</v>
      </c>
      <c r="BB19" s="6">
        <f t="shared" ca="1" si="30"/>
        <v>-1.5352497093309001</v>
      </c>
      <c r="BC19" s="6">
        <f t="shared" ca="1" si="31"/>
        <v>-1.4170256193434145</v>
      </c>
      <c r="BD19" s="2">
        <f t="shared" ca="1" si="32"/>
        <v>-0.78457253688270612</v>
      </c>
    </row>
    <row r="20" spans="1:74" x14ac:dyDescent="0.25">
      <c r="A20" t="s">
        <v>91</v>
      </c>
      <c r="B20">
        <v>0</v>
      </c>
      <c r="C20" s="13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3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30">
        <f>K20-AVERAGE(AM$5:AM19,AM21:AM$30)</f>
        <v>10.629666666666667</v>
      </c>
      <c r="R20" s="31">
        <f>L20-AVERAGE(AN$5:AN19,AN21:AN$30)</f>
        <v>8.9086956521739129</v>
      </c>
      <c r="S20" s="31">
        <f>M20-AVERAGE(AO$5:AO19,AO21:AO$30)</f>
        <v>10.337361111111111</v>
      </c>
      <c r="T20" s="31">
        <f>N20-AVERAGE(AP$5:AP19,AP21:AP$30)</f>
        <v>10.364800000000001</v>
      </c>
      <c r="U20" s="31">
        <f>O20-AVERAGE(AQ$5:AQ19,AQ21:AQ$30)</f>
        <v>10.470933333333331</v>
      </c>
      <c r="V20" s="31">
        <f>P20-AVERAGE(AR$5:AR19,AR21:AR$30)</f>
        <v>11.0192</v>
      </c>
      <c r="W20" s="13">
        <f t="shared" ca="1" si="7"/>
        <v>11.466820366625228</v>
      </c>
      <c r="X20" s="6">
        <f t="shared" ca="1" si="8"/>
        <v>10.77728976476785</v>
      </c>
      <c r="Y20" s="6">
        <f t="shared" ca="1" si="9"/>
        <v>11.078956321120994</v>
      </c>
      <c r="Z20" s="6">
        <f t="shared" ca="1" si="10"/>
        <v>10.985763808359135</v>
      </c>
      <c r="AA20" s="6">
        <f t="shared" ca="1" si="11"/>
        <v>10.967248427932443</v>
      </c>
      <c r="AB20" s="2">
        <f t="shared" ca="1" si="12"/>
        <v>11.190897440685822</v>
      </c>
      <c r="AC20" s="2">
        <f>'Historical Trends'!G65</f>
        <v>10.71</v>
      </c>
      <c r="AE20" s="13">
        <f t="shared" ca="1" si="17"/>
        <v>4.6118508287291107</v>
      </c>
      <c r="AF20">
        <f t="shared" ca="1" si="18"/>
        <v>0.76999999999999957</v>
      </c>
      <c r="AG20">
        <f t="shared" ca="1" si="19"/>
        <v>0.63499999999999979</v>
      </c>
      <c r="AH20">
        <f t="shared" ca="1" si="20"/>
        <v>0.20000000000000107</v>
      </c>
      <c r="AI20">
        <f t="shared" ca="1" si="21"/>
        <v>-9.4999999999998863E-2</v>
      </c>
      <c r="AJ20">
        <f t="shared" ca="1" si="22"/>
        <v>-1.9879999999999995</v>
      </c>
      <c r="AK20">
        <f t="shared" ca="1" si="23"/>
        <v>-1.9879999999999995</v>
      </c>
      <c r="AL20">
        <f t="shared" ca="1" si="24"/>
        <v>-1.9879999999999995</v>
      </c>
      <c r="AM20" s="13">
        <f>K20-$AC20</f>
        <v>1.0299999999999994</v>
      </c>
      <c r="AN20">
        <f t="shared" si="37"/>
        <v>-1.5100000000000016</v>
      </c>
      <c r="AO20">
        <f t="shared" si="25"/>
        <v>-0.3100000000000005</v>
      </c>
      <c r="AP20">
        <f t="shared" si="26"/>
        <v>-0.13000000000000078</v>
      </c>
      <c r="AQ20">
        <f t="shared" si="27"/>
        <v>-0.15000000000000213</v>
      </c>
      <c r="AR20">
        <f t="shared" si="28"/>
        <v>0.14999999999999858</v>
      </c>
      <c r="AS20" s="30">
        <f t="shared" si="14"/>
        <v>-8.0333333333333812E-2</v>
      </c>
      <c r="AT20">
        <f t="shared" si="4"/>
        <v>-1.8013043478260879</v>
      </c>
      <c r="AU20">
        <f t="shared" si="4"/>
        <v>-0.37263888888888985</v>
      </c>
      <c r="AV20">
        <f t="shared" si="4"/>
        <v>-0.34520000000000017</v>
      </c>
      <c r="AW20">
        <f t="shared" si="4"/>
        <v>-0.23906666666666965</v>
      </c>
      <c r="AX20">
        <f t="shared" si="4"/>
        <v>0.30919999999999881</v>
      </c>
      <c r="AY20" s="13">
        <f ca="1">W20-$AC20</f>
        <v>0.75682036662522734</v>
      </c>
      <c r="AZ20" s="6">
        <f t="shared" ca="1" si="38"/>
        <v>6.7289764767849647E-2</v>
      </c>
      <c r="BA20" s="6">
        <f t="shared" ca="1" si="29"/>
        <v>0.36895632112099364</v>
      </c>
      <c r="BB20" s="6">
        <f t="shared" ca="1" si="30"/>
        <v>0.27576380835913383</v>
      </c>
      <c r="BC20" s="6">
        <f t="shared" ca="1" si="31"/>
        <v>0.25724842793244207</v>
      </c>
      <c r="BD20" s="2">
        <f t="shared" ca="1" si="32"/>
        <v>0.48089744068582085</v>
      </c>
      <c r="BE20" t="s">
        <v>194</v>
      </c>
      <c r="BG20">
        <f ca="1">SLOPE(BG8:BM8,BG6:BM6)</f>
        <v>7.5317363509732199E-2</v>
      </c>
    </row>
    <row r="21" spans="1:74" x14ac:dyDescent="0.25">
      <c r="A21" t="s">
        <v>92</v>
      </c>
      <c r="B21">
        <f>B20+1</f>
        <v>1</v>
      </c>
      <c r="C21" s="13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3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30">
        <f>K21-AVERAGE(AM$5:AM20,AM22:AM$30)</f>
        <v>12.544166666666667</v>
      </c>
      <c r="R21" s="31">
        <f>L21-AVERAGE(AN$5:AN20,AN22:AN$30)</f>
        <v>12.631739130434783</v>
      </c>
      <c r="S21" s="31">
        <f>M21-AVERAGE(AO$5:AO20,AO22:AO$30)</f>
        <v>12.388611111111111</v>
      </c>
      <c r="T21" s="31">
        <f>N21-AVERAGE(AP$5:AP20,AP22:AP$30)</f>
        <v>14.722800000000001</v>
      </c>
      <c r="U21" s="31">
        <f>O21-AVERAGE(AQ$5:AQ20,AQ22:AQ$30)</f>
        <v>12.832133333333333</v>
      </c>
      <c r="V21" s="31">
        <f>P21-AVERAGE(AR$5:AR20,AR22:AR$30)</f>
        <v>13.11</v>
      </c>
      <c r="W21" s="13">
        <f t="shared" ca="1" si="7"/>
        <v>11.230678746602324</v>
      </c>
      <c r="X21" s="6">
        <f t="shared" ca="1" si="8"/>
        <v>11.598546240989034</v>
      </c>
      <c r="Y21" s="6">
        <f t="shared" ca="1" si="9"/>
        <v>11.623669218301597</v>
      </c>
      <c r="Z21" s="6">
        <f t="shared" ca="1" si="10"/>
        <v>12.766808549135613</v>
      </c>
      <c r="AA21" s="6">
        <f t="shared" ca="1" si="11"/>
        <v>12.03427796323651</v>
      </c>
      <c r="AB21" s="2">
        <f t="shared" ca="1" si="12"/>
        <v>12.402046143005506</v>
      </c>
      <c r="AC21" s="2">
        <f>'Historical Trends'!G66</f>
        <v>11.48</v>
      </c>
      <c r="AE21" s="13">
        <f t="shared" ca="1" si="17"/>
        <v>4.224509090909141</v>
      </c>
      <c r="AF21">
        <f t="shared" ca="1" si="18"/>
        <v>-0.26999999999999957</v>
      </c>
      <c r="AG21">
        <f t="shared" ca="1" si="19"/>
        <v>-0.85500000000000043</v>
      </c>
      <c r="AH21">
        <f t="shared" ca="1" si="20"/>
        <v>-1.1533333333333342</v>
      </c>
      <c r="AI21">
        <f t="shared" ca="1" si="21"/>
        <v>-3.4474999999999998</v>
      </c>
      <c r="AJ21">
        <f t="shared" ca="1" si="22"/>
        <v>-3.4474999999999998</v>
      </c>
      <c r="AK21">
        <f t="shared" ca="1" si="23"/>
        <v>-3.4474999999999998</v>
      </c>
      <c r="AL21">
        <f t="shared" ca="1" si="24"/>
        <v>-3.4474999999999998</v>
      </c>
      <c r="AM21" s="13">
        <f>K21-$AC21</f>
        <v>2.1199999999999992</v>
      </c>
      <c r="AN21">
        <f t="shared" si="37"/>
        <v>1.3200000000000003</v>
      </c>
      <c r="AO21">
        <f t="shared" si="25"/>
        <v>0.91999999999999993</v>
      </c>
      <c r="AP21">
        <f t="shared" si="26"/>
        <v>3.3200000000000003</v>
      </c>
      <c r="AQ21">
        <f t="shared" si="27"/>
        <v>1.379999999999999</v>
      </c>
      <c r="AR21">
        <f t="shared" si="28"/>
        <v>1.42</v>
      </c>
      <c r="AS21" s="30">
        <f t="shared" si="14"/>
        <v>1.0641666666666669</v>
      </c>
      <c r="AT21">
        <f t="shared" si="14"/>
        <v>1.1517391304347822</v>
      </c>
      <c r="AU21">
        <f t="shared" si="14"/>
        <v>0.90861111111111015</v>
      </c>
      <c r="AV21">
        <f t="shared" si="14"/>
        <v>3.2428000000000008</v>
      </c>
      <c r="AW21">
        <f t="shared" si="14"/>
        <v>1.3521333333333327</v>
      </c>
      <c r="AX21">
        <f t="shared" si="14"/>
        <v>1.629999999999999</v>
      </c>
      <c r="AY21" s="13">
        <f ca="1">W21-$AC21</f>
        <v>-0.2493212533976763</v>
      </c>
      <c r="AZ21" s="6">
        <f t="shared" ca="1" si="38"/>
        <v>0.11854624098903344</v>
      </c>
      <c r="BA21" s="6">
        <f t="shared" ca="1" si="29"/>
        <v>0.1436692183015964</v>
      </c>
      <c r="BB21" s="6">
        <f t="shared" ca="1" si="30"/>
        <v>1.2868085491356123</v>
      </c>
      <c r="BC21" s="6">
        <f t="shared" ca="1" si="31"/>
        <v>0.55427796323651002</v>
      </c>
      <c r="BD21" s="2">
        <f t="shared" ca="1" si="32"/>
        <v>0.92204614300550602</v>
      </c>
      <c r="BE21" t="s">
        <v>195</v>
      </c>
      <c r="BG21">
        <f ca="1">INTERCEPT(BG8:BM8,BG6:BM6)</f>
        <v>1.2764156753250331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3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30">
        <f>K22-AVERAGE(AM$5:AM21,AM23:AM$30)</f>
        <v>11.717666666666668</v>
      </c>
      <c r="R22" s="31">
        <f>L22-AVERAGE(AN$5:AN21,AN23:AN$30)</f>
        <v>13.68695652173913</v>
      </c>
      <c r="S22" s="31">
        <f>M22-AVERAGE(AO$5:AO21,AO23:AO$30)</f>
        <v>14.274861111111111</v>
      </c>
      <c r="T22" s="31">
        <f>N22-AVERAGE(AP$5:AP21,AP23:AP$30)</f>
        <v>15.3576</v>
      </c>
      <c r="U22" s="31">
        <f>O22-AVERAGE(AQ$5:AQ21,AQ23:AQ$30)</f>
        <v>15.692533333333333</v>
      </c>
      <c r="V22" s="31">
        <f>P22-AVERAGE(AR$5:AR21,AR23:AR$30)</f>
        <v>14.8888</v>
      </c>
      <c r="W22" s="13">
        <f t="shared" ca="1" si="7"/>
        <v>10.066002781174138</v>
      </c>
      <c r="X22" s="6">
        <f t="shared" ca="1" si="8"/>
        <v>11.036674577803058</v>
      </c>
      <c r="Y22" s="6">
        <f t="shared" ca="1" si="9"/>
        <v>11.52635259665732</v>
      </c>
      <c r="Z22" s="6">
        <f t="shared" ca="1" si="10"/>
        <v>12.396662816238765</v>
      </c>
      <c r="AA22" s="6">
        <f t="shared" ca="1" si="11"/>
        <v>12.91230313771565</v>
      </c>
      <c r="AB22" s="2">
        <f t="shared" ca="1" si="12"/>
        <v>13.082101756950054</v>
      </c>
      <c r="AC22" s="2">
        <f>'Historical Trends'!G67</f>
        <v>11.21</v>
      </c>
      <c r="AE22" s="13">
        <f t="shared" ca="1" si="17"/>
        <v>5.0058108108110346</v>
      </c>
      <c r="AF22">
        <f t="shared" ca="1" si="18"/>
        <v>-1.1700000000000017</v>
      </c>
      <c r="AG22">
        <f t="shared" ca="1" si="19"/>
        <v>-1.3250000000000011</v>
      </c>
      <c r="AH22">
        <f t="shared" ca="1" si="20"/>
        <v>-4.2366666666666681</v>
      </c>
      <c r="AI22">
        <f t="shared" ca="1" si="21"/>
        <v>-4.2366666666666681</v>
      </c>
      <c r="AJ22">
        <f t="shared" ca="1" si="22"/>
        <v>-4.2366666666666681</v>
      </c>
      <c r="AK22">
        <f t="shared" ca="1" si="23"/>
        <v>-4.2366666666666681</v>
      </c>
      <c r="AL22">
        <f t="shared" ca="1" si="24"/>
        <v>-4.2366666666666681</v>
      </c>
      <c r="AM22" s="13">
        <f>K22-$AC22</f>
        <v>1.5899999999999999</v>
      </c>
      <c r="AN22">
        <f t="shared" si="37"/>
        <v>2.59</v>
      </c>
      <c r="AO22">
        <f t="shared" si="25"/>
        <v>2.9899999999999984</v>
      </c>
      <c r="AP22">
        <f t="shared" si="26"/>
        <v>4.1899999999999995</v>
      </c>
      <c r="AQ22">
        <f t="shared" si="27"/>
        <v>4.3899999999999988</v>
      </c>
      <c r="AR22">
        <f t="shared" si="28"/>
        <v>3.3899999999999988</v>
      </c>
      <c r="AS22" s="30">
        <f t="shared" si="14"/>
        <v>0.50766666666666715</v>
      </c>
      <c r="AT22">
        <f t="shared" si="14"/>
        <v>2.4769565217391296</v>
      </c>
      <c r="AU22">
        <f t="shared" si="14"/>
        <v>3.0648611111111101</v>
      </c>
      <c r="AV22">
        <f t="shared" si="14"/>
        <v>4.1475999999999988</v>
      </c>
      <c r="AW22">
        <f t="shared" si="14"/>
        <v>4.4825333333333326</v>
      </c>
      <c r="AX22">
        <f t="shared" si="14"/>
        <v>3.678799999999999</v>
      </c>
      <c r="AY22" s="13">
        <f ca="1">W22-$AC22</f>
        <v>-1.1439972188258629</v>
      </c>
      <c r="AZ22" s="6">
        <f t="shared" ca="1" si="38"/>
        <v>-0.17332542219694247</v>
      </c>
      <c r="BA22" s="6">
        <f t="shared" ca="1" si="29"/>
        <v>0.3163525966573193</v>
      </c>
      <c r="BB22" s="6">
        <f t="shared" ca="1" si="30"/>
        <v>1.1866628162387638</v>
      </c>
      <c r="BC22" s="6">
        <f t="shared" ca="1" si="31"/>
        <v>1.7023031377156492</v>
      </c>
      <c r="BD22" s="2">
        <f t="shared" ca="1" si="32"/>
        <v>1.8721017569500535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0.6240458891347157</v>
      </c>
    </row>
    <row r="23" spans="1:74" x14ac:dyDescent="0.25">
      <c r="A23" t="s">
        <v>94</v>
      </c>
      <c r="B23">
        <f>B22+1</f>
        <v>3</v>
      </c>
      <c r="C23" s="13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30"/>
      <c r="R23" s="31">
        <f>L23-AVERAGE(AN$5:AN22,AN24:AN$30)</f>
        <v>7.6856521739130432</v>
      </c>
      <c r="S23" s="31">
        <f>M23-AVERAGE(AO$5:AO22,AO24:AO$30)</f>
        <v>8.0736111111111111</v>
      </c>
      <c r="T23" s="31">
        <f>N23-AVERAGE(AP$5:AP22,AP24:AP$30)</f>
        <v>7.7084000000000001</v>
      </c>
      <c r="U23" s="31">
        <f>O23-AVERAGE(AQ$5:AQ22,AQ24:AQ$30)</f>
        <v>8.2513333333333332</v>
      </c>
      <c r="V23" s="31">
        <f>P23-AVERAGE(AR$5:AR22,AR24:AR$30)</f>
        <v>10.983600000000001</v>
      </c>
      <c r="W23" s="13">
        <f t="shared" ca="1" si="7"/>
        <v>9.5791911022306557</v>
      </c>
      <c r="X23" s="6">
        <f t="shared" ca="1" si="8"/>
        <v>9.171301399042683</v>
      </c>
      <c r="Y23" s="6">
        <f t="shared" ca="1" si="9"/>
        <v>9.1486402194832834</v>
      </c>
      <c r="Z23" s="6">
        <f t="shared" ca="1" si="10"/>
        <v>8.8340639481517442</v>
      </c>
      <c r="AA23" s="6">
        <f t="shared" ca="1" si="11"/>
        <v>8.9786238194728831</v>
      </c>
      <c r="AB23" s="2">
        <f t="shared" ca="1" si="12"/>
        <v>10.516499497300897</v>
      </c>
      <c r="AC23" s="2">
        <f>'Historical Trends'!G68</f>
        <v>10.039999999999999</v>
      </c>
      <c r="AE23" s="13">
        <f t="shared" ca="1" si="17"/>
        <v>11.130000000000074</v>
      </c>
      <c r="AF23">
        <f t="shared" ca="1" si="18"/>
        <v>-0.30999999999999872</v>
      </c>
      <c r="AG23">
        <f t="shared" ca="1" si="19"/>
        <v>-4.5999999999999988</v>
      </c>
      <c r="AH23">
        <f t="shared" ca="1" si="20"/>
        <v>-4.5999999999999988</v>
      </c>
      <c r="AI23">
        <f t="shared" ca="1" si="21"/>
        <v>-4.5999999999999988</v>
      </c>
      <c r="AJ23">
        <f t="shared" ca="1" si="22"/>
        <v>-4.5999999999999988</v>
      </c>
      <c r="AK23">
        <f t="shared" ca="1" si="23"/>
        <v>-4.5999999999999988</v>
      </c>
      <c r="AL23">
        <f t="shared" ca="1" si="24"/>
        <v>-4.5999999999999988</v>
      </c>
      <c r="AN23">
        <f t="shared" si="37"/>
        <v>-2.0399999999999991</v>
      </c>
      <c r="AO23">
        <f t="shared" si="25"/>
        <v>-1.8399999999999999</v>
      </c>
      <c r="AP23">
        <f t="shared" si="26"/>
        <v>-2.0399999999999991</v>
      </c>
      <c r="AQ23">
        <f t="shared" si="27"/>
        <v>-1.6399999999999988</v>
      </c>
      <c r="AR23">
        <f t="shared" si="28"/>
        <v>0.76000000000000156</v>
      </c>
      <c r="AS23" s="30"/>
      <c r="AT23">
        <f t="shared" si="14"/>
        <v>-2.3543478260869559</v>
      </c>
      <c r="AU23">
        <f t="shared" si="14"/>
        <v>-1.9663888888888881</v>
      </c>
      <c r="AV23">
        <f t="shared" si="14"/>
        <v>-2.331599999999999</v>
      </c>
      <c r="AW23">
        <f t="shared" si="14"/>
        <v>-1.788666666666666</v>
      </c>
      <c r="AX23">
        <f t="shared" si="14"/>
        <v>0.94360000000000177</v>
      </c>
      <c r="AZ23" s="6">
        <f t="shared" ca="1" si="38"/>
        <v>-0.8686986009573161</v>
      </c>
      <c r="BA23" s="6">
        <f t="shared" ca="1" si="29"/>
        <v>-0.89135978051671572</v>
      </c>
      <c r="BB23" s="6">
        <f t="shared" ca="1" si="30"/>
        <v>-1.2059360518482549</v>
      </c>
      <c r="BC23" s="6">
        <f t="shared" ca="1" si="31"/>
        <v>-1.061376180527116</v>
      </c>
      <c r="BD23" s="2">
        <f t="shared" ca="1" si="32"/>
        <v>0.4764994973008978</v>
      </c>
      <c r="BP23">
        <f>BP22+1</f>
        <v>2</v>
      </c>
      <c r="BQ23">
        <f t="shared" ref="BQ23:BQ86" si="39">LN(BP23)</f>
        <v>0.69314718055994529</v>
      </c>
      <c r="BR23">
        <f t="shared" ref="BR23:BR86" si="40">MAX(0,(0.94+1/(8.3*0.97))-1/((8.3-MIN(8.2,BQ23)) * 0.97))</f>
        <v>0.92868197572765254</v>
      </c>
      <c r="BS23">
        <f t="shared" ref="BS23:BS86" si="41">1-(BR23/0.94)^10</f>
        <v>0.1140858660754307</v>
      </c>
      <c r="BU23">
        <f>BU22+0.1</f>
        <v>0.1</v>
      </c>
      <c r="BV23">
        <f t="shared" ref="BV23:BV86" si="42">MAX(0,($BG$16+1/($BG$17*$BG$18))-1/(($BG$17-BU23) * $BG$18))</f>
        <v>0.62221942557100052</v>
      </c>
    </row>
    <row r="24" spans="1:74" x14ac:dyDescent="0.25">
      <c r="A24" t="s">
        <v>106</v>
      </c>
      <c r="B24">
        <v>0</v>
      </c>
      <c r="C24" s="13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3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30">
        <f>K24-AVERAGE(AM$5:AM23,AM25:AM$30)</f>
        <v>13.932666666666668</v>
      </c>
      <c r="R24" s="31">
        <f>L24-AVERAGE(AN$5:AN23,AN25:AN$30)</f>
        <v>11.700000000000001</v>
      </c>
      <c r="S24" s="31">
        <f>M24-AVERAGE(AO$5:AO23,AO25:AO$30)</f>
        <v>11.454027777777778</v>
      </c>
      <c r="T24" s="31">
        <f>N24-AVERAGE(AP$5:AP23,AP25:AP$30)</f>
        <v>9.2927999999999997</v>
      </c>
      <c r="U24" s="31">
        <f>O24-AVERAGE(AQ$5:AQ23,AQ25:AQ$30)</f>
        <v>8.2341333333333324</v>
      </c>
      <c r="V24" s="31">
        <f>P24-AVERAGE(AR$5:AR23,AR25:AR$30)</f>
        <v>7.7423999999999999</v>
      </c>
      <c r="W24" s="13">
        <f t="shared" ca="1" si="7"/>
        <v>8.4759078572150965</v>
      </c>
      <c r="X24" s="6">
        <f t="shared" ca="1" si="8"/>
        <v>9.2945879304738543</v>
      </c>
      <c r="Y24" s="6">
        <f t="shared" ca="1" si="9"/>
        <v>9.4654132247173663</v>
      </c>
      <c r="Z24" s="6">
        <f t="shared" ca="1" si="10"/>
        <v>8.7901044062171572</v>
      </c>
      <c r="AA24" s="6">
        <f t="shared" ca="1" si="11"/>
        <v>8.3107972267776198</v>
      </c>
      <c r="AB24" s="2">
        <f t="shared" ca="1" si="12"/>
        <v>7.9837004830471763</v>
      </c>
      <c r="AC24" s="2">
        <f>'Historical Trends'!G83</f>
        <v>8.91</v>
      </c>
      <c r="AE24" s="13">
        <f t="shared" ca="1" si="17"/>
        <v>2.6643127962084598</v>
      </c>
      <c r="AF24">
        <f t="shared" ca="1" si="18"/>
        <v>-0.51999999999999957</v>
      </c>
      <c r="AG24">
        <f t="shared" ca="1" si="19"/>
        <v>1.245000000000001</v>
      </c>
      <c r="AH24">
        <f t="shared" ca="1" si="20"/>
        <v>0.38333333333333464</v>
      </c>
      <c r="AI24">
        <f t="shared" ca="1" si="21"/>
        <v>-0.12249999999999872</v>
      </c>
      <c r="AJ24">
        <f t="shared" ca="1" si="22"/>
        <v>-0.93399999999999839</v>
      </c>
      <c r="AK24">
        <f t="shared" ca="1" si="23"/>
        <v>-1.5449999999999982</v>
      </c>
      <c r="AL24">
        <f t="shared" ca="1" si="24"/>
        <v>-2.5214285714285696</v>
      </c>
      <c r="AM24" s="13">
        <f t="shared" ref="AM24:AM29" si="43">K24-$AC24</f>
        <v>5.8900000000000006</v>
      </c>
      <c r="AN24">
        <f t="shared" si="37"/>
        <v>2.8900000000000006</v>
      </c>
      <c r="AO24">
        <f t="shared" si="25"/>
        <v>2.4900000000000002</v>
      </c>
      <c r="AP24">
        <f t="shared" si="26"/>
        <v>0.57000000000000028</v>
      </c>
      <c r="AQ24">
        <f t="shared" si="27"/>
        <v>-0.57000000000000028</v>
      </c>
      <c r="AR24">
        <f t="shared" si="28"/>
        <v>-1.2699999999999996</v>
      </c>
      <c r="AS24" s="30">
        <f t="shared" si="14"/>
        <v>5.0226666666666677</v>
      </c>
      <c r="AT24">
        <f t="shared" si="14"/>
        <v>2.7900000000000009</v>
      </c>
      <c r="AU24">
        <f t="shared" si="14"/>
        <v>2.544027777777778</v>
      </c>
      <c r="AV24">
        <f t="shared" si="14"/>
        <v>0.38279999999999959</v>
      </c>
      <c r="AW24">
        <f t="shared" si="14"/>
        <v>-0.67586666666666773</v>
      </c>
      <c r="AX24">
        <f t="shared" si="14"/>
        <v>-1.1676000000000002</v>
      </c>
      <c r="AY24" s="13">
        <f t="shared" ref="AY24:AY29" ca="1" si="44">W24-$AC24</f>
        <v>-0.4340921427849036</v>
      </c>
      <c r="AZ24" s="6">
        <f t="shared" ca="1" si="38"/>
        <v>0.3845879304738542</v>
      </c>
      <c r="BA24" s="6">
        <f t="shared" ca="1" si="29"/>
        <v>0.55541322471736621</v>
      </c>
      <c r="BB24" s="6">
        <f t="shared" ca="1" si="30"/>
        <v>-0.11989559378284298</v>
      </c>
      <c r="BC24" s="6">
        <f t="shared" ca="1" si="31"/>
        <v>-0.59920277322238036</v>
      </c>
      <c r="BD24" s="2">
        <f t="shared" ca="1" si="32"/>
        <v>-0.92629951695282386</v>
      </c>
      <c r="BP24">
        <f t="shared" ref="BP24:BP31" si="45">BP23+1</f>
        <v>3</v>
      </c>
      <c r="BQ24">
        <f t="shared" si="39"/>
        <v>1.0986122886681098</v>
      </c>
      <c r="BR24">
        <f t="shared" si="40"/>
        <v>0.92105134307880865</v>
      </c>
      <c r="BS24">
        <f t="shared" si="41"/>
        <v>0.18424477193938826</v>
      </c>
      <c r="BU24">
        <f t="shared" ref="BU24:BU87" si="46">BU23+0.1</f>
        <v>0.2</v>
      </c>
      <c r="BV24">
        <f t="shared" si="42"/>
        <v>0.62034740178758352</v>
      </c>
    </row>
    <row r="25" spans="1:74" x14ac:dyDescent="0.25">
      <c r="A25" t="s">
        <v>107</v>
      </c>
      <c r="B25">
        <f>B24+1</f>
        <v>1</v>
      </c>
      <c r="C25" s="13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3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30">
        <f>K25-AVERAGE(AM$5:AM24,AM26:AM$30)</f>
        <v>12.068666666666667</v>
      </c>
      <c r="R25" s="31">
        <f>L25-AVERAGE(AN$5:AN24,AN26:AN$30)</f>
        <v>11.235652173913044</v>
      </c>
      <c r="S25" s="31">
        <f>M25-AVERAGE(AO$5:AO24,AO26:AO$30)</f>
        <v>10.364583333333334</v>
      </c>
      <c r="T25" s="31">
        <f>N25-AVERAGE(AP$5:AP24,AP26:AP$30)</f>
        <v>10.547733333333333</v>
      </c>
      <c r="U25" s="31">
        <f>O25-AVERAGE(AQ$5:AQ24,AQ26:AQ$30)</f>
        <v>9.9813333333333336</v>
      </c>
      <c r="V25" s="31">
        <f>P25-AVERAGE(AR$5:AR24,AR26:AR$30)</f>
        <v>8.4842666666666666</v>
      </c>
      <c r="W25" s="13">
        <f t="shared" ca="1" si="7"/>
        <v>11.922304240096098</v>
      </c>
      <c r="X25" s="6">
        <f t="shared" ca="1" si="8"/>
        <v>11.732974989811398</v>
      </c>
      <c r="Y25" s="6">
        <f t="shared" ca="1" si="9"/>
        <v>11.374079474928164</v>
      </c>
      <c r="Z25" s="6">
        <f t="shared" ca="1" si="10"/>
        <v>11.311836575278837</v>
      </c>
      <c r="AA25" s="6">
        <f t="shared" ca="1" si="11"/>
        <v>10.934877397216928</v>
      </c>
      <c r="AB25" s="2">
        <f t="shared" ca="1" si="12"/>
        <v>9.7644459640023928</v>
      </c>
      <c r="AC25" s="2">
        <f>'Historical Trends'!G84</f>
        <v>8.39</v>
      </c>
      <c r="AE25" s="13">
        <f t="shared" ca="1" si="17"/>
        <v>4.9036934673366517</v>
      </c>
      <c r="AF25">
        <f t="shared" ca="1" si="18"/>
        <v>3.5299999999999994</v>
      </c>
      <c r="AG25">
        <f t="shared" ca="1" si="19"/>
        <v>1.3550000000000004</v>
      </c>
      <c r="AH25">
        <f t="shared" ca="1" si="20"/>
        <v>0.52999999999999936</v>
      </c>
      <c r="AI25">
        <f t="shared" ca="1" si="21"/>
        <v>-0.51750000000000007</v>
      </c>
      <c r="AJ25">
        <f t="shared" ca="1" si="22"/>
        <v>-1.2299999999999995</v>
      </c>
      <c r="AK25">
        <f t="shared" ca="1" si="23"/>
        <v>-2.335</v>
      </c>
      <c r="AL25">
        <f t="shared" ca="1" si="24"/>
        <v>-2.335</v>
      </c>
      <c r="AM25" s="13">
        <f t="shared" si="43"/>
        <v>4.6099999999999994</v>
      </c>
      <c r="AN25">
        <f t="shared" si="37"/>
        <v>2.9433333333333334</v>
      </c>
      <c r="AO25">
        <f t="shared" si="25"/>
        <v>1.9433333333333334</v>
      </c>
      <c r="AP25">
        <f t="shared" si="26"/>
        <v>2.2766666666666655</v>
      </c>
      <c r="AQ25">
        <f t="shared" si="27"/>
        <v>1.6099999999999994</v>
      </c>
      <c r="AR25">
        <f t="shared" si="28"/>
        <v>-5.6666666666666643E-2</v>
      </c>
      <c r="AS25" s="30">
        <f t="shared" si="14"/>
        <v>3.6786666666666665</v>
      </c>
      <c r="AT25">
        <f t="shared" si="14"/>
        <v>2.8456521739130434</v>
      </c>
      <c r="AU25">
        <f t="shared" si="14"/>
        <v>1.9745833333333334</v>
      </c>
      <c r="AV25">
        <f t="shared" si="14"/>
        <v>2.1577333333333328</v>
      </c>
      <c r="AW25">
        <f t="shared" si="14"/>
        <v>1.591333333333333</v>
      </c>
      <c r="AX25">
        <f t="shared" si="14"/>
        <v>9.4266666666666055E-2</v>
      </c>
      <c r="AY25" s="13">
        <f t="shared" ca="1" si="44"/>
        <v>3.5323042400960976</v>
      </c>
      <c r="AZ25" s="6">
        <f t="shared" ca="1" si="38"/>
        <v>3.3429749898113972</v>
      </c>
      <c r="BA25" s="6">
        <f t="shared" ca="1" si="29"/>
        <v>2.9840794749281638</v>
      </c>
      <c r="BB25" s="6">
        <f t="shared" ca="1" si="30"/>
        <v>2.9218365752788369</v>
      </c>
      <c r="BC25" s="6">
        <f t="shared" ca="1" si="31"/>
        <v>2.5448773972169274</v>
      </c>
      <c r="BD25" s="2">
        <f t="shared" ca="1" si="32"/>
        <v>1.3744459640023923</v>
      </c>
      <c r="BP25">
        <f t="shared" si="45"/>
        <v>4</v>
      </c>
      <c r="BQ25">
        <f t="shared" si="39"/>
        <v>1.3862943611198906</v>
      </c>
      <c r="BR25">
        <f t="shared" si="40"/>
        <v>0.91509452980976436</v>
      </c>
      <c r="BS25">
        <f t="shared" si="41"/>
        <v>0.23549372110487321</v>
      </c>
      <c r="BU25">
        <f t="shared" si="46"/>
        <v>0.30000000000000004</v>
      </c>
      <c r="BV25">
        <f t="shared" si="42"/>
        <v>0.61842809153897393</v>
      </c>
    </row>
    <row r="26" spans="1:74" x14ac:dyDescent="0.25">
      <c r="A26" t="s">
        <v>108</v>
      </c>
      <c r="B26">
        <f>B25+1</f>
        <v>2</v>
      </c>
      <c r="C26" s="13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3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30">
        <f>K26-AVERAGE(AM$5:AM25,AM27:AM$30)</f>
        <v>4.5421666666666667</v>
      </c>
      <c r="R26" s="31">
        <f>L26-AVERAGE(AN$5:AN25,AN27:AN$30)</f>
        <v>7.6039130434782605</v>
      </c>
      <c r="S26" s="31">
        <f>M26-AVERAGE(AO$5:AO25,AO27:AO$30)</f>
        <v>8.4813888888888886</v>
      </c>
      <c r="T26" s="31">
        <f>N26-AVERAGE(AP$5:AP25,AP27:AP$30)</f>
        <v>11.793200000000001</v>
      </c>
      <c r="U26" s="31">
        <f>O26-AVERAGE(AQ$5:AQ25,AQ27:AQ$30)</f>
        <v>11.920133333333334</v>
      </c>
      <c r="V26" s="31">
        <f>P26-AVERAGE(AR$5:AR25,AR27:AR$30)</f>
        <v>10.769733333333333</v>
      </c>
      <c r="W26" s="13">
        <f t="shared" ca="1" si="7"/>
        <v>7.5230704822580394</v>
      </c>
      <c r="X26" s="6">
        <f t="shared" ca="1" si="8"/>
        <v>7.5792680754731334</v>
      </c>
      <c r="Y26" s="6">
        <f t="shared" ca="1" si="9"/>
        <v>7.8898794968766301</v>
      </c>
      <c r="Z26" s="6">
        <f t="shared" ca="1" si="10"/>
        <v>9.4416448032081313</v>
      </c>
      <c r="AA26" s="6">
        <f t="shared" ca="1" si="11"/>
        <v>9.7804958760935712</v>
      </c>
      <c r="AB26" s="2">
        <f t="shared" ca="1" si="12"/>
        <v>9.577489357182186</v>
      </c>
      <c r="AC26" s="2">
        <f>'Historical Trends'!G85</f>
        <v>11.92</v>
      </c>
      <c r="AE26" s="13">
        <f t="shared" ca="1" si="17"/>
        <v>-2.2799502487562631</v>
      </c>
      <c r="AF26">
        <f t="shared" ca="1" si="18"/>
        <v>-4.3499999999999996</v>
      </c>
      <c r="AG26">
        <f t="shared" ca="1" si="19"/>
        <v>-4.5</v>
      </c>
      <c r="AH26">
        <f t="shared" ca="1" si="20"/>
        <v>-5.3966666666666665</v>
      </c>
      <c r="AI26">
        <f t="shared" ca="1" si="21"/>
        <v>-5.95</v>
      </c>
      <c r="AJ26">
        <f t="shared" ca="1" si="22"/>
        <v>-7.0380000000000003</v>
      </c>
      <c r="AK26">
        <f t="shared" ca="1" si="23"/>
        <v>-7.0380000000000003</v>
      </c>
      <c r="AL26">
        <f t="shared" ca="1" si="24"/>
        <v>-7.0380000000000003</v>
      </c>
      <c r="AM26" s="13">
        <f t="shared" si="43"/>
        <v>-5.92</v>
      </c>
      <c r="AN26">
        <f t="shared" si="37"/>
        <v>-3.92</v>
      </c>
      <c r="AO26">
        <f t="shared" si="25"/>
        <v>-3.2533333333333339</v>
      </c>
      <c r="AP26">
        <f t="shared" si="26"/>
        <v>8.0000000000000071E-2</v>
      </c>
      <c r="AQ26">
        <f t="shared" si="27"/>
        <v>8.0000000000000071E-2</v>
      </c>
      <c r="AR26">
        <f t="shared" si="28"/>
        <v>-1.2533333333333339</v>
      </c>
      <c r="AS26" s="30">
        <f t="shared" si="14"/>
        <v>-7.3778333333333332</v>
      </c>
      <c r="AT26">
        <f t="shared" si="14"/>
        <v>-4.3160869565217395</v>
      </c>
      <c r="AU26">
        <f t="shared" si="14"/>
        <v>-3.4386111111111113</v>
      </c>
      <c r="AV26">
        <f t="shared" si="14"/>
        <v>-0.12679999999999936</v>
      </c>
      <c r="AW26">
        <f t="shared" si="14"/>
        <v>1.3333333333420683E-4</v>
      </c>
      <c r="AX26">
        <f t="shared" si="14"/>
        <v>-1.150266666666667</v>
      </c>
      <c r="AY26" s="13">
        <f t="shared" ca="1" si="44"/>
        <v>-4.3969295177419605</v>
      </c>
      <c r="AZ26" s="6">
        <f t="shared" ca="1" si="38"/>
        <v>-4.3407319245268665</v>
      </c>
      <c r="BA26" s="6">
        <f t="shared" ca="1" si="29"/>
        <v>-4.0301205031233698</v>
      </c>
      <c r="BB26" s="6">
        <f t="shared" ca="1" si="30"/>
        <v>-2.4783551967918687</v>
      </c>
      <c r="BC26" s="6">
        <f t="shared" ca="1" si="31"/>
        <v>-2.1395041239064287</v>
      </c>
      <c r="BD26" s="2">
        <f t="shared" ca="1" si="32"/>
        <v>-2.342510642817814</v>
      </c>
      <c r="BP26">
        <f t="shared" si="45"/>
        <v>5</v>
      </c>
      <c r="BQ26">
        <f t="shared" si="39"/>
        <v>1.6094379124341003</v>
      </c>
      <c r="BR26">
        <f t="shared" si="40"/>
        <v>0.91012129326662006</v>
      </c>
      <c r="BS26">
        <f t="shared" si="41"/>
        <v>0.27604059116565138</v>
      </c>
      <c r="BU26">
        <f t="shared" si="46"/>
        <v>0.4</v>
      </c>
      <c r="BV26">
        <f t="shared" si="42"/>
        <v>0.61645968025582665</v>
      </c>
    </row>
    <row r="27" spans="1:74" x14ac:dyDescent="0.25">
      <c r="A27" t="s">
        <v>124</v>
      </c>
      <c r="B27" s="2">
        <v>0</v>
      </c>
      <c r="C27" s="13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3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30">
        <f>K27-AVERAGE(AM$5:AM26,AM28:AM$30)</f>
        <v>7.6031666666666657</v>
      </c>
      <c r="R27" s="31">
        <f>L27-AVERAGE(AN$5:AN26,AN28:AN$30)</f>
        <v>7.1352173913043471</v>
      </c>
      <c r="S27" s="31">
        <f>M27-AVERAGE(AO$5:AO26,AO28:AO$30)</f>
        <v>6.7544444444444443</v>
      </c>
      <c r="T27" s="31">
        <f>N27-AVERAGE(AP$5:AP26,AP28:AP$30)</f>
        <v>6.3859999999999992</v>
      </c>
      <c r="U27" s="31">
        <f>O27-AVERAGE(AQ$5:AQ26,AQ28:AQ$30)</f>
        <v>6.5129333333333328</v>
      </c>
      <c r="V27" s="31">
        <f>P27-AVERAGE(AR$5:AR26,AR28:AR$30)</f>
        <v>7.5811999999999999</v>
      </c>
      <c r="W27" s="13">
        <f t="shared" ca="1" si="7"/>
        <v>8.6829997712192526</v>
      </c>
      <c r="X27" s="6">
        <f t="shared" ca="1" si="8"/>
        <v>8.2723614919512158</v>
      </c>
      <c r="Y27" s="6">
        <f t="shared" ca="1" si="9"/>
        <v>8.0171484315379704</v>
      </c>
      <c r="Z27" s="6">
        <f t="shared" ca="1" si="10"/>
        <v>7.6744776296117587</v>
      </c>
      <c r="AA27" s="6">
        <f t="shared" ca="1" si="11"/>
        <v>7.588654329198711</v>
      </c>
      <c r="AB27" s="2">
        <f t="shared" ca="1" si="12"/>
        <v>7.9980730395818096</v>
      </c>
      <c r="AC27" s="2">
        <f>'Historical Trends'!G100</f>
        <v>6.7</v>
      </c>
      <c r="AE27" s="13">
        <f t="shared" ca="1" si="17"/>
        <v>4.8750000000000453</v>
      </c>
      <c r="AF27">
        <f t="shared" ca="1" si="18"/>
        <v>1.9999999999999991</v>
      </c>
      <c r="AG27">
        <f t="shared" ca="1" si="19"/>
        <v>1.7049999999999992</v>
      </c>
      <c r="AH27">
        <f t="shared" ca="1" si="20"/>
        <v>1.0666666666666655</v>
      </c>
      <c r="AI27">
        <f t="shared" ca="1" si="21"/>
        <v>-0.28500000000000103</v>
      </c>
      <c r="AJ27">
        <f t="shared" ca="1" si="22"/>
        <v>-0.28500000000000103</v>
      </c>
      <c r="AK27">
        <f t="shared" ca="1" si="23"/>
        <v>-0.28500000000000103</v>
      </c>
      <c r="AL27">
        <f t="shared" ca="1" si="24"/>
        <v>-0.28500000000000103</v>
      </c>
      <c r="AM27" s="13">
        <f t="shared" si="43"/>
        <v>1.9666666666666659</v>
      </c>
      <c r="AN27">
        <f t="shared" si="37"/>
        <v>0.63333333333333286</v>
      </c>
      <c r="AO27">
        <f t="shared" si="25"/>
        <v>9.9999999999999645E-2</v>
      </c>
      <c r="AP27">
        <f t="shared" si="26"/>
        <v>-0.10000000000000053</v>
      </c>
      <c r="AQ27">
        <f t="shared" si="27"/>
        <v>-0.10000000000000053</v>
      </c>
      <c r="AR27">
        <f t="shared" si="28"/>
        <v>0.70000000000000018</v>
      </c>
      <c r="AS27" s="30">
        <f t="shared" si="14"/>
        <v>0.90316666666666556</v>
      </c>
      <c r="AT27">
        <f t="shared" si="14"/>
        <v>0.43521739130434689</v>
      </c>
      <c r="AU27">
        <f t="shared" si="14"/>
        <v>5.4444444444444073E-2</v>
      </c>
      <c r="AV27">
        <f t="shared" si="14"/>
        <v>-0.31400000000000095</v>
      </c>
      <c r="AW27">
        <f t="shared" si="14"/>
        <v>-0.18706666666666738</v>
      </c>
      <c r="AX27">
        <f t="shared" si="14"/>
        <v>0.88119999999999976</v>
      </c>
      <c r="AY27" s="13">
        <f t="shared" ca="1" si="44"/>
        <v>1.9829997712192524</v>
      </c>
      <c r="AZ27" s="6">
        <f t="shared" ca="1" si="38"/>
        <v>1.5723614919512157</v>
      </c>
      <c r="BA27" s="6">
        <f t="shared" ca="1" si="29"/>
        <v>1.3171484315379702</v>
      </c>
      <c r="BB27" s="6">
        <f t="shared" ca="1" si="30"/>
        <v>0.97447762961175854</v>
      </c>
      <c r="BC27" s="6">
        <f t="shared" ca="1" si="31"/>
        <v>0.88865432919871079</v>
      </c>
      <c r="BD27" s="2">
        <f t="shared" ca="1" si="32"/>
        <v>1.2980730395818094</v>
      </c>
      <c r="BP27">
        <f t="shared" si="45"/>
        <v>6</v>
      </c>
      <c r="BQ27">
        <f t="shared" si="39"/>
        <v>1.791759469228055</v>
      </c>
      <c r="BR27">
        <f t="shared" si="40"/>
        <v>0.90580471036790178</v>
      </c>
      <c r="BS27">
        <f t="shared" si="41"/>
        <v>0.30965336588943237</v>
      </c>
      <c r="BU27">
        <f t="shared" si="46"/>
        <v>0.5</v>
      </c>
      <c r="BV27">
        <f t="shared" si="42"/>
        <v>0.6144402593228544</v>
      </c>
    </row>
    <row r="28" spans="1:74" x14ac:dyDescent="0.25">
      <c r="A28" t="s">
        <v>125</v>
      </c>
      <c r="B28" s="2">
        <f>B27+1</f>
        <v>1</v>
      </c>
      <c r="C28" s="13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3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30">
        <f>K28-AVERAGE(AM$5:AM27,AM29:AM$30)</f>
        <v>7.5031666666666661</v>
      </c>
      <c r="R28" s="31">
        <f>L28-AVERAGE(AN$5:AN27,AN29:AN$30)</f>
        <v>8.0917391304347834</v>
      </c>
      <c r="S28" s="31">
        <f>M28-AVERAGE(AO$5:AO27,AO29:AO$30)</f>
        <v>8.2683333333333344</v>
      </c>
      <c r="T28" s="31">
        <f>N28-AVERAGE(AP$5:AP27,AP29:AP$30)</f>
        <v>9.1486666666666672</v>
      </c>
      <c r="U28" s="31">
        <f>O28-AVERAGE(AQ$5:AQ27,AQ29:AQ$30)</f>
        <v>8.2355999999999998</v>
      </c>
      <c r="V28" s="31">
        <f>P28-AVERAGE(AR$5:AR27,AR29:AR$30)</f>
        <v>7.7785333333333337</v>
      </c>
      <c r="W28" s="13">
        <f t="shared" ca="1" si="7"/>
        <v>8.1005944639126728</v>
      </c>
      <c r="X28" s="6">
        <f t="shared" ca="1" si="8"/>
        <v>8.1050094978221594</v>
      </c>
      <c r="Y28" s="6">
        <f t="shared" ca="1" si="9"/>
        <v>8.165571872361987</v>
      </c>
      <c r="Z28" s="6">
        <f t="shared" ca="1" si="10"/>
        <v>8.5703180216262957</v>
      </c>
      <c r="AA28" s="6">
        <f t="shared" ca="1" si="11"/>
        <v>8.1738229361638002</v>
      </c>
      <c r="AB28" s="2">
        <f t="shared" ca="1" si="12"/>
        <v>7.9020402307711093</v>
      </c>
      <c r="AC28" s="2">
        <f>'Historical Trends'!G101</f>
        <v>8.6999999999999993</v>
      </c>
      <c r="AE28" s="13">
        <f t="shared" ca="1" si="17"/>
        <v>2.703333333333422</v>
      </c>
      <c r="AF28">
        <f t="shared" ca="1" si="18"/>
        <v>-0.58999999999999986</v>
      </c>
      <c r="AG28">
        <f t="shared" ca="1" si="19"/>
        <v>-1.3999999999999995</v>
      </c>
      <c r="AH28">
        <f t="shared" ca="1" si="20"/>
        <v>-3.046666666666666</v>
      </c>
      <c r="AI28">
        <f t="shared" ca="1" si="21"/>
        <v>-3.046666666666666</v>
      </c>
      <c r="AJ28">
        <f t="shared" ca="1" si="22"/>
        <v>-3.046666666666666</v>
      </c>
      <c r="AK28">
        <f t="shared" ca="1" si="23"/>
        <v>-3.046666666666666</v>
      </c>
      <c r="AL28">
        <f t="shared" ca="1" si="24"/>
        <v>-3.046666666666666</v>
      </c>
      <c r="AM28" s="13">
        <f t="shared" si="43"/>
        <v>-3.3333333333333215E-2</v>
      </c>
      <c r="AN28">
        <f t="shared" si="37"/>
        <v>-0.36666666666666536</v>
      </c>
      <c r="AO28">
        <f t="shared" si="25"/>
        <v>-0.36666666666666536</v>
      </c>
      <c r="AP28">
        <f t="shared" si="26"/>
        <v>0.63333333333333464</v>
      </c>
      <c r="AQ28">
        <f t="shared" si="27"/>
        <v>-0.36666666666666536</v>
      </c>
      <c r="AR28">
        <f t="shared" si="28"/>
        <v>-1.0333333333333323</v>
      </c>
      <c r="AS28" s="30">
        <f t="shared" si="14"/>
        <v>-1.1968333333333332</v>
      </c>
      <c r="AT28">
        <f t="shared" si="14"/>
        <v>-0.60826086956521586</v>
      </c>
      <c r="AU28">
        <f t="shared" si="14"/>
        <v>-0.43166666666666487</v>
      </c>
      <c r="AV28">
        <f t="shared" si="14"/>
        <v>0.44866666666666788</v>
      </c>
      <c r="AW28">
        <f t="shared" si="14"/>
        <v>-0.46439999999999948</v>
      </c>
      <c r="AX28">
        <f t="shared" si="14"/>
        <v>-0.92146666666666555</v>
      </c>
      <c r="AY28" s="13">
        <f t="shared" ca="1" si="44"/>
        <v>-0.5994055360873265</v>
      </c>
      <c r="AZ28" s="6">
        <f t="shared" ca="1" si="38"/>
        <v>-0.59499050217783989</v>
      </c>
      <c r="BA28" s="6">
        <f t="shared" ca="1" si="29"/>
        <v>-0.53442812763801228</v>
      </c>
      <c r="BB28" s="6">
        <f t="shared" ca="1" si="30"/>
        <v>-0.12968197837370354</v>
      </c>
      <c r="BC28" s="6">
        <f t="shared" ca="1" si="31"/>
        <v>-0.52617706383619911</v>
      </c>
      <c r="BD28" s="2">
        <f t="shared" ca="1" si="32"/>
        <v>-0.79795976922889</v>
      </c>
      <c r="BP28">
        <f t="shared" si="45"/>
        <v>7</v>
      </c>
      <c r="BQ28">
        <f t="shared" si="39"/>
        <v>1.9459101490553132</v>
      </c>
      <c r="BR28">
        <f t="shared" si="40"/>
        <v>0.90196183089833593</v>
      </c>
      <c r="BS28">
        <f t="shared" si="41"/>
        <v>0.33838847910654657</v>
      </c>
      <c r="BU28">
        <f t="shared" si="46"/>
        <v>0.6</v>
      </c>
      <c r="BV28">
        <f t="shared" si="42"/>
        <v>0.61236781990605171</v>
      </c>
    </row>
    <row r="29" spans="1:74" x14ac:dyDescent="0.25">
      <c r="A29" t="s">
        <v>127</v>
      </c>
      <c r="B29" s="2">
        <f>B28+1</f>
        <v>2</v>
      </c>
      <c r="C29" s="13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3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30">
        <f>K29-AVERAGE(AM$5:AM28,AM30:AM$30)</f>
        <v>5.7826666666666666</v>
      </c>
      <c r="R29" s="31">
        <f>L29-AVERAGE(AN$5:AN28,AN30:AN$30)</f>
        <v>10.204347826086957</v>
      </c>
      <c r="S29" s="31">
        <f>M29-AVERAGE(AO$5:AO28,AO30:AO$30)</f>
        <v>11.417916666666667</v>
      </c>
      <c r="T29" s="31">
        <f>N29-AVERAGE(AP$5:AP28,AP30:AP$30)</f>
        <v>9.8656000000000006</v>
      </c>
      <c r="U29" s="31">
        <f>O29-AVERAGE(AQ$5:AQ28,AQ30:AQ$30)</f>
        <v>10.3392</v>
      </c>
      <c r="V29" s="31">
        <f>P29-AVERAGE(AR$5:AR28,AR30:AR$30)</f>
        <v>9.6394666666666673</v>
      </c>
      <c r="W29" s="13">
        <f t="shared" ca="1" si="7"/>
        <v>6.4790367769418795</v>
      </c>
      <c r="X29" s="6">
        <f t="shared" ca="1" si="8"/>
        <v>7.5050919072689002</v>
      </c>
      <c r="Y29" s="6">
        <f t="shared" ca="1" si="9"/>
        <v>8.219601406382159</v>
      </c>
      <c r="Z29" s="6">
        <f t="shared" ca="1" si="10"/>
        <v>7.9860040248412023</v>
      </c>
      <c r="AA29" s="6">
        <f t="shared" ca="1" si="11"/>
        <v>8.4459494098861416</v>
      </c>
      <c r="AB29" s="2">
        <f t="shared" ca="1" si="12"/>
        <v>8.4659524171181122</v>
      </c>
      <c r="AC29" s="2">
        <f>'Historical Trends'!G102</f>
        <v>8.11</v>
      </c>
      <c r="AE29" s="13">
        <f t="shared" ca="1" si="17"/>
        <v>2.5099999999998914</v>
      </c>
      <c r="AF29">
        <f t="shared" ca="1" si="18"/>
        <v>-1.6199999999999992</v>
      </c>
      <c r="AG29">
        <f t="shared" ca="1" si="19"/>
        <v>-3.6849999999999996</v>
      </c>
      <c r="AH29">
        <f t="shared" ca="1" si="20"/>
        <v>-3.6849999999999996</v>
      </c>
      <c r="AI29">
        <f t="shared" ca="1" si="21"/>
        <v>-3.6849999999999996</v>
      </c>
      <c r="AJ29">
        <f t="shared" ca="1" si="22"/>
        <v>-3.6849999999999996</v>
      </c>
      <c r="AK29">
        <f t="shared" ca="1" si="23"/>
        <v>-3.6849999999999996</v>
      </c>
      <c r="AL29">
        <f t="shared" ca="1" si="24"/>
        <v>-3.6849999999999996</v>
      </c>
      <c r="AM29" s="13">
        <f t="shared" si="43"/>
        <v>-1.1099999999999994</v>
      </c>
      <c r="AN29">
        <f t="shared" si="37"/>
        <v>2.2233333333333345</v>
      </c>
      <c r="AO29">
        <f t="shared" si="25"/>
        <v>3.2233333333333345</v>
      </c>
      <c r="AP29">
        <f t="shared" si="26"/>
        <v>1.8900000000000006</v>
      </c>
      <c r="AQ29">
        <f t="shared" si="27"/>
        <v>2.2233333333333345</v>
      </c>
      <c r="AR29">
        <f t="shared" si="28"/>
        <v>1.3233333333333341</v>
      </c>
      <c r="AS29" s="30">
        <f t="shared" si="14"/>
        <v>-2.3273333333333328</v>
      </c>
      <c r="AT29">
        <f t="shared" si="14"/>
        <v>2.0943478260869579</v>
      </c>
      <c r="AU29">
        <f t="shared" si="14"/>
        <v>3.3079166666666673</v>
      </c>
      <c r="AV29">
        <f t="shared" si="14"/>
        <v>1.7556000000000012</v>
      </c>
      <c r="AW29">
        <f t="shared" si="14"/>
        <v>2.2292000000000005</v>
      </c>
      <c r="AX29">
        <f t="shared" si="14"/>
        <v>1.5294666666666679</v>
      </c>
      <c r="AY29" s="13">
        <f t="shared" ca="1" si="44"/>
        <v>-1.6309632230581199</v>
      </c>
      <c r="AZ29" s="6">
        <f t="shared" ca="1" si="38"/>
        <v>-0.60490809273109925</v>
      </c>
      <c r="BA29" s="6">
        <f t="shared" ca="1" si="29"/>
        <v>0.10960140638215954</v>
      </c>
      <c r="BB29" s="6">
        <f t="shared" ca="1" si="30"/>
        <v>-0.12399597515879712</v>
      </c>
      <c r="BC29" s="6">
        <f t="shared" ca="1" si="31"/>
        <v>0.33594940988614219</v>
      </c>
      <c r="BD29" s="2">
        <f t="shared" ca="1" si="32"/>
        <v>0.35595241711811276</v>
      </c>
      <c r="BP29">
        <f t="shared" si="45"/>
        <v>8</v>
      </c>
      <c r="BQ29">
        <f t="shared" si="39"/>
        <v>2.0794415416798357</v>
      </c>
      <c r="BR29">
        <f t="shared" si="40"/>
        <v>0.89847902784446509</v>
      </c>
      <c r="BS29">
        <f t="shared" si="41"/>
        <v>0.36349633700567485</v>
      </c>
      <c r="BU29">
        <f t="shared" si="46"/>
        <v>0.7</v>
      </c>
      <c r="BV29">
        <f t="shared" si="42"/>
        <v>0.61024024628726581</v>
      </c>
    </row>
    <row r="30" spans="1:74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30"/>
      <c r="R30" s="31"/>
      <c r="S30" s="31"/>
      <c r="T30" s="31">
        <f>N30-AVERAGE(AP$5:AP29)</f>
        <v>3.6903999999999999</v>
      </c>
      <c r="U30" s="31">
        <f>O30-AVERAGE(AQ$5:AQ29)</f>
        <v>3.4706666666666663</v>
      </c>
      <c r="V30" s="31">
        <f>P30-AVERAGE(AR$5:AR29)</f>
        <v>3.7069333333333332</v>
      </c>
      <c r="W30" s="13">
        <f t="shared" ca="1" si="7"/>
        <v>2.3234214800888333</v>
      </c>
      <c r="X30" s="6">
        <f t="shared" ca="1" si="8"/>
        <v>1.715037004254292</v>
      </c>
      <c r="Y30" s="6">
        <f t="shared" ca="1" si="9"/>
        <v>1.5316866182676465</v>
      </c>
      <c r="Z30" s="6">
        <f t="shared" ca="1" si="10"/>
        <v>2.9496088857236442</v>
      </c>
      <c r="AA30" s="6">
        <f t="shared" ca="1" si="11"/>
        <v>2.9243790427223511</v>
      </c>
      <c r="AB30" s="2">
        <f t="shared" ca="1" si="12"/>
        <v>3.2050561499397636</v>
      </c>
      <c r="AC30" s="2">
        <f>'Historical Trends'!G103</f>
        <v>6.49</v>
      </c>
      <c r="AF30">
        <f t="shared" ref="AF30:AL30" ca="1" si="47">D30-$AC30</f>
        <v>-4.1300000000000008</v>
      </c>
      <c r="AG30">
        <f t="shared" ca="1" si="47"/>
        <v>-4.1300000000000008</v>
      </c>
      <c r="AH30">
        <f t="shared" ca="1" si="47"/>
        <v>-4.1300000000000008</v>
      </c>
      <c r="AI30">
        <f t="shared" ca="1" si="47"/>
        <v>-4.1300000000000008</v>
      </c>
      <c r="AJ30">
        <f t="shared" ca="1" si="47"/>
        <v>-4.1300000000000008</v>
      </c>
      <c r="AK30">
        <f t="shared" ca="1" si="47"/>
        <v>-4.1300000000000008</v>
      </c>
      <c r="AL30">
        <f t="shared" ca="1" si="47"/>
        <v>-4.1300000000000008</v>
      </c>
      <c r="AP30">
        <f>N30-$AC30</f>
        <v>-2.4900000000000002</v>
      </c>
      <c r="AQ30">
        <f>O30-$AC30</f>
        <v>-2.8233333333333337</v>
      </c>
      <c r="AR30">
        <f>P30-$AC30</f>
        <v>-2.8233333333333337</v>
      </c>
      <c r="AS30" s="30"/>
      <c r="AV30">
        <f t="shared" si="14"/>
        <v>-2.7996000000000003</v>
      </c>
      <c r="AW30">
        <f t="shared" si="14"/>
        <v>-3.0193333333333339</v>
      </c>
      <c r="AX30">
        <f t="shared" si="14"/>
        <v>-2.783066666666667</v>
      </c>
      <c r="BB30" s="6">
        <f ca="1">Z30-$AC30</f>
        <v>-3.540391114276356</v>
      </c>
      <c r="BC30" s="6">
        <f ca="1">AA30-$AC30</f>
        <v>-3.5656209572776492</v>
      </c>
      <c r="BD30" s="2">
        <f ca="1">AB30-$AC30</f>
        <v>-3.2849438500602366</v>
      </c>
      <c r="BP30">
        <f t="shared" si="45"/>
        <v>9</v>
      </c>
      <c r="BQ30">
        <f t="shared" si="39"/>
        <v>2.1972245773362196</v>
      </c>
      <c r="BR30">
        <f t="shared" si="40"/>
        <v>0.89528046973783304</v>
      </c>
      <c r="BS30">
        <f t="shared" si="41"/>
        <v>0.38579609965964168</v>
      </c>
      <c r="BU30">
        <f t="shared" si="46"/>
        <v>0.79999999999999993</v>
      </c>
      <c r="BV30">
        <f t="shared" si="42"/>
        <v>0.60805530865962443</v>
      </c>
    </row>
    <row r="31" spans="1:74" x14ac:dyDescent="0.25">
      <c r="BP31">
        <f t="shared" si="45"/>
        <v>10</v>
      </c>
      <c r="BQ31">
        <f t="shared" si="39"/>
        <v>2.3025850929940459</v>
      </c>
      <c r="BR31">
        <f t="shared" si="40"/>
        <v>0.89231280613779884</v>
      </c>
      <c r="BS31">
        <f t="shared" si="41"/>
        <v>0.4058546225073032</v>
      </c>
      <c r="BU31">
        <f t="shared" si="46"/>
        <v>0.89999999999999991</v>
      </c>
      <c r="BV31">
        <f t="shared" si="42"/>
        <v>0.60581065533224743</v>
      </c>
    </row>
    <row r="32" spans="1:74" x14ac:dyDescent="0.25">
      <c r="Q32" s="32"/>
      <c r="BP32">
        <f>BP31+5</f>
        <v>15</v>
      </c>
      <c r="BQ32">
        <f t="shared" si="39"/>
        <v>2.7080502011022101</v>
      </c>
      <c r="BR32">
        <f t="shared" si="40"/>
        <v>0.879848893553969</v>
      </c>
      <c r="BS32">
        <f t="shared" si="41"/>
        <v>0.4838185582782154</v>
      </c>
      <c r="BU32">
        <f t="shared" si="46"/>
        <v>0.99999999999999989</v>
      </c>
      <c r="BV32">
        <f t="shared" si="42"/>
        <v>0.60350380428695283</v>
      </c>
    </row>
    <row r="33" spans="57:74" x14ac:dyDescent="0.25">
      <c r="BP33">
        <f t="shared" ref="BP33:BP39" si="48">BP32+5</f>
        <v>20</v>
      </c>
      <c r="BQ33">
        <f t="shared" si="39"/>
        <v>2.9957322735539909</v>
      </c>
      <c r="BR33">
        <f t="shared" si="40"/>
        <v>0.86984999035138133</v>
      </c>
      <c r="BS33">
        <f t="shared" si="41"/>
        <v>0.53956842999097721</v>
      </c>
      <c r="BU33">
        <f t="shared" si="46"/>
        <v>1.0999999999999999</v>
      </c>
      <c r="BV33">
        <f t="shared" si="42"/>
        <v>0.60113213402322896</v>
      </c>
    </row>
    <row r="34" spans="57:74" x14ac:dyDescent="0.25">
      <c r="BP34">
        <f t="shared" si="48"/>
        <v>25</v>
      </c>
      <c r="BQ34">
        <f t="shared" si="39"/>
        <v>3.2188758248682006</v>
      </c>
      <c r="BR34">
        <f t="shared" si="40"/>
        <v>0.86131452190275737</v>
      </c>
      <c r="BS34">
        <f t="shared" si="41"/>
        <v>0.5828049378614828</v>
      </c>
      <c r="BU34">
        <f t="shared" si="46"/>
        <v>1.2</v>
      </c>
      <c r="BV34">
        <f t="shared" si="42"/>
        <v>0.59869287362048118</v>
      </c>
    </row>
    <row r="35" spans="57:74" x14ac:dyDescent="0.25">
      <c r="BP35">
        <f t="shared" si="48"/>
        <v>30</v>
      </c>
      <c r="BQ35">
        <f t="shared" si="39"/>
        <v>3.4011973816621555</v>
      </c>
      <c r="BR35">
        <f t="shared" si="40"/>
        <v>0.85376331210823564</v>
      </c>
      <c r="BS35">
        <f t="shared" si="41"/>
        <v>0.61797098580623311</v>
      </c>
      <c r="BU35">
        <f t="shared" si="46"/>
        <v>1.3</v>
      </c>
      <c r="BV35">
        <f t="shared" si="42"/>
        <v>0.59618309193834895</v>
      </c>
    </row>
    <row r="36" spans="57:74" x14ac:dyDescent="0.25">
      <c r="BP36">
        <f t="shared" si="48"/>
        <v>35</v>
      </c>
      <c r="BQ36">
        <f t="shared" si="39"/>
        <v>3.5553480614894135</v>
      </c>
      <c r="BR36">
        <f t="shared" si="40"/>
        <v>0.84692609437819422</v>
      </c>
      <c r="BS36">
        <f t="shared" si="41"/>
        <v>0.64748580981932835</v>
      </c>
      <c r="BU36">
        <f t="shared" si="46"/>
        <v>1.4000000000000001</v>
      </c>
      <c r="BV36">
        <f t="shared" si="42"/>
        <v>0.59359968586659728</v>
      </c>
    </row>
    <row r="37" spans="57:74" x14ac:dyDescent="0.25">
      <c r="BP37">
        <f t="shared" si="48"/>
        <v>40</v>
      </c>
      <c r="BQ37">
        <f t="shared" si="39"/>
        <v>3.6888794541139363</v>
      </c>
      <c r="BR37">
        <f t="shared" si="40"/>
        <v>0.84063391913611418</v>
      </c>
      <c r="BS37">
        <f t="shared" si="41"/>
        <v>0.67281712840632812</v>
      </c>
      <c r="BU37">
        <f t="shared" si="46"/>
        <v>1.5000000000000002</v>
      </c>
      <c r="BV37">
        <f t="shared" si="42"/>
        <v>0.59093936752554899</v>
      </c>
    </row>
    <row r="38" spans="57:74" x14ac:dyDescent="0.25">
      <c r="BE38" t="s">
        <v>217</v>
      </c>
      <c r="BG38">
        <f>Q4</f>
        <v>1.1065079365079364</v>
      </c>
      <c r="BH38">
        <f t="shared" ref="BH38:BK38" si="49">R4</f>
        <v>0.21625000000000019</v>
      </c>
      <c r="BI38">
        <f t="shared" si="49"/>
        <v>4.7733333333333371E-2</v>
      </c>
      <c r="BJ38">
        <f t="shared" si="49"/>
        <v>0.2019230769230769</v>
      </c>
      <c r="BK38">
        <f t="shared" si="49"/>
        <v>7.987179487179491E-2</v>
      </c>
      <c r="BL38">
        <f t="shared" ref="BL38" si="50">AVERAGE(BK38,BM38)</f>
        <v>-3.3717948717948601E-2</v>
      </c>
      <c r="BM38">
        <f>V4</f>
        <v>-0.14730769230769211</v>
      </c>
      <c r="BP38">
        <f t="shared" si="48"/>
        <v>45</v>
      </c>
      <c r="BQ38">
        <f t="shared" si="39"/>
        <v>3.8066624897703196</v>
      </c>
      <c r="BR38">
        <f t="shared" si="40"/>
        <v>0.8347734080477065</v>
      </c>
      <c r="BS38">
        <f t="shared" si="41"/>
        <v>0.6949243646841885</v>
      </c>
      <c r="BU38">
        <f t="shared" si="46"/>
        <v>1.6000000000000003</v>
      </c>
      <c r="BV38">
        <f t="shared" si="42"/>
        <v>0.58819865030604779</v>
      </c>
    </row>
    <row r="39" spans="57:74" x14ac:dyDescent="0.25">
      <c r="BP39">
        <f t="shared" si="48"/>
        <v>50</v>
      </c>
      <c r="BQ39">
        <f t="shared" si="39"/>
        <v>3.912023005428146</v>
      </c>
      <c r="BR39">
        <f t="shared" si="40"/>
        <v>0.82926440807702773</v>
      </c>
      <c r="BS39">
        <f t="shared" si="41"/>
        <v>0.71447001455916515</v>
      </c>
      <c r="BU39">
        <f t="shared" si="46"/>
        <v>1.7000000000000004</v>
      </c>
      <c r="BV39">
        <f t="shared" si="42"/>
        <v>0.58537383362432349</v>
      </c>
    </row>
    <row r="40" spans="57:74" x14ac:dyDescent="0.25">
      <c r="BP40">
        <f>BP39+10</f>
        <v>60</v>
      </c>
      <c r="BQ40">
        <f t="shared" si="39"/>
        <v>4.0943445622221004</v>
      </c>
      <c r="BR40">
        <f t="shared" si="40"/>
        <v>0.81907923870333688</v>
      </c>
      <c r="BS40">
        <f t="shared" si="41"/>
        <v>0.74766316959566648</v>
      </c>
      <c r="BU40">
        <f t="shared" si="46"/>
        <v>1.8000000000000005</v>
      </c>
      <c r="BV40">
        <f t="shared" si="42"/>
        <v>0.58246098625158782</v>
      </c>
    </row>
    <row r="41" spans="57:74" x14ac:dyDescent="0.25">
      <c r="BP41">
        <f t="shared" ref="BP41:BP54" si="51">BP40+10</f>
        <v>70</v>
      </c>
      <c r="BQ41">
        <f t="shared" si="39"/>
        <v>4.2484952420493594</v>
      </c>
      <c r="BR41">
        <f t="shared" si="40"/>
        <v>0.80975263189700109</v>
      </c>
      <c r="BS41">
        <f t="shared" si="41"/>
        <v>0.77496755104351545</v>
      </c>
      <c r="BU41">
        <f t="shared" si="46"/>
        <v>1.9000000000000006</v>
      </c>
      <c r="BV41">
        <f t="shared" si="42"/>
        <v>0.57945592806044821</v>
      </c>
    </row>
    <row r="42" spans="57:74" x14ac:dyDescent="0.25">
      <c r="BP42">
        <f t="shared" si="51"/>
        <v>80</v>
      </c>
      <c r="BQ42">
        <f t="shared" si="39"/>
        <v>4.3820266346738812</v>
      </c>
      <c r="BR42">
        <f t="shared" si="40"/>
        <v>0.80108034151045548</v>
      </c>
      <c r="BS42">
        <f t="shared" si="41"/>
        <v>0.79793913541597239</v>
      </c>
      <c r="BU42">
        <f t="shared" si="46"/>
        <v>2.0000000000000004</v>
      </c>
      <c r="BV42">
        <f t="shared" si="42"/>
        <v>0.5763542100098995</v>
      </c>
    </row>
    <row r="43" spans="57:74" x14ac:dyDescent="0.25">
      <c r="BP43">
        <f t="shared" si="51"/>
        <v>90</v>
      </c>
      <c r="BQ43">
        <f t="shared" si="39"/>
        <v>4.499809670330265</v>
      </c>
      <c r="BR43">
        <f t="shared" si="40"/>
        <v>0.79292496189577877</v>
      </c>
      <c r="BS43">
        <f t="shared" si="41"/>
        <v>0.81759263741514543</v>
      </c>
      <c r="BU43">
        <f t="shared" si="46"/>
        <v>2.1000000000000005</v>
      </c>
      <c r="BV43">
        <f t="shared" si="42"/>
        <v>0.57315109216735682</v>
      </c>
    </row>
    <row r="44" spans="57:74" x14ac:dyDescent="0.25">
      <c r="BP44">
        <f t="shared" si="51"/>
        <v>100</v>
      </c>
      <c r="BQ44">
        <f t="shared" si="39"/>
        <v>4.6051701859880918</v>
      </c>
      <c r="BR44">
        <f t="shared" si="40"/>
        <v>0.78518914172563514</v>
      </c>
      <c r="BS44">
        <f t="shared" si="41"/>
        <v>0.83462711013196844</v>
      </c>
      <c r="BU44">
        <f t="shared" si="46"/>
        <v>2.2000000000000006</v>
      </c>
      <c r="BV44">
        <f t="shared" si="42"/>
        <v>0.56984151953939055</v>
      </c>
    </row>
    <row r="45" spans="57:74" x14ac:dyDescent="0.25">
      <c r="BP45">
        <f t="shared" si="51"/>
        <v>110</v>
      </c>
      <c r="BQ45">
        <f t="shared" si="39"/>
        <v>4.7004803657924166</v>
      </c>
      <c r="BR45">
        <f t="shared" si="40"/>
        <v>0.77780111311839573</v>
      </c>
      <c r="BS45">
        <f t="shared" si="41"/>
        <v>0.84954484676076014</v>
      </c>
      <c r="BU45">
        <f t="shared" si="46"/>
        <v>2.3000000000000007</v>
      </c>
      <c r="BV45">
        <f t="shared" si="42"/>
        <v>0.56642009545196403</v>
      </c>
    </row>
    <row r="46" spans="57:74" x14ac:dyDescent="0.25">
      <c r="BP46">
        <f t="shared" si="51"/>
        <v>120</v>
      </c>
      <c r="BQ46">
        <f t="shared" si="39"/>
        <v>4.7874917427820458</v>
      </c>
      <c r="BR46">
        <f t="shared" si="40"/>
        <v>0.77070627637324507</v>
      </c>
      <c r="BS46">
        <f t="shared" si="41"/>
        <v>0.86271900397276902</v>
      </c>
      <c r="BU46">
        <f t="shared" si="46"/>
        <v>2.4000000000000008</v>
      </c>
      <c r="BV46">
        <f t="shared" si="42"/>
        <v>0.56288105218532691</v>
      </c>
    </row>
    <row r="47" spans="57:74" x14ac:dyDescent="0.25">
      <c r="BP47">
        <f t="shared" si="51"/>
        <v>130</v>
      </c>
      <c r="BQ47">
        <f t="shared" si="39"/>
        <v>4.8675344504555822</v>
      </c>
      <c r="BR47">
        <f t="shared" si="40"/>
        <v>0.76386201641897999</v>
      </c>
      <c r="BS47">
        <f t="shared" si="41"/>
        <v>0.87443441809294398</v>
      </c>
      <c r="BU47">
        <f t="shared" si="46"/>
        <v>2.5000000000000009</v>
      </c>
      <c r="BV47">
        <f t="shared" si="42"/>
        <v>0.55921821852746834</v>
      </c>
    </row>
    <row r="48" spans="57:74" x14ac:dyDescent="0.25">
      <c r="BP48">
        <f t="shared" si="51"/>
        <v>140</v>
      </c>
      <c r="BQ48">
        <f t="shared" si="39"/>
        <v>4.9416424226093039</v>
      </c>
      <c r="BR48">
        <f t="shared" si="40"/>
        <v>0.7572343586762027</v>
      </c>
      <c r="BS48">
        <f t="shared" si="41"/>
        <v>0.88491344827388807</v>
      </c>
      <c r="BU48">
        <f t="shared" si="46"/>
        <v>2.600000000000001</v>
      </c>
      <c r="BV48">
        <f t="shared" si="42"/>
        <v>0.5554249838621681</v>
      </c>
    </row>
    <row r="49" spans="68:74" x14ac:dyDescent="0.25">
      <c r="BP49">
        <f t="shared" si="51"/>
        <v>150</v>
      </c>
      <c r="BQ49">
        <f t="shared" si="39"/>
        <v>5.0106352940962555</v>
      </c>
      <c r="BR49">
        <f t="shared" si="40"/>
        <v>0.75079572787420124</v>
      </c>
      <c r="BS49">
        <f t="shared" si="41"/>
        <v>0.89433299656138121</v>
      </c>
      <c r="BU49">
        <f t="shared" si="46"/>
        <v>2.7000000000000011</v>
      </c>
      <c r="BV49">
        <f t="shared" si="42"/>
        <v>0.55149425835201915</v>
      </c>
    </row>
    <row r="50" spans="68:74" x14ac:dyDescent="0.25">
      <c r="BP50">
        <f t="shared" si="51"/>
        <v>160</v>
      </c>
      <c r="BQ50">
        <f t="shared" si="39"/>
        <v>5.0751738152338266</v>
      </c>
      <c r="BR50">
        <f t="shared" si="40"/>
        <v>0.74452339735186701</v>
      </c>
      <c r="BS50">
        <f t="shared" si="41"/>
        <v>0.90283609332738779</v>
      </c>
      <c r="BU50">
        <f t="shared" si="46"/>
        <v>2.8000000000000012</v>
      </c>
      <c r="BV50">
        <f t="shared" si="42"/>
        <v>0.54741842871187663</v>
      </c>
    </row>
    <row r="51" spans="68:74" x14ac:dyDescent="0.25">
      <c r="BP51">
        <f t="shared" si="51"/>
        <v>170</v>
      </c>
      <c r="BQ51">
        <f t="shared" si="39"/>
        <v>5.1357984370502621</v>
      </c>
      <c r="BR51">
        <f t="shared" si="40"/>
        <v>0.73839838659247792</v>
      </c>
      <c r="BS51">
        <f t="shared" si="41"/>
        <v>0.91054000803782009</v>
      </c>
      <c r="BU51">
        <f t="shared" si="46"/>
        <v>2.9000000000000012</v>
      </c>
      <c r="BV51">
        <f t="shared" si="42"/>
        <v>0.54318930899228501</v>
      </c>
    </row>
    <row r="52" spans="68:74" x14ac:dyDescent="0.25">
      <c r="BP52">
        <f t="shared" si="51"/>
        <v>180</v>
      </c>
      <c r="BQ52">
        <f t="shared" si="39"/>
        <v>5.1929568508902104</v>
      </c>
      <c r="BR52">
        <f t="shared" si="40"/>
        <v>0.73240465888899264</v>
      </c>
      <c r="BS52">
        <f t="shared" si="41"/>
        <v>0.91754206657603909</v>
      </c>
      <c r="BU52">
        <f t="shared" si="46"/>
        <v>3.0000000000000013</v>
      </c>
      <c r="BV52">
        <f t="shared" si="42"/>
        <v>0.53879808570344401</v>
      </c>
    </row>
    <row r="53" spans="68:74" x14ac:dyDescent="0.25">
      <c r="BP53">
        <f t="shared" si="51"/>
        <v>190</v>
      </c>
      <c r="BQ53">
        <f t="shared" si="39"/>
        <v>5.2470240721604862</v>
      </c>
      <c r="BR53">
        <f t="shared" si="40"/>
        <v>0.72652852542636714</v>
      </c>
      <c r="BS53">
        <f t="shared" si="41"/>
        <v>0.92392391251925343</v>
      </c>
      <c r="BU53">
        <f t="shared" si="46"/>
        <v>3.1000000000000014</v>
      </c>
      <c r="BV53">
        <f t="shared" si="42"/>
        <v>0.53423525650562254</v>
      </c>
    </row>
    <row r="54" spans="68:74" x14ac:dyDescent="0.25">
      <c r="BP54">
        <f t="shared" si="51"/>
        <v>200</v>
      </c>
      <c r="BQ54">
        <f t="shared" si="39"/>
        <v>5.2983173665480363</v>
      </c>
      <c r="BR54">
        <f t="shared" si="40"/>
        <v>0.72075819468806512</v>
      </c>
      <c r="BS54">
        <f t="shared" si="41"/>
        <v>0.92975468696968566</v>
      </c>
      <c r="BU54">
        <f t="shared" si="46"/>
        <v>3.2000000000000015</v>
      </c>
      <c r="BV54">
        <f t="shared" si="42"/>
        <v>0.5294905615685217</v>
      </c>
    </row>
    <row r="55" spans="68:74" x14ac:dyDescent="0.25">
      <c r="BP55">
        <f>BP54+50</f>
        <v>250</v>
      </c>
      <c r="BQ55">
        <f t="shared" si="39"/>
        <v>5.521460917862246</v>
      </c>
      <c r="BR55">
        <f t="shared" si="40"/>
        <v>0.69317584095074125</v>
      </c>
      <c r="BS55">
        <f t="shared" si="41"/>
        <v>0.95244943915188174</v>
      </c>
      <c r="BU55">
        <f t="shared" si="46"/>
        <v>3.3000000000000016</v>
      </c>
      <c r="BV55">
        <f t="shared" si="42"/>
        <v>0.52455290655608267</v>
      </c>
    </row>
    <row r="56" spans="68:74" x14ac:dyDescent="0.25">
      <c r="BP56">
        <f t="shared" ref="BP56:BP70" si="52">BP55+50</f>
        <v>300</v>
      </c>
      <c r="BQ56">
        <f t="shared" si="39"/>
        <v>5.7037824746562009</v>
      </c>
      <c r="BR56">
        <f t="shared" si="40"/>
        <v>0.66711978373630698</v>
      </c>
      <c r="BS56">
        <f t="shared" si="41"/>
        <v>0.96758398203144513</v>
      </c>
      <c r="BU56">
        <f t="shared" si="46"/>
        <v>3.4000000000000017</v>
      </c>
      <c r="BV56">
        <f t="shared" si="42"/>
        <v>0.51941027601996237</v>
      </c>
    </row>
    <row r="57" spans="68:74" x14ac:dyDescent="0.25">
      <c r="BP57">
        <f t="shared" si="52"/>
        <v>350</v>
      </c>
      <c r="BQ57">
        <f t="shared" si="39"/>
        <v>5.857933154483459</v>
      </c>
      <c r="BR57">
        <f t="shared" si="40"/>
        <v>0.64205435800763322</v>
      </c>
      <c r="BS57">
        <f t="shared" si="41"/>
        <v>0.97789759943806631</v>
      </c>
      <c r="BU57">
        <f t="shared" si="46"/>
        <v>3.5000000000000018</v>
      </c>
      <c r="BV57">
        <f t="shared" si="42"/>
        <v>0.51404963577857066</v>
      </c>
    </row>
    <row r="58" spans="68:74" x14ac:dyDescent="0.25">
      <c r="BP58">
        <f t="shared" si="52"/>
        <v>400</v>
      </c>
      <c r="BQ58">
        <f t="shared" si="39"/>
        <v>5.9914645471079817</v>
      </c>
      <c r="BR58">
        <f t="shared" si="40"/>
        <v>0.61763593864421518</v>
      </c>
      <c r="BS58">
        <f t="shared" si="41"/>
        <v>0.9850015268695701</v>
      </c>
      <c r="BU58">
        <f t="shared" si="46"/>
        <v>3.6000000000000019</v>
      </c>
      <c r="BV58">
        <f t="shared" si="42"/>
        <v>0.50845682261201963</v>
      </c>
    </row>
    <row r="59" spans="68:74" x14ac:dyDescent="0.25">
      <c r="BP59">
        <f t="shared" si="52"/>
        <v>450</v>
      </c>
      <c r="BQ59">
        <f t="shared" si="39"/>
        <v>6.1092475827643655</v>
      </c>
      <c r="BR59">
        <f t="shared" si="40"/>
        <v>0.59362654672186865</v>
      </c>
      <c r="BS59">
        <f t="shared" si="41"/>
        <v>0.9899108493790626</v>
      </c>
      <c r="BU59">
        <f t="shared" si="46"/>
        <v>3.700000000000002</v>
      </c>
      <c r="BV59">
        <f t="shared" si="42"/>
        <v>0.50261641930767786</v>
      </c>
    </row>
    <row r="60" spans="68:74" x14ac:dyDescent="0.25">
      <c r="BP60">
        <f t="shared" si="52"/>
        <v>500</v>
      </c>
      <c r="BQ60">
        <f t="shared" si="39"/>
        <v>6.2146080984221914</v>
      </c>
      <c r="BR60">
        <f t="shared" si="40"/>
        <v>0.569851292413324</v>
      </c>
      <c r="BS60">
        <f t="shared" si="41"/>
        <v>0.99329595624928546</v>
      </c>
      <c r="BU60">
        <f t="shared" si="46"/>
        <v>3.800000000000002</v>
      </c>
      <c r="BV60">
        <f t="shared" si="42"/>
        <v>0.49651161273513389</v>
      </c>
    </row>
    <row r="61" spans="68:74" x14ac:dyDescent="0.25">
      <c r="BP61">
        <f t="shared" si="52"/>
        <v>550</v>
      </c>
      <c r="BQ61">
        <f t="shared" si="39"/>
        <v>6.3099182782265162</v>
      </c>
      <c r="BR61">
        <f t="shared" si="40"/>
        <v>0.54617525808218648</v>
      </c>
      <c r="BS61">
        <f t="shared" si="41"/>
        <v>0.99561427203877517</v>
      </c>
      <c r="BU61">
        <f t="shared" si="46"/>
        <v>3.9000000000000021</v>
      </c>
      <c r="BV61">
        <f t="shared" si="42"/>
        <v>0.4901240321993055</v>
      </c>
    </row>
    <row r="62" spans="68:74" x14ac:dyDescent="0.25">
      <c r="BP62">
        <f t="shared" si="52"/>
        <v>600</v>
      </c>
      <c r="BQ62">
        <f t="shared" si="39"/>
        <v>6.3969296552161463</v>
      </c>
      <c r="BR62">
        <f t="shared" si="40"/>
        <v>0.52248997636488048</v>
      </c>
      <c r="BS62">
        <f t="shared" si="41"/>
        <v>0.99718485288033465</v>
      </c>
      <c r="BU62">
        <f t="shared" si="46"/>
        <v>4.0000000000000018</v>
      </c>
      <c r="BV62">
        <f t="shared" si="42"/>
        <v>0.4834335647985864</v>
      </c>
    </row>
    <row r="63" spans="68:74" x14ac:dyDescent="0.25">
      <c r="BP63">
        <f t="shared" si="52"/>
        <v>650</v>
      </c>
      <c r="BQ63">
        <f t="shared" si="39"/>
        <v>6.4769723628896827</v>
      </c>
      <c r="BR63">
        <f t="shared" si="40"/>
        <v>0.49870504279401651</v>
      </c>
      <c r="BS63">
        <f t="shared" si="41"/>
        <v>0.99823331524566505</v>
      </c>
      <c r="BU63">
        <f t="shared" si="46"/>
        <v>4.1000000000000014</v>
      </c>
      <c r="BV63">
        <f t="shared" si="42"/>
        <v>0.47641814387903619</v>
      </c>
    </row>
    <row r="64" spans="68:74" x14ac:dyDescent="0.25">
      <c r="BP64">
        <f t="shared" si="52"/>
        <v>700</v>
      </c>
      <c r="BQ64">
        <f t="shared" si="39"/>
        <v>6.5510803350434044</v>
      </c>
      <c r="BR64">
        <f t="shared" si="40"/>
        <v>0.4747426555796147</v>
      </c>
      <c r="BS64">
        <f t="shared" si="41"/>
        <v>0.99892029773640656</v>
      </c>
      <c r="BU64">
        <f t="shared" si="46"/>
        <v>4.2000000000000011</v>
      </c>
      <c r="BV64">
        <f t="shared" si="42"/>
        <v>0.46905350589727635</v>
      </c>
    </row>
    <row r="65" spans="68:74" x14ac:dyDescent="0.25">
      <c r="BP65">
        <f t="shared" si="52"/>
        <v>750</v>
      </c>
      <c r="BQ65">
        <f t="shared" si="39"/>
        <v>6.620073206530356</v>
      </c>
      <c r="BR65">
        <f t="shared" si="40"/>
        <v>0.45053391098406859</v>
      </c>
      <c r="BS65">
        <f t="shared" si="41"/>
        <v>0.99936027059099286</v>
      </c>
      <c r="BU65">
        <f t="shared" si="46"/>
        <v>4.3000000000000007</v>
      </c>
      <c r="BV65">
        <f t="shared" si="42"/>
        <v>0.4613129100476217</v>
      </c>
    </row>
    <row r="66" spans="68:74" x14ac:dyDescent="0.25">
      <c r="BP66">
        <f t="shared" si="52"/>
        <v>800</v>
      </c>
      <c r="BQ66">
        <f t="shared" si="39"/>
        <v>6.6846117276679271</v>
      </c>
      <c r="BR66">
        <f t="shared" si="40"/>
        <v>0.42601619595390805</v>
      </c>
      <c r="BS66">
        <f t="shared" si="41"/>
        <v>0.99963441988520285</v>
      </c>
      <c r="BU66">
        <f t="shared" si="46"/>
        <v>4.4000000000000004</v>
      </c>
      <c r="BV66">
        <f t="shared" si="42"/>
        <v>0.45316681382620855</v>
      </c>
    </row>
    <row r="67" spans="68:74" x14ac:dyDescent="0.25">
      <c r="BP67">
        <f t="shared" si="52"/>
        <v>850</v>
      </c>
      <c r="BQ67">
        <f t="shared" si="39"/>
        <v>6.7452363494843626</v>
      </c>
      <c r="BR67">
        <f t="shared" si="40"/>
        <v>0.4011312899840046</v>
      </c>
      <c r="BS67">
        <f t="shared" si="41"/>
        <v>0.99979974338743116</v>
      </c>
      <c r="BU67">
        <f t="shared" si="46"/>
        <v>4.5</v>
      </c>
      <c r="BV67">
        <f t="shared" si="42"/>
        <v>0.44458249623578572</v>
      </c>
    </row>
    <row r="68" spans="68:74" x14ac:dyDescent="0.25">
      <c r="BP68">
        <f t="shared" si="52"/>
        <v>900</v>
      </c>
      <c r="BQ68">
        <f t="shared" si="39"/>
        <v>6.8023947633243109</v>
      </c>
      <c r="BR68">
        <f t="shared" si="40"/>
        <v>0.37582393798420943</v>
      </c>
      <c r="BS68">
        <f t="shared" si="41"/>
        <v>0.99989563236245727</v>
      </c>
      <c r="BU68">
        <f t="shared" si="46"/>
        <v>4.5999999999999996</v>
      </c>
      <c r="BV68">
        <f t="shared" si="42"/>
        <v>0.4355236185002771</v>
      </c>
    </row>
    <row r="69" spans="68:74" x14ac:dyDescent="0.25">
      <c r="BP69">
        <f t="shared" si="52"/>
        <v>950</v>
      </c>
      <c r="BQ69">
        <f t="shared" si="39"/>
        <v>6.8564619845945867</v>
      </c>
      <c r="BR69">
        <f t="shared" si="40"/>
        <v>0.35004074256376294</v>
      </c>
      <c r="BS69">
        <f t="shared" si="41"/>
        <v>0.9999487247922485</v>
      </c>
      <c r="BU69">
        <f t="shared" si="46"/>
        <v>4.6999999999999993</v>
      </c>
      <c r="BV69">
        <f t="shared" si="42"/>
        <v>0.42594970985430836</v>
      </c>
    </row>
    <row r="70" spans="68:74" x14ac:dyDescent="0.25">
      <c r="BP70">
        <f t="shared" si="52"/>
        <v>1000</v>
      </c>
      <c r="BQ70">
        <f t="shared" si="39"/>
        <v>6.9077552789821368</v>
      </c>
      <c r="BR70">
        <f t="shared" si="40"/>
        <v>0.32372927612893865</v>
      </c>
      <c r="BS70">
        <f t="shared" si="41"/>
        <v>0.99997652847943408</v>
      </c>
      <c r="BU70">
        <f t="shared" si="46"/>
        <v>4.7999999999999989</v>
      </c>
      <c r="BV70">
        <f t="shared" si="42"/>
        <v>0.41581556306229228</v>
      </c>
    </row>
    <row r="71" spans="68:74" x14ac:dyDescent="0.25">
      <c r="BP71">
        <f>BP70+100</f>
        <v>1100</v>
      </c>
      <c r="BQ71">
        <f t="shared" si="39"/>
        <v>7.0030654587864616</v>
      </c>
      <c r="BR71">
        <f t="shared" si="40"/>
        <v>0.26931236104985612</v>
      </c>
      <c r="BS71">
        <f t="shared" si="41"/>
        <v>0.99999627364404764</v>
      </c>
      <c r="BU71">
        <f t="shared" si="46"/>
        <v>4.8999999999999986</v>
      </c>
      <c r="BV71">
        <f t="shared" si="42"/>
        <v>0.40507052062152382</v>
      </c>
    </row>
    <row r="72" spans="68:74" x14ac:dyDescent="0.25">
      <c r="BP72">
        <f t="shared" ref="BP72:BP121" si="53">BP71+100</f>
        <v>1200</v>
      </c>
      <c r="BQ72">
        <f t="shared" si="39"/>
        <v>7.0900768357760917</v>
      </c>
      <c r="BR72">
        <f t="shared" si="40"/>
        <v>0.21214759125512084</v>
      </c>
      <c r="BS72">
        <f t="shared" si="41"/>
        <v>0.99999965715129369</v>
      </c>
      <c r="BU72">
        <f t="shared" si="46"/>
        <v>4.9999999999999982</v>
      </c>
      <c r="BV72">
        <f t="shared" si="42"/>
        <v>0.39365762786869118</v>
      </c>
    </row>
    <row r="73" spans="68:74" x14ac:dyDescent="0.25">
      <c r="BP73">
        <f t="shared" si="53"/>
        <v>1300</v>
      </c>
      <c r="BQ73">
        <f t="shared" si="39"/>
        <v>7.1701195434496281</v>
      </c>
      <c r="BR73">
        <f t="shared" si="40"/>
        <v>0.15178612941977676</v>
      </c>
      <c r="BS73">
        <f t="shared" si="41"/>
        <v>0.99999998794846601</v>
      </c>
      <c r="BU73">
        <f t="shared" si="46"/>
        <v>5.0999999999999979</v>
      </c>
      <c r="BV73">
        <f t="shared" si="42"/>
        <v>0.38151262310731265</v>
      </c>
    </row>
    <row r="74" spans="68:74" x14ac:dyDescent="0.25">
      <c r="BP74">
        <f t="shared" si="53"/>
        <v>1400</v>
      </c>
      <c r="BQ74">
        <f t="shared" si="39"/>
        <v>7.2442275156033498</v>
      </c>
      <c r="BR74">
        <f t="shared" si="40"/>
        <v>8.7740372980924741E-2</v>
      </c>
      <c r="BS74">
        <f t="shared" si="41"/>
        <v>0.9999999999497986</v>
      </c>
      <c r="BU74">
        <f t="shared" si="46"/>
        <v>5.1999999999999975</v>
      </c>
      <c r="BV74">
        <f t="shared" si="42"/>
        <v>0.36856272695195097</v>
      </c>
    </row>
    <row r="75" spans="68:74" x14ac:dyDescent="0.25">
      <c r="BP75">
        <f t="shared" si="53"/>
        <v>1500</v>
      </c>
      <c r="BQ75">
        <f t="shared" si="39"/>
        <v>7.3132203870903014</v>
      </c>
      <c r="BR75">
        <f t="shared" si="40"/>
        <v>1.9468474626479715E-2</v>
      </c>
      <c r="BS75">
        <f t="shared" si="41"/>
        <v>1</v>
      </c>
      <c r="BU75">
        <f t="shared" si="46"/>
        <v>5.2999999999999972</v>
      </c>
      <c r="BV75">
        <f t="shared" si="42"/>
        <v>0.35472518271994147</v>
      </c>
    </row>
    <row r="76" spans="68:74" x14ac:dyDescent="0.25">
      <c r="BP76">
        <f t="shared" si="53"/>
        <v>1600</v>
      </c>
      <c r="BQ76">
        <f t="shared" si="39"/>
        <v>7.3777589082278725</v>
      </c>
      <c r="BR76">
        <f t="shared" si="40"/>
        <v>0</v>
      </c>
      <c r="BS76">
        <f t="shared" si="41"/>
        <v>1</v>
      </c>
      <c r="BU76">
        <f t="shared" si="46"/>
        <v>5.3999999999999968</v>
      </c>
      <c r="BV76">
        <f t="shared" si="42"/>
        <v>0.33990548602566234</v>
      </c>
    </row>
    <row r="77" spans="68:74" x14ac:dyDescent="0.25">
      <c r="BP77">
        <f t="shared" si="53"/>
        <v>1700</v>
      </c>
      <c r="BQ77">
        <f t="shared" si="39"/>
        <v>7.4383835300443071</v>
      </c>
      <c r="BR77">
        <f t="shared" si="40"/>
        <v>0</v>
      </c>
      <c r="BS77">
        <f t="shared" si="41"/>
        <v>1</v>
      </c>
      <c r="BU77">
        <f t="shared" si="46"/>
        <v>5.4999999999999964</v>
      </c>
      <c r="BV77">
        <f t="shared" si="42"/>
        <v>0.32399522352794946</v>
      </c>
    </row>
    <row r="78" spans="68:74" x14ac:dyDescent="0.25">
      <c r="BP78">
        <f t="shared" si="53"/>
        <v>1800</v>
      </c>
      <c r="BQ78">
        <f t="shared" si="39"/>
        <v>7.4955419438842563</v>
      </c>
      <c r="BR78">
        <f t="shared" si="40"/>
        <v>0</v>
      </c>
      <c r="BS78">
        <f t="shared" si="41"/>
        <v>1</v>
      </c>
      <c r="BU78">
        <f t="shared" si="46"/>
        <v>5.5999999999999961</v>
      </c>
      <c r="BV78">
        <f t="shared" si="42"/>
        <v>0.30686941631815168</v>
      </c>
    </row>
    <row r="79" spans="68:74" x14ac:dyDescent="0.25">
      <c r="BP79">
        <f t="shared" si="53"/>
        <v>1900</v>
      </c>
      <c r="BQ79">
        <f t="shared" si="39"/>
        <v>7.5496091651545321</v>
      </c>
      <c r="BR79">
        <f t="shared" si="40"/>
        <v>0</v>
      </c>
      <c r="BS79">
        <f t="shared" si="41"/>
        <v>1</v>
      </c>
      <c r="BU79">
        <f t="shared" si="46"/>
        <v>5.6999999999999957</v>
      </c>
      <c r="BV79">
        <f t="shared" si="42"/>
        <v>0.28838323022875129</v>
      </c>
    </row>
    <row r="80" spans="68:74" x14ac:dyDescent="0.25">
      <c r="BP80">
        <f t="shared" si="53"/>
        <v>2000</v>
      </c>
      <c r="BQ80">
        <f t="shared" si="39"/>
        <v>7.6009024595420822</v>
      </c>
      <c r="BR80">
        <f t="shared" si="40"/>
        <v>0</v>
      </c>
      <c r="BS80">
        <f t="shared" si="41"/>
        <v>1</v>
      </c>
      <c r="BU80">
        <f t="shared" si="46"/>
        <v>5.7999999999999954</v>
      </c>
      <c r="BV80">
        <f t="shared" si="42"/>
        <v>0.2683678697737456</v>
      </c>
    </row>
    <row r="81" spans="68:74" x14ac:dyDescent="0.25">
      <c r="BP81">
        <f t="shared" si="53"/>
        <v>2100</v>
      </c>
      <c r="BQ81">
        <f t="shared" si="39"/>
        <v>7.6496926237115144</v>
      </c>
      <c r="BR81">
        <f t="shared" si="40"/>
        <v>0</v>
      </c>
      <c r="BS81">
        <f t="shared" si="41"/>
        <v>1</v>
      </c>
      <c r="BU81">
        <f t="shared" si="46"/>
        <v>5.899999999999995</v>
      </c>
      <c r="BV81">
        <f t="shared" si="42"/>
        <v>0.2466254091689476</v>
      </c>
    </row>
    <row r="82" spans="68:74" x14ac:dyDescent="0.25">
      <c r="BP82">
        <f t="shared" si="53"/>
        <v>2200</v>
      </c>
      <c r="BQ82">
        <f t="shared" si="39"/>
        <v>7.696212639346407</v>
      </c>
      <c r="BR82">
        <f t="shared" si="40"/>
        <v>0</v>
      </c>
      <c r="BS82">
        <f t="shared" si="41"/>
        <v>1</v>
      </c>
      <c r="BU82">
        <f t="shared" si="46"/>
        <v>5.9999999999999947</v>
      </c>
      <c r="BV82">
        <f t="shared" si="42"/>
        <v>0.22292222494470504</v>
      </c>
    </row>
    <row r="83" spans="68:74" x14ac:dyDescent="0.25">
      <c r="BP83">
        <f t="shared" si="53"/>
        <v>2300</v>
      </c>
      <c r="BQ83">
        <f t="shared" si="39"/>
        <v>7.7406644019172415</v>
      </c>
      <c r="BR83">
        <f t="shared" si="40"/>
        <v>0</v>
      </c>
      <c r="BS83">
        <f t="shared" si="41"/>
        <v>1</v>
      </c>
      <c r="BU83">
        <f t="shared" si="46"/>
        <v>6.0999999999999943</v>
      </c>
      <c r="BV83">
        <f t="shared" si="42"/>
        <v>0.1969805679329456</v>
      </c>
    </row>
    <row r="84" spans="68:74" x14ac:dyDescent="0.25">
      <c r="BP84">
        <f t="shared" si="53"/>
        <v>2400</v>
      </c>
      <c r="BQ84">
        <f t="shared" si="39"/>
        <v>7.7832240163360371</v>
      </c>
      <c r="BR84">
        <f t="shared" si="40"/>
        <v>0</v>
      </c>
      <c r="BS84">
        <f t="shared" si="41"/>
        <v>1</v>
      </c>
      <c r="BU84">
        <f t="shared" si="46"/>
        <v>6.199999999999994</v>
      </c>
      <c r="BV84">
        <f t="shared" si="42"/>
        <v>0.16846762915416313</v>
      </c>
    </row>
    <row r="85" spans="68:74" x14ac:dyDescent="0.25">
      <c r="BP85">
        <f t="shared" si="53"/>
        <v>2500</v>
      </c>
      <c r="BQ85">
        <f t="shared" si="39"/>
        <v>7.8240460108562919</v>
      </c>
      <c r="BR85">
        <f t="shared" si="40"/>
        <v>0</v>
      </c>
      <c r="BS85">
        <f t="shared" si="41"/>
        <v>1</v>
      </c>
      <c r="BU85">
        <f t="shared" si="46"/>
        <v>6.2999999999999936</v>
      </c>
      <c r="BV85">
        <f t="shared" si="42"/>
        <v>0.13698118487373034</v>
      </c>
    </row>
    <row r="86" spans="68:74" x14ac:dyDescent="0.25">
      <c r="BP86">
        <f t="shared" si="53"/>
        <v>2600</v>
      </c>
      <c r="BQ86">
        <f t="shared" si="39"/>
        <v>7.8632667240095735</v>
      </c>
      <c r="BR86">
        <f t="shared" si="40"/>
        <v>0</v>
      </c>
      <c r="BS86">
        <f t="shared" si="41"/>
        <v>1</v>
      </c>
      <c r="BU86">
        <f t="shared" si="46"/>
        <v>6.3999999999999932</v>
      </c>
      <c r="BV86">
        <f t="shared" si="42"/>
        <v>0.10203050353082699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6.301058376231583E-2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1.9166837976628659E-2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sheetPr codeName="Sheet5"/>
  <dimension ref="A1:BW121"/>
  <sheetViews>
    <sheetView topLeftCell="BA1" workbookViewId="0">
      <selection activeCell="BW3" sqref="BW3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9.7109375" customWidth="1"/>
  </cols>
  <sheetData>
    <row r="1" spans="1:7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75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183</v>
      </c>
      <c r="L2" s="42"/>
      <c r="M2" s="42"/>
      <c r="N2" s="42"/>
      <c r="O2" s="42"/>
      <c r="P2" s="36"/>
      <c r="Q2" s="41" t="s">
        <v>182</v>
      </c>
      <c r="R2" s="42"/>
      <c r="S2" s="42"/>
      <c r="T2" s="42"/>
      <c r="U2" s="42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180</v>
      </c>
      <c r="AN2" s="38"/>
      <c r="AO2" s="38"/>
      <c r="AP2" s="38"/>
      <c r="AQ2" s="38"/>
      <c r="AR2" s="39"/>
      <c r="AS2" s="43" t="s">
        <v>181</v>
      </c>
      <c r="AT2" s="38"/>
      <c r="AU2" s="38"/>
      <c r="AV2" s="38"/>
      <c r="AW2" s="38"/>
      <c r="AX2" s="39"/>
      <c r="AY2" s="41" t="s">
        <v>141</v>
      </c>
      <c r="AZ2" s="42"/>
      <c r="BA2" s="42"/>
      <c r="BB2" s="42"/>
      <c r="BC2" s="42"/>
      <c r="BD2" s="36"/>
      <c r="BP2">
        <v>5.4</v>
      </c>
      <c r="BQ2">
        <v>4.88</v>
      </c>
      <c r="BR2">
        <v>4.87</v>
      </c>
      <c r="BS2">
        <v>3.69</v>
      </c>
      <c r="BT2">
        <v>3.26</v>
      </c>
      <c r="BU2">
        <v>5.79</v>
      </c>
      <c r="BW2">
        <f>AVERAGE(BP2:BU2)</f>
        <v>4.6483333333333334</v>
      </c>
    </row>
    <row r="3" spans="1:75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75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2.8241269841269863</v>
      </c>
      <c r="R4" s="10">
        <f t="shared" ref="R4:V4" si="0">AVERAGE(AN5:AN30)</f>
        <v>1.9118055555555566</v>
      </c>
      <c r="S4" s="10">
        <f t="shared" si="0"/>
        <v>1.6287500000000008</v>
      </c>
      <c r="T4" s="10">
        <f t="shared" si="0"/>
        <v>1.8764102564102565</v>
      </c>
      <c r="U4" s="10">
        <f t="shared" si="0"/>
        <v>1.1972435897435911</v>
      </c>
      <c r="V4" s="10">
        <f t="shared" si="0"/>
        <v>0.7964102564102572</v>
      </c>
      <c r="W4" s="14">
        <v>0.50344888942632893</v>
      </c>
      <c r="X4" s="10">
        <v>0.4742640380168282</v>
      </c>
      <c r="Y4" s="10">
        <v>0.51470689509446799</v>
      </c>
      <c r="Z4" s="10">
        <v>0.40757997123176004</v>
      </c>
      <c r="AA4" s="10">
        <v>0.51864334436739434</v>
      </c>
      <c r="AB4" s="15">
        <v>0.57443655436737562</v>
      </c>
      <c r="AC4" s="15"/>
      <c r="AE4" s="14">
        <f ca="1">SQRT(SUMSQ(AE5:AE1001)/COUNT(AE5:AE1001))</f>
        <v>2.2218102268193292</v>
      </c>
      <c r="AF4" s="10">
        <f t="shared" ref="AF4:BD4" ca="1" si="1">SQRT(SUMSQ(AF5:AF1001)/COUNT(AF5:AF1001))</f>
        <v>2.3952766019814926</v>
      </c>
      <c r="AG4" s="10">
        <f t="shared" ca="1" si="1"/>
        <v>2.3315841428918276</v>
      </c>
      <c r="AH4" s="10">
        <f t="shared" ca="1" si="1"/>
        <v>2.3369680481597639</v>
      </c>
      <c r="AI4" s="10">
        <f t="shared" ca="1" si="1"/>
        <v>2.4108733555577864</v>
      </c>
      <c r="AJ4" s="10">
        <f t="shared" ca="1" si="1"/>
        <v>2.4273157697658228</v>
      </c>
      <c r="AK4" s="10">
        <f t="shared" ca="1" si="1"/>
        <v>2.6602279037706529</v>
      </c>
      <c r="AL4" s="10">
        <f t="shared" ca="1" si="1"/>
        <v>2.8959897433186113</v>
      </c>
      <c r="AM4" s="14">
        <f t="shared" si="1"/>
        <v>3.7025831108999721</v>
      </c>
      <c r="AN4" s="10">
        <f t="shared" si="1"/>
        <v>3.1045260418370542</v>
      </c>
      <c r="AO4" s="10">
        <f t="shared" si="1"/>
        <v>2.8303141593718433</v>
      </c>
      <c r="AP4" s="10">
        <f t="shared" si="1"/>
        <v>3.2519202742511193</v>
      </c>
      <c r="AQ4" s="10">
        <f t="shared" si="1"/>
        <v>2.5153245912099083</v>
      </c>
      <c r="AR4" s="10">
        <f t="shared" si="1"/>
        <v>2.1662624869560831</v>
      </c>
      <c r="AS4" s="14">
        <f t="shared" si="1"/>
        <v>2.5141807589926581</v>
      </c>
      <c r="AT4" s="10">
        <f t="shared" si="1"/>
        <v>2.5523831194242335</v>
      </c>
      <c r="AU4" s="10">
        <f t="shared" si="1"/>
        <v>2.4153426440604155</v>
      </c>
      <c r="AV4" s="10">
        <f t="shared" si="1"/>
        <v>2.7621879250574781</v>
      </c>
      <c r="AW4" s="10">
        <f t="shared" si="1"/>
        <v>2.300602611877542</v>
      </c>
      <c r="AX4" s="10">
        <f t="shared" si="1"/>
        <v>2.0951351396349889</v>
      </c>
      <c r="AY4" s="14">
        <f t="shared" ca="1" si="1"/>
        <v>2.1466391527012383</v>
      </c>
      <c r="AZ4" s="10">
        <f t="shared" ca="1" si="1"/>
        <v>2.0441505801095552</v>
      </c>
      <c r="BA4" s="10">
        <f t="shared" ca="1" si="1"/>
        <v>1.966288616712927</v>
      </c>
      <c r="BB4" s="10">
        <f t="shared" ca="1" si="1"/>
        <v>2.0091423619433439</v>
      </c>
      <c r="BC4" s="10">
        <f t="shared" ca="1" si="1"/>
        <v>1.5906501291396067</v>
      </c>
      <c r="BD4" s="15">
        <f t="shared" ca="1" si="1"/>
        <v>1.6583249823321697</v>
      </c>
    </row>
    <row r="5" spans="1:75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K5-AVERAGE(AM6:AM$30)</f>
        <v>5.8641666666666659</v>
      </c>
      <c r="R5" s="31">
        <f>L5-AVERAGE(AN6:AN$30)</f>
        <v>7.0394202898550713</v>
      </c>
      <c r="S5" s="31">
        <f>M5-AVERAGE(AO6:AO$30)</f>
        <v>7.7521739130434781</v>
      </c>
      <c r="T5" s="31">
        <f>N5-AVERAGE(AP6:AP$30)</f>
        <v>7.0801333333333334</v>
      </c>
      <c r="U5" s="31">
        <f>O5-AVERAGE(AQ6:AQ$30)</f>
        <v>7.5784666666666665</v>
      </c>
      <c r="V5" s="31">
        <f>P5-AVERAGE(AR6:AR$30)</f>
        <v>7.7041333333333322</v>
      </c>
      <c r="W5" s="13">
        <f ca="1">Q5*W$4+$D5*(1-W$4)</f>
        <v>8.766921700561916</v>
      </c>
      <c r="X5" s="6">
        <f t="shared" ref="X5:AB5" ca="1" si="2">R5*X$4+$D5*(1-X$4)</f>
        <v>9.4949120067871959</v>
      </c>
      <c r="Y5" s="6">
        <f t="shared" ca="1" si="2"/>
        <v>9.6728796234587175</v>
      </c>
      <c r="Z5" s="6">
        <f t="shared" ca="1" si="2"/>
        <v>9.8229590771931115</v>
      </c>
      <c r="AA5" s="6">
        <f t="shared" ca="1" si="2"/>
        <v>9.5672077346346285</v>
      </c>
      <c r="AB5" s="2">
        <f t="shared" ca="1" si="2"/>
        <v>9.4088837547448723</v>
      </c>
      <c r="AC5" s="2">
        <f>'Historical Trends'!D5</f>
        <v>8.2099999999999937</v>
      </c>
      <c r="AE5" s="13">
        <f t="shared" ref="AE5:AS5" ca="1" si="3">C5-$AC5</f>
        <v>2.597999999999999</v>
      </c>
      <c r="AF5">
        <f t="shared" ca="1" si="3"/>
        <v>3.5</v>
      </c>
      <c r="AG5">
        <f t="shared" ca="1" si="3"/>
        <v>1.1099999999999959</v>
      </c>
      <c r="AH5">
        <f t="shared" ca="1" si="3"/>
        <v>0.12666666666666337</v>
      </c>
      <c r="AI5">
        <f t="shared" ca="1" si="3"/>
        <v>-0.51750000000000362</v>
      </c>
      <c r="AJ5">
        <f t="shared" ca="1" si="3"/>
        <v>-0.84800000000000075</v>
      </c>
      <c r="AK5">
        <f t="shared" ca="1" si="3"/>
        <v>-1.3199999999999994</v>
      </c>
      <c r="AL5">
        <f t="shared" ca="1" si="3"/>
        <v>-1.8457142857142825</v>
      </c>
      <c r="AM5" s="13">
        <f t="shared" si="3"/>
        <v>0.59000000000000696</v>
      </c>
      <c r="AN5">
        <f t="shared" si="3"/>
        <v>0.79000000000000625</v>
      </c>
      <c r="AO5">
        <f t="shared" si="3"/>
        <v>1.1900000000000066</v>
      </c>
      <c r="AP5">
        <f t="shared" si="3"/>
        <v>0.79000000000000625</v>
      </c>
      <c r="AQ5">
        <f t="shared" si="3"/>
        <v>0.59000000000000696</v>
      </c>
      <c r="AR5">
        <f t="shared" si="3"/>
        <v>0.31000000000000583</v>
      </c>
      <c r="AS5" s="30">
        <f t="shared" si="3"/>
        <v>-2.3458333333333279</v>
      </c>
      <c r="AT5">
        <f t="shared" ref="AT5:AX20" si="4">R5-$AC5</f>
        <v>-1.1705797101449225</v>
      </c>
      <c r="AU5">
        <f t="shared" si="4"/>
        <v>-0.45782608695651561</v>
      </c>
      <c r="AV5">
        <f t="shared" si="4"/>
        <v>-1.1298666666666604</v>
      </c>
      <c r="AW5">
        <f t="shared" si="4"/>
        <v>-0.63153333333332728</v>
      </c>
      <c r="AX5">
        <f t="shared" si="4"/>
        <v>-0.50586666666666158</v>
      </c>
      <c r="AY5" s="13">
        <f t="shared" ref="AY5:BD9" ca="1" si="5">W5-$AC5</f>
        <v>0.55692170056192225</v>
      </c>
      <c r="AZ5" s="6">
        <f t="shared" ca="1" si="5"/>
        <v>1.2849120067872022</v>
      </c>
      <c r="BA5" s="6">
        <f t="shared" ca="1" si="5"/>
        <v>1.4628796234587238</v>
      </c>
      <c r="BB5" s="6">
        <f t="shared" ca="1" si="5"/>
        <v>1.6129590771931177</v>
      </c>
      <c r="BC5" s="6">
        <f t="shared" ca="1" si="5"/>
        <v>1.3572077346346347</v>
      </c>
      <c r="BD5" s="2">
        <f t="shared" ca="1" si="5"/>
        <v>1.1988837547448785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75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K6-AVERAGE(AM5:AM$5,AM7:AM$30)</f>
        <v>11.044166666666666</v>
      </c>
      <c r="R6" s="31">
        <f>L6-AVERAGE(AN5:AN$5,AN7:AN$30)</f>
        <v>7.7220289855072455</v>
      </c>
      <c r="S6" s="31">
        <f>M6-AVERAGE(AO5:AO$5,AO7:AO$30)</f>
        <v>7.9965217391304337</v>
      </c>
      <c r="T6" s="31">
        <f>N6-AVERAGE(AP5:AP$5,AP7:AP$30)</f>
        <v>8.4169333333333327</v>
      </c>
      <c r="U6" s="31">
        <f>O6-AVERAGE(AQ5:AQ$5,AQ7:AQ$30)</f>
        <v>13.304066666666667</v>
      </c>
      <c r="V6" s="31">
        <f>P6-AVERAGE(AR5:AR$5,AR7:AR$30)</f>
        <v>12.056933333333333</v>
      </c>
      <c r="W6" s="13">
        <f t="shared" ref="W6:W30" ca="1" si="7">Q6*W$4+$D6*(1-W$4)</f>
        <v>9.0012726392481479</v>
      </c>
      <c r="X6" s="6">
        <f t="shared" ref="X6:X30" ca="1" si="8">R6*X$4+$D6*(1-X$4)</f>
        <v>7.3056308648930317</v>
      </c>
      <c r="Y6" s="6">
        <f t="shared" ref="Y6:Y30" ca="1" si="9">S6*Y$4+$D6*(1-Y$4)</f>
        <v>7.4789460928985712</v>
      </c>
      <c r="Z6" s="6">
        <f t="shared" ref="Z6:Z30" ca="1" si="10">T6*Z$4+$D6*(1-Z$4)</f>
        <v>7.5360442452235379</v>
      </c>
      <c r="AA6" s="6">
        <f t="shared" ref="AA6:AA30" ca="1" si="11">U6*AA$4+$D6*(1-AA$4)</f>
        <v>10.235867253220723</v>
      </c>
      <c r="AB6" s="2">
        <f t="shared" ref="AB6:AB30" ca="1" si="12">V6*AB$4+$D6*(1-AB$4)</f>
        <v>9.8750979184712371</v>
      </c>
      <c r="AC6" s="2">
        <f>'Historical Trends'!D6</f>
        <v>11.709999999999994</v>
      </c>
      <c r="AE6" s="13">
        <f t="shared" ref="AE6:AR9" ca="1" si="13">C6-$AC6</f>
        <v>-3.8526666666666216</v>
      </c>
      <c r="AF6">
        <f t="shared" ca="1" si="13"/>
        <v>-4.7800000000000065</v>
      </c>
      <c r="AG6">
        <f t="shared" ca="1" si="13"/>
        <v>-5.0600000000000049</v>
      </c>
      <c r="AH6">
        <f t="shared" ca="1" si="13"/>
        <v>-5.3566666666666718</v>
      </c>
      <c r="AI6">
        <f t="shared" ca="1" si="13"/>
        <v>-5.4350000000000005</v>
      </c>
      <c r="AJ6">
        <f t="shared" ca="1" si="13"/>
        <v>-5.7839999999999989</v>
      </c>
      <c r="AK6">
        <f t="shared" ca="1" si="13"/>
        <v>-6.2366666666666637</v>
      </c>
      <c r="AL6">
        <f t="shared" ca="1" si="13"/>
        <v>-6.4014285714285686</v>
      </c>
      <c r="AM6" s="13">
        <f t="shared" si="13"/>
        <v>2.1900000000000066</v>
      </c>
      <c r="AN6">
        <f t="shared" si="13"/>
        <v>-1.909999999999993</v>
      </c>
      <c r="AO6">
        <f t="shared" si="13"/>
        <v>-1.9299999999999944</v>
      </c>
      <c r="AP6">
        <f t="shared" si="13"/>
        <v>-1.2899999999999938</v>
      </c>
      <c r="AQ6">
        <f t="shared" si="13"/>
        <v>2.7300000000000075</v>
      </c>
      <c r="AR6">
        <f t="shared" si="13"/>
        <v>1.1300000000000061</v>
      </c>
      <c r="AS6" s="30">
        <f t="shared" ref="AS6:AX30" si="14">Q6-$AC6</f>
        <v>-0.66583333333332817</v>
      </c>
      <c r="AT6">
        <f t="shared" si="4"/>
        <v>-3.9879710144927483</v>
      </c>
      <c r="AU6">
        <f t="shared" si="4"/>
        <v>-3.71347826086956</v>
      </c>
      <c r="AV6">
        <f t="shared" si="4"/>
        <v>-3.293066666666661</v>
      </c>
      <c r="AW6">
        <f t="shared" si="4"/>
        <v>1.5940666666666736</v>
      </c>
      <c r="AX6">
        <f t="shared" si="4"/>
        <v>0.34693333333333953</v>
      </c>
      <c r="AY6" s="13">
        <f t="shared" ca="1" si="5"/>
        <v>-2.7087273607518458</v>
      </c>
      <c r="AZ6" s="6">
        <f t="shared" ca="1" si="5"/>
        <v>-4.404369135106962</v>
      </c>
      <c r="BA6" s="6">
        <f t="shared" ca="1" si="5"/>
        <v>-4.2310539071014226</v>
      </c>
      <c r="BB6" s="6">
        <f t="shared" ca="1" si="5"/>
        <v>-4.1739557547764559</v>
      </c>
      <c r="BC6" s="6">
        <f t="shared" ca="1" si="5"/>
        <v>-1.4741327467792704</v>
      </c>
      <c r="BD6" s="2">
        <f t="shared" ca="1" si="5"/>
        <v>-1.8349020815287567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75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K7-AVERAGE(AM$5:AM6,AM8:AM$30)</f>
        <v>7.6081666666666656</v>
      </c>
      <c r="R7" s="31">
        <f>L7-AVERAGE(AN$5:AN6,AN8:AN$30)</f>
        <v>9.8081159420289836</v>
      </c>
      <c r="S7" s="31">
        <f>M7-AVERAGE(AO$5:AO6,AO8:AO$30)</f>
        <v>8.4339130434782597</v>
      </c>
      <c r="T7" s="31">
        <f>N7-AVERAGE(AP$5:AP6,AP8:AP$30)</f>
        <v>10.459333333333333</v>
      </c>
      <c r="U7" s="31">
        <f>O7-AVERAGE(AQ$5:AQ6,AQ8:AQ$30)</f>
        <v>6.7560666666666647</v>
      </c>
      <c r="V7" s="31">
        <f>P7-AVERAGE(AR$5:AR6,AR8:AR$30)</f>
        <v>7.6305333333333314</v>
      </c>
      <c r="W7" s="13">
        <f t="shared" ca="1" si="7"/>
        <v>6.9933536332580282</v>
      </c>
      <c r="X7" s="6">
        <f t="shared" ca="1" si="8"/>
        <v>8.0005747498366926</v>
      </c>
      <c r="Y7" s="6">
        <f t="shared" ca="1" si="9"/>
        <v>7.4323102743536644</v>
      </c>
      <c r="Z7" s="6">
        <f t="shared" ca="1" si="10"/>
        <v>8.0367303623570727</v>
      </c>
      <c r="AA7" s="6">
        <f t="shared" ca="1" si="11"/>
        <v>6.5702309071487663</v>
      </c>
      <c r="AB7" s="2">
        <f t="shared" ca="1" si="12"/>
        <v>7.0940964246652172</v>
      </c>
      <c r="AC7" s="2">
        <f>'Historical Trends'!D7</f>
        <v>6.9299999999999873</v>
      </c>
      <c r="AE7" s="13">
        <f t="shared" ca="1" si="13"/>
        <v>0.1555348837209376</v>
      </c>
      <c r="AF7">
        <f t="shared" ca="1" si="13"/>
        <v>-0.55999999999999694</v>
      </c>
      <c r="AG7">
        <f t="shared" ca="1" si="13"/>
        <v>-0.86499999999999666</v>
      </c>
      <c r="AH7">
        <f t="shared" ca="1" si="13"/>
        <v>-0.87333333333332508</v>
      </c>
      <c r="AI7">
        <f t="shared" ca="1" si="13"/>
        <v>-1.2549999999999901</v>
      </c>
      <c r="AJ7">
        <f t="shared" ca="1" si="13"/>
        <v>-1.7479999999999878</v>
      </c>
      <c r="AK7">
        <f t="shared" ca="1" si="13"/>
        <v>-1.8916666666666559</v>
      </c>
      <c r="AL7">
        <f t="shared" ca="1" si="13"/>
        <v>-1.8642857142857023</v>
      </c>
      <c r="AM7" s="13">
        <f t="shared" si="13"/>
        <v>3.4700000000000131</v>
      </c>
      <c r="AN7">
        <f t="shared" si="13"/>
        <v>4.6700000000000124</v>
      </c>
      <c r="AO7">
        <f t="shared" si="13"/>
        <v>3.0700000000000127</v>
      </c>
      <c r="AP7">
        <f t="shared" si="13"/>
        <v>5.270000000000012</v>
      </c>
      <c r="AQ7">
        <f t="shared" si="13"/>
        <v>1.0300000000000118</v>
      </c>
      <c r="AR7">
        <f t="shared" si="13"/>
        <v>1.4700000000000113</v>
      </c>
      <c r="AS7" s="30">
        <f t="shared" si="14"/>
        <v>0.67816666666667835</v>
      </c>
      <c r="AT7">
        <f t="shared" si="4"/>
        <v>2.8781159420289963</v>
      </c>
      <c r="AU7">
        <f t="shared" si="4"/>
        <v>1.5039130434782724</v>
      </c>
      <c r="AV7">
        <f t="shared" si="4"/>
        <v>3.5293333333333461</v>
      </c>
      <c r="AW7">
        <f t="shared" si="4"/>
        <v>-0.17393333333332262</v>
      </c>
      <c r="AX7">
        <f t="shared" si="4"/>
        <v>0.70053333333334411</v>
      </c>
      <c r="AY7" s="13">
        <f t="shared" ca="1" si="5"/>
        <v>6.3353633258040887E-2</v>
      </c>
      <c r="AZ7" s="6">
        <f t="shared" ca="1" si="5"/>
        <v>1.0705747498367053</v>
      </c>
      <c r="BA7" s="6">
        <f t="shared" ca="1" si="5"/>
        <v>0.50231027435367714</v>
      </c>
      <c r="BB7" s="6">
        <f t="shared" ca="1" si="5"/>
        <v>1.1067303623570854</v>
      </c>
      <c r="BC7" s="6">
        <f t="shared" ca="1" si="5"/>
        <v>-0.35976909285122094</v>
      </c>
      <c r="BD7" s="2">
        <f t="shared" ca="1" si="5"/>
        <v>0.16409642466522989</v>
      </c>
      <c r="BE7" t="s">
        <v>180</v>
      </c>
      <c r="BG7">
        <f>AM4</f>
        <v>3.7025831108999721</v>
      </c>
      <c r="BH7">
        <f>AN4</f>
        <v>3.1045260418370542</v>
      </c>
      <c r="BI7">
        <f>AO4</f>
        <v>2.8303141593718433</v>
      </c>
      <c r="BJ7">
        <f>AP4</f>
        <v>3.2519202742511193</v>
      </c>
      <c r="BK7">
        <f>AQ4</f>
        <v>2.5153245912099083</v>
      </c>
      <c r="BL7">
        <f t="shared" si="15"/>
        <v>2.3407935390829957</v>
      </c>
      <c r="BM7">
        <f>AR4</f>
        <v>2.1662624869560831</v>
      </c>
    </row>
    <row r="8" spans="1:75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4.2761666666666649</v>
      </c>
      <c r="R8" s="31">
        <f>L8-AVERAGE(AN$5:AN7,AN9:AN$30)</f>
        <v>5.8672463768115932</v>
      </c>
      <c r="S8" s="31">
        <f>M8-AVERAGE(AO$5:AO7,AO9:AO$30)</f>
        <v>6.7886956521739119</v>
      </c>
      <c r="T8" s="31">
        <f>N8-AVERAGE(AP$5:AP7,AP9:AP$30)</f>
        <v>7.7777333333333321</v>
      </c>
      <c r="U8" s="31">
        <f>O8-AVERAGE(AQ$5:AQ7,AQ9:AQ$30)</f>
        <v>4.9480666666666657</v>
      </c>
      <c r="V8" s="31">
        <f>P8-AVERAGE(AR$5:AR7,AR9:AR$30)</f>
        <v>6.0097333333333331</v>
      </c>
      <c r="W8" s="13">
        <f t="shared" ca="1" si="7"/>
        <v>5.0129657562395602</v>
      </c>
      <c r="X8" s="6">
        <f t="shared" ca="1" si="8"/>
        <v>5.8108630997293353</v>
      </c>
      <c r="Y8" s="6">
        <f t="shared" ca="1" si="9"/>
        <v>6.2894767451276081</v>
      </c>
      <c r="Z8" s="6">
        <f t="shared" ca="1" si="10"/>
        <v>6.5823876939533577</v>
      </c>
      <c r="AA8" s="6">
        <f t="shared" ca="1" si="11"/>
        <v>5.3388961805966293</v>
      </c>
      <c r="AB8" s="2">
        <f t="shared" ca="1" si="12"/>
        <v>5.903455955510676</v>
      </c>
      <c r="AC8" s="2">
        <f>'Historical Trends'!D8</f>
        <v>6.3699999999999903</v>
      </c>
      <c r="AE8" s="13">
        <f t="shared" ca="1" si="13"/>
        <v>-0.50009888751544906</v>
      </c>
      <c r="AF8">
        <f t="shared" ca="1" si="13"/>
        <v>-0.60999999999999943</v>
      </c>
      <c r="AG8">
        <f t="shared" ca="1" si="13"/>
        <v>-0.46999999999999176</v>
      </c>
      <c r="AH8">
        <f t="shared" ca="1" si="13"/>
        <v>-0.92666666666665787</v>
      </c>
      <c r="AI8">
        <f t="shared" ca="1" si="13"/>
        <v>-1.4849999999999888</v>
      </c>
      <c r="AJ8">
        <f t="shared" ca="1" si="13"/>
        <v>-1.5979999999999901</v>
      </c>
      <c r="AK8">
        <f t="shared" ca="1" si="13"/>
        <v>-1.5216666666666567</v>
      </c>
      <c r="AL8">
        <f t="shared" ca="1" si="13"/>
        <v>-1.5757142857142776</v>
      </c>
      <c r="AM8" s="13">
        <f t="shared" si="13"/>
        <v>0.83000000000000984</v>
      </c>
      <c r="AN8">
        <f t="shared" si="13"/>
        <v>1.4300000000000095</v>
      </c>
      <c r="AO8">
        <f t="shared" si="13"/>
        <v>2.03000000000001</v>
      </c>
      <c r="AP8">
        <f t="shared" si="13"/>
        <v>3.2300000000000093</v>
      </c>
      <c r="AQ8">
        <f t="shared" si="13"/>
        <v>-0.16999999999999016</v>
      </c>
      <c r="AR8">
        <f t="shared" si="13"/>
        <v>0.45000000000000995</v>
      </c>
      <c r="AS8" s="30">
        <f t="shared" si="14"/>
        <v>-2.0938333333333254</v>
      </c>
      <c r="AT8">
        <f t="shared" si="4"/>
        <v>-0.50275362318839711</v>
      </c>
      <c r="AU8">
        <f t="shared" si="4"/>
        <v>0.41869565217392157</v>
      </c>
      <c r="AV8">
        <f t="shared" si="4"/>
        <v>1.4077333333333417</v>
      </c>
      <c r="AW8">
        <f t="shared" si="4"/>
        <v>-1.4219333333333246</v>
      </c>
      <c r="AX8">
        <f t="shared" si="4"/>
        <v>-0.36026666666665719</v>
      </c>
      <c r="AY8" s="13">
        <f t="shared" ca="1" si="5"/>
        <v>-1.3570342437604301</v>
      </c>
      <c r="AZ8" s="6">
        <f t="shared" ca="1" si="5"/>
        <v>-0.55913690027065499</v>
      </c>
      <c r="BA8" s="6">
        <f t="shared" ca="1" si="5"/>
        <v>-8.0523254872382211E-2</v>
      </c>
      <c r="BB8" s="6">
        <f t="shared" ca="1" si="5"/>
        <v>0.21238769395336732</v>
      </c>
      <c r="BC8" s="6">
        <f t="shared" ca="1" si="5"/>
        <v>-1.031103819403361</v>
      </c>
      <c r="BD8" s="2">
        <f t="shared" ca="1" si="5"/>
        <v>-0.4665440444893143</v>
      </c>
      <c r="BE8" t="s">
        <v>184</v>
      </c>
      <c r="BG8">
        <f ca="1">AY4</f>
        <v>2.1466391527012383</v>
      </c>
      <c r="BH8">
        <f ca="1">AZ4</f>
        <v>2.0441505801095552</v>
      </c>
      <c r="BI8">
        <f ca="1">BA4</f>
        <v>1.966288616712927</v>
      </c>
      <c r="BJ8">
        <f ca="1">BB4</f>
        <v>2.0091423619433439</v>
      </c>
      <c r="BK8">
        <f ca="1">BC4</f>
        <v>1.5906501291396067</v>
      </c>
      <c r="BL8">
        <f t="shared" ca="1" si="15"/>
        <v>1.6244875557358882</v>
      </c>
      <c r="BM8">
        <f ca="1">BD4</f>
        <v>1.6583249823321697</v>
      </c>
    </row>
    <row r="9" spans="1:75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10.396666666666665</v>
      </c>
      <c r="R9" s="31">
        <f>L9-AVERAGE(AN$5:AN8,AN10:AN$30)</f>
        <v>10.276376811594202</v>
      </c>
      <c r="S9" s="31">
        <f>M9-AVERAGE(AO$5:AO8,AO10:AO$30)</f>
        <v>6.6065217391304332</v>
      </c>
      <c r="T9" s="31">
        <f>N9-AVERAGE(AP$5:AP8,AP10:AP$30)</f>
        <v>6.5541333333333336</v>
      </c>
      <c r="U9" s="31">
        <f>O9-AVERAGE(AQ$5:AQ8,AQ10:AQ$30)</f>
        <v>5.1804666666666659</v>
      </c>
      <c r="V9" s="31">
        <f>P9-AVERAGE(AR$5:AR8,AR10:AR$30)</f>
        <v>4.7653333333333325</v>
      </c>
      <c r="W9" s="13">
        <f t="shared" ca="1" si="7"/>
        <v>8.2333589949340418</v>
      </c>
      <c r="X9" s="6">
        <f t="shared" ca="1" si="8"/>
        <v>8.0491611732275263</v>
      </c>
      <c r="Y9" s="6">
        <f t="shared" ca="1" si="9"/>
        <v>6.3315926453513462</v>
      </c>
      <c r="Z9" s="6">
        <f t="shared" ca="1" si="10"/>
        <v>6.249550449209293</v>
      </c>
      <c r="AA9" s="6">
        <f t="shared" ca="1" si="11"/>
        <v>5.5942087574047488</v>
      </c>
      <c r="AB9" s="2">
        <f t="shared" ca="1" si="12"/>
        <v>5.3077848720330536</v>
      </c>
      <c r="AC9" s="2">
        <f>'Historical Trends'!D9</f>
        <v>5.7599999999999909</v>
      </c>
      <c r="AE9" s="13">
        <f t="shared" ca="1" si="13"/>
        <v>-0.59030303030301923</v>
      </c>
      <c r="AF9">
        <f t="shared" ca="1" si="13"/>
        <v>0.28000000000001535</v>
      </c>
      <c r="AG9">
        <f t="shared" ca="1" si="13"/>
        <v>-0.47499999999998721</v>
      </c>
      <c r="AH9">
        <f t="shared" ca="1" si="13"/>
        <v>-1.1666666666666528</v>
      </c>
      <c r="AI9">
        <f t="shared" ca="1" si="13"/>
        <v>-1.2349999999999888</v>
      </c>
      <c r="AJ9">
        <f t="shared" ca="1" si="13"/>
        <v>-1.0939999999999888</v>
      </c>
      <c r="AK9">
        <f t="shared" ca="1" si="13"/>
        <v>-1.126666666666658</v>
      </c>
      <c r="AL9">
        <f t="shared" ca="1" si="13"/>
        <v>-1.4742857142857053</v>
      </c>
      <c r="AM9" s="13">
        <f t="shared" si="13"/>
        <v>7.2400000000000091</v>
      </c>
      <c r="AN9">
        <f t="shared" si="13"/>
        <v>6.2400000000000091</v>
      </c>
      <c r="AO9">
        <f t="shared" si="13"/>
        <v>2.4400000000000084</v>
      </c>
      <c r="AP9">
        <f t="shared" si="13"/>
        <v>2.6400000000000095</v>
      </c>
      <c r="AQ9">
        <f t="shared" si="13"/>
        <v>0.64000000000000945</v>
      </c>
      <c r="AR9">
        <f t="shared" si="13"/>
        <v>-0.15999999999999126</v>
      </c>
      <c r="AS9" s="30">
        <f t="shared" si="14"/>
        <v>4.6366666666666738</v>
      </c>
      <c r="AT9">
        <f t="shared" si="4"/>
        <v>4.5163768115942116</v>
      </c>
      <c r="AU9">
        <f t="shared" si="4"/>
        <v>0.84652173913044226</v>
      </c>
      <c r="AV9">
        <f t="shared" si="4"/>
        <v>0.79413333333334268</v>
      </c>
      <c r="AW9">
        <f t="shared" si="4"/>
        <v>-0.57953333333332502</v>
      </c>
      <c r="AX9">
        <f t="shared" si="4"/>
        <v>-0.99466666666665837</v>
      </c>
      <c r="AY9" s="13">
        <f t="shared" ca="1" si="5"/>
        <v>2.4733589949340509</v>
      </c>
      <c r="AZ9" s="6">
        <f t="shared" ca="1" si="5"/>
        <v>2.2891611732275354</v>
      </c>
      <c r="BA9" s="6">
        <f t="shared" ca="1" si="5"/>
        <v>0.57159264535135534</v>
      </c>
      <c r="BB9" s="6">
        <f t="shared" ca="1" si="5"/>
        <v>0.48955044920930213</v>
      </c>
      <c r="BC9" s="6">
        <f t="shared" ca="1" si="5"/>
        <v>-0.16579124259524214</v>
      </c>
      <c r="BD9" s="2">
        <f t="shared" ca="1" si="5"/>
        <v>-0.4522151279669373</v>
      </c>
      <c r="BE9" t="s">
        <v>185</v>
      </c>
      <c r="BG9">
        <f t="shared" ref="BG9:BM9" ca="1" si="16">$AK$4</f>
        <v>2.6602279037706529</v>
      </c>
      <c r="BH9">
        <f t="shared" ca="1" si="16"/>
        <v>2.6602279037706529</v>
      </c>
      <c r="BI9">
        <f t="shared" ca="1" si="16"/>
        <v>2.6602279037706529</v>
      </c>
      <c r="BJ9">
        <f t="shared" ca="1" si="16"/>
        <v>2.6602279037706529</v>
      </c>
      <c r="BK9">
        <f t="shared" ca="1" si="16"/>
        <v>2.6602279037706529</v>
      </c>
      <c r="BL9">
        <f t="shared" ca="1" si="15"/>
        <v>2.6602279037706529</v>
      </c>
      <c r="BM9">
        <f t="shared" ca="1" si="16"/>
        <v>2.6602279037706529</v>
      </c>
    </row>
    <row r="10" spans="1:75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-1.6287500000000008</v>
      </c>
      <c r="T10" s="31">
        <f>N10-AVERAGE(AP$5:AP9,AP11:AP$30)</f>
        <v>7.8602666666666652</v>
      </c>
      <c r="U10" s="31">
        <f>O10-AVERAGE(AQ$5:AQ9,AQ11:AQ$30)</f>
        <v>8.2199333333333318</v>
      </c>
      <c r="V10" s="31">
        <f>P10-AVERAGE(AR$5:AR9,AR11:AR$30)</f>
        <v>8.2901333333333316</v>
      </c>
      <c r="W10" s="13">
        <f t="shared" ca="1" si="7"/>
        <v>2.2493765308987306</v>
      </c>
      <c r="X10" s="6">
        <f t="shared" ca="1" si="8"/>
        <v>2.381583907783769</v>
      </c>
      <c r="Y10" s="6">
        <f t="shared" ca="1" si="9"/>
        <v>1.3600489098369455</v>
      </c>
      <c r="Z10" s="6">
        <f t="shared" ca="1" si="10"/>
        <v>5.8873499921940891</v>
      </c>
      <c r="AA10" s="6">
        <f t="shared" ca="1" si="11"/>
        <v>6.4437593644927276</v>
      </c>
      <c r="AB10" s="2">
        <f t="shared" ca="1" si="12"/>
        <v>6.6899580359619142</v>
      </c>
      <c r="AC10" s="2">
        <f>'Historical Trends'!D10</f>
        <v>6.0400000000000063</v>
      </c>
      <c r="AE10" s="13">
        <f t="shared" ref="AE10:AE30" ca="1" si="17">C10-$AC10</f>
        <v>-1.2672929542645335</v>
      </c>
      <c r="AF10">
        <f t="shared" ref="AF10:AF29" ca="1" si="18">D10-$AC10</f>
        <v>-1.5100000000000051</v>
      </c>
      <c r="AG10">
        <f t="shared" ref="AG10:AG29" ca="1" si="19">E10-$AC10</f>
        <v>-2.1700000000000017</v>
      </c>
      <c r="AH10">
        <f t="shared" ref="AH10:AH29" ca="1" si="20">F10-$AC10</f>
        <v>-2.0200000000000058</v>
      </c>
      <c r="AI10">
        <f t="shared" ref="AI10:AI29" ca="1" si="21">G10-$AC10</f>
        <v>-1.7175000000000047</v>
      </c>
      <c r="AJ10">
        <f t="shared" ref="AJ10:AJ29" ca="1" si="22">H10-$AC10</f>
        <v>-1.6880000000000077</v>
      </c>
      <c r="AK10">
        <f t="shared" ref="AK10:AK29" ca="1" si="23">I10-$AC10</f>
        <v>-2.046666666666674</v>
      </c>
      <c r="AL10">
        <f t="shared" ref="AL10:AL29" ca="1" si="24">J10-$AC10</f>
        <v>-2.3328571428571507</v>
      </c>
      <c r="AP10">
        <f t="shared" ref="AP10:AR11" si="25">N10-$AC10</f>
        <v>3.6266666666666598</v>
      </c>
      <c r="AQ10">
        <f t="shared" si="25"/>
        <v>3.2933333333333277</v>
      </c>
      <c r="AR10">
        <f t="shared" si="25"/>
        <v>2.9599999999999937</v>
      </c>
      <c r="AS10" s="30"/>
      <c r="AV10">
        <f t="shared" si="4"/>
        <v>1.8202666666666589</v>
      </c>
      <c r="AW10">
        <f t="shared" si="4"/>
        <v>2.1799333333333255</v>
      </c>
      <c r="AX10">
        <f t="shared" si="4"/>
        <v>2.2501333333333253</v>
      </c>
      <c r="BB10" s="6">
        <f t="shared" ref="BB10:BB30" ca="1" si="26">Z10-$AC10</f>
        <v>-0.1526500078059172</v>
      </c>
      <c r="BC10" s="6">
        <f t="shared" ref="BC10:BC30" ca="1" si="27">AA10-$AC10</f>
        <v>0.40375936449272132</v>
      </c>
      <c r="BD10" s="2">
        <f t="shared" ref="BD10:BD30" ca="1" si="28">AB10-$AC10</f>
        <v>0.64995803596190793</v>
      </c>
      <c r="BE10" t="s">
        <v>153</v>
      </c>
      <c r="BG10">
        <f>W4</f>
        <v>0.50344888942632893</v>
      </c>
      <c r="BH10">
        <f>X4</f>
        <v>0.4742640380168282</v>
      </c>
      <c r="BI10">
        <f>Y4</f>
        <v>0.51470689509446799</v>
      </c>
      <c r="BJ10">
        <f>Z4</f>
        <v>0.40757997123176004</v>
      </c>
      <c r="BK10">
        <f>AA4</f>
        <v>0.51864334436739434</v>
      </c>
      <c r="BL10">
        <f t="shared" si="15"/>
        <v>0.54653994936738504</v>
      </c>
      <c r="BM10">
        <f>AB4</f>
        <v>0.57443655436737562</v>
      </c>
    </row>
    <row r="11" spans="1:75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3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30">
        <f>K11-AVERAGE(AM$5:AM10,AM12:AM$30)</f>
        <v>7.9231666666666642</v>
      </c>
      <c r="R11" s="31">
        <f>L11-AVERAGE(AN$5:AN10,AN12:AN$30)</f>
        <v>6.7689855072463754</v>
      </c>
      <c r="S11" s="31">
        <f>M11-AVERAGE(AO$5:AO10,AO12:AO$30)</f>
        <v>5.1026086956521732</v>
      </c>
      <c r="T11" s="31">
        <f>N11-AVERAGE(AP$5:AP10,AP12:AP$30)</f>
        <v>4.8025333333333329</v>
      </c>
      <c r="U11" s="31">
        <f>O11-AVERAGE(AQ$5:AQ10,AQ12:AQ$30)</f>
        <v>4.0320666666666654</v>
      </c>
      <c r="V11" s="31">
        <f>P11-AVERAGE(AR$5:AR10,AR12:AR$30)</f>
        <v>5.842533333333332</v>
      </c>
      <c r="W11" s="13">
        <f t="shared" ca="1" si="7"/>
        <v>7.7974564771730979</v>
      </c>
      <c r="X11" s="6">
        <f t="shared" ca="1" si="8"/>
        <v>7.242681228354984</v>
      </c>
      <c r="Y11" s="6">
        <f t="shared" ca="1" si="9"/>
        <v>6.3485459932465949</v>
      </c>
      <c r="Z11" s="6">
        <f t="shared" ca="1" si="10"/>
        <v>6.5012780184919698</v>
      </c>
      <c r="AA11" s="6">
        <f t="shared" ca="1" si="11"/>
        <v>5.7832100894143776</v>
      </c>
      <c r="AB11" s="2">
        <f t="shared" ca="1" si="12"/>
        <v>6.6202363447787667</v>
      </c>
      <c r="AC11" s="2">
        <f>'Historical Trends'!D27</f>
        <v>4.8299999999999983</v>
      </c>
      <c r="AE11" s="13">
        <f t="shared" ca="1" si="17"/>
        <v>0.53401730531514602</v>
      </c>
      <c r="AF11">
        <f t="shared" ca="1" si="18"/>
        <v>2.8400000000000034</v>
      </c>
      <c r="AG11">
        <f t="shared" ca="1" si="19"/>
        <v>1.3150000000000048</v>
      </c>
      <c r="AH11">
        <f t="shared" ca="1" si="20"/>
        <v>1.7333333333333387</v>
      </c>
      <c r="AI11">
        <f t="shared" ca="1" si="21"/>
        <v>1.7350000000000065</v>
      </c>
      <c r="AJ11">
        <f t="shared" ca="1" si="22"/>
        <v>1.5920000000000041</v>
      </c>
      <c r="AK11">
        <f t="shared" ca="1" si="23"/>
        <v>2.355000000000004</v>
      </c>
      <c r="AL11">
        <f t="shared" ca="1" si="24"/>
        <v>1.7900000000000045</v>
      </c>
      <c r="AM11" s="13">
        <f t="shared" ref="AM11:AO14" si="29">K11-$AC11</f>
        <v>5.7700000000000014</v>
      </c>
      <c r="AN11">
        <f t="shared" si="29"/>
        <v>3.7700000000000014</v>
      </c>
      <c r="AO11">
        <f t="shared" si="29"/>
        <v>1.8900000000000023</v>
      </c>
      <c r="AP11">
        <f t="shared" si="25"/>
        <v>1.8500000000000014</v>
      </c>
      <c r="AQ11">
        <f t="shared" si="25"/>
        <v>0.43000000000000149</v>
      </c>
      <c r="AR11">
        <f t="shared" si="25"/>
        <v>1.7700000000000014</v>
      </c>
      <c r="AS11" s="30">
        <f t="shared" si="14"/>
        <v>3.093166666666666</v>
      </c>
      <c r="AT11">
        <f t="shared" si="4"/>
        <v>1.9389855072463771</v>
      </c>
      <c r="AU11">
        <f t="shared" si="4"/>
        <v>0.27260869565217494</v>
      </c>
      <c r="AV11">
        <f t="shared" si="4"/>
        <v>-2.7466666666665418E-2</v>
      </c>
      <c r="AW11">
        <f t="shared" si="4"/>
        <v>-0.79793333333333294</v>
      </c>
      <c r="AX11">
        <f t="shared" si="4"/>
        <v>1.0125333333333337</v>
      </c>
      <c r="AY11" s="13">
        <f t="shared" ref="AY11:BA14" ca="1" si="30">W11-$AC11</f>
        <v>2.9674564771730996</v>
      </c>
      <c r="AZ11" s="6">
        <f t="shared" ca="1" si="30"/>
        <v>2.4126812283549857</v>
      </c>
      <c r="BA11" s="6">
        <f t="shared" ca="1" si="30"/>
        <v>1.5185459932465966</v>
      </c>
      <c r="BB11" s="6">
        <f t="shared" ca="1" si="26"/>
        <v>1.6712780184919716</v>
      </c>
      <c r="BC11" s="6">
        <f t="shared" ca="1" si="27"/>
        <v>0.95321008941437935</v>
      </c>
      <c r="BD11" s="2">
        <f t="shared" ca="1" si="28"/>
        <v>1.7902363447787684</v>
      </c>
      <c r="BE11" t="s">
        <v>186</v>
      </c>
      <c r="BG11">
        <f>BG10</f>
        <v>0.50344888942632893</v>
      </c>
      <c r="BH11">
        <f>AVERAGE(BG10:BI10)</f>
        <v>0.49747327417920834</v>
      </c>
      <c r="BI11">
        <f>AVERAGE(BH10:BJ10)</f>
        <v>0.46551696811435206</v>
      </c>
      <c r="BJ11">
        <f>AVERAGE(BI10:BK10)</f>
        <v>0.48031007023120748</v>
      </c>
      <c r="BK11">
        <f>AVERAGE(BJ10:BM10)</f>
        <v>0.51179995483347873</v>
      </c>
      <c r="BL11">
        <f t="shared" si="15"/>
        <v>0.54311825460042717</v>
      </c>
      <c r="BM11">
        <f>BM10</f>
        <v>0.57443655436737562</v>
      </c>
    </row>
    <row r="12" spans="1:75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3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30">
        <f>K12-AVERAGE(AM$5:AM11,AM13:AM$30)</f>
        <v>4.7991666666666646</v>
      </c>
      <c r="R12" s="31">
        <f>L12-AVERAGE(AN$5:AN11,AN13:AN$30)</f>
        <v>4.7672463768115927</v>
      </c>
      <c r="S12" s="31">
        <f>M12-AVERAGE(AO$5:AO11,AO13:AO$30)</f>
        <v>5.6886956521739123</v>
      </c>
      <c r="T12" s="31">
        <f>N12-AVERAGE(AP$5:AP11,AP13:AP$30)</f>
        <v>5.0217333333333336</v>
      </c>
      <c r="U12" s="31">
        <f>O12-AVERAGE(AQ$5:AQ11,AQ13:AQ$30)</f>
        <v>7.6832666666666665</v>
      </c>
      <c r="V12" s="31">
        <f>P12-AVERAGE(AR$5:AR11,AR13:AR$30)</f>
        <v>8.245733333333332</v>
      </c>
      <c r="W12" s="13">
        <f t="shared" ca="1" si="7"/>
        <v>4.7102012593555518</v>
      </c>
      <c r="X12" s="6">
        <f t="shared" ca="1" si="8"/>
        <v>4.6898336612500167</v>
      </c>
      <c r="Y12" s="6">
        <f t="shared" ca="1" si="9"/>
        <v>5.1700650209313945</v>
      </c>
      <c r="Z12" s="6">
        <f t="shared" ca="1" si="10"/>
        <v>4.7837384604428426</v>
      </c>
      <c r="AA12" s="6">
        <f t="shared" ca="1" si="11"/>
        <v>6.2087428686891624</v>
      </c>
      <c r="AB12" s="2">
        <f t="shared" ca="1" si="12"/>
        <v>6.7027537630549405</v>
      </c>
      <c r="AC12" s="2">
        <f>'Historical Trends'!D28</f>
        <v>7.6700000000000017</v>
      </c>
      <c r="AE12" s="13">
        <f t="shared" ca="1" si="17"/>
        <v>-1.5242424242424235</v>
      </c>
      <c r="AF12">
        <f t="shared" ca="1" si="18"/>
        <v>-3.0499999999999972</v>
      </c>
      <c r="AG12">
        <f t="shared" ca="1" si="19"/>
        <v>-1.6599999999999966</v>
      </c>
      <c r="AH12">
        <f t="shared" ca="1" si="20"/>
        <v>-1.4733333333333292</v>
      </c>
      <c r="AI12" s="6">
        <f t="shared" ca="1" si="21"/>
        <v>-1.5599999999999987</v>
      </c>
      <c r="AJ12">
        <f t="shared" ca="1" si="22"/>
        <v>-0.58199999999999896</v>
      </c>
      <c r="AK12">
        <f t="shared" ca="1" si="23"/>
        <v>-1.2249999999999988</v>
      </c>
      <c r="AL12">
        <f t="shared" ca="1" si="24"/>
        <v>-1.5742857142857138</v>
      </c>
      <c r="AM12" s="13">
        <f t="shared" si="29"/>
        <v>8.9999999999998082E-2</v>
      </c>
      <c r="AN12">
        <f t="shared" si="29"/>
        <v>-0.87000000000000188</v>
      </c>
      <c r="AO12">
        <f t="shared" si="29"/>
        <v>-0.27000000000000135</v>
      </c>
      <c r="AP12">
        <f t="shared" ref="AP12:AP30" si="31">N12-$AC12</f>
        <v>-0.67000000000000171</v>
      </c>
      <c r="AQ12">
        <f t="shared" ref="AQ12:AQ30" si="32">O12-$AC12</f>
        <v>1.2099999999999991</v>
      </c>
      <c r="AR12">
        <f t="shared" ref="AR12:AR30" si="33">P12-$AC12</f>
        <v>1.3499999999999979</v>
      </c>
      <c r="AS12" s="30">
        <f t="shared" si="14"/>
        <v>-2.8708333333333371</v>
      </c>
      <c r="AT12">
        <f t="shared" si="4"/>
        <v>-2.902753623188409</v>
      </c>
      <c r="AU12">
        <f t="shared" si="4"/>
        <v>-1.9813043478260894</v>
      </c>
      <c r="AV12">
        <f t="shared" si="4"/>
        <v>-2.6482666666666681</v>
      </c>
      <c r="AW12">
        <f t="shared" si="4"/>
        <v>1.3266666666664761E-2</v>
      </c>
      <c r="AX12">
        <f t="shared" si="4"/>
        <v>0.57573333333333032</v>
      </c>
      <c r="AY12" s="13">
        <f t="shared" ca="1" si="30"/>
        <v>-2.9597987406444499</v>
      </c>
      <c r="AZ12" s="6">
        <f t="shared" ca="1" si="30"/>
        <v>-2.980166338749985</v>
      </c>
      <c r="BA12" s="6">
        <f t="shared" ca="1" si="30"/>
        <v>-2.4999349790686072</v>
      </c>
      <c r="BB12" s="6">
        <f t="shared" ca="1" si="26"/>
        <v>-2.8862615395571591</v>
      </c>
      <c r="BC12" s="6">
        <f t="shared" ca="1" si="27"/>
        <v>-1.4612571313108393</v>
      </c>
      <c r="BD12" s="2">
        <f t="shared" ca="1" si="28"/>
        <v>-0.96724623694506118</v>
      </c>
      <c r="BE12" t="s">
        <v>193</v>
      </c>
      <c r="BG12">
        <f>MAX(0,($BG$16+1/($BG$17*$BG$18))-1/(($BG$17-BG6) * $BG$18))</f>
        <v>0.46624695563247842</v>
      </c>
      <c r="BH12">
        <f t="shared" ref="BH12:BM12" si="34">MAX(0,($BG$16+1/($BG$17*$BG$18))-1/(($BG$17-BH6) * $BG$18))</f>
        <v>0.47713385309664424</v>
      </c>
      <c r="BI12">
        <f t="shared" si="34"/>
        <v>0.48799818583692423</v>
      </c>
      <c r="BJ12">
        <f t="shared" si="34"/>
        <v>0.49892583530990509</v>
      </c>
      <c r="BK12">
        <f t="shared" si="34"/>
        <v>0.51584209304290329</v>
      </c>
      <c r="BL12">
        <f t="shared" si="34"/>
        <v>0.53647300102356743</v>
      </c>
      <c r="BM12">
        <f t="shared" si="34"/>
        <v>0.55686692436145169</v>
      </c>
    </row>
    <row r="13" spans="1:75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3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30">
        <f>K13-AVERAGE(AM$5:AM12,AM14:AM$30)</f>
        <v>6.1486666666666654</v>
      </c>
      <c r="R13" s="31">
        <f>L13-AVERAGE(AN$5:AN12,AN14:AN$30)</f>
        <v>9.9085507246376796</v>
      </c>
      <c r="S13" s="31">
        <f>M13-AVERAGE(AO$5:AO12,AO14:AO$30)</f>
        <v>9.5778260869565202</v>
      </c>
      <c r="T13" s="31">
        <f>N13-AVERAGE(AP$5:AP12,AP14:AP$30)</f>
        <v>10.343733333333333</v>
      </c>
      <c r="U13" s="31">
        <f>O13-AVERAGE(AQ$5:AQ12,AQ14:AQ$30)</f>
        <v>4.8100666666666649</v>
      </c>
      <c r="V13" s="31">
        <f>P13-AVERAGE(AR$5:AR12,AR14:AR$30)</f>
        <v>5.4349333333333325</v>
      </c>
      <c r="W13" s="13">
        <f t="shared" ca="1" si="7"/>
        <v>6.7700176230311886</v>
      </c>
      <c r="X13" s="6">
        <f t="shared" ca="1" si="8"/>
        <v>8.5897153962367092</v>
      </c>
      <c r="Y13" s="6">
        <f t="shared" ca="1" si="9"/>
        <v>8.5209421032731285</v>
      </c>
      <c r="Z13" s="6">
        <f t="shared" ca="1" si="10"/>
        <v>8.599806747313977</v>
      </c>
      <c r="AA13" s="6">
        <f t="shared" ca="1" si="11"/>
        <v>6.0567483143114078</v>
      </c>
      <c r="AB13" s="2">
        <f t="shared" ca="1" si="12"/>
        <v>6.2711938748978175</v>
      </c>
      <c r="AC13" s="2">
        <f>'Historical Trends'!D29</f>
        <v>4.6200000000000045</v>
      </c>
      <c r="AE13" s="13">
        <f t="shared" ca="1" si="17"/>
        <v>4.020284301606921</v>
      </c>
      <c r="AF13">
        <f t="shared" ca="1" si="18"/>
        <v>2.7800000000000011</v>
      </c>
      <c r="AG13">
        <f t="shared" ca="1" si="19"/>
        <v>2.365000000000002</v>
      </c>
      <c r="AH13">
        <f t="shared" ca="1" si="20"/>
        <v>1.9866666666666646</v>
      </c>
      <c r="AI13">
        <f t="shared" ca="1" si="21"/>
        <v>3.0849999999999973</v>
      </c>
      <c r="AJ13">
        <f t="shared" ca="1" si="22"/>
        <v>2.1899999999999977</v>
      </c>
      <c r="AK13">
        <f t="shared" ca="1" si="23"/>
        <v>1.721666666666664</v>
      </c>
      <c r="AL13">
        <f t="shared" ca="1" si="24"/>
        <v>1.6914285714285695</v>
      </c>
      <c r="AM13" s="13">
        <f t="shared" si="29"/>
        <v>4.2799999999999958</v>
      </c>
      <c r="AN13">
        <f t="shared" si="29"/>
        <v>6.9799999999999951</v>
      </c>
      <c r="AO13">
        <f t="shared" si="29"/>
        <v>6.3799999999999955</v>
      </c>
      <c r="AP13">
        <f t="shared" si="31"/>
        <v>7.3799999999999955</v>
      </c>
      <c r="AQ13">
        <f t="shared" si="32"/>
        <v>1.3799999999999955</v>
      </c>
      <c r="AR13">
        <f t="shared" si="33"/>
        <v>1.5799999999999956</v>
      </c>
      <c r="AS13" s="30">
        <f t="shared" si="14"/>
        <v>1.5286666666666608</v>
      </c>
      <c r="AT13">
        <f t="shared" si="4"/>
        <v>5.2885507246376751</v>
      </c>
      <c r="AU13">
        <f t="shared" si="4"/>
        <v>4.9578260869565156</v>
      </c>
      <c r="AV13">
        <f t="shared" si="4"/>
        <v>5.7237333333333282</v>
      </c>
      <c r="AW13">
        <f t="shared" si="4"/>
        <v>0.19006666666666039</v>
      </c>
      <c r="AX13">
        <f t="shared" si="4"/>
        <v>0.81493333333332796</v>
      </c>
      <c r="AY13" s="13">
        <f t="shared" ca="1" si="30"/>
        <v>2.150017623031184</v>
      </c>
      <c r="AZ13" s="6">
        <f t="shared" ca="1" si="30"/>
        <v>3.9697153962367047</v>
      </c>
      <c r="BA13" s="6">
        <f t="shared" ca="1" si="30"/>
        <v>3.900942103273124</v>
      </c>
      <c r="BB13" s="6">
        <f t="shared" ca="1" si="26"/>
        <v>3.9798067473139724</v>
      </c>
      <c r="BC13" s="6">
        <f t="shared" ca="1" si="27"/>
        <v>1.4367483143114033</v>
      </c>
      <c r="BD13" s="2">
        <f t="shared" ca="1" si="28"/>
        <v>1.651193874897813</v>
      </c>
      <c r="BE13" t="s">
        <v>192</v>
      </c>
      <c r="BG13">
        <f>(BG12-BG10)^2</f>
        <v>1.3839838780020362E-3</v>
      </c>
      <c r="BH13">
        <f t="shared" ref="BH13:BM13" si="35">(BH12-BH10)^2</f>
        <v>8.2358385923395461E-6</v>
      </c>
      <c r="BI13">
        <f t="shared" si="35"/>
        <v>7.1335515020400379E-4</v>
      </c>
      <c r="BJ13">
        <f t="shared" si="35"/>
        <v>8.3440668841829498E-3</v>
      </c>
      <c r="BK13">
        <f t="shared" si="35"/>
        <v>7.8470089829628598E-6</v>
      </c>
      <c r="BL13">
        <f t="shared" si="35"/>
        <v>1.0134344895709202E-4</v>
      </c>
      <c r="BM13">
        <f t="shared" si="35"/>
        <v>3.0869189854506256E-4</v>
      </c>
      <c r="BN13">
        <f>SQRT(SUM(BG13:BM13))</f>
        <v>0.10424741774963275</v>
      </c>
    </row>
    <row r="14" spans="1:75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3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6.814666666666664</v>
      </c>
      <c r="R14" s="31">
        <f>L14-AVERAGE(AN$5:AN13,AN15:AN$30)</f>
        <v>6.0311594202898533</v>
      </c>
      <c r="S14" s="31">
        <f>M14-AVERAGE(AO$5:AO13,AO15:AO$30)</f>
        <v>7.0221739130434759</v>
      </c>
      <c r="T14" s="31">
        <f>N14-AVERAGE(AP$5:AP13,AP15:AP$30)</f>
        <v>7.1125333333333325</v>
      </c>
      <c r="U14" s="31">
        <f>O14-AVERAGE(AQ$5:AQ13,AQ15:AQ$30)</f>
        <v>9.2055333333333316</v>
      </c>
      <c r="V14" s="31">
        <f>P14-AVERAGE(AR$5:AR13,AR15:AR$30)</f>
        <v>8.0624000000000002</v>
      </c>
      <c r="W14" s="13">
        <f t="shared" ca="1" si="7"/>
        <v>6.6931771616129776</v>
      </c>
      <c r="X14" s="6">
        <f t="shared" ca="1" si="8"/>
        <v>6.3144472908193414</v>
      </c>
      <c r="Y14" s="6">
        <f t="shared" ca="1" si="9"/>
        <v>6.8027370308253268</v>
      </c>
      <c r="Z14" s="6">
        <f t="shared" ca="1" si="10"/>
        <v>6.7911257203922748</v>
      </c>
      <c r="AA14" s="6">
        <f t="shared" ca="1" si="11"/>
        <v>7.93690182219175</v>
      </c>
      <c r="AB14" s="2">
        <f t="shared" ca="1" si="12"/>
        <v>7.4272891137378743</v>
      </c>
      <c r="AC14" s="2">
        <f>'Historical Trends'!D30</f>
        <v>7.4000000000000057</v>
      </c>
      <c r="AE14" s="13">
        <f t="shared" ca="1" si="17"/>
        <v>0.2703720930232123</v>
      </c>
      <c r="AF14">
        <f t="shared" ca="1" si="18"/>
        <v>-0.82999999999999829</v>
      </c>
      <c r="AG14">
        <f t="shared" ca="1" si="19"/>
        <v>-1.1900000000000048</v>
      </c>
      <c r="AH14">
        <f t="shared" ca="1" si="20"/>
        <v>0.40666666666666185</v>
      </c>
      <c r="AI14">
        <f t="shared" ca="1" si="21"/>
        <v>-0.73750000000000426</v>
      </c>
      <c r="AJ14">
        <f t="shared" ca="1" si="22"/>
        <v>-1.2700000000000049</v>
      </c>
      <c r="AK14">
        <f t="shared" ca="1" si="23"/>
        <v>-1.2700000000000031</v>
      </c>
      <c r="AL14">
        <f t="shared" ca="1" si="24"/>
        <v>-1.6042857142857185</v>
      </c>
      <c r="AM14" s="13">
        <f t="shared" si="29"/>
        <v>2.2666666666666604</v>
      </c>
      <c r="AN14">
        <f t="shared" si="29"/>
        <v>0.59999999999999432</v>
      </c>
      <c r="AO14">
        <f t="shared" si="29"/>
        <v>1.2666666666666604</v>
      </c>
      <c r="AP14">
        <f t="shared" si="31"/>
        <v>1.5999999999999943</v>
      </c>
      <c r="AQ14">
        <f t="shared" si="32"/>
        <v>2.9333333333333282</v>
      </c>
      <c r="AR14">
        <f t="shared" si="33"/>
        <v>1.4333333333333282</v>
      </c>
      <c r="AS14" s="30">
        <f t="shared" si="14"/>
        <v>-0.5853333333333417</v>
      </c>
      <c r="AT14">
        <f t="shared" si="4"/>
        <v>-1.3688405797101524</v>
      </c>
      <c r="AU14">
        <f t="shared" si="4"/>
        <v>-0.37782608695652975</v>
      </c>
      <c r="AV14">
        <f t="shared" si="4"/>
        <v>-0.2874666666666732</v>
      </c>
      <c r="AW14">
        <f t="shared" si="4"/>
        <v>1.8055333333333259</v>
      </c>
      <c r="AX14">
        <f t="shared" si="4"/>
        <v>0.66239999999999455</v>
      </c>
      <c r="AY14" s="13">
        <f t="shared" ca="1" si="30"/>
        <v>-0.70682283838702809</v>
      </c>
      <c r="AZ14" s="6">
        <f t="shared" ca="1" si="30"/>
        <v>-1.0855527091806643</v>
      </c>
      <c r="BA14" s="6">
        <f t="shared" ca="1" si="30"/>
        <v>-0.59726296917467891</v>
      </c>
      <c r="BB14" s="6">
        <f t="shared" ca="1" si="26"/>
        <v>-0.60887427960773088</v>
      </c>
      <c r="BC14" s="6">
        <f t="shared" ca="1" si="27"/>
        <v>0.53690182219174432</v>
      </c>
      <c r="BD14" s="2">
        <f t="shared" ca="1" si="28"/>
        <v>2.7289113737868576E-2</v>
      </c>
    </row>
    <row r="15" spans="1:75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30"/>
      <c r="R15" s="31">
        <f>L15-AVERAGE(AN$5:AN14,AN16:AN$30)</f>
        <v>11.980289855072462</v>
      </c>
      <c r="S15" s="31">
        <f>M15-AVERAGE(AO$5:AO14,AO16:AO$30)</f>
        <v>12.275652173913041</v>
      </c>
      <c r="T15" s="31">
        <f>N15-AVERAGE(AP$5:AP14,AP16:AP$30)</f>
        <v>13.039066666666665</v>
      </c>
      <c r="U15" s="31">
        <f>O15-AVERAGE(AQ$5:AQ14,AQ16:AQ$30)</f>
        <v>14.438733333333332</v>
      </c>
      <c r="V15" s="31">
        <f>P15-AVERAGE(AR$5:AR14,AR16:AR$30)</f>
        <v>11.042266666666665</v>
      </c>
      <c r="W15" s="13">
        <f t="shared" ca="1" si="7"/>
        <v>2.9048239968559728</v>
      </c>
      <c r="X15" s="6">
        <f t="shared" ca="1" si="8"/>
        <v>8.7573760208802582</v>
      </c>
      <c r="Y15" s="6">
        <f t="shared" ca="1" si="9"/>
        <v>9.1573274793917978</v>
      </c>
      <c r="Z15" s="6">
        <f t="shared" ca="1" si="10"/>
        <v>8.7801195851832006</v>
      </c>
      <c r="AA15" s="6">
        <f t="shared" ca="1" si="11"/>
        <v>10.304489379879715</v>
      </c>
      <c r="AB15" s="2">
        <f t="shared" ca="1" si="12"/>
        <v>8.8326277733565757</v>
      </c>
      <c r="AC15" s="2">
        <f>'Historical Trends'!D31</f>
        <v>6.5700000000000074</v>
      </c>
      <c r="AE15" s="13">
        <f t="shared" ca="1" si="17"/>
        <v>1.2807619047618886</v>
      </c>
      <c r="AF15">
        <f t="shared" ca="1" si="18"/>
        <v>-0.72000000000001307</v>
      </c>
      <c r="AG15">
        <f t="shared" ca="1" si="19"/>
        <v>1.8549999999999898</v>
      </c>
      <c r="AH15">
        <f t="shared" ca="1" si="20"/>
        <v>0.12333333333332508</v>
      </c>
      <c r="AI15">
        <f t="shared" ca="1" si="21"/>
        <v>-0.55000000000000782</v>
      </c>
      <c r="AJ15">
        <f t="shared" ca="1" si="22"/>
        <v>-0.5280000000000058</v>
      </c>
      <c r="AK15">
        <f t="shared" ca="1" si="23"/>
        <v>-0.90333333333334043</v>
      </c>
      <c r="AL15">
        <f t="shared" ca="1" si="24"/>
        <v>-1.4400000000000075</v>
      </c>
      <c r="AN15">
        <f t="shared" ref="AN15:AN29" si="36">L15-$AC15</f>
        <v>7.0966666666666587</v>
      </c>
      <c r="AO15">
        <f t="shared" ref="AO15:AO29" si="37">M15-$AC15</f>
        <v>7.0966666666666587</v>
      </c>
      <c r="AP15">
        <f t="shared" si="31"/>
        <v>8.0966666666666587</v>
      </c>
      <c r="AQ15">
        <f t="shared" si="32"/>
        <v>8.7633333333333265</v>
      </c>
      <c r="AR15">
        <f t="shared" si="33"/>
        <v>5.0966666666666587</v>
      </c>
      <c r="AS15" s="30"/>
      <c r="AT15">
        <f t="shared" si="4"/>
        <v>5.4102898550724543</v>
      </c>
      <c r="AU15">
        <f t="shared" si="4"/>
        <v>5.7056521739130339</v>
      </c>
      <c r="AV15">
        <f t="shared" si="4"/>
        <v>6.4690666666666576</v>
      </c>
      <c r="AW15">
        <f t="shared" si="4"/>
        <v>7.8687333333333243</v>
      </c>
      <c r="AX15">
        <f t="shared" si="4"/>
        <v>4.4722666666666573</v>
      </c>
      <c r="AZ15" s="6">
        <f t="shared" ref="AZ15:AZ29" ca="1" si="38">X15-$AC15</f>
        <v>2.1873760208802508</v>
      </c>
      <c r="BA15" s="6">
        <f t="shared" ref="BA15:BA29" ca="1" si="39">Y15-$AC15</f>
        <v>2.5873274793917904</v>
      </c>
      <c r="BB15" s="6">
        <f t="shared" ca="1" si="26"/>
        <v>2.2101195851831932</v>
      </c>
      <c r="BC15" s="6">
        <f t="shared" ca="1" si="27"/>
        <v>3.7344893798797081</v>
      </c>
      <c r="BD15" s="2">
        <f t="shared" ca="1" si="28"/>
        <v>2.2626277733565683</v>
      </c>
      <c r="BE15" t="s">
        <v>188</v>
      </c>
    </row>
    <row r="16" spans="1:75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3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30">
        <f>K16-AVERAGE(AM$5:AM15,AM17:AM$30)</f>
        <v>10.100666666666665</v>
      </c>
      <c r="R16" s="31">
        <f>L16-AVERAGE(AN$5:AN15,AN17:AN$30)</f>
        <v>10.953768115942028</v>
      </c>
      <c r="S16" s="31">
        <f>M16-AVERAGE(AO$5:AO15,AO17:AO$30)</f>
        <v>13.823043478260869</v>
      </c>
      <c r="T16" s="31">
        <f>N16-AVERAGE(AP$5:AP15,AP17:AP$30)</f>
        <v>8.1133333333333333</v>
      </c>
      <c r="U16" s="31">
        <f>O16-AVERAGE(AQ$5:AQ15,AQ17:AQ$30)</f>
        <v>7.4676666666666645</v>
      </c>
      <c r="V16" s="31">
        <f>P16-AVERAGE(AR$5:AR15,AR17:AR$30)</f>
        <v>5.631199999999998</v>
      </c>
      <c r="W16" s="13">
        <f t="shared" ca="1" si="7"/>
        <v>10.050680521535583</v>
      </c>
      <c r="X16" s="6">
        <f t="shared" ca="1" si="8"/>
        <v>10.452337917998369</v>
      </c>
      <c r="Y16" s="6">
        <f t="shared" ca="1" si="9"/>
        <v>11.967746838506807</v>
      </c>
      <c r="Z16" s="6">
        <f t="shared" ca="1" si="10"/>
        <v>9.2310324542760789</v>
      </c>
      <c r="AA16" s="6">
        <f t="shared" ca="1" si="11"/>
        <v>8.6866221709469684</v>
      </c>
      <c r="AB16" s="2">
        <f t="shared" ca="1" si="12"/>
        <v>7.4904015812798086</v>
      </c>
      <c r="AC16" s="2">
        <f>'Historical Trends'!D47</f>
        <v>10.980000000000004</v>
      </c>
      <c r="AE16" s="13">
        <f t="shared" ca="1" si="17"/>
        <v>0.57199999999999562</v>
      </c>
      <c r="AF16">
        <f t="shared" ca="1" si="18"/>
        <v>-0.98000000000000398</v>
      </c>
      <c r="AG16">
        <f t="shared" ca="1" si="19"/>
        <v>0.53499999999999659</v>
      </c>
      <c r="AH16">
        <f t="shared" ca="1" si="20"/>
        <v>1.5433333333333277</v>
      </c>
      <c r="AI16">
        <f t="shared" ca="1" si="21"/>
        <v>1.7724999999999937</v>
      </c>
      <c r="AJ16">
        <f t="shared" ca="1" si="22"/>
        <v>1.0739999999999945</v>
      </c>
      <c r="AK16">
        <f t="shared" ca="1" si="23"/>
        <v>0.68666666666666565</v>
      </c>
      <c r="AL16">
        <f t="shared" ca="1" si="24"/>
        <v>0.50142857142857089</v>
      </c>
      <c r="AM16" s="13">
        <f>K16-$AC16</f>
        <v>1.9866666666666628</v>
      </c>
      <c r="AN16">
        <f t="shared" si="36"/>
        <v>1.8866666666666632</v>
      </c>
      <c r="AO16">
        <f t="shared" si="37"/>
        <v>4.3533333333333299</v>
      </c>
      <c r="AP16">
        <f t="shared" si="31"/>
        <v>-0.88000000000000433</v>
      </c>
      <c r="AQ16">
        <f t="shared" si="32"/>
        <v>-2.180000000000005</v>
      </c>
      <c r="AR16">
        <f t="shared" si="33"/>
        <v>-4.3466666666666711</v>
      </c>
      <c r="AS16" s="30">
        <f t="shared" si="14"/>
        <v>-0.87933333333333863</v>
      </c>
      <c r="AT16">
        <f t="shared" si="4"/>
        <v>-2.6231884057976274E-2</v>
      </c>
      <c r="AU16">
        <f t="shared" si="4"/>
        <v>2.8430434782608653</v>
      </c>
      <c r="AV16">
        <f t="shared" si="4"/>
        <v>-2.8666666666666707</v>
      </c>
      <c r="AW16">
        <f t="shared" si="4"/>
        <v>-3.5123333333333395</v>
      </c>
      <c r="AX16">
        <f t="shared" si="4"/>
        <v>-5.348800000000006</v>
      </c>
      <c r="AY16" s="13">
        <f ca="1">W16-$AC16</f>
        <v>-0.92931947846442142</v>
      </c>
      <c r="AZ16" s="6">
        <f t="shared" ca="1" si="38"/>
        <v>-0.52766208200163511</v>
      </c>
      <c r="BA16" s="6">
        <f t="shared" ca="1" si="39"/>
        <v>0.98774683850680312</v>
      </c>
      <c r="BB16" s="6">
        <f t="shared" ca="1" si="26"/>
        <v>-1.7489675457239251</v>
      </c>
      <c r="BC16" s="6">
        <f t="shared" ca="1" si="27"/>
        <v>-2.2933778290530356</v>
      </c>
      <c r="BD16" s="2">
        <f t="shared" ca="1" si="28"/>
        <v>-3.4895984187201954</v>
      </c>
      <c r="BE16" t="s">
        <v>189</v>
      </c>
      <c r="BG16">
        <v>0.56721651027019448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11.654666666666666</v>
      </c>
      <c r="R17" s="31">
        <f>L17-AVERAGE(AN$5:AN16,AN18:AN$30)</f>
        <v>11.135507246376811</v>
      </c>
      <c r="S17" s="31">
        <f>M17-AVERAGE(AO$5:AO16,AO18:AO$30)</f>
        <v>9.135217391304348</v>
      </c>
      <c r="T17" s="31">
        <f>N17-AVERAGE(AP$5:AP16,AP18:AP$30)</f>
        <v>8.4645333333333337</v>
      </c>
      <c r="U17" s="31">
        <f>O17-AVERAGE(AQ$5:AQ16,AQ18:AQ$30)</f>
        <v>8.4220666666666659</v>
      </c>
      <c r="V17" s="31">
        <f>P17-AVERAGE(AR$5:AR16,AR18:AR$30)</f>
        <v>8.818133333333332</v>
      </c>
      <c r="W17" s="13">
        <f t="shared" ca="1" si="7"/>
        <v>12.337589960742321</v>
      </c>
      <c r="X17" s="6">
        <f t="shared" ca="1" si="8"/>
        <v>12.131510216673046</v>
      </c>
      <c r="Y17" s="6">
        <f t="shared" ca="1" si="9"/>
        <v>11.02532853641033</v>
      </c>
      <c r="Z17" s="6">
        <f t="shared" ca="1" si="10"/>
        <v>11.169207227340442</v>
      </c>
      <c r="AA17" s="6">
        <f t="shared" ca="1" si="11"/>
        <v>10.640126045378004</v>
      </c>
      <c r="AB17" s="2">
        <f t="shared" ca="1" si="12"/>
        <v>10.610549824545195</v>
      </c>
      <c r="AC17" s="2">
        <f>'Historical Trends'!D48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si="36"/>
        <v>3</v>
      </c>
      <c r="AO17">
        <f t="shared" si="37"/>
        <v>0.80000000000000071</v>
      </c>
      <c r="AP17">
        <f t="shared" si="31"/>
        <v>0.40000000000000036</v>
      </c>
      <c r="AQ17">
        <f t="shared" si="32"/>
        <v>-0.32000000000000028</v>
      </c>
      <c r="AR17">
        <f t="shared" si="33"/>
        <v>-0.33999999999999986</v>
      </c>
      <c r="AS17" s="30">
        <f t="shared" si="14"/>
        <v>1.6546666666666656</v>
      </c>
      <c r="AT17">
        <f t="shared" si="4"/>
        <v>1.135507246376811</v>
      </c>
      <c r="AU17">
        <f t="shared" si="4"/>
        <v>-0.86478260869565204</v>
      </c>
      <c r="AV17">
        <f t="shared" si="4"/>
        <v>-1.5354666666666663</v>
      </c>
      <c r="AW17">
        <f t="shared" si="4"/>
        <v>-1.5779333333333341</v>
      </c>
      <c r="AX17">
        <f t="shared" si="4"/>
        <v>-1.181866666666668</v>
      </c>
      <c r="AY17" s="13">
        <f ca="1">W17-$AC17</f>
        <v>2.3375899607423207</v>
      </c>
      <c r="AZ17" s="6">
        <f t="shared" ca="1" si="38"/>
        <v>2.1315102166730462</v>
      </c>
      <c r="BA17" s="6">
        <f t="shared" ca="1" si="39"/>
        <v>1.0253285364103295</v>
      </c>
      <c r="BB17" s="6">
        <f t="shared" ca="1" si="26"/>
        <v>1.1692072273404417</v>
      </c>
      <c r="BC17" s="6">
        <f t="shared" ca="1" si="27"/>
        <v>0.64012604537800399</v>
      </c>
      <c r="BD17" s="2">
        <f t="shared" ca="1" si="28"/>
        <v>0.61054982454519546</v>
      </c>
      <c r="BE17" t="s">
        <v>190</v>
      </c>
      <c r="BG17">
        <v>236.4448560284942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30">
        <f>K18-AVERAGE(AM$5:AM17,AM19:AM$30)</f>
        <v>12.343166666666665</v>
      </c>
      <c r="R18" s="31">
        <f>L18-AVERAGE(AN$5:AN17,AN19:AN$30)</f>
        <v>11.003768115942028</v>
      </c>
      <c r="S18" s="31">
        <f>M18-AVERAGE(AO$5:AO17,AO19:AO$30)</f>
        <v>11.925217391304345</v>
      </c>
      <c r="T18" s="31">
        <f>N18-AVERAGE(AP$5:AP17,AP19:AP$30)</f>
        <v>12.295333333333332</v>
      </c>
      <c r="U18" s="31">
        <f>O18-AVERAGE(AQ$5:AQ17,AQ19:AQ$30)</f>
        <v>10.921666666666665</v>
      </c>
      <c r="V18" s="31">
        <f>P18-AVERAGE(AR$5:AR17,AR19:AR$30)</f>
        <v>13.002533333333334</v>
      </c>
      <c r="W18" s="13">
        <f t="shared" ca="1" si="7"/>
        <v>13.434006698078589</v>
      </c>
      <c r="X18" s="6">
        <f t="shared" ca="1" si="8"/>
        <v>12.862892387302807</v>
      </c>
      <c r="Y18" s="6">
        <f t="shared" ca="1" si="9"/>
        <v>13.194153362131242</v>
      </c>
      <c r="Z18" s="6">
        <f t="shared" ca="1" si="10"/>
        <v>13.625118824575104</v>
      </c>
      <c r="AA18" s="6">
        <f t="shared" ca="1" si="11"/>
        <v>12.663375498963973</v>
      </c>
      <c r="AB18" s="2">
        <f t="shared" ca="1" si="12"/>
        <v>13.656822945545303</v>
      </c>
      <c r="AC18" s="2">
        <f>'Historical Trends'!D49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6"/>
        <v>-3.0000000000001137E-2</v>
      </c>
      <c r="AO18">
        <f t="shared" si="37"/>
        <v>0.56999999999999851</v>
      </c>
      <c r="AP18">
        <f t="shared" si="31"/>
        <v>1.1699999999999982</v>
      </c>
      <c r="AQ18">
        <f t="shared" si="32"/>
        <v>-0.83000000000000185</v>
      </c>
      <c r="AR18">
        <f t="shared" si="33"/>
        <v>0.76999999999999957</v>
      </c>
      <c r="AS18" s="30">
        <f t="shared" si="14"/>
        <v>-0.68683333333333607</v>
      </c>
      <c r="AT18">
        <f t="shared" si="4"/>
        <v>-2.0262318840579727</v>
      </c>
      <c r="AU18">
        <f t="shared" si="4"/>
        <v>-1.1047826086956558</v>
      </c>
      <c r="AV18">
        <f t="shared" si="4"/>
        <v>-0.73466666666666924</v>
      </c>
      <c r="AW18">
        <f t="shared" si="4"/>
        <v>-2.1083333333333361</v>
      </c>
      <c r="AX18">
        <f t="shared" si="4"/>
        <v>-2.7466666666667194E-2</v>
      </c>
      <c r="AY18" s="13">
        <f ca="1">W18-$AC18</f>
        <v>0.40400669807858769</v>
      </c>
      <c r="AZ18" s="6">
        <f t="shared" ca="1" si="38"/>
        <v>-0.16710761269719399</v>
      </c>
      <c r="BA18" s="6">
        <f t="shared" ca="1" si="39"/>
        <v>0.16415336213124121</v>
      </c>
      <c r="BB18" s="6">
        <f t="shared" ca="1" si="26"/>
        <v>0.59511882457510268</v>
      </c>
      <c r="BC18" s="6">
        <f t="shared" ca="1" si="27"/>
        <v>-0.36662450103602851</v>
      </c>
      <c r="BD18" s="2">
        <f t="shared" ca="1" si="28"/>
        <v>0.62682294554530138</v>
      </c>
      <c r="BE18" t="s">
        <v>191</v>
      </c>
      <c r="BG18">
        <v>1.2014833800076999E-3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>
        <f>K19-AVERAGE(AM$5:AM18,AM20:AM$30)</f>
        <v>-2.8241269841269863</v>
      </c>
      <c r="R19" s="31">
        <f>L19-AVERAGE(AN$5:AN18,AN20:AN$30)</f>
        <v>14.416376811594201</v>
      </c>
      <c r="S19" s="31">
        <f>M19-AVERAGE(AO$5:AO18,AO20:AO$30)</f>
        <v>14.016086956521738</v>
      </c>
      <c r="T19" s="31">
        <f>N19-AVERAGE(AP$5:AP18,AP20:AP$30)</f>
        <v>14.453599999999998</v>
      </c>
      <c r="U19" s="31">
        <f>O19-AVERAGE(AQ$5:AQ18,AQ20:AQ$30)</f>
        <v>14.466599999999998</v>
      </c>
      <c r="V19" s="31">
        <f>P19-AVERAGE(AR$5:AR18,AR20:AR$30)</f>
        <v>13.843466666666666</v>
      </c>
      <c r="W19" s="13">
        <f t="shared" ca="1" si="7"/>
        <v>5.2518433323524789</v>
      </c>
      <c r="X19" s="6">
        <f t="shared" ca="1" si="8"/>
        <v>13.90306040929266</v>
      </c>
      <c r="Y19" s="6">
        <f t="shared" ca="1" si="9"/>
        <v>13.736515928695724</v>
      </c>
      <c r="Z19" s="6">
        <f t="shared" ca="1" si="10"/>
        <v>13.853123058840509</v>
      </c>
      <c r="AA19" s="6">
        <f t="shared" ca="1" si="11"/>
        <v>13.972439257327565</v>
      </c>
      <c r="AB19" s="2">
        <f t="shared" ca="1" si="12"/>
        <v>13.671766001802089</v>
      </c>
      <c r="AC19" s="2">
        <f>'Historical Trends'!D50</f>
        <v>14.539999999999992</v>
      </c>
      <c r="AE19" s="13">
        <f t="shared" ca="1" si="17"/>
        <v>-0.1010095846645811</v>
      </c>
      <c r="AF19">
        <f t="shared" ca="1" si="18"/>
        <v>-1.0999999999999943</v>
      </c>
      <c r="AG19">
        <f t="shared" ca="1" si="19"/>
        <v>-3.1899999999999906</v>
      </c>
      <c r="AH19">
        <f t="shared" ca="1" si="20"/>
        <v>-3.7299999999999844</v>
      </c>
      <c r="AI19">
        <f t="shared" ca="1" si="21"/>
        <v>-3.8399999999999856</v>
      </c>
      <c r="AJ19">
        <f t="shared" ca="1" si="22"/>
        <v>-3.9459999999999873</v>
      </c>
      <c r="AK19">
        <f t="shared" ca="1" si="23"/>
        <v>-4.8149999999999888</v>
      </c>
      <c r="AL19">
        <f t="shared" ca="1" si="24"/>
        <v>-5.7742857142857051</v>
      </c>
      <c r="AN19">
        <f t="shared" si="36"/>
        <v>1.7933333333333401</v>
      </c>
      <c r="AO19">
        <f t="shared" si="37"/>
        <v>1.126666666666674</v>
      </c>
      <c r="AP19">
        <f t="shared" si="31"/>
        <v>1.7933333333333401</v>
      </c>
      <c r="AQ19">
        <f t="shared" si="32"/>
        <v>1.126666666666674</v>
      </c>
      <c r="AR19">
        <f t="shared" si="33"/>
        <v>0.12666666666667403</v>
      </c>
      <c r="AS19" s="30"/>
      <c r="AT19">
        <f t="shared" si="4"/>
        <v>-0.12362318840579078</v>
      </c>
      <c r="AU19">
        <f t="shared" si="4"/>
        <v>-0.52391304347825418</v>
      </c>
      <c r="AV19">
        <f t="shared" si="4"/>
        <v>-8.6399999999994037E-2</v>
      </c>
      <c r="AW19">
        <f t="shared" si="4"/>
        <v>-7.3399999999994137E-2</v>
      </c>
      <c r="AX19">
        <f t="shared" si="4"/>
        <v>-0.6965333333333259</v>
      </c>
      <c r="AZ19" s="6">
        <f t="shared" ca="1" si="38"/>
        <v>-0.63693959070733186</v>
      </c>
      <c r="BA19" s="6">
        <f t="shared" ca="1" si="39"/>
        <v>-0.80348407130426835</v>
      </c>
      <c r="BB19" s="6">
        <f t="shared" ca="1" si="26"/>
        <v>-0.68687694115948261</v>
      </c>
      <c r="BC19" s="6">
        <f t="shared" ca="1" si="27"/>
        <v>-0.56756074267242695</v>
      </c>
      <c r="BD19" s="2">
        <f t="shared" ca="1" si="28"/>
        <v>-0.86823399819790303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3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5.7821666666666642</v>
      </c>
      <c r="R20" s="31">
        <f>L20-AVERAGE(AN$5:AN19,AN21:AN$30)</f>
        <v>7.8420289855072447</v>
      </c>
      <c r="S20" s="31">
        <f>M20-AVERAGE(AO$5:AO19,AO21:AO$30)</f>
        <v>4.4504347826086939</v>
      </c>
      <c r="T20" s="31">
        <f>N20-AVERAGE(AP$5:AP19,AP21:AP$30)</f>
        <v>4.261733333333332</v>
      </c>
      <c r="U20" s="31">
        <f>O20-AVERAGE(AQ$5:AQ19,AQ21:AQ$30)</f>
        <v>9.0240666666666645</v>
      </c>
      <c r="V20" s="31">
        <f>P20-AVERAGE(AR$5:AR19,AR21:AR$30)</f>
        <v>8.9209333333333305</v>
      </c>
      <c r="W20" s="13">
        <f t="shared" ca="1" si="7"/>
        <v>7.0522616489956889</v>
      </c>
      <c r="X20" s="6">
        <f t="shared" ca="1" si="8"/>
        <v>8.1038302558513315</v>
      </c>
      <c r="Y20" s="6">
        <f t="shared" ca="1" si="9"/>
        <v>6.3380139636890824</v>
      </c>
      <c r="Z20" s="6">
        <f t="shared" ca="1" si="10"/>
        <v>6.6777801893245563</v>
      </c>
      <c r="AA20" s="6">
        <f t="shared" ca="1" si="11"/>
        <v>8.6947866237702556</v>
      </c>
      <c r="AB20" s="2">
        <f t="shared" ca="1" si="12"/>
        <v>8.673709342317153</v>
      </c>
      <c r="AC20" s="2">
        <f>'Historical Trends'!D65</f>
        <v>10.550000000000011</v>
      </c>
      <c r="AE20" s="13">
        <f t="shared" ca="1" si="17"/>
        <v>-2.130381569474423</v>
      </c>
      <c r="AF20">
        <f t="shared" ca="1" si="18"/>
        <v>-2.210000000000008</v>
      </c>
      <c r="AG20">
        <f t="shared" ca="1" si="19"/>
        <v>-2.9450000000000145</v>
      </c>
      <c r="AH20">
        <f t="shared" ca="1" si="20"/>
        <v>-3.0466666666666766</v>
      </c>
      <c r="AI20">
        <f t="shared" ca="1" si="21"/>
        <v>-3.9050000000000118</v>
      </c>
      <c r="AJ20">
        <f t="shared" ca="1" si="22"/>
        <v>-4.1400000000000148</v>
      </c>
      <c r="AK20">
        <f t="shared" ca="1" si="23"/>
        <v>-4.176666666666681</v>
      </c>
      <c r="AL20">
        <f t="shared" ca="1" si="24"/>
        <v>-3.7428571428571571</v>
      </c>
      <c r="AM20" s="13">
        <f>K20-$AC20</f>
        <v>-1.7166666666666774</v>
      </c>
      <c r="AN20">
        <f t="shared" si="36"/>
        <v>-0.68333333333334423</v>
      </c>
      <c r="AO20">
        <f t="shared" si="37"/>
        <v>-4.2166666666666783</v>
      </c>
      <c r="AP20">
        <f t="shared" si="31"/>
        <v>-4.1700000000000115</v>
      </c>
      <c r="AQ20">
        <f t="shared" si="32"/>
        <v>-0.27000000000001201</v>
      </c>
      <c r="AR20">
        <f t="shared" si="33"/>
        <v>-0.77000000000001201</v>
      </c>
      <c r="AS20" s="30">
        <f t="shared" si="14"/>
        <v>-4.7678333333333471</v>
      </c>
      <c r="AT20">
        <f t="shared" si="4"/>
        <v>-2.7079710144927667</v>
      </c>
      <c r="AU20">
        <f t="shared" si="4"/>
        <v>-6.0995652173913175</v>
      </c>
      <c r="AV20">
        <f t="shared" si="4"/>
        <v>-6.2882666666666793</v>
      </c>
      <c r="AW20">
        <f t="shared" si="4"/>
        <v>-1.5259333333333469</v>
      </c>
      <c r="AX20">
        <f t="shared" si="4"/>
        <v>-1.6290666666666809</v>
      </c>
      <c r="AY20" s="13">
        <f ca="1">W20-$AC20</f>
        <v>-3.4977383510043225</v>
      </c>
      <c r="AZ20" s="6">
        <f t="shared" ca="1" si="38"/>
        <v>-2.4461697441486798</v>
      </c>
      <c r="BA20" s="6">
        <f t="shared" ca="1" si="39"/>
        <v>-4.2119860363109289</v>
      </c>
      <c r="BB20" s="6">
        <f t="shared" ca="1" si="26"/>
        <v>-3.8722198106754551</v>
      </c>
      <c r="BC20" s="6">
        <f t="shared" ca="1" si="27"/>
        <v>-1.8552133762297558</v>
      </c>
      <c r="BD20" s="2">
        <f t="shared" ca="1" si="28"/>
        <v>-1.8762906576828584</v>
      </c>
      <c r="BE20" t="s">
        <v>194</v>
      </c>
      <c r="BG20">
        <f ca="1">SLOPE(BG8:BM8,BG6:BM6)</f>
        <v>9.5222498809085551E-2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3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30">
        <f>K21-AVERAGE(AM$5:AM20,AM22:AM$30)</f>
        <v>5.5426666666666646</v>
      </c>
      <c r="R21" s="31">
        <f>L21-AVERAGE(AN$5:AN20,AN22:AN$30)</f>
        <v>6.8042028985507228</v>
      </c>
      <c r="S21" s="31">
        <f>M21-AVERAGE(AO$5:AO20,AO22:AO$30)</f>
        <v>7.3082608695652169</v>
      </c>
      <c r="T21" s="31">
        <f>N21-AVERAGE(AP$5:AP20,AP22:AP$30)</f>
        <v>7.2829333333333324</v>
      </c>
      <c r="U21" s="31">
        <f>O21-AVERAGE(AQ$5:AQ20,AQ22:AQ$30)</f>
        <v>9.1540666666666652</v>
      </c>
      <c r="V21" s="31">
        <f>P21-AVERAGE(AR$5:AR20,AR22:AR$30)</f>
        <v>7.4701333333333331</v>
      </c>
      <c r="W21" s="13">
        <f t="shared" ca="1" si="7"/>
        <v>6.2017555074347808</v>
      </c>
      <c r="X21" s="6">
        <f t="shared" ca="1" si="8"/>
        <v>6.8387948009768582</v>
      </c>
      <c r="Y21" s="6">
        <f t="shared" ca="1" si="9"/>
        <v>7.0955758914153098</v>
      </c>
      <c r="Z21" s="6">
        <f t="shared" ca="1" si="10"/>
        <v>7.038303356120629</v>
      </c>
      <c r="AA21" s="6">
        <f t="shared" ca="1" si="11"/>
        <v>8.0546159747580806</v>
      </c>
      <c r="AB21" s="2">
        <f t="shared" ca="1" si="12"/>
        <v>7.214738524161004</v>
      </c>
      <c r="AC21" s="2">
        <f>'Historical Trends'!D66</f>
        <v>8.3400000000000034</v>
      </c>
      <c r="AE21" s="13">
        <f t="shared" ca="1" si="17"/>
        <v>-2.8587701767870612</v>
      </c>
      <c r="AF21">
        <f t="shared" ca="1" si="18"/>
        <v>-1.4700000000000131</v>
      </c>
      <c r="AG21">
        <f t="shared" ca="1" si="19"/>
        <v>-1.2550000000000026</v>
      </c>
      <c r="AH21">
        <f t="shared" ca="1" si="20"/>
        <v>-2.2600000000000051</v>
      </c>
      <c r="AI21">
        <f t="shared" ca="1" si="21"/>
        <v>-2.4125000000000085</v>
      </c>
      <c r="AJ21">
        <f t="shared" ca="1" si="22"/>
        <v>-2.3600000000000083</v>
      </c>
      <c r="AK21">
        <f t="shared" ca="1" si="23"/>
        <v>-1.7883333333333411</v>
      </c>
      <c r="AL21">
        <f t="shared" ca="1" si="24"/>
        <v>-2.1700000000000061</v>
      </c>
      <c r="AM21" s="13">
        <f>K21-$AC21</f>
        <v>0.15999999999999659</v>
      </c>
      <c r="AN21">
        <f t="shared" si="36"/>
        <v>0.43999999999999595</v>
      </c>
      <c r="AO21">
        <f t="shared" si="37"/>
        <v>0.63999999999999702</v>
      </c>
      <c r="AP21">
        <f t="shared" si="31"/>
        <v>0.85999999999999588</v>
      </c>
      <c r="AQ21">
        <f t="shared" si="32"/>
        <v>1.9799999999999969</v>
      </c>
      <c r="AR21">
        <f t="shared" si="33"/>
        <v>-4.00000000000027E-2</v>
      </c>
      <c r="AS21" s="30">
        <f t="shared" si="14"/>
        <v>-2.7973333333333388</v>
      </c>
      <c r="AT21">
        <f t="shared" si="14"/>
        <v>-1.5357971014492806</v>
      </c>
      <c r="AU21">
        <f t="shared" si="14"/>
        <v>-1.0317391304347865</v>
      </c>
      <c r="AV21">
        <f t="shared" si="14"/>
        <v>-1.057066666666671</v>
      </c>
      <c r="AW21">
        <f t="shared" si="14"/>
        <v>0.81406666666666183</v>
      </c>
      <c r="AX21">
        <f t="shared" si="14"/>
        <v>-0.86986666666667034</v>
      </c>
      <c r="AY21" s="13">
        <f ca="1">W21-$AC21</f>
        <v>-2.1382444925652226</v>
      </c>
      <c r="AZ21" s="6">
        <f t="shared" ca="1" si="38"/>
        <v>-1.5012051990231452</v>
      </c>
      <c r="BA21" s="6">
        <f t="shared" ca="1" si="39"/>
        <v>-1.2444241085846937</v>
      </c>
      <c r="BB21" s="6">
        <f t="shared" ca="1" si="26"/>
        <v>-1.3016966438793744</v>
      </c>
      <c r="BC21" s="6">
        <f t="shared" ca="1" si="27"/>
        <v>-0.28538402524192286</v>
      </c>
      <c r="BD21" s="2">
        <f t="shared" ca="1" si="28"/>
        <v>-1.1252614758389994</v>
      </c>
      <c r="BE21" t="s">
        <v>195</v>
      </c>
      <c r="BG21">
        <f ca="1">INTERCEPT(BG8:BM8,BG6:BM6)</f>
        <v>1.4773202875445453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30">
        <f>K22-AVERAGE(AM$5:AM21,AM23:AM$30)</f>
        <v>4.4611666666666654</v>
      </c>
      <c r="R22" s="31">
        <f>L22-AVERAGE(AN$5:AN21,AN23:AN$30)</f>
        <v>5.0107246376811592</v>
      </c>
      <c r="S22" s="31">
        <f>M22-AVERAGE(AO$5:AO21,AO23:AO$30)</f>
        <v>6.3495652173913033</v>
      </c>
      <c r="T22" s="31">
        <f>N22-AVERAGE(AP$5:AP21,AP23:AP$30)</f>
        <v>6.9257333333333344</v>
      </c>
      <c r="U22" s="31">
        <f>O22-AVERAGE(AQ$5:AQ21,AQ23:AQ$30)</f>
        <v>6.3840666666666657</v>
      </c>
      <c r="V22" s="31">
        <f>P22-AVERAGE(AR$5:AR21,AR23:AR$30)</f>
        <v>5.3449333333333326</v>
      </c>
      <c r="W22" s="13">
        <f t="shared" ca="1" si="7"/>
        <v>5.8707925110668953</v>
      </c>
      <c r="X22" s="6">
        <f t="shared" ca="1" si="8"/>
        <v>6.2142790225342353</v>
      </c>
      <c r="Y22" s="6">
        <f t="shared" ca="1" si="9"/>
        <v>6.8108046640536983</v>
      </c>
      <c r="Z22" s="6">
        <f t="shared" ca="1" si="10"/>
        <v>7.1474564027670002</v>
      </c>
      <c r="AA22" s="6">
        <f t="shared" ca="1" si="11"/>
        <v>6.824957272782429</v>
      </c>
      <c r="AB22" s="2">
        <f t="shared" ca="1" si="12"/>
        <v>6.1769382404414941</v>
      </c>
      <c r="AC22" s="2">
        <f>'Historical Trends'!D67</f>
        <v>6.8699999999999903</v>
      </c>
      <c r="AE22" s="13">
        <f t="shared" ca="1" si="17"/>
        <v>-0.65232897770944831</v>
      </c>
      <c r="AF22">
        <f t="shared" ca="1" si="18"/>
        <v>0.43000000000002103</v>
      </c>
      <c r="AG22">
        <f t="shared" ca="1" si="19"/>
        <v>-1.1849999999999881</v>
      </c>
      <c r="AH22">
        <f t="shared" ca="1" si="20"/>
        <v>-1.2566666666666606</v>
      </c>
      <c r="AI22">
        <f t="shared" ca="1" si="21"/>
        <v>-1.1124999999999936</v>
      </c>
      <c r="AJ22">
        <f t="shared" ca="1" si="22"/>
        <v>-0.38199999999999346</v>
      </c>
      <c r="AK22">
        <f t="shared" ca="1" si="23"/>
        <v>-0.81666666666665844</v>
      </c>
      <c r="AL22">
        <f t="shared" ca="1" si="24"/>
        <v>-1.5614285714285625</v>
      </c>
      <c r="AM22" s="13">
        <f>K22-$AC22</f>
        <v>0.53000000000001002</v>
      </c>
      <c r="AN22">
        <f t="shared" si="36"/>
        <v>0.13000000000000966</v>
      </c>
      <c r="AO22">
        <f t="shared" si="37"/>
        <v>1.1300000000000097</v>
      </c>
      <c r="AP22">
        <f t="shared" si="31"/>
        <v>1.9300000000000104</v>
      </c>
      <c r="AQ22">
        <f t="shared" si="32"/>
        <v>0.73000000000000931</v>
      </c>
      <c r="AR22">
        <f t="shared" si="33"/>
        <v>-0.66999999999999016</v>
      </c>
      <c r="AS22" s="30">
        <f t="shared" si="14"/>
        <v>-2.4088333333333249</v>
      </c>
      <c r="AT22">
        <f t="shared" si="14"/>
        <v>-1.8592753623188312</v>
      </c>
      <c r="AU22">
        <f t="shared" si="14"/>
        <v>-0.52043478260868703</v>
      </c>
      <c r="AV22">
        <f t="shared" si="14"/>
        <v>5.5733333333344071E-2</v>
      </c>
      <c r="AW22">
        <f t="shared" si="14"/>
        <v>-0.48593333333332467</v>
      </c>
      <c r="AX22">
        <f t="shared" si="14"/>
        <v>-1.5250666666666577</v>
      </c>
      <c r="AY22" s="13">
        <f ca="1">W22-$AC22</f>
        <v>-0.99920748893309508</v>
      </c>
      <c r="AZ22" s="6">
        <f t="shared" ca="1" si="38"/>
        <v>-0.65572097746575508</v>
      </c>
      <c r="BA22" s="6">
        <f t="shared" ca="1" si="39"/>
        <v>-5.9195335946292005E-2</v>
      </c>
      <c r="BB22" s="6">
        <f t="shared" ca="1" si="26"/>
        <v>0.27745640276700989</v>
      </c>
      <c r="BC22" s="6">
        <f t="shared" ca="1" si="27"/>
        <v>-4.5042727217561307E-2</v>
      </c>
      <c r="BD22" s="2">
        <f t="shared" ca="1" si="28"/>
        <v>-0.69306175955849625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0.56721651027019426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30"/>
      <c r="R23" s="31">
        <f>L23-AVERAGE(AN$5:AN22,AN24:AN$30)</f>
        <v>7.774637681159418</v>
      </c>
      <c r="S23" s="31">
        <f>M23-AVERAGE(AO$5:AO22,AO24:AO$30)</f>
        <v>8.0699999999999967</v>
      </c>
      <c r="T23" s="31">
        <f>N23-AVERAGE(AP$5:AP22,AP24:AP$30)</f>
        <v>7.1165333333333329</v>
      </c>
      <c r="U23" s="31">
        <f>O23-AVERAGE(AQ$5:AQ22,AQ24:AQ$30)</f>
        <v>5.7428666666666643</v>
      </c>
      <c r="V23" s="31">
        <f>P23-AVERAGE(AR$5:AR22,AR24:AR$30)</f>
        <v>6.853066666666666</v>
      </c>
      <c r="W23" s="13">
        <f t="shared" ca="1" si="7"/>
        <v>2.0209630200348379</v>
      </c>
      <c r="X23" s="6">
        <f t="shared" ca="1" si="8"/>
        <v>5.8269764260559613</v>
      </c>
      <c r="Y23" s="6">
        <f t="shared" ca="1" si="9"/>
        <v>6.1288275803778669</v>
      </c>
      <c r="Z23" s="6">
        <f t="shared" ca="1" si="10"/>
        <v>5.3117059683565939</v>
      </c>
      <c r="AA23" s="6">
        <f t="shared" ca="1" si="11"/>
        <v>4.9376211626807303</v>
      </c>
      <c r="AB23" s="2">
        <f t="shared" ca="1" si="12"/>
        <v>5.6686952265746946</v>
      </c>
      <c r="AC23" s="2">
        <f>'Historical Trends'!D68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6"/>
        <v>2.3666666666666547</v>
      </c>
      <c r="AO23">
        <f t="shared" si="37"/>
        <v>2.3666666666666547</v>
      </c>
      <c r="AP23">
        <f t="shared" si="31"/>
        <v>1.6999999999999886</v>
      </c>
      <c r="AQ23">
        <f t="shared" si="32"/>
        <v>-0.30000000000001137</v>
      </c>
      <c r="AR23">
        <f t="shared" si="33"/>
        <v>0.36666666666665559</v>
      </c>
      <c r="AS23" s="30"/>
      <c r="AT23">
        <f t="shared" si="14"/>
        <v>0.47463768115940663</v>
      </c>
      <c r="AU23">
        <f t="shared" si="14"/>
        <v>0.76999999999998536</v>
      </c>
      <c r="AV23">
        <f t="shared" si="14"/>
        <v>-0.18346666666667844</v>
      </c>
      <c r="AW23">
        <f t="shared" si="14"/>
        <v>-1.557133333333347</v>
      </c>
      <c r="AX23">
        <f t="shared" si="14"/>
        <v>-0.4469333333333454</v>
      </c>
      <c r="AZ23" s="6">
        <f t="shared" ca="1" si="38"/>
        <v>-1.47302357394405</v>
      </c>
      <c r="BA23" s="6">
        <f t="shared" ca="1" si="39"/>
        <v>-1.1711724196221445</v>
      </c>
      <c r="BB23" s="6">
        <f t="shared" ca="1" si="26"/>
        <v>-1.9882940316434174</v>
      </c>
      <c r="BC23" s="6">
        <f t="shared" ca="1" si="27"/>
        <v>-2.3623788373192811</v>
      </c>
      <c r="BD23" s="2">
        <f t="shared" ca="1" si="28"/>
        <v>-1.6313047734253168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0.56572712790362756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3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30">
        <f>K24-AVERAGE(AM$5:AM23,AM25:AM$30)</f>
        <v>9.2681666666666658</v>
      </c>
      <c r="R24" s="31">
        <f>L24-AVERAGE(AN$5:AN23,AN25:AN$30)</f>
        <v>7.7037681159420277</v>
      </c>
      <c r="S24" s="31">
        <f>M24-AVERAGE(AO$5:AO23,AO25:AO$30)</f>
        <v>7.8321739130434791</v>
      </c>
      <c r="T24" s="31">
        <f>N24-AVERAGE(AP$5:AP23,AP25:AP$30)</f>
        <v>10.193733333333332</v>
      </c>
      <c r="U24" s="31">
        <f>O24-AVERAGE(AQ$5:AQ23,AQ25:AQ$30)</f>
        <v>4.0516666666666659</v>
      </c>
      <c r="V24" s="31">
        <f>P24-AVERAGE(AR$5:AR23,AR25:AR$30)</f>
        <v>4.3905333333333321</v>
      </c>
      <c r="W24" s="13">
        <f t="shared" ca="1" si="7"/>
        <v>7.3126656347091199</v>
      </c>
      <c r="X24" s="6">
        <f t="shared" ca="1" si="8"/>
        <v>6.455792851982264</v>
      </c>
      <c r="Y24" s="6">
        <f t="shared" ca="1" si="9"/>
        <v>6.6178861657689829</v>
      </c>
      <c r="Z24" s="6">
        <f t="shared" ca="1" si="10"/>
        <v>7.3123602920789512</v>
      </c>
      <c r="AA24" s="6">
        <f t="shared" ca="1" si="11"/>
        <v>4.6670009247836797</v>
      </c>
      <c r="AB24" s="2">
        <f t="shared" ca="1" si="12"/>
        <v>4.7903360050569948</v>
      </c>
      <c r="AC24" s="2">
        <f>'Historical Trends'!D83</f>
        <v>7.3299999999999841</v>
      </c>
      <c r="AE24" s="13">
        <f t="shared" ca="1" si="17"/>
        <v>-1.0627962085294484E-2</v>
      </c>
      <c r="AF24">
        <f t="shared" ca="1" si="18"/>
        <v>-1.9999999999999858</v>
      </c>
      <c r="AG24">
        <f t="shared" ca="1" si="19"/>
        <v>-0.22499999999998721</v>
      </c>
      <c r="AH24">
        <f t="shared" ca="1" si="20"/>
        <v>0.60000000000001297</v>
      </c>
      <c r="AI24">
        <f t="shared" ca="1" si="21"/>
        <v>0.83000000000001606</v>
      </c>
      <c r="AJ24">
        <f t="shared" ca="1" si="22"/>
        <v>0.93400000000001704</v>
      </c>
      <c r="AK24">
        <f t="shared" ca="1" si="23"/>
        <v>0.69500000000001982</v>
      </c>
      <c r="AL24">
        <f t="shared" ca="1" si="24"/>
        <v>0.71857142857144751</v>
      </c>
      <c r="AM24" s="13">
        <f t="shared" ref="AM24:AM29" si="44">K24-$AC24</f>
        <v>4.6700000000000159</v>
      </c>
      <c r="AN24">
        <f t="shared" si="36"/>
        <v>2.2700000000000156</v>
      </c>
      <c r="AO24">
        <f t="shared" si="37"/>
        <v>2.1100000000000172</v>
      </c>
      <c r="AP24">
        <f t="shared" si="31"/>
        <v>4.630000000000015</v>
      </c>
      <c r="AQ24">
        <f t="shared" si="32"/>
        <v>-1.9549999999999841</v>
      </c>
      <c r="AR24">
        <f t="shared" si="33"/>
        <v>-2.0299999999999851</v>
      </c>
      <c r="AS24" s="30">
        <f t="shared" si="14"/>
        <v>1.9381666666666817</v>
      </c>
      <c r="AT24">
        <f t="shared" si="14"/>
        <v>0.37376811594204362</v>
      </c>
      <c r="AU24">
        <f t="shared" si="14"/>
        <v>0.50217391304349501</v>
      </c>
      <c r="AV24">
        <f t="shared" si="14"/>
        <v>2.8637333333333483</v>
      </c>
      <c r="AW24">
        <f t="shared" si="14"/>
        <v>-3.2783333333333182</v>
      </c>
      <c r="AX24">
        <f t="shared" si="14"/>
        <v>-2.939466666666652</v>
      </c>
      <c r="AY24" s="13">
        <f t="shared" ref="AY24:AY29" ca="1" si="45">W24-$AC24</f>
        <v>-1.7334365290864184E-2</v>
      </c>
      <c r="AZ24" s="6">
        <f t="shared" ca="1" si="38"/>
        <v>-0.87420714801772004</v>
      </c>
      <c r="BA24" s="6">
        <f t="shared" ca="1" si="39"/>
        <v>-0.71211383423100116</v>
      </c>
      <c r="BB24" s="6">
        <f t="shared" ca="1" si="26"/>
        <v>-1.7639707921032866E-2</v>
      </c>
      <c r="BC24" s="6">
        <f t="shared" ca="1" si="27"/>
        <v>-2.6629990752163044</v>
      </c>
      <c r="BD24" s="2">
        <f t="shared" ca="1" si="28"/>
        <v>-2.5396639949429893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0.56423648465681042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3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30">
        <f>K25-AVERAGE(AM$5:AM24,AM26:AM$30)</f>
        <v>5.5881666666666643</v>
      </c>
      <c r="R25" s="31">
        <f>L25-AVERAGE(AN$5:AN24,AN26:AN$30)</f>
        <v>6.7472463768115922</v>
      </c>
      <c r="S25" s="31">
        <f>M25-AVERAGE(AO$5:AO24,AO26:AO$30)</f>
        <v>6.83391304347826</v>
      </c>
      <c r="T25" s="31">
        <f>N25-AVERAGE(AP$5:AP24,AP26:AP$30)</f>
        <v>6.5713333333333335</v>
      </c>
      <c r="U25" s="31">
        <f>O25-AVERAGE(AQ$5:AQ24,AQ26:AQ$30)</f>
        <v>6.4456666666666651</v>
      </c>
      <c r="V25" s="31">
        <f>P25-AVERAGE(AR$5:AR24,AR26:AR$30)</f>
        <v>5.406533333333333</v>
      </c>
      <c r="W25" s="13">
        <f t="shared" ca="1" si="7"/>
        <v>7.2227301641567596</v>
      </c>
      <c r="X25" s="6">
        <f t="shared" ca="1" si="8"/>
        <v>7.8685116545716429</v>
      </c>
      <c r="Y25" s="6">
        <f t="shared" ca="1" si="9"/>
        <v>7.8268649355154034</v>
      </c>
      <c r="Z25" s="6">
        <f t="shared" ca="1" si="10"/>
        <v>7.9390337064162741</v>
      </c>
      <c r="AA25" s="6">
        <f t="shared" ca="1" si="11"/>
        <v>7.6174492186949703</v>
      </c>
      <c r="AB25" s="2">
        <f t="shared" ca="1" si="12"/>
        <v>6.8847137762900648</v>
      </c>
      <c r="AC25" s="2">
        <f>'Historical Trends'!D84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4"/>
        <v>3.0700000000000021</v>
      </c>
      <c r="AN25">
        <f t="shared" si="36"/>
        <v>3.2700000000000014</v>
      </c>
      <c r="AO25">
        <f t="shared" si="37"/>
        <v>3.0700000000000021</v>
      </c>
      <c r="AP25">
        <f t="shared" si="31"/>
        <v>3.0700000000000021</v>
      </c>
      <c r="AQ25">
        <f t="shared" si="32"/>
        <v>2.2700000000000014</v>
      </c>
      <c r="AR25">
        <f t="shared" si="33"/>
        <v>0.87000000000000188</v>
      </c>
      <c r="AS25" s="30">
        <f t="shared" si="14"/>
        <v>0.25816666666666599</v>
      </c>
      <c r="AT25">
        <f t="shared" si="14"/>
        <v>1.4172463768115939</v>
      </c>
      <c r="AU25">
        <f t="shared" si="14"/>
        <v>1.5039130434782617</v>
      </c>
      <c r="AV25">
        <f t="shared" si="14"/>
        <v>1.2413333333333352</v>
      </c>
      <c r="AW25">
        <f t="shared" si="14"/>
        <v>1.1156666666666668</v>
      </c>
      <c r="AX25">
        <f t="shared" si="14"/>
        <v>7.6533333333334674E-2</v>
      </c>
      <c r="AY25" s="13">
        <f t="shared" ca="1" si="45"/>
        <v>1.8927301641567613</v>
      </c>
      <c r="AZ25" s="6">
        <f t="shared" ca="1" si="38"/>
        <v>2.5385116545716446</v>
      </c>
      <c r="BA25" s="6">
        <f t="shared" ca="1" si="39"/>
        <v>2.4968649355154051</v>
      </c>
      <c r="BB25" s="6">
        <f t="shared" ca="1" si="26"/>
        <v>2.6090337064162759</v>
      </c>
      <c r="BC25" s="6">
        <f t="shared" ca="1" si="27"/>
        <v>2.287449218694972</v>
      </c>
      <c r="BD25" s="2">
        <f t="shared" ca="1" si="28"/>
        <v>1.5547137762900665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0.56274457892791041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3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9.5406666666666649</v>
      </c>
      <c r="R26" s="31">
        <f>L26-AVERAGE(AN$5:AN25,AN27:AN$30)</f>
        <v>5.2711594202898535</v>
      </c>
      <c r="S26" s="31">
        <f>M26-AVERAGE(AO$5:AO25,AO27:AO$30)</f>
        <v>5.9143478260869555</v>
      </c>
      <c r="T26" s="31">
        <f>N26-AVERAGE(AP$5:AP25,AP27:AP$30)</f>
        <v>5.6666666666666661</v>
      </c>
      <c r="U26" s="31">
        <f>O26-AVERAGE(AQ$5:AQ25,AQ27:AQ$30)</f>
        <v>6.3729999999999993</v>
      </c>
      <c r="V26" s="31">
        <f>P26-AVERAGE(AR$5:AR25,AR27:AR$30)</f>
        <v>6.4431999999999992</v>
      </c>
      <c r="W26" s="13">
        <f t="shared" ca="1" si="7"/>
        <v>9.5601976770158963</v>
      </c>
      <c r="X26" s="6">
        <f t="shared" ca="1" si="8"/>
        <v>7.5364718674958944</v>
      </c>
      <c r="Y26" s="6">
        <f t="shared" ca="1" si="9"/>
        <v>7.6932635510689291</v>
      </c>
      <c r="Z26" s="6">
        <f t="shared" ca="1" si="10"/>
        <v>7.9850037125797115</v>
      </c>
      <c r="AA26" s="6">
        <f t="shared" ca="1" si="11"/>
        <v>7.9167107946137651</v>
      </c>
      <c r="AB26" s="2">
        <f t="shared" ca="1" si="12"/>
        <v>7.7781074162604149</v>
      </c>
      <c r="AC26" s="2">
        <f>'Historical Trends'!D85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4"/>
        <v>3.4533333333333385</v>
      </c>
      <c r="AN26">
        <f t="shared" si="36"/>
        <v>-1.5466666666666624</v>
      </c>
      <c r="AO26">
        <f t="shared" si="37"/>
        <v>-1.2133333333333285</v>
      </c>
      <c r="AP26">
        <f t="shared" si="31"/>
        <v>-1.2133333333333285</v>
      </c>
      <c r="AQ26">
        <f t="shared" si="32"/>
        <v>-1.2133333333333285</v>
      </c>
      <c r="AR26">
        <f t="shared" si="33"/>
        <v>-1.5466666666666624</v>
      </c>
      <c r="AS26" s="30">
        <f t="shared" si="14"/>
        <v>0.6606666666666694</v>
      </c>
      <c r="AT26">
        <f t="shared" si="14"/>
        <v>-3.6088405797101419</v>
      </c>
      <c r="AU26">
        <f t="shared" si="14"/>
        <v>-2.9656521739130399</v>
      </c>
      <c r="AV26">
        <f t="shared" si="14"/>
        <v>-3.2133333333333294</v>
      </c>
      <c r="AW26">
        <f t="shared" si="14"/>
        <v>-2.5069999999999961</v>
      </c>
      <c r="AX26">
        <f t="shared" si="14"/>
        <v>-2.4367999999999963</v>
      </c>
      <c r="AY26" s="13">
        <f t="shared" ca="1" si="45"/>
        <v>0.68019767701590084</v>
      </c>
      <c r="AZ26" s="6">
        <f t="shared" ca="1" si="38"/>
        <v>-1.3435281325041011</v>
      </c>
      <c r="BA26" s="6">
        <f t="shared" ca="1" si="39"/>
        <v>-1.1867364489310663</v>
      </c>
      <c r="BB26" s="6">
        <f t="shared" ca="1" si="26"/>
        <v>-0.89499628742028392</v>
      </c>
      <c r="BC26" s="6">
        <f t="shared" ca="1" si="27"/>
        <v>-0.96328920538623031</v>
      </c>
      <c r="BD26" s="2">
        <f t="shared" ca="1" si="28"/>
        <v>-1.1018925837395805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0.5612514091123848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3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30">
        <f>K27-AVERAGE(AM$5:AM26,AM28:AM$30)</f>
        <v>13.209666666666665</v>
      </c>
      <c r="R27" s="31">
        <f>L27-AVERAGE(AN$5:AN26,AN28:AN$30)</f>
        <v>6.4094202898550714</v>
      </c>
      <c r="S27" s="31">
        <f>M27-AVERAGE(AO$5:AO26,AO28:AO$30)</f>
        <v>8.1656521739130437</v>
      </c>
      <c r="T27" s="31">
        <f>N27-AVERAGE(AP$5:AP26,AP28:AP$30)</f>
        <v>6.2445333333333322</v>
      </c>
      <c r="U27" s="31">
        <f>O27-AVERAGE(AQ$5:AQ26,AQ28:AQ$30)</f>
        <v>7.1796666666666651</v>
      </c>
      <c r="V27" s="31">
        <f>P27-AVERAGE(AR$5:AR26,AR28:AR$30)</f>
        <v>8.4285333333333341</v>
      </c>
      <c r="W27" s="13">
        <f t="shared" ca="1" si="7"/>
        <v>11.908868274000508</v>
      </c>
      <c r="X27" s="6">
        <f t="shared" ca="1" si="8"/>
        <v>8.6073013854154468</v>
      </c>
      <c r="Y27" s="6">
        <f t="shared" ca="1" si="9"/>
        <v>9.3421714578057617</v>
      </c>
      <c r="Z27" s="6">
        <f t="shared" ca="1" si="10"/>
        <v>8.8188748210114287</v>
      </c>
      <c r="AA27" s="6">
        <f t="shared" ca="1" si="11"/>
        <v>8.821253314592397</v>
      </c>
      <c r="AB27" s="2">
        <f t="shared" ca="1" si="12"/>
        <v>9.3483745356200654</v>
      </c>
      <c r="AC27" s="2">
        <f>'Historical Trends'!D100</f>
        <v>8.2999999999999972</v>
      </c>
      <c r="AE27" s="13">
        <f t="shared" ca="1" si="17"/>
        <v>3.225063829787203</v>
      </c>
      <c r="AF27">
        <f t="shared" ca="1" si="18"/>
        <v>2.2900000000000063</v>
      </c>
      <c r="AG27">
        <f t="shared" ca="1" si="19"/>
        <v>2.855000000000004</v>
      </c>
      <c r="AH27">
        <f t="shared" ca="1" si="20"/>
        <v>1.2533333333333392</v>
      </c>
      <c r="AI27">
        <f t="shared" ca="1" si="21"/>
        <v>0.70000000000000639</v>
      </c>
      <c r="AJ27">
        <f t="shared" ca="1" si="22"/>
        <v>0.15000000000000568</v>
      </c>
      <c r="AK27">
        <f t="shared" ca="1" si="23"/>
        <v>-0.15333333333332888</v>
      </c>
      <c r="AL27">
        <f t="shared" ca="1" si="24"/>
        <v>-0.70999999999999552</v>
      </c>
      <c r="AM27" s="13">
        <f t="shared" si="44"/>
        <v>7.5000000000000036</v>
      </c>
      <c r="AN27">
        <f t="shared" si="36"/>
        <v>0.1000000000000032</v>
      </c>
      <c r="AO27">
        <f t="shared" si="37"/>
        <v>1.5000000000000036</v>
      </c>
      <c r="AP27">
        <f t="shared" si="31"/>
        <v>-9.9999999999997868E-2</v>
      </c>
      <c r="AQ27">
        <f t="shared" si="32"/>
        <v>0.12000000000000277</v>
      </c>
      <c r="AR27">
        <f t="shared" si="33"/>
        <v>0.92000000000000348</v>
      </c>
      <c r="AS27" s="30">
        <f t="shared" si="14"/>
        <v>4.9096666666666682</v>
      </c>
      <c r="AT27">
        <f t="shared" si="14"/>
        <v>-1.8905797101449258</v>
      </c>
      <c r="AU27">
        <f t="shared" si="14"/>
        <v>-0.1343478260869535</v>
      </c>
      <c r="AV27">
        <f t="shared" si="14"/>
        <v>-2.055466666666665</v>
      </c>
      <c r="AW27">
        <f t="shared" si="14"/>
        <v>-1.1203333333333321</v>
      </c>
      <c r="AX27">
        <f t="shared" si="14"/>
        <v>0.12853333333333694</v>
      </c>
      <c r="AY27" s="13">
        <f t="shared" ca="1" si="45"/>
        <v>3.6088682740005105</v>
      </c>
      <c r="AZ27" s="6">
        <f t="shared" ca="1" si="38"/>
        <v>0.3073013854154496</v>
      </c>
      <c r="BA27" s="6">
        <f t="shared" ca="1" si="39"/>
        <v>1.0421714578057646</v>
      </c>
      <c r="BB27" s="6">
        <f t="shared" ca="1" si="26"/>
        <v>0.51887482101143156</v>
      </c>
      <c r="BC27" s="6">
        <f t="shared" ca="1" si="27"/>
        <v>0.52125331459239987</v>
      </c>
      <c r="BD27" s="2">
        <f t="shared" ca="1" si="28"/>
        <v>1.0483745356200682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0.55975697360296728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13.305166666666665</v>
      </c>
      <c r="R28" s="31">
        <f>L28-AVERAGE(AN$5:AN27,AN29:AN$30)</f>
        <v>11.527246376811593</v>
      </c>
      <c r="S28" s="31">
        <f>M28-AVERAGE(AO$5:AO27,AO29:AO$30)</f>
        <v>11.405217391304348</v>
      </c>
      <c r="T28" s="31">
        <f>N28-AVERAGE(AP$5:AP27,AP29:AP$30)</f>
        <v>10.520933333333334</v>
      </c>
      <c r="U28" s="31">
        <f>O28-AVERAGE(AQ$5:AQ27,AQ29:AQ$30)</f>
        <v>11.643266666666666</v>
      </c>
      <c r="V28" s="31">
        <f>P28-AVERAGE(AR$5:AR27,AR29:AR$30)</f>
        <v>13.724133333333333</v>
      </c>
      <c r="W28" s="13">
        <f t="shared" ca="1" si="7"/>
        <v>12.518050397888967</v>
      </c>
      <c r="X28" s="6">
        <f t="shared" ca="1" si="8"/>
        <v>11.628583888324293</v>
      </c>
      <c r="Y28" s="6">
        <f t="shared" ca="1" si="9"/>
        <v>11.557979220848523</v>
      </c>
      <c r="Z28" s="6">
        <f t="shared" ca="1" si="10"/>
        <v>11.231284442495038</v>
      </c>
      <c r="AA28" s="6">
        <f t="shared" ca="1" si="11"/>
        <v>11.68020276737554</v>
      </c>
      <c r="AB28" s="2">
        <f t="shared" ca="1" si="12"/>
        <v>12.871247446492802</v>
      </c>
      <c r="AC28" s="2">
        <f>'Historical Trends'!D101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4"/>
        <v>5.4099999999999966</v>
      </c>
      <c r="AN28">
        <f t="shared" si="36"/>
        <v>2.8099999999999969</v>
      </c>
      <c r="AO28">
        <f t="shared" si="37"/>
        <v>2.4099999999999966</v>
      </c>
      <c r="AP28">
        <f t="shared" si="31"/>
        <v>1.8099999999999969</v>
      </c>
      <c r="AQ28">
        <f t="shared" si="32"/>
        <v>2.2099999999999973</v>
      </c>
      <c r="AR28">
        <f t="shared" si="33"/>
        <v>3.8099999999999969</v>
      </c>
      <c r="AS28" s="30">
        <f t="shared" si="14"/>
        <v>2.7151666666666614</v>
      </c>
      <c r="AT28">
        <f t="shared" si="14"/>
        <v>0.93724637681158995</v>
      </c>
      <c r="AU28">
        <f t="shared" si="14"/>
        <v>0.81521739130434412</v>
      </c>
      <c r="AV28">
        <f t="shared" si="14"/>
        <v>-6.9066666666669718E-2</v>
      </c>
      <c r="AW28">
        <f t="shared" si="14"/>
        <v>1.0532666666666621</v>
      </c>
      <c r="AX28">
        <f t="shared" si="14"/>
        <v>3.1341333333333292</v>
      </c>
      <c r="AY28" s="13">
        <f t="shared" ca="1" si="45"/>
        <v>1.9280503978889634</v>
      </c>
      <c r="AZ28" s="6">
        <f t="shared" ca="1" si="38"/>
        <v>1.0385838883242897</v>
      </c>
      <c r="BA28" s="6">
        <f t="shared" ca="1" si="39"/>
        <v>0.96797922084851962</v>
      </c>
      <c r="BB28" s="6">
        <f t="shared" ca="1" si="26"/>
        <v>0.64128444249503502</v>
      </c>
      <c r="BC28" s="6">
        <f t="shared" ca="1" si="27"/>
        <v>1.090202767375537</v>
      </c>
      <c r="BD28" s="2">
        <f t="shared" ca="1" si="28"/>
        <v>2.2812474464927988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0.55826127078966614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3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9.748666666666665</v>
      </c>
      <c r="R29" s="31">
        <f>L29-AVERAGE(AN$5:AN28,AN30:AN$30)</f>
        <v>11.060724637681158</v>
      </c>
      <c r="S29" s="31">
        <f>M29-AVERAGE(AO$5:AO28,AO30:AO$30)</f>
        <v>11.356086956521738</v>
      </c>
      <c r="T29" s="31">
        <f>N29-AVERAGE(AP$5:AP28,AP30:AP$30)</f>
        <v>10.406400000000001</v>
      </c>
      <c r="U29" s="31">
        <f>O29-AVERAGE(AQ$5:AQ28,AQ30:AQ$30)</f>
        <v>12.499399999999998</v>
      </c>
      <c r="V29" s="31">
        <f>P29-AVERAGE(AR$5:AR28,AR30:AR$30)</f>
        <v>11.633599999999998</v>
      </c>
      <c r="W29" s="13">
        <f t="shared" ca="1" si="7"/>
        <v>8.0610549588636182</v>
      </c>
      <c r="X29" s="6">
        <f t="shared" ca="1" si="8"/>
        <v>8.5841272886520272</v>
      </c>
      <c r="Y29" s="6">
        <f t="shared" ca="1" si="9"/>
        <v>8.9266674739642209</v>
      </c>
      <c r="Z29" s="6">
        <f t="shared" ca="1" si="10"/>
        <v>8.003307395304514</v>
      </c>
      <c r="AA29" s="6">
        <f t="shared" ca="1" si="11"/>
        <v>9.539345381852856</v>
      </c>
      <c r="AB29" s="2">
        <f t="shared" ca="1" si="12"/>
        <v>9.3850929786554662</v>
      </c>
      <c r="AC29" s="2">
        <f>'Historical Trends'!D102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4"/>
        <v>0.94666666666666721</v>
      </c>
      <c r="AN29">
        <f t="shared" si="36"/>
        <v>1.2800000000000011</v>
      </c>
      <c r="AO29">
        <f t="shared" si="37"/>
        <v>1.2800000000000011</v>
      </c>
      <c r="AP29">
        <f t="shared" si="31"/>
        <v>0.61333333333333506</v>
      </c>
      <c r="AQ29">
        <f t="shared" si="32"/>
        <v>1.9466666666666672</v>
      </c>
      <c r="AR29">
        <f t="shared" si="33"/>
        <v>0.71333333333333293</v>
      </c>
      <c r="AS29" s="30">
        <f t="shared" si="14"/>
        <v>-1.9713333333333338</v>
      </c>
      <c r="AT29">
        <f t="shared" si="14"/>
        <v>-0.65927536231884076</v>
      </c>
      <c r="AU29">
        <f t="shared" si="14"/>
        <v>-0.36391304347826114</v>
      </c>
      <c r="AV29">
        <f t="shared" si="14"/>
        <v>-1.3135999999999974</v>
      </c>
      <c r="AW29">
        <f t="shared" si="14"/>
        <v>0.77939999999999898</v>
      </c>
      <c r="AX29">
        <f t="shared" si="14"/>
        <v>-8.6400000000001143E-2</v>
      </c>
      <c r="AY29" s="13">
        <f t="shared" ca="1" si="45"/>
        <v>-3.6589450411363806</v>
      </c>
      <c r="AZ29" s="6">
        <f t="shared" ca="1" si="38"/>
        <v>-3.1358727113479716</v>
      </c>
      <c r="BA29" s="6">
        <f t="shared" ca="1" si="39"/>
        <v>-2.793332526035778</v>
      </c>
      <c r="BB29" s="6">
        <f t="shared" ca="1" si="26"/>
        <v>-3.7166926046954849</v>
      </c>
      <c r="BC29" s="6">
        <f t="shared" ca="1" si="27"/>
        <v>-2.1806546181471429</v>
      </c>
      <c r="BD29" s="2">
        <f t="shared" ca="1" si="28"/>
        <v>-2.3349070213445327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0.55676429905975944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30"/>
      <c r="R30" s="31"/>
      <c r="S30" s="31"/>
      <c r="T30" s="31">
        <f>N30-AVERAGE(AP$5:AP29)</f>
        <v>9.2345333333333333</v>
      </c>
      <c r="U30" s="31">
        <f>O30-AVERAGE(AQ$5:AQ29)</f>
        <v>10.287533333333332</v>
      </c>
      <c r="V30" s="31">
        <f>P30-AVERAGE(AR$5:AR29)</f>
        <v>11.224399999999999</v>
      </c>
      <c r="W30" s="13">
        <f t="shared" ca="1" si="7"/>
        <v>3.6446851516107475</v>
      </c>
      <c r="X30" s="6">
        <f t="shared" ca="1" si="8"/>
        <v>3.8589019609564832</v>
      </c>
      <c r="Y30" s="6">
        <f t="shared" ca="1" si="9"/>
        <v>3.5620513900066064</v>
      </c>
      <c r="Z30" s="6">
        <f t="shared" ca="1" si="10"/>
        <v>8.1121738414976132</v>
      </c>
      <c r="AA30" s="6">
        <f t="shared" ca="1" si="11"/>
        <v>8.8687185456343745</v>
      </c>
      <c r="AB30" s="2">
        <f t="shared" ca="1" si="12"/>
        <v>9.5713413517846355</v>
      </c>
      <c r="AC30" s="2">
        <f>'Historical Trends'!D103</f>
        <v>6.3500000000000041</v>
      </c>
      <c r="AE30" s="13">
        <f t="shared" ca="1" si="17"/>
        <v>2.5970379146920282</v>
      </c>
      <c r="AF30">
        <f t="shared" ref="AF30:AL30" ca="1" si="48">D30-$AC30</f>
        <v>0.98999999999999932</v>
      </c>
      <c r="AG30">
        <f t="shared" ca="1" si="48"/>
        <v>0.44499999999999762</v>
      </c>
      <c r="AH30">
        <f t="shared" ca="1" si="48"/>
        <v>0.38999999999999524</v>
      </c>
      <c r="AI30">
        <f t="shared" ca="1" si="48"/>
        <v>-0.23250000000000437</v>
      </c>
      <c r="AJ30">
        <f t="shared" ca="1" si="48"/>
        <v>-0.71800000000000441</v>
      </c>
      <c r="AK30">
        <f t="shared" ca="1" si="48"/>
        <v>-1.3883333333333407</v>
      </c>
      <c r="AL30">
        <f t="shared" ca="1" si="48"/>
        <v>-1.9557142857142935</v>
      </c>
      <c r="AP30">
        <f t="shared" si="31"/>
        <v>4.6499999999999959</v>
      </c>
      <c r="AQ30">
        <f t="shared" si="32"/>
        <v>4.9833333333333298</v>
      </c>
      <c r="AR30">
        <f t="shared" si="33"/>
        <v>5.4833333333333298</v>
      </c>
      <c r="AS30" s="30"/>
      <c r="AV30">
        <f t="shared" si="14"/>
        <v>2.8845333333333292</v>
      </c>
      <c r="AW30">
        <f t="shared" si="14"/>
        <v>3.9375333333333282</v>
      </c>
      <c r="AX30">
        <f t="shared" si="14"/>
        <v>4.8743999999999952</v>
      </c>
      <c r="BB30" s="6">
        <f t="shared" ca="1" si="26"/>
        <v>1.7621738414976091</v>
      </c>
      <c r="BC30" s="6">
        <f t="shared" ca="1" si="27"/>
        <v>2.5187185456343704</v>
      </c>
      <c r="BD30" s="2">
        <f t="shared" ca="1" si="28"/>
        <v>3.2213413517846314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0.55526605679778474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0.55376654238554002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0.55226575420207125</v>
      </c>
    </row>
    <row r="33" spans="57:74" x14ac:dyDescent="0.25">
      <c r="BP33">
        <f t="shared" ref="BP33:BP39" si="49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0.5507636906236697</v>
      </c>
    </row>
    <row r="34" spans="57:74" x14ac:dyDescent="0.25">
      <c r="BP34">
        <f t="shared" si="49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0.54926035002386797</v>
      </c>
    </row>
    <row r="35" spans="57:74" x14ac:dyDescent="0.25">
      <c r="BP35">
        <f t="shared" si="49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0.54775573077342798</v>
      </c>
    </row>
    <row r="36" spans="57:74" x14ac:dyDescent="0.25">
      <c r="BP36">
        <f t="shared" si="49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0.54624983124034365</v>
      </c>
    </row>
    <row r="37" spans="57:74" x14ac:dyDescent="0.25">
      <c r="BP37">
        <f t="shared" si="49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0.54474264978982578</v>
      </c>
    </row>
    <row r="38" spans="57:74" x14ac:dyDescent="0.25">
      <c r="BE38" t="s">
        <v>217</v>
      </c>
      <c r="BG38">
        <f>Q4</f>
        <v>2.8241269841269863</v>
      </c>
      <c r="BH38">
        <f t="shared" ref="BH38:BK38" si="50">R4</f>
        <v>1.9118055555555566</v>
      </c>
      <c r="BI38">
        <f t="shared" si="50"/>
        <v>1.6287500000000008</v>
      </c>
      <c r="BJ38">
        <f t="shared" si="50"/>
        <v>1.8764102564102565</v>
      </c>
      <c r="BK38">
        <f t="shared" si="50"/>
        <v>1.1972435897435911</v>
      </c>
      <c r="BL38">
        <f t="shared" ref="BL38" si="51">AVERAGE(BK38,BM38)</f>
        <v>0.99682692307692422</v>
      </c>
      <c r="BM38">
        <f>V4</f>
        <v>0.7964102564102572</v>
      </c>
      <c r="BP38">
        <f t="shared" si="49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0.5432341847843043</v>
      </c>
    </row>
    <row r="39" spans="57:74" x14ac:dyDescent="0.25">
      <c r="BP39">
        <f t="shared" si="49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0.54172443458341712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0.54021339754400621</v>
      </c>
    </row>
    <row r="41" spans="57:74" x14ac:dyDescent="0.25">
      <c r="BP41">
        <f t="shared" ref="BP41:BP54" si="52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0.53870107202011042</v>
      </c>
    </row>
    <row r="42" spans="57:74" x14ac:dyDescent="0.25">
      <c r="BP42">
        <f t="shared" si="52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0.53718745636296283</v>
      </c>
    </row>
    <row r="43" spans="57:74" x14ac:dyDescent="0.25">
      <c r="BP43">
        <f t="shared" si="52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0.53567254892097793</v>
      </c>
    </row>
    <row r="44" spans="57:74" x14ac:dyDescent="0.25">
      <c r="BP44">
        <f t="shared" si="52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0.53415634803975376</v>
      </c>
    </row>
    <row r="45" spans="57:74" x14ac:dyDescent="0.25">
      <c r="BP45">
        <f t="shared" si="52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0.53263885206206085</v>
      </c>
    </row>
    <row r="46" spans="57:74" x14ac:dyDescent="0.25">
      <c r="BP46">
        <f t="shared" si="52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0.53112005932783735</v>
      </c>
    </row>
    <row r="47" spans="57:74" x14ac:dyDescent="0.25">
      <c r="BP47">
        <f t="shared" si="52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0.52959996817418364</v>
      </c>
    </row>
    <row r="48" spans="57:74" x14ac:dyDescent="0.25">
      <c r="BP48">
        <f t="shared" si="52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0.52807857693535309</v>
      </c>
    </row>
    <row r="49" spans="68:74" x14ac:dyDescent="0.25">
      <c r="BP49">
        <f t="shared" si="52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0.52655588394275199</v>
      </c>
    </row>
    <row r="50" spans="68:74" x14ac:dyDescent="0.25">
      <c r="BP50">
        <f t="shared" si="52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0.52503188752492802</v>
      </c>
    </row>
    <row r="51" spans="68:74" x14ac:dyDescent="0.25">
      <c r="BP51">
        <f t="shared" si="52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0.52350658600756672</v>
      </c>
    </row>
    <row r="52" spans="68:74" x14ac:dyDescent="0.25">
      <c r="BP52">
        <f t="shared" si="52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0.52197997771348525</v>
      </c>
    </row>
    <row r="53" spans="68:74" x14ac:dyDescent="0.25">
      <c r="BP53">
        <f t="shared" si="52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0.52045206096262353</v>
      </c>
    </row>
    <row r="54" spans="68:74" x14ac:dyDescent="0.25">
      <c r="BP54">
        <f t="shared" si="52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0.51892283407204287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0.51739229535591535</v>
      </c>
    </row>
    <row r="56" spans="68:74" x14ac:dyDescent="0.25">
      <c r="BP56">
        <f t="shared" ref="BP56:BP70" si="53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0.51586044312552159</v>
      </c>
    </row>
    <row r="57" spans="68:74" x14ac:dyDescent="0.25">
      <c r="BP57">
        <f t="shared" si="53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0.51432727568924097</v>
      </c>
    </row>
    <row r="58" spans="68:74" x14ac:dyDescent="0.25">
      <c r="BP58">
        <f t="shared" si="53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0.51279279135254585</v>
      </c>
    </row>
    <row r="59" spans="68:74" x14ac:dyDescent="0.25">
      <c r="BP59">
        <f t="shared" si="53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0.51125698841799805</v>
      </c>
    </row>
    <row r="60" spans="68:74" x14ac:dyDescent="0.25">
      <c r="BP60">
        <f t="shared" si="53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0.50971986518524037</v>
      </c>
    </row>
    <row r="61" spans="68:74" x14ac:dyDescent="0.25">
      <c r="BP61">
        <f t="shared" si="53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0.50818141995099131</v>
      </c>
    </row>
    <row r="62" spans="68:74" x14ac:dyDescent="0.25">
      <c r="BP62">
        <f t="shared" si="53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0.50664165100903835</v>
      </c>
    </row>
    <row r="63" spans="68:74" x14ac:dyDescent="0.25">
      <c r="BP63">
        <f t="shared" si="53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0.50510055665022957</v>
      </c>
    </row>
    <row r="64" spans="68:74" x14ac:dyDescent="0.25">
      <c r="BP64">
        <f t="shared" si="53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0.50355813516247139</v>
      </c>
    </row>
    <row r="65" spans="68:74" x14ac:dyDescent="0.25">
      <c r="BP65">
        <f t="shared" si="53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0.5020143848307197</v>
      </c>
    </row>
    <row r="66" spans="68:74" x14ac:dyDescent="0.25">
      <c r="BP66">
        <f t="shared" si="53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0.50046930393697364</v>
      </c>
    </row>
    <row r="67" spans="68:74" x14ac:dyDescent="0.25">
      <c r="BP67">
        <f t="shared" si="53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0.49892289076027119</v>
      </c>
    </row>
    <row r="68" spans="68:74" x14ac:dyDescent="0.25">
      <c r="BP68">
        <f t="shared" si="53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0.497375143576678</v>
      </c>
    </row>
    <row r="69" spans="68:74" x14ac:dyDescent="0.25">
      <c r="BP69">
        <f t="shared" si="53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0.49582606065928658</v>
      </c>
    </row>
    <row r="70" spans="68:74" x14ac:dyDescent="0.25">
      <c r="BP70">
        <f t="shared" si="53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0.49427564027820736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0.49272388070056161</v>
      </c>
    </row>
    <row r="72" spans="68:74" x14ac:dyDescent="0.25">
      <c r="BP72">
        <f t="shared" ref="BP72:BP121" si="54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0.49117078019047611</v>
      </c>
    </row>
    <row r="73" spans="68:74" x14ac:dyDescent="0.25">
      <c r="BP73">
        <f t="shared" si="54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0.48961633700907514</v>
      </c>
    </row>
    <row r="74" spans="68:74" x14ac:dyDescent="0.25">
      <c r="BP74">
        <f t="shared" si="54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0.48806054941447696</v>
      </c>
    </row>
    <row r="75" spans="68:74" x14ac:dyDescent="0.25">
      <c r="BP75">
        <f t="shared" si="54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0.48650341566178446</v>
      </c>
    </row>
    <row r="76" spans="68:74" x14ac:dyDescent="0.25">
      <c r="BP76">
        <f t="shared" si="54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0.48494493400307936</v>
      </c>
    </row>
    <row r="77" spans="68:74" x14ac:dyDescent="0.25">
      <c r="BP77">
        <f t="shared" si="54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0.48338510268741786</v>
      </c>
    </row>
    <row r="78" spans="68:74" x14ac:dyDescent="0.25">
      <c r="BP78">
        <f t="shared" si="54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0.48182391996081853</v>
      </c>
    </row>
    <row r="79" spans="68:74" x14ac:dyDescent="0.25">
      <c r="BP79">
        <f t="shared" si="54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0.48026138406626284</v>
      </c>
    </row>
    <row r="80" spans="68:74" x14ac:dyDescent="0.25">
      <c r="BP80">
        <f t="shared" si="54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0.4786974932436836</v>
      </c>
    </row>
    <row r="81" spans="68:74" x14ac:dyDescent="0.25">
      <c r="BP81">
        <f t="shared" si="54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0.47713224572996049</v>
      </c>
    </row>
    <row r="82" spans="68:74" x14ac:dyDescent="0.25">
      <c r="BP82">
        <f t="shared" si="54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0.47556563975891164</v>
      </c>
    </row>
    <row r="83" spans="68:74" x14ac:dyDescent="0.25">
      <c r="BP83">
        <f t="shared" si="54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0.47399767356129008</v>
      </c>
    </row>
    <row r="84" spans="68:74" x14ac:dyDescent="0.25">
      <c r="BP84">
        <f t="shared" si="54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0.47242834536477307</v>
      </c>
    </row>
    <row r="85" spans="68:74" x14ac:dyDescent="0.25">
      <c r="BP85">
        <f t="shared" si="54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0.47085765339395858</v>
      </c>
    </row>
    <row r="86" spans="68:74" x14ac:dyDescent="0.25">
      <c r="BP86">
        <f t="shared" si="54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0.46928559587035767</v>
      </c>
    </row>
    <row r="87" spans="68:74" x14ac:dyDescent="0.25">
      <c r="BP87">
        <f t="shared" si="54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7"/>
        <v>6.4999999999999929</v>
      </c>
      <c r="BV87">
        <f t="shared" ref="BV87:BV97" si="58">MAX(0,($BG$16+1/($BG$17*$BG$18))-1/(($BG$17-BU87) * $BG$18))</f>
        <v>0.46771217101238705</v>
      </c>
    </row>
    <row r="88" spans="68:74" x14ac:dyDescent="0.25">
      <c r="BP88">
        <f t="shared" si="54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9">BU87+0.1</f>
        <v>6.5999999999999925</v>
      </c>
      <c r="BV88">
        <f t="shared" si="58"/>
        <v>0.46613737703536451</v>
      </c>
    </row>
    <row r="89" spans="68:74" x14ac:dyDescent="0.25">
      <c r="BP89">
        <f t="shared" si="54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9"/>
        <v>6.6999999999999922</v>
      </c>
      <c r="BV89">
        <f t="shared" si="58"/>
        <v>0.46456121215149793</v>
      </c>
    </row>
    <row r="90" spans="68:74" x14ac:dyDescent="0.25">
      <c r="BP90">
        <f t="shared" si="54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9"/>
        <v>6.7999999999999918</v>
      </c>
      <c r="BV90">
        <f t="shared" si="58"/>
        <v>0.46298367456988254</v>
      </c>
    </row>
    <row r="91" spans="68:74" x14ac:dyDescent="0.25">
      <c r="BP91">
        <f t="shared" si="54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9"/>
        <v>6.8999999999999915</v>
      </c>
      <c r="BV91">
        <f t="shared" si="58"/>
        <v>0.46140476249649431</v>
      </c>
    </row>
    <row r="92" spans="68:74" x14ac:dyDescent="0.25">
      <c r="BP92">
        <f t="shared" si="54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9"/>
        <v>6.9999999999999911</v>
      </c>
      <c r="BV92">
        <f t="shared" si="58"/>
        <v>0.45982447413417793</v>
      </c>
    </row>
    <row r="93" spans="68:74" x14ac:dyDescent="0.25">
      <c r="BP93">
        <f t="shared" si="54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9"/>
        <v>7.0999999999999908</v>
      </c>
      <c r="BV93">
        <f t="shared" si="58"/>
        <v>0.45824280768264858</v>
      </c>
    </row>
    <row r="94" spans="68:74" x14ac:dyDescent="0.25">
      <c r="BP94">
        <f t="shared" si="54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9"/>
        <v>7.1999999999999904</v>
      </c>
      <c r="BV94">
        <f t="shared" si="58"/>
        <v>0.45665976133847508</v>
      </c>
    </row>
    <row r="95" spans="68:74" x14ac:dyDescent="0.25">
      <c r="BP95">
        <f t="shared" si="54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9"/>
        <v>7.2999999999999901</v>
      </c>
      <c r="BV95">
        <f t="shared" si="58"/>
        <v>0.4550753332950821</v>
      </c>
    </row>
    <row r="96" spans="68:74" x14ac:dyDescent="0.25">
      <c r="BP96">
        <f t="shared" si="54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9"/>
        <v>7.3999999999999897</v>
      </c>
      <c r="BV96">
        <f t="shared" si="58"/>
        <v>0.45348952174273771</v>
      </c>
    </row>
    <row r="97" spans="68:74" x14ac:dyDescent="0.25">
      <c r="BP97">
        <f t="shared" si="54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8"/>
        <v>0.45206110694718182</v>
      </c>
    </row>
    <row r="98" spans="68:74" x14ac:dyDescent="0.25">
      <c r="BP98">
        <f t="shared" si="54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4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4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4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4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4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4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4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4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4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4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4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4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4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4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4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4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4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4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4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4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4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4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4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sheetPr codeName="Sheet6"/>
  <dimension ref="A1:BV121"/>
  <sheetViews>
    <sheetView topLeftCell="AS1" workbookViewId="0">
      <selection activeCell="BH17" sqref="BH1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183</v>
      </c>
      <c r="L2" s="42"/>
      <c r="M2" s="42"/>
      <c r="N2" s="42"/>
      <c r="O2" s="42"/>
      <c r="P2" s="36"/>
      <c r="Q2" s="41" t="s">
        <v>182</v>
      </c>
      <c r="R2" s="42"/>
      <c r="S2" s="42"/>
      <c r="T2" s="42"/>
      <c r="U2" s="42"/>
      <c r="V2" s="36"/>
      <c r="W2" s="22" t="s">
        <v>141</v>
      </c>
      <c r="X2" s="23"/>
      <c r="Y2" s="23"/>
      <c r="Z2" s="23"/>
      <c r="AA2" s="23"/>
      <c r="AB2" s="20"/>
      <c r="AC2" s="20"/>
      <c r="AE2" s="21"/>
      <c r="AF2" s="35" t="s">
        <v>87</v>
      </c>
      <c r="AG2" s="35"/>
      <c r="AH2" s="35"/>
      <c r="AI2" s="35"/>
      <c r="AJ2" s="35"/>
      <c r="AK2" s="35"/>
      <c r="AL2" s="19"/>
      <c r="AM2" s="43" t="s">
        <v>180</v>
      </c>
      <c r="AN2" s="38"/>
      <c r="AO2" s="38"/>
      <c r="AP2" s="38"/>
      <c r="AQ2" s="38"/>
      <c r="AR2" s="39"/>
      <c r="AS2" s="43" t="s">
        <v>181</v>
      </c>
      <c r="AT2" s="38"/>
      <c r="AU2" s="38"/>
      <c r="AV2" s="38"/>
      <c r="AW2" s="38"/>
      <c r="AX2" s="39"/>
      <c r="AY2" s="41" t="s">
        <v>141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0.90142857142857347</v>
      </c>
      <c r="R4" s="10">
        <f t="shared" ref="R4:V4" si="0">AVERAGE(AN5:AN30)</f>
        <v>0.83250000000000102</v>
      </c>
      <c r="S4" s="10">
        <f t="shared" si="0"/>
        <v>0.91638888888889014</v>
      </c>
      <c r="T4" s="10">
        <f t="shared" si="0"/>
        <v>1.3382051282051295</v>
      </c>
      <c r="U4" s="10">
        <f t="shared" si="0"/>
        <v>1.0117948717948728</v>
      </c>
      <c r="V4" s="10">
        <f t="shared" si="0"/>
        <v>0.64243589743589824</v>
      </c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5.087069103889271</v>
      </c>
      <c r="AF4" s="10">
        <f t="shared" ref="AF4:BD4" ca="1" si="1">SQRT(SUMSQ(AF5:AF1001)/COUNT(AF5:AF1001))</f>
        <v>5.3470311676380096</v>
      </c>
      <c r="AG4" s="10">
        <f t="shared" ca="1" si="1"/>
        <v>5.4842550858027961</v>
      </c>
      <c r="AH4" s="10">
        <f t="shared" ca="1" si="1"/>
        <v>5.6200622011948536</v>
      </c>
      <c r="AI4" s="10">
        <f t="shared" ca="1" si="1"/>
        <v>5.6804516977424084</v>
      </c>
      <c r="AJ4" s="10">
        <f t="shared" ca="1" si="1"/>
        <v>5.859533349757732</v>
      </c>
      <c r="AK4" s="10">
        <f t="shared" ca="1" si="1"/>
        <v>6.0496279552907959</v>
      </c>
      <c r="AL4" s="10">
        <f t="shared" ca="1" si="1"/>
        <v>6.3359053144634458</v>
      </c>
      <c r="AM4" s="14">
        <f t="shared" si="1"/>
        <v>3.8769584571293616</v>
      </c>
      <c r="AN4" s="10">
        <f t="shared" si="1"/>
        <v>2.8237542320398497</v>
      </c>
      <c r="AO4" s="10">
        <f t="shared" si="1"/>
        <v>3.0008589819632689</v>
      </c>
      <c r="AP4" s="10">
        <f t="shared" si="1"/>
        <v>2.8868523064604883</v>
      </c>
      <c r="AQ4" s="10">
        <f t="shared" si="1"/>
        <v>2.8597029311977233</v>
      </c>
      <c r="AR4" s="10">
        <f t="shared" si="1"/>
        <v>2.0931315230175032</v>
      </c>
      <c r="AS4" s="14">
        <f t="shared" si="1"/>
        <v>3.9592426464329429</v>
      </c>
      <c r="AT4" s="10">
        <f t="shared" si="1"/>
        <v>2.8155610891981953</v>
      </c>
      <c r="AU4" s="10">
        <f t="shared" si="1"/>
        <v>2.981753697821425</v>
      </c>
      <c r="AV4" s="10">
        <f t="shared" si="1"/>
        <v>2.6602710638830271</v>
      </c>
      <c r="AW4" s="10">
        <f t="shared" si="1"/>
        <v>2.781717531789786</v>
      </c>
      <c r="AX4" s="10">
        <f t="shared" si="1"/>
        <v>2.0717874665772706</v>
      </c>
      <c r="AY4" s="14">
        <f t="shared" ca="1" si="1"/>
        <v>3.8260807036843216</v>
      </c>
      <c r="AZ4" s="10">
        <f t="shared" ca="1" si="1"/>
        <v>2.7249028506821342</v>
      </c>
      <c r="BA4" s="10">
        <f t="shared" ca="1" si="1"/>
        <v>2.6366298930321843</v>
      </c>
      <c r="BB4" s="10">
        <f t="shared" ca="1" si="1"/>
        <v>2.3734700698937732</v>
      </c>
      <c r="BC4" s="10">
        <f t="shared" ca="1" si="1"/>
        <v>2.3848713359277753</v>
      </c>
      <c r="BD4" s="15">
        <f t="shared" ca="1" si="1"/>
        <v>1.8260794009466441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K5-AVERAGE(AM6:AM$30)</f>
        <v>16.377499999999998</v>
      </c>
      <c r="R5" s="31">
        <f>L5-AVERAGE(AN6:AN$30)</f>
        <v>14.769565217391303</v>
      </c>
      <c r="S5" s="31">
        <f>M5-AVERAGE(AO6:AO$30)</f>
        <v>15.099420289855072</v>
      </c>
      <c r="T5" s="31">
        <f>N5-AVERAGE(AP6:AP$30)</f>
        <v>14.867466666666665</v>
      </c>
      <c r="U5" s="31">
        <f>O5-AVERAGE(AQ6:AQ$30)</f>
        <v>14.582933333333331</v>
      </c>
      <c r="V5" s="31">
        <f>P5-AVERAGE(AR6:AR$30)</f>
        <v>14.800666666666666</v>
      </c>
      <c r="W5" s="13">
        <f ca="1">Q5*W$4+$D5*(1-W$4)</f>
        <v>15.477631983561091</v>
      </c>
      <c r="X5" s="6">
        <f t="shared" ref="X5:AB5" ca="1" si="2">R5*X$4+$D5*(1-X$4)</f>
        <v>14.367193271307057</v>
      </c>
      <c r="Y5" s="6">
        <f t="shared" ca="1" si="2"/>
        <v>14.328606427109367</v>
      </c>
      <c r="Z5" s="6">
        <f t="shared" ca="1" si="2"/>
        <v>14.23441808757552</v>
      </c>
      <c r="AA5" s="6">
        <f t="shared" ca="1" si="2"/>
        <v>13.921304781302332</v>
      </c>
      <c r="AB5" s="2">
        <f t="shared" ca="1" si="2"/>
        <v>14.296910076749057</v>
      </c>
      <c r="AC5" s="2">
        <f>'Historical Trends'!C5</f>
        <v>14.719999999999999</v>
      </c>
      <c r="AE5" s="13">
        <f t="shared" ref="AE5:AS5" ca="1" si="3">C5-$AC5</f>
        <v>-3.9120000000000061</v>
      </c>
      <c r="AF5">
        <f t="shared" ca="1" si="3"/>
        <v>-3.0100000000000051</v>
      </c>
      <c r="AG5">
        <f t="shared" ca="1" si="3"/>
        <v>-5.4000000000000092</v>
      </c>
      <c r="AH5">
        <f t="shared" ca="1" si="3"/>
        <v>-6.3833333333333417</v>
      </c>
      <c r="AI5">
        <f t="shared" ca="1" si="3"/>
        <v>-7.0275000000000087</v>
      </c>
      <c r="AJ5">
        <f t="shared" ca="1" si="3"/>
        <v>-7.3580000000000059</v>
      </c>
      <c r="AK5">
        <f t="shared" ca="1" si="3"/>
        <v>-7.8300000000000045</v>
      </c>
      <c r="AL5">
        <f t="shared" ca="1" si="3"/>
        <v>-8.3557142857142885</v>
      </c>
      <c r="AM5" s="13">
        <f t="shared" si="3"/>
        <v>2.4800000000000004</v>
      </c>
      <c r="AN5">
        <f t="shared" si="3"/>
        <v>0.88000000000000078</v>
      </c>
      <c r="AO5">
        <f t="shared" si="3"/>
        <v>1.2800000000000011</v>
      </c>
      <c r="AP5">
        <f t="shared" si="3"/>
        <v>1.4800000000000004</v>
      </c>
      <c r="AQ5">
        <f t="shared" si="3"/>
        <v>0.88000000000000078</v>
      </c>
      <c r="AR5">
        <f t="shared" si="3"/>
        <v>0.72000000000000242</v>
      </c>
      <c r="AS5" s="30">
        <f t="shared" si="3"/>
        <v>1.6574999999999989</v>
      </c>
      <c r="AT5">
        <f t="shared" ref="AT5:AX20" si="4">R5-$AC5</f>
        <v>4.9565217391304373E-2</v>
      </c>
      <c r="AU5">
        <f t="shared" si="4"/>
        <v>0.37942028985507292</v>
      </c>
      <c r="AV5">
        <f t="shared" si="4"/>
        <v>0.14746666666666641</v>
      </c>
      <c r="AW5">
        <f t="shared" si="4"/>
        <v>-0.13706666666666756</v>
      </c>
      <c r="AX5">
        <f t="shared" si="4"/>
        <v>8.0666666666667552E-2</v>
      </c>
      <c r="AY5" s="13">
        <f t="shared" ref="AY5:BD9" ca="1" si="5">W5-$AC5</f>
        <v>0.75763198356109207</v>
      </c>
      <c r="AZ5" s="6">
        <f t="shared" ca="1" si="5"/>
        <v>-0.35280672869294172</v>
      </c>
      <c r="BA5" s="6">
        <f t="shared" ca="1" si="5"/>
        <v>-0.3913935728906317</v>
      </c>
      <c r="BB5" s="6">
        <f t="shared" ca="1" si="5"/>
        <v>-0.4855819124244789</v>
      </c>
      <c r="BC5" s="6">
        <f t="shared" ca="1" si="5"/>
        <v>-0.79869521869766658</v>
      </c>
      <c r="BD5" s="2">
        <f t="shared" ca="1" si="5"/>
        <v>-0.42308992325094152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K6-AVERAGE(AM5:AM$5,AM7:AM$30)</f>
        <v>12.998499999999998</v>
      </c>
      <c r="R6" s="31">
        <f>L6-AVERAGE(AN5:AN$5,AN7:AN$30)</f>
        <v>8.7921739130434773</v>
      </c>
      <c r="S6" s="31">
        <f>M6-AVERAGE(AO5:AO$5,AO7:AO$30)</f>
        <v>8.8924637681159417</v>
      </c>
      <c r="T6" s="31">
        <f>N6-AVERAGE(AP5:AP$5,AP7:AP$30)</f>
        <v>8.5090666666666657</v>
      </c>
      <c r="U6" s="31">
        <f>O6-AVERAGE(AQ5:AQ$5,AQ7:AQ$30)</f>
        <v>11.261333333333333</v>
      </c>
      <c r="V6" s="31">
        <f>P6-AVERAGE(AR5:AR$5,AR7:AR$30)</f>
        <v>12.019866666666665</v>
      </c>
      <c r="W6" s="13">
        <f t="shared" ref="W6:W30" ca="1" si="7">Q6*W$4+$D6*(1-W$4)</f>
        <v>11.828526982804604</v>
      </c>
      <c r="X6" s="6">
        <f t="shared" ref="X6:X30" ca="1" si="8">R6*X$4+$D6*(1-X$4)</f>
        <v>8.5472742334813283</v>
      </c>
      <c r="Y6" s="6">
        <f t="shared" ref="Y6:Y30" ca="1" si="9">S6*Y$4+$D6*(1-Y$4)</f>
        <v>8.4461649475985752</v>
      </c>
      <c r="Z6" s="6">
        <f t="shared" ref="Z6:Z30" ca="1" si="10">T6*Z$4+$D6*(1-Z$4)</f>
        <v>8.1924755462673389</v>
      </c>
      <c r="AA6" s="6">
        <f t="shared" ref="AA6:AA30" ca="1" si="11">U6*AA$4+$D6*(1-AA$4)</f>
        <v>10.263839319654998</v>
      </c>
      <c r="AB6" s="2">
        <f t="shared" ref="AB6:AB30" ca="1" si="12">V6*AB$4+$D6*(1-AB$4)</f>
        <v>11.190254757110372</v>
      </c>
      <c r="AC6" s="2">
        <f>'Historical Trends'!C6</f>
        <v>13</v>
      </c>
      <c r="AE6" s="13">
        <f t="shared" ref="AE6:AR9" ca="1" si="13">C6-$AC6</f>
        <v>-5.1426666666666279</v>
      </c>
      <c r="AF6">
        <f t="shared" ca="1" si="13"/>
        <v>-6.0700000000000127</v>
      </c>
      <c r="AG6">
        <f t="shared" ca="1" si="13"/>
        <v>-6.3500000000000112</v>
      </c>
      <c r="AH6">
        <f t="shared" ca="1" si="13"/>
        <v>-6.646666666666678</v>
      </c>
      <c r="AI6">
        <f t="shared" ca="1" si="13"/>
        <v>-6.7250000000000068</v>
      </c>
      <c r="AJ6">
        <f t="shared" ca="1" si="13"/>
        <v>-7.0740000000000052</v>
      </c>
      <c r="AK6">
        <f t="shared" ca="1" si="13"/>
        <v>-7.5266666666666699</v>
      </c>
      <c r="AL6">
        <f t="shared" ca="1" si="13"/>
        <v>-7.6914285714285748</v>
      </c>
      <c r="AM6" s="13">
        <f t="shared" si="13"/>
        <v>0.90000000000000036</v>
      </c>
      <c r="AN6">
        <f t="shared" si="13"/>
        <v>-3.1999999999999993</v>
      </c>
      <c r="AO6">
        <f t="shared" si="13"/>
        <v>-3.0199999999999996</v>
      </c>
      <c r="AP6">
        <f t="shared" si="13"/>
        <v>-2.9800000000000004</v>
      </c>
      <c r="AQ6">
        <f t="shared" si="13"/>
        <v>-0.66000000000000014</v>
      </c>
      <c r="AR6">
        <f t="shared" si="13"/>
        <v>-0.30000000000000071</v>
      </c>
      <c r="AS6" s="30">
        <f t="shared" ref="AS6:AX30" si="14">Q6-$AC6</f>
        <v>-1.5000000000018332E-3</v>
      </c>
      <c r="AT6">
        <f t="shared" si="4"/>
        <v>-4.2078260869565227</v>
      </c>
      <c r="AU6">
        <f t="shared" si="4"/>
        <v>-4.1075362318840583</v>
      </c>
      <c r="AV6">
        <f t="shared" si="4"/>
        <v>-4.4909333333333343</v>
      </c>
      <c r="AW6">
        <f t="shared" si="4"/>
        <v>-1.738666666666667</v>
      </c>
      <c r="AX6">
        <f t="shared" si="4"/>
        <v>-0.98013333333333463</v>
      </c>
      <c r="AY6" s="13">
        <f t="shared" ca="1" si="5"/>
        <v>-1.171473017195396</v>
      </c>
      <c r="AZ6" s="6">
        <f t="shared" ca="1" si="5"/>
        <v>-4.4527257665186717</v>
      </c>
      <c r="BA6" s="6">
        <f t="shared" ca="1" si="5"/>
        <v>-4.5538350524014248</v>
      </c>
      <c r="BB6" s="6">
        <f t="shared" ca="1" si="5"/>
        <v>-4.8075244537326611</v>
      </c>
      <c r="BC6" s="6">
        <f t="shared" ca="1" si="5"/>
        <v>-2.7361606803450016</v>
      </c>
      <c r="BD6" s="2">
        <f t="shared" ca="1" si="5"/>
        <v>-1.8097452428896279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K7-AVERAGE(AM$5:AM6,AM8:AM$30)</f>
        <v>9.3524999999999991</v>
      </c>
      <c r="R7" s="31">
        <f>L7-AVERAGE(AN$5:AN6,AN8:AN$30)</f>
        <v>11.113043478260868</v>
      </c>
      <c r="S7" s="31">
        <f>M7-AVERAGE(AO$5:AO6,AO8:AO$30)</f>
        <v>8.9385507246376807</v>
      </c>
      <c r="T7" s="31">
        <f>N7-AVERAGE(AP$5:AP6,AP8:AP$30)</f>
        <v>10.799466666666666</v>
      </c>
      <c r="U7" s="31">
        <f>O7-AVERAGE(AQ$5:AQ6,AQ8:AQ$30)</f>
        <v>6.8957333333333342</v>
      </c>
      <c r="V7" s="31">
        <f>P7-AVERAGE(AR$5:AR6,AR8:AR$30)</f>
        <v>13.499066666666666</v>
      </c>
      <c r="W7" s="13">
        <f t="shared" ca="1" si="7"/>
        <v>8.7774906033146127</v>
      </c>
      <c r="X7" s="6">
        <f t="shared" ca="1" si="8"/>
        <v>10.489272615701106</v>
      </c>
      <c r="Y7" s="6">
        <f t="shared" ca="1" si="9"/>
        <v>8.3544170568118741</v>
      </c>
      <c r="Z7" s="6">
        <f t="shared" ca="1" si="10"/>
        <v>9.9113915496535796</v>
      </c>
      <c r="AA7" s="6">
        <f t="shared" ca="1" si="11"/>
        <v>6.7746584096475182</v>
      </c>
      <c r="AB7" s="2">
        <f t="shared" ca="1" si="12"/>
        <v>12.337079723193206</v>
      </c>
      <c r="AC7" s="2">
        <f>'Historical Trends'!C7</f>
        <v>12.419999999999987</v>
      </c>
      <c r="AE7" s="13">
        <f t="shared" ca="1" si="13"/>
        <v>-5.3344651162790626</v>
      </c>
      <c r="AF7">
        <f t="shared" ca="1" si="13"/>
        <v>-6.0499999999999972</v>
      </c>
      <c r="AG7">
        <f t="shared" ca="1" si="13"/>
        <v>-6.3549999999999969</v>
      </c>
      <c r="AH7">
        <f t="shared" ca="1" si="13"/>
        <v>-6.3633333333333253</v>
      </c>
      <c r="AI7">
        <f t="shared" ca="1" si="13"/>
        <v>-6.7449999999999903</v>
      </c>
      <c r="AJ7">
        <f t="shared" ca="1" si="13"/>
        <v>-7.237999999999988</v>
      </c>
      <c r="AK7">
        <f t="shared" ca="1" si="13"/>
        <v>-7.3816666666666562</v>
      </c>
      <c r="AL7">
        <f t="shared" ca="1" si="13"/>
        <v>-7.3542857142857025</v>
      </c>
      <c r="AM7" s="13">
        <f t="shared" si="13"/>
        <v>-2.0199999999999871</v>
      </c>
      <c r="AN7">
        <f t="shared" si="13"/>
        <v>-0.41999999999998749</v>
      </c>
      <c r="AO7">
        <f t="shared" si="13"/>
        <v>-2.4199999999999875</v>
      </c>
      <c r="AP7">
        <f t="shared" si="13"/>
        <v>-0.2199999999999882</v>
      </c>
      <c r="AQ7">
        <f t="shared" si="13"/>
        <v>-4.2999999999999865</v>
      </c>
      <c r="AR7">
        <f t="shared" si="13"/>
        <v>1.6800000000000122</v>
      </c>
      <c r="AS7" s="30">
        <f t="shared" si="14"/>
        <v>-3.0674999999999883</v>
      </c>
      <c r="AT7">
        <f t="shared" si="4"/>
        <v>-1.306956521739119</v>
      </c>
      <c r="AU7">
        <f t="shared" si="4"/>
        <v>-3.4814492753623068</v>
      </c>
      <c r="AV7">
        <f t="shared" si="4"/>
        <v>-1.6205333333333218</v>
      </c>
      <c r="AW7">
        <f t="shared" si="4"/>
        <v>-5.5242666666666533</v>
      </c>
      <c r="AX7">
        <f t="shared" si="4"/>
        <v>1.0790666666666784</v>
      </c>
      <c r="AY7" s="13">
        <f t="shared" ca="1" si="5"/>
        <v>-3.6425093966853748</v>
      </c>
      <c r="AZ7" s="6">
        <f t="shared" ca="1" si="5"/>
        <v>-1.9307273842988817</v>
      </c>
      <c r="BA7" s="6">
        <f t="shared" ca="1" si="5"/>
        <v>-4.0655829431881134</v>
      </c>
      <c r="BB7" s="6">
        <f t="shared" ca="1" si="5"/>
        <v>-2.5086084503464079</v>
      </c>
      <c r="BC7" s="6">
        <f t="shared" ca="1" si="5"/>
        <v>-5.6453415903524693</v>
      </c>
      <c r="BD7" s="2">
        <f t="shared" ca="1" si="5"/>
        <v>-8.2920276806781601E-2</v>
      </c>
      <c r="BE7" t="s">
        <v>180</v>
      </c>
      <c r="BG7">
        <f>AM4</f>
        <v>3.8769584571293616</v>
      </c>
      <c r="BH7">
        <f>AN4</f>
        <v>2.8237542320398497</v>
      </c>
      <c r="BI7">
        <f>AO4</f>
        <v>3.0008589819632689</v>
      </c>
      <c r="BJ7">
        <f>AP4</f>
        <v>2.8868523064604883</v>
      </c>
      <c r="BK7">
        <f>AQ4</f>
        <v>2.8597029311977233</v>
      </c>
      <c r="BL7">
        <f t="shared" si="15"/>
        <v>2.4764172271076133</v>
      </c>
      <c r="BM7">
        <f>AR4</f>
        <v>2.0931315230175032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6.283999999999998</v>
      </c>
      <c r="R8" s="31">
        <f>L8-AVERAGE(AN$5:AN7,AN9:AN$30)</f>
        <v>6.9839130434782604</v>
      </c>
      <c r="S8" s="31">
        <f>M8-AVERAGE(AO$5:AO7,AO9:AO$30)</f>
        <v>7.5224637681159416</v>
      </c>
      <c r="T8" s="31">
        <f>N8-AVERAGE(AP$5:AP7,AP9:AP$30)</f>
        <v>8.3286666666666651</v>
      </c>
      <c r="U8" s="31">
        <f>O8-AVERAGE(AQ$5:AQ7,AQ9:AQ$30)</f>
        <v>5.132133333333333</v>
      </c>
      <c r="V8" s="31">
        <f>P8-AVERAGE(AR$5:AR7,AR9:AR$30)</f>
        <v>6.1610666666666667</v>
      </c>
      <c r="W8" s="13">
        <f t="shared" ca="1" si="7"/>
        <v>6.1829757170618098</v>
      </c>
      <c r="X8" s="6">
        <f t="shared" ca="1" si="8"/>
        <v>6.8229528291501147</v>
      </c>
      <c r="Y8" s="6">
        <f t="shared" ca="1" si="9"/>
        <v>7.1216484696659261</v>
      </c>
      <c r="Z8" s="6">
        <f t="shared" ca="1" si="10"/>
        <v>7.8136681076450483</v>
      </c>
      <c r="AA8" s="6">
        <f t="shared" ca="1" si="11"/>
        <v>5.2767292794749734</v>
      </c>
      <c r="AB8" s="2">
        <f t="shared" ca="1" si="12"/>
        <v>6.0956956648343894</v>
      </c>
      <c r="AC8" s="2">
        <f>'Historical Trends'!C8</f>
        <v>6.5899999999999892</v>
      </c>
      <c r="AE8" s="13">
        <f t="shared" ca="1" si="13"/>
        <v>-0.72009888751544793</v>
      </c>
      <c r="AF8">
        <f t="shared" ca="1" si="13"/>
        <v>-0.82999999999999829</v>
      </c>
      <c r="AG8">
        <f t="shared" ca="1" si="13"/>
        <v>-0.68999999999999062</v>
      </c>
      <c r="AH8">
        <f t="shared" ca="1" si="13"/>
        <v>-1.1466666666666567</v>
      </c>
      <c r="AI8">
        <f t="shared" ca="1" si="13"/>
        <v>-1.7049999999999876</v>
      </c>
      <c r="AJ8">
        <f t="shared" ca="1" si="13"/>
        <v>-1.817999999999989</v>
      </c>
      <c r="AK8">
        <f t="shared" ca="1" si="13"/>
        <v>-1.7416666666666556</v>
      </c>
      <c r="AL8">
        <f t="shared" ca="1" si="13"/>
        <v>-1.7957142857142765</v>
      </c>
      <c r="AM8" s="13">
        <f t="shared" si="13"/>
        <v>0.61000000000001098</v>
      </c>
      <c r="AN8">
        <f t="shared" si="13"/>
        <v>1.2100000000000106</v>
      </c>
      <c r="AO8">
        <f t="shared" si="13"/>
        <v>1.8100000000000112</v>
      </c>
      <c r="AP8">
        <f t="shared" si="13"/>
        <v>3.0100000000000104</v>
      </c>
      <c r="AQ8">
        <f t="shared" si="13"/>
        <v>-0.38999999999998902</v>
      </c>
      <c r="AR8">
        <f t="shared" si="13"/>
        <v>0.23000000000001108</v>
      </c>
      <c r="AS8" s="30">
        <f t="shared" si="14"/>
        <v>-0.30599999999999117</v>
      </c>
      <c r="AT8">
        <f t="shared" si="4"/>
        <v>0.39391304347827116</v>
      </c>
      <c r="AU8">
        <f t="shared" si="4"/>
        <v>0.93246376811595244</v>
      </c>
      <c r="AV8">
        <f t="shared" si="4"/>
        <v>1.7386666666666759</v>
      </c>
      <c r="AW8">
        <f t="shared" si="4"/>
        <v>-1.4578666666666562</v>
      </c>
      <c r="AX8">
        <f t="shared" si="4"/>
        <v>-0.42893333333332251</v>
      </c>
      <c r="AY8" s="13">
        <f t="shared" ca="1" si="5"/>
        <v>-0.40702428293817938</v>
      </c>
      <c r="AZ8" s="6">
        <f t="shared" ca="1" si="5"/>
        <v>0.2329528291501255</v>
      </c>
      <c r="BA8" s="6">
        <f t="shared" ca="1" si="5"/>
        <v>0.53164846966593693</v>
      </c>
      <c r="BB8" s="6">
        <f t="shared" ca="1" si="5"/>
        <v>1.2236681076450591</v>
      </c>
      <c r="BC8" s="6">
        <f t="shared" ca="1" si="5"/>
        <v>-1.3132707205250158</v>
      </c>
      <c r="BD8" s="2">
        <f t="shared" ca="1" si="5"/>
        <v>-0.4943043351655998</v>
      </c>
      <c r="BE8" t="s">
        <v>184</v>
      </c>
      <c r="BG8">
        <f ca="1">AY4</f>
        <v>3.8260807036843216</v>
      </c>
      <c r="BH8">
        <f ca="1">AZ4</f>
        <v>2.7249028506821342</v>
      </c>
      <c r="BI8">
        <f ca="1">BA4</f>
        <v>2.6366298930321843</v>
      </c>
      <c r="BJ8">
        <f ca="1">BB4</f>
        <v>2.3734700698937732</v>
      </c>
      <c r="BK8">
        <f ca="1">BC4</f>
        <v>2.3848713359277753</v>
      </c>
      <c r="BL8">
        <f t="shared" ca="1" si="15"/>
        <v>2.1054753684372098</v>
      </c>
      <c r="BM8">
        <f ca="1">BD4</f>
        <v>1.8260794009466441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12.366499999999998</v>
      </c>
      <c r="R9" s="31">
        <f>L9-AVERAGE(AN$5:AN8,AN10:AN$30)</f>
        <v>11.36</v>
      </c>
      <c r="S9" s="31">
        <f>M9-AVERAGE(AO$5:AO8,AO10:AO$30)</f>
        <v>7.3072463768115927</v>
      </c>
      <c r="T9" s="31">
        <f>N9-AVERAGE(AP$5:AP8,AP10:AP$30)</f>
        <v>7.0746666666666655</v>
      </c>
      <c r="U9" s="31">
        <f>O9-AVERAGE(AQ$5:AQ8,AQ10:AQ$30)</f>
        <v>5.3341333333333329</v>
      </c>
      <c r="V9" s="31">
        <f>P9-AVERAGE(AR$5:AR8,AR10:AR$30)</f>
        <v>4.8862666666666659</v>
      </c>
      <c r="W9" s="13">
        <f t="shared" ca="1" si="7"/>
        <v>11.146786019067866</v>
      </c>
      <c r="X9" s="6">
        <f t="shared" ca="1" si="8"/>
        <v>10.6603519777907</v>
      </c>
      <c r="Y9" s="6">
        <f t="shared" ca="1" si="9"/>
        <v>7.0190522340892096</v>
      </c>
      <c r="Z9" s="6">
        <f t="shared" ca="1" si="10"/>
        <v>6.8672236966169535</v>
      </c>
      <c r="AA9" s="6">
        <f t="shared" ca="1" si="11"/>
        <v>5.4966924624210085</v>
      </c>
      <c r="AB9" s="2">
        <f t="shared" ca="1" si="12"/>
        <v>5.0743169588391028</v>
      </c>
      <c r="AC9" s="2">
        <f>'Historical Trends'!C9</f>
        <v>6.7399999999999949</v>
      </c>
      <c r="AE9" s="13">
        <f t="shared" ca="1" si="13"/>
        <v>-1.5703030303030232</v>
      </c>
      <c r="AF9">
        <f t="shared" ca="1" si="13"/>
        <v>-0.69999999999998863</v>
      </c>
      <c r="AG9">
        <f t="shared" ca="1" si="13"/>
        <v>-1.4549999999999912</v>
      </c>
      <c r="AH9">
        <f t="shared" ca="1" si="13"/>
        <v>-2.1466666666666567</v>
      </c>
      <c r="AI9">
        <f t="shared" ca="1" si="13"/>
        <v>-2.2149999999999928</v>
      </c>
      <c r="AJ9">
        <f t="shared" ca="1" si="13"/>
        <v>-2.0739999999999927</v>
      </c>
      <c r="AK9">
        <f t="shared" ca="1" si="13"/>
        <v>-2.106666666666662</v>
      </c>
      <c r="AL9">
        <f t="shared" ca="1" si="13"/>
        <v>-2.4542857142857093</v>
      </c>
      <c r="AM9" s="13">
        <f t="shared" si="13"/>
        <v>6.2600000000000051</v>
      </c>
      <c r="AN9">
        <f t="shared" si="13"/>
        <v>5.2600000000000051</v>
      </c>
      <c r="AO9">
        <f t="shared" si="13"/>
        <v>1.4600000000000044</v>
      </c>
      <c r="AP9">
        <f t="shared" si="13"/>
        <v>1.6600000000000055</v>
      </c>
      <c r="AQ9">
        <f t="shared" si="13"/>
        <v>-0.33999999999999453</v>
      </c>
      <c r="AR9">
        <f t="shared" si="13"/>
        <v>-1.1399999999999952</v>
      </c>
      <c r="AS9" s="30">
        <f t="shared" si="14"/>
        <v>5.6265000000000036</v>
      </c>
      <c r="AT9">
        <f t="shared" si="4"/>
        <v>4.6200000000000045</v>
      </c>
      <c r="AU9">
        <f t="shared" si="4"/>
        <v>0.56724637681159784</v>
      </c>
      <c r="AV9">
        <f t="shared" si="4"/>
        <v>0.33466666666667066</v>
      </c>
      <c r="AW9">
        <f t="shared" si="4"/>
        <v>-1.4058666666666619</v>
      </c>
      <c r="AX9">
        <f t="shared" si="4"/>
        <v>-1.853733333333329</v>
      </c>
      <c r="AY9" s="13">
        <f t="shared" ca="1" si="5"/>
        <v>4.4067860190678712</v>
      </c>
      <c r="AZ9" s="6">
        <f t="shared" ca="1" si="5"/>
        <v>3.9203519777907054</v>
      </c>
      <c r="BA9" s="6">
        <f t="shared" ca="1" si="5"/>
        <v>0.27905223408921476</v>
      </c>
      <c r="BB9" s="6">
        <f t="shared" ca="1" si="5"/>
        <v>0.12722369661695865</v>
      </c>
      <c r="BC9" s="6">
        <f t="shared" ca="1" si="5"/>
        <v>-1.2433075375789864</v>
      </c>
      <c r="BD9" s="2">
        <f t="shared" ca="1" si="5"/>
        <v>-1.6656830411608921</v>
      </c>
      <c r="BE9" t="s">
        <v>185</v>
      </c>
      <c r="BG9">
        <f t="shared" ref="BG9:BM9" ca="1" si="16">$AK$4</f>
        <v>6.0496279552907959</v>
      </c>
      <c r="BH9">
        <f t="shared" ca="1" si="16"/>
        <v>6.0496279552907959</v>
      </c>
      <c r="BI9">
        <f t="shared" ca="1" si="16"/>
        <v>6.0496279552907959</v>
      </c>
      <c r="BJ9">
        <f t="shared" ca="1" si="16"/>
        <v>6.0496279552907959</v>
      </c>
      <c r="BK9">
        <f t="shared" ca="1" si="16"/>
        <v>6.0496279552907959</v>
      </c>
      <c r="BL9">
        <f t="shared" ca="1" si="15"/>
        <v>6.0496279552907959</v>
      </c>
      <c r="BM9">
        <f t="shared" ca="1" si="16"/>
        <v>6.0496279552907959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-0.91638888888889014</v>
      </c>
      <c r="T10" s="31">
        <f>N10-AVERAGE(AP$5:AP9,AP11:AP$30)</f>
        <v>9.0161333333333324</v>
      </c>
      <c r="U10" s="31">
        <f>O10-AVERAGE(AQ$5:AQ9,AQ11:AQ$30)</f>
        <v>8.3155999999999999</v>
      </c>
      <c r="V10" s="31">
        <f>P10-AVERAGE(AR$5:AR9,AR11:AR$30)</f>
        <v>8.3530666666666651</v>
      </c>
      <c r="W10" s="13">
        <f t="shared" ca="1" si="7"/>
        <v>0.87335878188928562</v>
      </c>
      <c r="X10" s="6">
        <f t="shared" ca="1" si="8"/>
        <v>0.59575292116694101</v>
      </c>
      <c r="Y10" s="6">
        <f t="shared" ca="1" si="9"/>
        <v>0.32221585718679591</v>
      </c>
      <c r="Z10" s="6">
        <f t="shared" ca="1" si="10"/>
        <v>8.1166969711822148</v>
      </c>
      <c r="AA10" s="6">
        <f t="shared" ca="1" si="11"/>
        <v>7.44378685435262</v>
      </c>
      <c r="AB10" s="2">
        <f t="shared" ca="1" si="12"/>
        <v>7.7299341083099948</v>
      </c>
      <c r="AC10" s="2">
        <f>'Historical Trends'!C10</f>
        <v>8.4699999999999989</v>
      </c>
      <c r="AE10" s="13">
        <f t="shared" ref="AE10:AE30" ca="1" si="17">C10-$AC10</f>
        <v>-3.6972929542645261</v>
      </c>
      <c r="AF10">
        <f t="shared" ref="AF10:AF30" ca="1" si="18">D10-$AC10</f>
        <v>-3.9399999999999977</v>
      </c>
      <c r="AG10">
        <f t="shared" ref="AG10:AG30" ca="1" si="19">E10-$AC10</f>
        <v>-4.5999999999999943</v>
      </c>
      <c r="AH10">
        <f t="shared" ref="AH10:AH30" ca="1" si="20">F10-$AC10</f>
        <v>-4.4499999999999984</v>
      </c>
      <c r="AI10">
        <f t="shared" ref="AI10:AI30" ca="1" si="21">G10-$AC10</f>
        <v>-4.1474999999999973</v>
      </c>
      <c r="AJ10">
        <f t="shared" ref="AJ10:AJ30" ca="1" si="22">H10-$AC10</f>
        <v>-4.1180000000000003</v>
      </c>
      <c r="AK10">
        <f t="shared" ref="AK10:AK30" ca="1" si="23">I10-$AC10</f>
        <v>-4.4766666666666666</v>
      </c>
      <c r="AL10">
        <f t="shared" ref="AL10:AL30" ca="1" si="24">J10-$AC10</f>
        <v>-4.7628571428571433</v>
      </c>
      <c r="AP10">
        <f t="shared" ref="AP10:AP26" si="25">N10-$AC10</f>
        <v>1.8633333333333351</v>
      </c>
      <c r="AQ10">
        <f t="shared" ref="AQ10:AQ26" si="26">O10-$AC10</f>
        <v>0.86333333333333506</v>
      </c>
      <c r="AR10">
        <f t="shared" ref="AR10:AR26" si="27">P10-$AC10</f>
        <v>0.53000000000000114</v>
      </c>
      <c r="AS10" s="30"/>
      <c r="AV10">
        <f t="shared" si="4"/>
        <v>0.54613333333333358</v>
      </c>
      <c r="AW10">
        <f t="shared" si="4"/>
        <v>-0.15439999999999898</v>
      </c>
      <c r="AX10">
        <f t="shared" si="4"/>
        <v>-0.11693333333333378</v>
      </c>
      <c r="BB10" s="6">
        <f t="shared" ref="BB10:BB30" ca="1" si="28">Z10-$AC10</f>
        <v>-0.35330302881778408</v>
      </c>
      <c r="BC10" s="6">
        <f t="shared" ref="BC10:BC30" ca="1" si="29">AA10-$AC10</f>
        <v>-1.0262131456473789</v>
      </c>
      <c r="BD10" s="2">
        <f t="shared" ref="BD10:BD30" ca="1" si="30">AB10-$AC10</f>
        <v>-0.74006589169000403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5"/>
        <v>0.8033549628905321</v>
      </c>
      <c r="BM10">
        <f>AB4</f>
        <v>0.83700714303787438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K11" s="13">
        <f>(12+11+12+11+12)/5</f>
        <v>11.6</v>
      </c>
      <c r="L11">
        <f>(21+20+20+20+16)/5</f>
        <v>19.399999999999999</v>
      </c>
      <c r="M11">
        <f>(22+23+24+28.9+28)/5</f>
        <v>25.18</v>
      </c>
      <c r="N11">
        <f>(23+21+23+21+23.4)/5</f>
        <v>22.28</v>
      </c>
      <c r="O11">
        <f>(19+21+23.9+20+23)/5</f>
        <v>21.380000000000003</v>
      </c>
      <c r="P11">
        <f>(19+20+29+22+22)/5</f>
        <v>22.4</v>
      </c>
      <c r="Q11" s="30">
        <f>K11-AVERAGE(AM$5:AM10,AM12:AM$30)</f>
        <v>10.189499999999997</v>
      </c>
      <c r="R11" s="31">
        <f>L11-AVERAGE(AN$5:AN10,AN12:AN$30)</f>
        <v>18.466956521739128</v>
      </c>
      <c r="S11" s="31">
        <f>M11-AVERAGE(AO$5:AO10,AO12:AO$30)</f>
        <v>24.41072463768116</v>
      </c>
      <c r="T11" s="31">
        <f>N11-AVERAGE(AP$5:AP10,AP12:AP$30)</f>
        <v>20.944266666666667</v>
      </c>
      <c r="U11" s="31">
        <f>O11-AVERAGE(AQ$5:AQ10,AQ12:AQ$30)</f>
        <v>20.347733333333334</v>
      </c>
      <c r="V11" s="31">
        <f>P11-AVERAGE(AR$5:AR10,AR12:AR$30)</f>
        <v>21.792666666666666</v>
      </c>
      <c r="W11" s="13">
        <f t="shared" ca="1" si="7"/>
        <v>9.7037544258344219</v>
      </c>
      <c r="X11" s="6">
        <f t="shared" ca="1" si="8"/>
        <v>17.047018687845412</v>
      </c>
      <c r="Y11" s="6">
        <f t="shared" ca="1" si="9"/>
        <v>20.603589045274315</v>
      </c>
      <c r="Z11" s="6">
        <f t="shared" ca="1" si="10"/>
        <v>18.282874943826545</v>
      </c>
      <c r="AA11" s="6">
        <f t="shared" ca="1" si="11"/>
        <v>17.428086625542765</v>
      </c>
      <c r="AB11" s="2">
        <f t="shared" ca="1" si="12"/>
        <v>19.490772878742888</v>
      </c>
      <c r="AC11" s="2">
        <f>'Historical Trends'!C27</f>
        <v>20.879999999999995</v>
      </c>
      <c r="AE11" s="13">
        <f t="shared" ca="1" si="17"/>
        <v>-15.515982694684851</v>
      </c>
      <c r="AF11">
        <f t="shared" ca="1" si="18"/>
        <v>-13.209999999999994</v>
      </c>
      <c r="AG11">
        <f t="shared" ca="1" si="19"/>
        <v>-14.734999999999992</v>
      </c>
      <c r="AH11">
        <f t="shared" ca="1" si="20"/>
        <v>-14.316666666666659</v>
      </c>
      <c r="AI11">
        <f t="shared" ca="1" si="21"/>
        <v>-14.314999999999991</v>
      </c>
      <c r="AJ11">
        <f t="shared" ca="1" si="22"/>
        <v>-14.457999999999993</v>
      </c>
      <c r="AK11">
        <f t="shared" ca="1" si="23"/>
        <v>-13.694999999999993</v>
      </c>
      <c r="AL11">
        <f t="shared" ca="1" si="24"/>
        <v>-14.259999999999993</v>
      </c>
      <c r="AM11" s="13">
        <f t="shared" ref="AM11:AO14" si="31">K11-$AC11</f>
        <v>-9.2799999999999958</v>
      </c>
      <c r="AN11">
        <f t="shared" si="31"/>
        <v>-1.4799999999999969</v>
      </c>
      <c r="AO11">
        <f t="shared" si="31"/>
        <v>4.3000000000000043</v>
      </c>
      <c r="AP11">
        <f t="shared" si="25"/>
        <v>1.4000000000000057</v>
      </c>
      <c r="AQ11">
        <f t="shared" si="26"/>
        <v>0.50000000000000711</v>
      </c>
      <c r="AR11">
        <f t="shared" si="27"/>
        <v>1.5200000000000031</v>
      </c>
      <c r="AS11" s="30">
        <f t="shared" si="14"/>
        <v>-10.690499999999998</v>
      </c>
      <c r="AT11">
        <f t="shared" si="4"/>
        <v>-2.4130434782608674</v>
      </c>
      <c r="AU11">
        <f t="shared" si="4"/>
        <v>3.5307246376811641</v>
      </c>
      <c r="AV11">
        <f t="shared" si="4"/>
        <v>6.4266666666672023E-2</v>
      </c>
      <c r="AW11">
        <f t="shared" si="4"/>
        <v>-0.53226666666666134</v>
      </c>
      <c r="AX11">
        <f t="shared" si="4"/>
        <v>0.91266666666667007</v>
      </c>
      <c r="AY11" s="13">
        <f t="shared" ref="AY11:BA14" ca="1" si="32">W11-$AC11</f>
        <v>-11.176245574165574</v>
      </c>
      <c r="AZ11" s="6">
        <f t="shared" ca="1" si="32"/>
        <v>-3.8329813121545833</v>
      </c>
      <c r="BA11" s="6">
        <f t="shared" ca="1" si="32"/>
        <v>-0.27641095472568011</v>
      </c>
      <c r="BB11" s="6">
        <f t="shared" ca="1" si="28"/>
        <v>-2.59712505617345</v>
      </c>
      <c r="BC11" s="6">
        <f t="shared" ca="1" si="29"/>
        <v>-3.4519133744572308</v>
      </c>
      <c r="BD11" s="2">
        <f t="shared" ca="1" si="30"/>
        <v>-1.3892271212571075</v>
      </c>
      <c r="BE11" t="s">
        <v>186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5"/>
        <v>0.81970011244546315</v>
      </c>
      <c r="BM11">
        <f>BM10</f>
        <v>0.83700714303787438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K12" s="13">
        <f>(14.2+17.8+16+14.3+19)/5</f>
        <v>16.259999999999998</v>
      </c>
      <c r="L12">
        <f>(16+18+15+20+14)/5</f>
        <v>16.600000000000001</v>
      </c>
      <c r="M12">
        <f>(21.7+20.8+19.9+15+19)/5</f>
        <v>19.28</v>
      </c>
      <c r="N12">
        <f>(16.5+16.8+18+18+18)/5</f>
        <v>17.46</v>
      </c>
      <c r="O12">
        <f>(15+15.6+16+17+16.5)/5</f>
        <v>16.02</v>
      </c>
      <c r="P12">
        <f>(13.8+14+16+12.9+16)/5</f>
        <v>14.539999999999997</v>
      </c>
      <c r="Q12" s="30">
        <f>K12-AVERAGE(AM$5:AM11,AM13:AM$30)</f>
        <v>15.487499999999995</v>
      </c>
      <c r="R12" s="31">
        <f>L12-AVERAGE(AN$5:AN11,AN13:AN$30)</f>
        <v>15.897391304347826</v>
      </c>
      <c r="S12" s="31">
        <f>M12-AVERAGE(AO$5:AO11,AO13:AO$30)</f>
        <v>18.606376811594203</v>
      </c>
      <c r="T12" s="31">
        <f>N12-AVERAGE(AP$5:AP11,AP13:AP$30)</f>
        <v>16.255466666666667</v>
      </c>
      <c r="U12" s="31">
        <f>O12-AVERAGE(AQ$5:AQ11,AQ13:AQ$30)</f>
        <v>15.097333333333331</v>
      </c>
      <c r="V12" s="31">
        <f>P12-AVERAGE(AR$5:AR11,AR13:AR$30)</f>
        <v>13.942266666666663</v>
      </c>
      <c r="W12" s="13">
        <f t="shared" ca="1" si="7"/>
        <v>13.392306498414609</v>
      </c>
      <c r="X12" s="6">
        <f t="shared" ca="1" si="8"/>
        <v>14.414270153639688</v>
      </c>
      <c r="Y12" s="6">
        <f t="shared" ca="1" si="9"/>
        <v>15.425628419832252</v>
      </c>
      <c r="Z12" s="6">
        <f t="shared" ca="1" si="10"/>
        <v>13.92264215321843</v>
      </c>
      <c r="AA12" s="6">
        <f t="shared" ca="1" si="11"/>
        <v>12.684432622394647</v>
      </c>
      <c r="AB12" s="2">
        <f t="shared" ca="1" si="12"/>
        <v>12.422803789303874</v>
      </c>
      <c r="AC12" s="2">
        <f>'Historical Trends'!C28</f>
        <v>12.780000000000001</v>
      </c>
      <c r="AE12" s="13">
        <f t="shared" ca="1" si="17"/>
        <v>-6.6342424242424229</v>
      </c>
      <c r="AF12">
        <f t="shared" ca="1" si="18"/>
        <v>-8.1599999999999966</v>
      </c>
      <c r="AG12">
        <f t="shared" ca="1" si="19"/>
        <v>-6.769999999999996</v>
      </c>
      <c r="AH12">
        <f t="shared" ca="1" si="20"/>
        <v>-6.5833333333333286</v>
      </c>
      <c r="AI12" s="6">
        <f t="shared" ca="1" si="21"/>
        <v>-6.6699999999999982</v>
      </c>
      <c r="AJ12">
        <f t="shared" ca="1" si="22"/>
        <v>-5.6919999999999984</v>
      </c>
      <c r="AK12">
        <f t="shared" ca="1" si="23"/>
        <v>-6.3349999999999982</v>
      </c>
      <c r="AL12">
        <f t="shared" ca="1" si="24"/>
        <v>-6.6842857142857133</v>
      </c>
      <c r="AM12" s="13">
        <f t="shared" si="31"/>
        <v>3.4799999999999969</v>
      </c>
      <c r="AN12">
        <f t="shared" si="31"/>
        <v>3.8200000000000003</v>
      </c>
      <c r="AO12">
        <f t="shared" si="31"/>
        <v>6.5</v>
      </c>
      <c r="AP12">
        <f t="shared" si="25"/>
        <v>4.68</v>
      </c>
      <c r="AQ12">
        <f t="shared" si="26"/>
        <v>3.2399999999999984</v>
      </c>
      <c r="AR12">
        <f t="shared" si="27"/>
        <v>1.7599999999999962</v>
      </c>
      <c r="AS12" s="30">
        <f t="shared" si="14"/>
        <v>2.7074999999999942</v>
      </c>
      <c r="AT12">
        <f t="shared" si="4"/>
        <v>3.1173913043478247</v>
      </c>
      <c r="AU12">
        <f t="shared" si="4"/>
        <v>5.8263768115942014</v>
      </c>
      <c r="AV12">
        <f t="shared" si="4"/>
        <v>3.4754666666666658</v>
      </c>
      <c r="AW12">
        <f t="shared" si="4"/>
        <v>2.3173333333333304</v>
      </c>
      <c r="AX12">
        <f t="shared" si="4"/>
        <v>1.1622666666666621</v>
      </c>
      <c r="AY12" s="13">
        <f t="shared" ca="1" si="32"/>
        <v>0.6123064984146076</v>
      </c>
      <c r="AZ12" s="6">
        <f t="shared" ca="1" si="32"/>
        <v>1.6342701536396866</v>
      </c>
      <c r="BA12" s="6">
        <f t="shared" ca="1" si="32"/>
        <v>2.6456284198322511</v>
      </c>
      <c r="BB12" s="6">
        <f t="shared" ca="1" si="28"/>
        <v>1.1426421532184285</v>
      </c>
      <c r="BC12" s="6">
        <f t="shared" ca="1" si="29"/>
        <v>-9.5567377605354054E-2</v>
      </c>
      <c r="BD12" s="2">
        <f t="shared" ca="1" si="30"/>
        <v>-0.35719621069612728</v>
      </c>
      <c r="BE12" t="s">
        <v>193</v>
      </c>
      <c r="BG12">
        <f>MAX(0,($BG$16+1/($BG$17*$BG$18))-1/(($BG$17-BG6) * $BG$18))</f>
        <v>0.808263928263384</v>
      </c>
      <c r="BH12">
        <f t="shared" ref="BH12:BM12" si="33">MAX(0,($BG$16+1/($BG$17*$BG$18))-1/(($BG$17-BH6) * $BG$18))</f>
        <v>0.80826392826366533</v>
      </c>
      <c r="BI12">
        <f t="shared" si="33"/>
        <v>0.80826392826394777</v>
      </c>
      <c r="BJ12">
        <f t="shared" si="33"/>
        <v>0.80826392826423332</v>
      </c>
      <c r="BK12">
        <f t="shared" si="33"/>
        <v>0.80826392826467863</v>
      </c>
      <c r="BL12">
        <f t="shared" si="33"/>
        <v>0.80826392826522697</v>
      </c>
      <c r="BM12">
        <f t="shared" si="33"/>
        <v>0.80826392826577487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K13" s="13">
        <f>(8+10+8.6)/3</f>
        <v>8.8666666666666671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(10+14+9+12+15)/5</f>
        <v>12</v>
      </c>
      <c r="P13">
        <f>(16+14+10+14+9)/5</f>
        <v>12.6</v>
      </c>
      <c r="Q13" s="30">
        <f>K13-AVERAGE(AM$5:AM12,AM14:AM$30)</f>
        <v>7.5559999999999983</v>
      </c>
      <c r="R13" s="31">
        <f>L13-AVERAGE(AN$5:AN12,AN14:AN$30)</f>
        <v>10.533478260869563</v>
      </c>
      <c r="S13" s="31">
        <f>M13-AVERAGE(AO$5:AO12,AO14:AO$30)</f>
        <v>9.819855072463767</v>
      </c>
      <c r="T13" s="31">
        <f>N13-AVERAGE(AP$5:AP12,AP14:AP$30)</f>
        <v>10.442266666666665</v>
      </c>
      <c r="U13" s="31">
        <f>O13-AVERAGE(AQ$5:AQ12,AQ14:AQ$30)</f>
        <v>10.781733333333332</v>
      </c>
      <c r="V13" s="31">
        <f>P13-AVERAGE(AR$5:AR12,AR14:AR$30)</f>
        <v>11.789866666666665</v>
      </c>
      <c r="W13" s="13">
        <f t="shared" ca="1" si="7"/>
        <v>7.5259240684382487</v>
      </c>
      <c r="X13" s="6">
        <f t="shared" ca="1" si="8"/>
        <v>10.121385804506176</v>
      </c>
      <c r="Y13" s="6">
        <f t="shared" ca="1" si="9"/>
        <v>9.2695374145228193</v>
      </c>
      <c r="Z13" s="6">
        <f t="shared" ca="1" si="10"/>
        <v>9.8323148306326047</v>
      </c>
      <c r="AA13" s="6">
        <f t="shared" ca="1" si="11"/>
        <v>10.002929557162069</v>
      </c>
      <c r="AB13" s="2">
        <f t="shared" ca="1" si="12"/>
        <v>11.074349756983864</v>
      </c>
      <c r="AC13" s="2">
        <f>'Historical Trends'!C29</f>
        <v>16.150000000000006</v>
      </c>
      <c r="AE13" s="13">
        <f t="shared" ca="1" si="17"/>
        <v>-7.5097156983930802</v>
      </c>
      <c r="AF13">
        <f t="shared" ca="1" si="18"/>
        <v>-8.75</v>
      </c>
      <c r="AG13">
        <f t="shared" ca="1" si="19"/>
        <v>-9.1649999999999991</v>
      </c>
      <c r="AH13">
        <f t="shared" ca="1" si="20"/>
        <v>-9.5433333333333366</v>
      </c>
      <c r="AI13">
        <f t="shared" ca="1" si="21"/>
        <v>-8.4450000000000038</v>
      </c>
      <c r="AJ13">
        <f t="shared" ca="1" si="22"/>
        <v>-9.3400000000000034</v>
      </c>
      <c r="AK13">
        <f t="shared" ca="1" si="23"/>
        <v>-9.8083333333333371</v>
      </c>
      <c r="AL13">
        <f t="shared" ca="1" si="24"/>
        <v>-9.8385714285714307</v>
      </c>
      <c r="AM13" s="13">
        <f t="shared" si="31"/>
        <v>-7.2833333333333385</v>
      </c>
      <c r="AN13">
        <f t="shared" si="31"/>
        <v>-4.550000000000006</v>
      </c>
      <c r="AO13">
        <f t="shared" si="31"/>
        <v>-5.1500000000000057</v>
      </c>
      <c r="AP13">
        <f t="shared" si="25"/>
        <v>-4.1500000000000057</v>
      </c>
      <c r="AQ13">
        <f t="shared" si="26"/>
        <v>-4.1500000000000057</v>
      </c>
      <c r="AR13">
        <f t="shared" si="27"/>
        <v>-3.550000000000006</v>
      </c>
      <c r="AS13" s="30">
        <f t="shared" si="14"/>
        <v>-8.5940000000000083</v>
      </c>
      <c r="AT13">
        <f t="shared" si="4"/>
        <v>-5.6165217391304427</v>
      </c>
      <c r="AU13">
        <f t="shared" si="4"/>
        <v>-6.3301449275362387</v>
      </c>
      <c r="AV13">
        <f t="shared" si="4"/>
        <v>-5.7077333333333407</v>
      </c>
      <c r="AW13">
        <f t="shared" si="4"/>
        <v>-5.3682666666666741</v>
      </c>
      <c r="AX13">
        <f t="shared" si="4"/>
        <v>-4.3601333333333407</v>
      </c>
      <c r="AY13" s="13">
        <f t="shared" ca="1" si="32"/>
        <v>-8.624075931561757</v>
      </c>
      <c r="AZ13" s="6">
        <f t="shared" ca="1" si="32"/>
        <v>-6.0286141954938302</v>
      </c>
      <c r="BA13" s="6">
        <f t="shared" ca="1" si="32"/>
        <v>-6.8804625854771864</v>
      </c>
      <c r="BB13" s="6">
        <f t="shared" ca="1" si="28"/>
        <v>-6.317685169367401</v>
      </c>
      <c r="BC13" s="6">
        <f t="shared" ca="1" si="29"/>
        <v>-6.1470704428379364</v>
      </c>
      <c r="BD13" s="2">
        <f t="shared" ca="1" si="30"/>
        <v>-5.0756502430161419</v>
      </c>
      <c r="BE13" t="s">
        <v>192</v>
      </c>
      <c r="BG13">
        <f>(BG12-BG10)^2</f>
        <v>1.1201287504049622E-6</v>
      </c>
      <c r="BH13">
        <f t="shared" ref="BH13:BM13" si="34">(BH12-BH10)^2</f>
        <v>3.6268441292742477E-3</v>
      </c>
      <c r="BI13">
        <f t="shared" si="34"/>
        <v>1.2731721969123965E-3</v>
      </c>
      <c r="BJ13">
        <f t="shared" si="34"/>
        <v>7.667610877729721E-5</v>
      </c>
      <c r="BK13">
        <f t="shared" si="34"/>
        <v>1.486961943929437E-3</v>
      </c>
      <c r="BL13">
        <f t="shared" si="34"/>
        <v>2.4097941049953179E-5</v>
      </c>
      <c r="BM13">
        <f t="shared" si="34"/>
        <v>8.2617239543503966E-4</v>
      </c>
      <c r="BN13">
        <f>SQRT(SUM(BG13:BM13))</f>
        <v>8.5528035427740165E-2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K14" s="13">
        <f>(11+10+10)/3</f>
        <v>10.333333333333334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9.5144999999999982</v>
      </c>
      <c r="R14" s="31">
        <f>L14-AVERAGE(AN$5:AN13,AN15:AN$30)</f>
        <v>7.1408695652173897</v>
      </c>
      <c r="S14" s="31">
        <f>M14-AVERAGE(AO$5:AO13,AO15:AO$30)</f>
        <v>7.7489855072463749</v>
      </c>
      <c r="T14" s="31">
        <f>N14-AVERAGE(AP$5:AP13,AP15:AP$30)</f>
        <v>7.6570666666666654</v>
      </c>
      <c r="U14" s="31">
        <f>O14-AVERAGE(AQ$5:AQ13,AQ15:AQ$30)</f>
        <v>9.3831999999999987</v>
      </c>
      <c r="V14" s="31">
        <f>P14-AVERAGE(AR$5:AR13,AR15:AR$30)</f>
        <v>8.2073333333333327</v>
      </c>
      <c r="W14" s="13">
        <f t="shared" ca="1" si="7"/>
        <v>8.9468167917719637</v>
      </c>
      <c r="X14" s="6">
        <f t="shared" ca="1" si="8"/>
        <v>7.0657929181790768</v>
      </c>
      <c r="Y14" s="6">
        <f t="shared" ca="1" si="9"/>
        <v>7.4808634405667558</v>
      </c>
      <c r="Z14" s="6">
        <f t="shared" ca="1" si="10"/>
        <v>7.4391178864069616</v>
      </c>
      <c r="AA14" s="6">
        <f t="shared" ca="1" si="11"/>
        <v>8.7353278684131421</v>
      </c>
      <c r="AB14" s="2">
        <f t="shared" ca="1" si="12"/>
        <v>7.9404596955340141</v>
      </c>
      <c r="AC14" s="2">
        <f>'Historical Trends'!C30</f>
        <v>7.7800000000000011</v>
      </c>
      <c r="AE14" s="13">
        <f t="shared" ca="1" si="17"/>
        <v>-0.10962790697678315</v>
      </c>
      <c r="AF14">
        <f t="shared" ca="1" si="18"/>
        <v>-1.2099999999999937</v>
      </c>
      <c r="AG14">
        <f t="shared" ca="1" si="19"/>
        <v>-1.5700000000000003</v>
      </c>
      <c r="AH14">
        <f t="shared" ca="1" si="20"/>
        <v>2.6666666666666394E-2</v>
      </c>
      <c r="AI14">
        <f t="shared" ca="1" si="21"/>
        <v>-1.1174999999999997</v>
      </c>
      <c r="AJ14">
        <f t="shared" ca="1" si="22"/>
        <v>-1.6500000000000004</v>
      </c>
      <c r="AK14">
        <f t="shared" ca="1" si="23"/>
        <v>-1.6499999999999986</v>
      </c>
      <c r="AL14">
        <f t="shared" ca="1" si="24"/>
        <v>-1.984285714285714</v>
      </c>
      <c r="AM14" s="13">
        <f t="shared" si="31"/>
        <v>2.5533333333333328</v>
      </c>
      <c r="AN14">
        <f t="shared" si="31"/>
        <v>0.21999999999999886</v>
      </c>
      <c r="AO14">
        <f t="shared" si="31"/>
        <v>0.88666666666666494</v>
      </c>
      <c r="AP14">
        <f t="shared" si="25"/>
        <v>1.2199999999999989</v>
      </c>
      <c r="AQ14">
        <f t="shared" si="26"/>
        <v>2.5533333333333328</v>
      </c>
      <c r="AR14">
        <f t="shared" si="27"/>
        <v>1.0533333333333328</v>
      </c>
      <c r="AS14" s="30">
        <f t="shared" si="14"/>
        <v>1.734499999999997</v>
      </c>
      <c r="AT14">
        <f t="shared" si="4"/>
        <v>-0.63913043478261145</v>
      </c>
      <c r="AU14">
        <f t="shared" si="4"/>
        <v>-3.1014492753626222E-2</v>
      </c>
      <c r="AV14">
        <f t="shared" si="4"/>
        <v>-0.12293333333333578</v>
      </c>
      <c r="AW14">
        <f t="shared" si="4"/>
        <v>1.6031999999999975</v>
      </c>
      <c r="AX14">
        <f t="shared" si="4"/>
        <v>0.42733333333333157</v>
      </c>
      <c r="AY14" s="13">
        <f t="shared" ca="1" si="32"/>
        <v>1.1668167917719625</v>
      </c>
      <c r="AZ14" s="6">
        <f t="shared" ca="1" si="32"/>
        <v>-0.71420708182092429</v>
      </c>
      <c r="BA14" s="6">
        <f t="shared" ca="1" si="32"/>
        <v>-0.29913655943324535</v>
      </c>
      <c r="BB14" s="6">
        <f t="shared" ca="1" si="28"/>
        <v>-0.34088211359303955</v>
      </c>
      <c r="BC14" s="6">
        <f t="shared" ca="1" si="29"/>
        <v>0.95532786841314099</v>
      </c>
      <c r="BD14" s="2">
        <f t="shared" ca="1" si="30"/>
        <v>0.16045969553401296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L15">
        <f>(15+15+13)/3</f>
        <v>14.333333333333334</v>
      </c>
      <c r="M15">
        <f>(14+14+13)/3</f>
        <v>13.666666666666666</v>
      </c>
      <c r="N15">
        <f>(16+14+14)/3</f>
        <v>14.666666666666666</v>
      </c>
      <c r="O15">
        <f>(15+16+14)/3</f>
        <v>15</v>
      </c>
      <c r="P15">
        <f>(10+10+15)/3</f>
        <v>11.666666666666666</v>
      </c>
      <c r="Q15" s="30"/>
      <c r="R15" s="31">
        <f>L15-AVERAGE(AN$5:AN14,AN16:AN$30)</f>
        <v>13.776086956521738</v>
      </c>
      <c r="S15" s="31">
        <f>M15-AVERAGE(AO$5:AO14,AO16:AO$30)</f>
        <v>12.992898550724636</v>
      </c>
      <c r="T15" s="31">
        <f>N15-AVERAGE(AP$5:AP14,AP16:AP$30)</f>
        <v>13.574799999999998</v>
      </c>
      <c r="U15" s="31">
        <f>O15-AVERAGE(AQ$5:AQ14,AQ16:AQ$30)</f>
        <v>14.260933333333332</v>
      </c>
      <c r="V15" s="31">
        <f>P15-AVERAGE(AR$5:AR14,AR16:AR$30)</f>
        <v>11.178399999999998</v>
      </c>
      <c r="W15" s="13">
        <f t="shared" ca="1" si="7"/>
        <v>1.1278474335656323</v>
      </c>
      <c r="X15" s="6">
        <f t="shared" ca="1" si="8"/>
        <v>12.733705177764339</v>
      </c>
      <c r="Y15" s="6">
        <f t="shared" ca="1" si="9"/>
        <v>11.36847763144107</v>
      </c>
      <c r="Z15" s="6">
        <f t="shared" ca="1" si="10"/>
        <v>12.026035062783473</v>
      </c>
      <c r="AA15" s="6">
        <f t="shared" ca="1" si="11"/>
        <v>12.323918792134117</v>
      </c>
      <c r="AB15" s="2">
        <f t="shared" ca="1" si="12"/>
        <v>10.309908860963008</v>
      </c>
      <c r="AC15" s="2">
        <f>'Historical Trends'!C31</f>
        <v>7.1700000000000017</v>
      </c>
      <c r="AE15" s="13">
        <f t="shared" ca="1" si="17"/>
        <v>0.68076190476189424</v>
      </c>
      <c r="AF15">
        <f t="shared" ca="1" si="18"/>
        <v>-1.3200000000000074</v>
      </c>
      <c r="AG15">
        <f t="shared" ca="1" si="19"/>
        <v>1.2549999999999955</v>
      </c>
      <c r="AH15">
        <f t="shared" ca="1" si="20"/>
        <v>-0.47666666666666924</v>
      </c>
      <c r="AI15">
        <f t="shared" ca="1" si="21"/>
        <v>-1.1500000000000021</v>
      </c>
      <c r="AJ15">
        <f t="shared" ca="1" si="22"/>
        <v>-1.1280000000000001</v>
      </c>
      <c r="AK15">
        <f t="shared" ca="1" si="23"/>
        <v>-1.5033333333333347</v>
      </c>
      <c r="AL15">
        <f t="shared" ca="1" si="24"/>
        <v>-2.0400000000000018</v>
      </c>
      <c r="AN15">
        <f t="shared" ref="AN15:AN16" si="35">L15-$AC15</f>
        <v>7.1633333333333322</v>
      </c>
      <c r="AO15">
        <f t="shared" ref="AO15:AO16" si="36">M15-$AC15</f>
        <v>6.4966666666666644</v>
      </c>
      <c r="AP15">
        <f t="shared" si="25"/>
        <v>7.4966666666666644</v>
      </c>
      <c r="AQ15">
        <f t="shared" si="26"/>
        <v>7.8299999999999983</v>
      </c>
      <c r="AR15">
        <f t="shared" si="27"/>
        <v>4.4966666666666644</v>
      </c>
      <c r="AS15" s="30"/>
      <c r="AT15">
        <f t="shared" si="4"/>
        <v>6.6060869565217359</v>
      </c>
      <c r="AU15">
        <f t="shared" si="4"/>
        <v>5.8228985507246342</v>
      </c>
      <c r="AV15">
        <f t="shared" si="4"/>
        <v>6.4047999999999963</v>
      </c>
      <c r="AW15">
        <f t="shared" si="4"/>
        <v>7.0909333333333304</v>
      </c>
      <c r="AX15">
        <f t="shared" si="4"/>
        <v>4.0083999999999964</v>
      </c>
      <c r="AZ15" s="6">
        <f t="shared" ref="AZ15:AZ17" ca="1" si="37">X15-$AC15</f>
        <v>5.5637051777643372</v>
      </c>
      <c r="BA15" s="6">
        <f t="shared" ref="BA15:BA17" ca="1" si="38">Y15-$AC15</f>
        <v>4.1984776314410688</v>
      </c>
      <c r="BB15" s="6">
        <f t="shared" ca="1" si="28"/>
        <v>4.8560350627834712</v>
      </c>
      <c r="BC15" s="6">
        <f t="shared" ca="1" si="29"/>
        <v>5.1539187921341156</v>
      </c>
      <c r="BD15" s="2">
        <f t="shared" ca="1" si="30"/>
        <v>3.1399088609630059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K16" s="13">
        <f>(16+12+20.9+12.5+12)/5</f>
        <v>14.680000000000001</v>
      </c>
      <c r="L16">
        <f>(10.5+17+11+14.7+10)/5</f>
        <v>12.64</v>
      </c>
      <c r="M16">
        <f>(18.4+10.5+17+11+14.7)/5</f>
        <v>14.319999999999999</v>
      </c>
      <c r="N16">
        <f>(17.2+15+18.4+10.6+17)/5</f>
        <v>15.64</v>
      </c>
      <c r="O16">
        <f>(16+15+17.2+15+18.4)/5</f>
        <v>16.32</v>
      </c>
      <c r="P16">
        <f>(14+12+10+16.6+16)/5</f>
        <v>13.719999999999999</v>
      </c>
      <c r="Q16" s="30">
        <f>K16-AVERAGE(AM$5:AM15,AM17:AM$30)</f>
        <v>13.6905</v>
      </c>
      <c r="R16" s="31">
        <f>L16-AVERAGE(AN$5:AN15,AN17:AN$30)</f>
        <v>11.645217391304348</v>
      </c>
      <c r="S16" s="31">
        <f>M16-AVERAGE(AO$5:AO15,AO17:AO$30)</f>
        <v>13.310724637681156</v>
      </c>
      <c r="T16" s="31">
        <f>N16-AVERAGE(AP$5:AP15,AP17:AP$30)</f>
        <v>14.252266666666667</v>
      </c>
      <c r="U16" s="31">
        <f>O16-AVERAGE(AQ$5:AQ15,AQ17:AQ$30)</f>
        <v>15.298933333333332</v>
      </c>
      <c r="V16" s="31">
        <f>P16-AVERAGE(AR$5:AR15,AR17:AR$30)</f>
        <v>12.979066666666665</v>
      </c>
      <c r="W16" s="13">
        <f t="shared" ca="1" si="7"/>
        <v>12.978992144688211</v>
      </c>
      <c r="X16" s="6">
        <f t="shared" ca="1" si="8"/>
        <v>11.428850268385094</v>
      </c>
      <c r="Y16" s="6">
        <f t="shared" ca="1" si="9"/>
        <v>12.557807552096737</v>
      </c>
      <c r="Z16" s="6">
        <f t="shared" ca="1" si="10"/>
        <v>13.399718831508746</v>
      </c>
      <c r="AA16" s="6">
        <f t="shared" ca="1" si="11"/>
        <v>14.078603732237312</v>
      </c>
      <c r="AB16" s="2">
        <f t="shared" ca="1" si="12"/>
        <v>12.493500079586029</v>
      </c>
      <c r="AC16" s="2">
        <f>'Historical Trends'!C47</f>
        <v>15.539999999999992</v>
      </c>
      <c r="AE16" s="13">
        <f t="shared" ca="1" si="17"/>
        <v>-3.9879999999999924</v>
      </c>
      <c r="AF16">
        <f t="shared" ca="1" si="18"/>
        <v>-5.539999999999992</v>
      </c>
      <c r="AG16">
        <f t="shared" ca="1" si="19"/>
        <v>-4.0249999999999915</v>
      </c>
      <c r="AH16">
        <f t="shared" ca="1" si="20"/>
        <v>-3.0166666666666604</v>
      </c>
      <c r="AI16">
        <f t="shared" ca="1" si="21"/>
        <v>-2.7874999999999943</v>
      </c>
      <c r="AJ16">
        <f t="shared" ca="1" si="22"/>
        <v>-3.4859999999999935</v>
      </c>
      <c r="AK16">
        <f t="shared" ca="1" si="23"/>
        <v>-3.8733333333333224</v>
      </c>
      <c r="AL16">
        <f t="shared" ca="1" si="24"/>
        <v>-4.0585714285714172</v>
      </c>
      <c r="AM16" s="13">
        <f>K16-$AC16</f>
        <v>-0.85999999999999055</v>
      </c>
      <c r="AN16">
        <f t="shared" si="35"/>
        <v>-2.8999999999999915</v>
      </c>
      <c r="AO16">
        <f t="shared" si="36"/>
        <v>-1.2199999999999935</v>
      </c>
      <c r="AP16">
        <f t="shared" si="25"/>
        <v>0.10000000000000853</v>
      </c>
      <c r="AQ16">
        <f t="shared" si="26"/>
        <v>0.78000000000000824</v>
      </c>
      <c r="AR16">
        <f t="shared" si="27"/>
        <v>-1.8199999999999932</v>
      </c>
      <c r="AS16" s="30">
        <f t="shared" si="14"/>
        <v>-1.8494999999999919</v>
      </c>
      <c r="AT16">
        <f t="shared" si="4"/>
        <v>-3.8947826086956443</v>
      </c>
      <c r="AU16">
        <f t="shared" si="4"/>
        <v>-2.2292753623188357</v>
      </c>
      <c r="AV16">
        <f t="shared" si="4"/>
        <v>-1.2877333333333247</v>
      </c>
      <c r="AW16">
        <f t="shared" si="4"/>
        <v>-0.24106666666665966</v>
      </c>
      <c r="AX16">
        <f t="shared" si="4"/>
        <v>-2.5609333333333275</v>
      </c>
      <c r="AY16" s="13">
        <f ca="1">W16-$AC16</f>
        <v>-2.5610078553117805</v>
      </c>
      <c r="AZ16" s="6">
        <f t="shared" ca="1" si="37"/>
        <v>-4.1111497316148977</v>
      </c>
      <c r="BA16" s="6">
        <f t="shared" ca="1" si="38"/>
        <v>-2.9821924479032553</v>
      </c>
      <c r="BB16" s="6">
        <f t="shared" ca="1" si="28"/>
        <v>-2.1402811684912457</v>
      </c>
      <c r="BC16" s="6">
        <f t="shared" ca="1" si="29"/>
        <v>-1.4613962677626802</v>
      </c>
      <c r="BD16" s="2">
        <f t="shared" ca="1" si="30"/>
        <v>-3.0464999204139627</v>
      </c>
      <c r="BE16" t="s">
        <v>189</v>
      </c>
      <c r="BG16">
        <v>0.80826392826605509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13.673499999999999</v>
      </c>
      <c r="R17" s="31">
        <f>L17-AVERAGE(AN$5:AN16,AN18:AN$30)</f>
        <v>12.261739130434782</v>
      </c>
      <c r="S17" s="31">
        <f>M17-AVERAGE(AO$5:AO16,AO18:AO$30)</f>
        <v>9.8785507246376802</v>
      </c>
      <c r="T17" s="31">
        <f>N17-AVERAGE(AP$5:AP16,AP18:AP$30)</f>
        <v>9.0242666666666658</v>
      </c>
      <c r="U17" s="31">
        <f>O17-AVERAGE(AQ$5:AQ16,AQ18:AQ$30)</f>
        <v>8.6149333333333313</v>
      </c>
      <c r="V17" s="31">
        <f>P17-AVERAGE(AR$5:AR16,AR18:AR$30)</f>
        <v>8.9782666666666664</v>
      </c>
      <c r="W17" s="13">
        <f t="shared" ca="1" si="7"/>
        <v>13.549436782307779</v>
      </c>
      <c r="X17" s="6">
        <f t="shared" ca="1" si="8"/>
        <v>12.362775257865628</v>
      </c>
      <c r="Y17" s="6">
        <f t="shared" ca="1" si="9"/>
        <v>10.595245787938032</v>
      </c>
      <c r="Z17" s="6">
        <f t="shared" ca="1" si="10"/>
        <v>9.8273864023887736</v>
      </c>
      <c r="AA17" s="6">
        <f t="shared" ca="1" si="11"/>
        <v>9.6317109006699653</v>
      </c>
      <c r="AB17" s="2">
        <f t="shared" ca="1" si="12"/>
        <v>9.6386702583153436</v>
      </c>
      <c r="AC17" s="2">
        <f>'Historical Trends'!C48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ref="AN17:AN26" si="39">L17-$AC17</f>
        <v>3</v>
      </c>
      <c r="AO17">
        <f t="shared" ref="AO17:AO26" si="40">M17-$AC17</f>
        <v>0.80000000000000071</v>
      </c>
      <c r="AP17">
        <f t="shared" si="25"/>
        <v>0.40000000000000036</v>
      </c>
      <c r="AQ17">
        <f t="shared" si="26"/>
        <v>-0.32000000000000028</v>
      </c>
      <c r="AR17">
        <f t="shared" si="27"/>
        <v>-0.33999999999999986</v>
      </c>
      <c r="AS17" s="30">
        <f t="shared" si="14"/>
        <v>3.6734999999999989</v>
      </c>
      <c r="AT17">
        <f t="shared" si="4"/>
        <v>2.2617391304347816</v>
      </c>
      <c r="AU17">
        <f t="shared" si="4"/>
        <v>-0.12144927536231975</v>
      </c>
      <c r="AV17">
        <f t="shared" si="4"/>
        <v>-0.97573333333333423</v>
      </c>
      <c r="AW17">
        <f t="shared" si="4"/>
        <v>-1.3850666666666687</v>
      </c>
      <c r="AX17">
        <f t="shared" si="4"/>
        <v>-1.0217333333333336</v>
      </c>
      <c r="AY17" s="13">
        <f ca="1">W17-$AC17</f>
        <v>3.5494367823077795</v>
      </c>
      <c r="AZ17" s="6">
        <f t="shared" ca="1" si="37"/>
        <v>2.3627752578656285</v>
      </c>
      <c r="BA17" s="6">
        <f t="shared" ca="1" si="38"/>
        <v>0.59524578793803151</v>
      </c>
      <c r="BB17" s="6">
        <f t="shared" ca="1" si="28"/>
        <v>-0.17261359761122641</v>
      </c>
      <c r="BC17" s="6">
        <f t="shared" ca="1" si="29"/>
        <v>-0.36828909933003473</v>
      </c>
      <c r="BD17" s="2">
        <f t="shared" ca="1" si="30"/>
        <v>-0.36132974168465637</v>
      </c>
      <c r="BE17" t="s">
        <v>190</v>
      </c>
      <c r="BG17">
        <v>2918.8300165779251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(16+11.5+14+15+13)/5</f>
        <v>13.9</v>
      </c>
      <c r="O18">
        <f>(12+10+14+11+14)/5</f>
        <v>12.2</v>
      </c>
      <c r="P18">
        <f>(15+15+15+11+13)/5</f>
        <v>13.8</v>
      </c>
      <c r="Q18" s="30">
        <f>K18-AVERAGE(AM$5:AM17,AM19:AM$30)</f>
        <v>14.361999999999997</v>
      </c>
      <c r="R18" s="31">
        <f>L18-AVERAGE(AN$5:AN17,AN19:AN$30)</f>
        <v>12.129999999999999</v>
      </c>
      <c r="S18" s="31">
        <f>M18-AVERAGE(AO$5:AO17,AO19:AO$30)</f>
        <v>12.668550724637679</v>
      </c>
      <c r="T18" s="31">
        <f>N18-AVERAGE(AP$5:AP17,AP19:AP$30)</f>
        <v>12.543066666666666</v>
      </c>
      <c r="U18" s="31">
        <f>O18-AVERAGE(AQ$5:AQ17,AQ19:AQ$30)</f>
        <v>11.11453333333333</v>
      </c>
      <c r="V18" s="31">
        <f>P18-AVERAGE(AR$5:AR17,AR19:AR$30)</f>
        <v>13.162666666666667</v>
      </c>
      <c r="W18" s="13">
        <f t="shared" ca="1" si="7"/>
        <v>14.396317409089685</v>
      </c>
      <c r="X18" s="6">
        <f t="shared" ca="1" si="8"/>
        <v>12.446945814572256</v>
      </c>
      <c r="Y18" s="6">
        <f t="shared" ca="1" si="9"/>
        <v>13.094151246707002</v>
      </c>
      <c r="Z18" s="6">
        <f t="shared" ca="1" si="10"/>
        <v>12.943436945330912</v>
      </c>
      <c r="AA18" s="6">
        <f t="shared" ca="1" si="11"/>
        <v>11.903408774472624</v>
      </c>
      <c r="AB18" s="2">
        <f t="shared" ca="1" si="12"/>
        <v>13.387162161655834</v>
      </c>
      <c r="AC18" s="2">
        <f>'Historical Trends'!C49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9"/>
        <v>-3.0000000000001137E-2</v>
      </c>
      <c r="AO18">
        <f t="shared" si="40"/>
        <v>0.56999999999999851</v>
      </c>
      <c r="AP18">
        <f t="shared" si="25"/>
        <v>0.86999999999999922</v>
      </c>
      <c r="AQ18">
        <f t="shared" si="26"/>
        <v>-0.83000000000000185</v>
      </c>
      <c r="AR18">
        <f t="shared" si="27"/>
        <v>0.76999999999999957</v>
      </c>
      <c r="AS18" s="30">
        <f t="shared" si="14"/>
        <v>1.3319999999999954</v>
      </c>
      <c r="AT18">
        <f t="shared" si="4"/>
        <v>-0.90000000000000213</v>
      </c>
      <c r="AU18">
        <f t="shared" si="4"/>
        <v>-0.36144927536232174</v>
      </c>
      <c r="AV18">
        <f t="shared" si="4"/>
        <v>-0.48693333333333477</v>
      </c>
      <c r="AW18">
        <f t="shared" si="4"/>
        <v>-1.9154666666666706</v>
      </c>
      <c r="AX18">
        <f t="shared" si="4"/>
        <v>0.13266666666666538</v>
      </c>
      <c r="AY18" s="13">
        <f ca="1">W18-$AC18</f>
        <v>1.3663174090896835</v>
      </c>
      <c r="AZ18" s="6">
        <f t="shared" ref="AZ18:AZ29" ca="1" si="41">X18-$AC18</f>
        <v>-0.5830541854277449</v>
      </c>
      <c r="BA18" s="6">
        <f t="shared" ref="BA18:BA29" ca="1" si="42">Y18-$AC18</f>
        <v>6.4151246707000453E-2</v>
      </c>
      <c r="BB18" s="6">
        <f t="shared" ca="1" si="28"/>
        <v>-8.6563054669088757E-2</v>
      </c>
      <c r="BC18" s="6">
        <f t="shared" ca="1" si="29"/>
        <v>-1.1265912255273776</v>
      </c>
      <c r="BD18" s="2">
        <f t="shared" ca="1" si="30"/>
        <v>0.35716216165583248</v>
      </c>
      <c r="BE18" t="s">
        <v>191</v>
      </c>
      <c r="BG18">
        <v>290378.67500455171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/>
      <c r="R19" s="31">
        <f>L19-AVERAGE(AN$5:AN18,AN20:AN$30)</f>
        <v>15.519130434782607</v>
      </c>
      <c r="S19" s="31">
        <f>M19-AVERAGE(AO$5:AO18,AO20:AO$30)</f>
        <v>14.735942028985505</v>
      </c>
      <c r="T19" s="31">
        <f>N19-AVERAGE(AP$5:AP18,AP20:AP$30)</f>
        <v>14.991733333333331</v>
      </c>
      <c r="U19" s="31">
        <f>O19-AVERAGE(AQ$5:AQ18,AQ20:AQ$30)</f>
        <v>14.637866666666666</v>
      </c>
      <c r="V19" s="31">
        <f>P19-AVERAGE(AR$5:AR18,AR20:AR$30)</f>
        <v>13.981999999999999</v>
      </c>
      <c r="W19" s="13">
        <f t="shared" ca="1" si="7"/>
        <v>2.5911571807046343</v>
      </c>
      <c r="X19" s="6">
        <f t="shared" ca="1" si="8"/>
        <v>15.245698198577568</v>
      </c>
      <c r="Y19" s="6">
        <f t="shared" ca="1" si="9"/>
        <v>14.441221989618674</v>
      </c>
      <c r="Z19" s="6">
        <f t="shared" ca="1" si="10"/>
        <v>14.680622342941763</v>
      </c>
      <c r="AA19" s="6">
        <f t="shared" ca="1" si="11"/>
        <v>14.36200130668864</v>
      </c>
      <c r="AB19" s="2">
        <f t="shared" ca="1" si="12"/>
        <v>13.893657871526527</v>
      </c>
      <c r="AC19" s="2">
        <f>'Historical Trends'!C50</f>
        <v>15.079999999999998</v>
      </c>
      <c r="AE19" s="13">
        <f t="shared" ca="1" si="17"/>
        <v>-0.64100958466458735</v>
      </c>
      <c r="AF19">
        <f t="shared" ca="1" si="18"/>
        <v>-1.6400000000000006</v>
      </c>
      <c r="AG19">
        <f t="shared" ca="1" si="19"/>
        <v>-3.7299999999999969</v>
      </c>
      <c r="AH19">
        <f t="shared" ca="1" si="20"/>
        <v>-4.2699999999999907</v>
      </c>
      <c r="AI19">
        <f t="shared" ca="1" si="21"/>
        <v>-4.3799999999999919</v>
      </c>
      <c r="AJ19">
        <f t="shared" ca="1" si="22"/>
        <v>-4.4859999999999935</v>
      </c>
      <c r="AK19">
        <f t="shared" ca="1" si="23"/>
        <v>-5.3549999999999951</v>
      </c>
      <c r="AL19">
        <f t="shared" ca="1" si="24"/>
        <v>-6.3142857142857114</v>
      </c>
      <c r="AN19">
        <f t="shared" si="39"/>
        <v>1.2533333333333339</v>
      </c>
      <c r="AO19">
        <f t="shared" si="40"/>
        <v>0.58666666666666778</v>
      </c>
      <c r="AP19">
        <f t="shared" si="25"/>
        <v>1.2533333333333339</v>
      </c>
      <c r="AQ19">
        <f t="shared" si="26"/>
        <v>0.58666666666666778</v>
      </c>
      <c r="AR19">
        <f t="shared" si="27"/>
        <v>-0.41333333333333222</v>
      </c>
      <c r="AS19" s="30"/>
      <c r="AT19">
        <f t="shared" si="4"/>
        <v>0.4391304347826086</v>
      </c>
      <c r="AU19">
        <f t="shared" si="4"/>
        <v>-0.34405797101449309</v>
      </c>
      <c r="AV19">
        <f t="shared" si="4"/>
        <v>-8.8266666666667604E-2</v>
      </c>
      <c r="AW19">
        <f t="shared" si="4"/>
        <v>-0.4421333333333326</v>
      </c>
      <c r="AX19">
        <f t="shared" si="4"/>
        <v>-1.097999999999999</v>
      </c>
      <c r="AZ19" s="6">
        <f t="shared" ca="1" si="41"/>
        <v>0.1656981985775694</v>
      </c>
      <c r="BA19" s="6">
        <f t="shared" ca="1" si="42"/>
        <v>-0.63877801038132453</v>
      </c>
      <c r="BB19" s="6">
        <f t="shared" ca="1" si="28"/>
        <v>-0.3993776570582348</v>
      </c>
      <c r="BC19" s="6">
        <f t="shared" ca="1" si="29"/>
        <v>-0.71799869331135824</v>
      </c>
      <c r="BD19" s="2">
        <f t="shared" ca="1" si="30"/>
        <v>-1.1863421284734716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K20" s="13">
        <f>(9+6+14.6+9+6)/5</f>
        <v>8.92</v>
      </c>
      <c r="L20">
        <f>(9+9+14+15.7+4)/5</f>
        <v>10.34</v>
      </c>
      <c r="M20">
        <f>(10+13+13+9+9)/5</f>
        <v>10.8</v>
      </c>
      <c r="N20">
        <f>(10+11.4+10+13+13)/5</f>
        <v>11.48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7.8574999999999973</v>
      </c>
      <c r="R20" s="31">
        <f>L20-AVERAGE(AN$5:AN19,AN21:AN$30)</f>
        <v>9.4321739130434761</v>
      </c>
      <c r="S20" s="31">
        <f>M20-AVERAGE(AO$5:AO19,AO21:AO$30)</f>
        <v>9.8246376811594196</v>
      </c>
      <c r="T20" s="31">
        <f>N20-AVERAGE(AP$5:AP19,AP21:AP$30)</f>
        <v>10.097866666666665</v>
      </c>
      <c r="U20" s="31">
        <f>O20-AVERAGE(AQ$5:AQ19,AQ21:AQ$30)</f>
        <v>9.1893333333333302</v>
      </c>
      <c r="V20" s="31">
        <f>P20-AVERAGE(AR$5:AR19,AR21:AR$30)</f>
        <v>9.0534666666666652</v>
      </c>
      <c r="W20" s="13">
        <f t="shared" ca="1" si="7"/>
        <v>7.9505233139650269</v>
      </c>
      <c r="X20" s="6">
        <f t="shared" ca="1" si="8"/>
        <v>9.2885390788010973</v>
      </c>
      <c r="Y20" s="6">
        <f t="shared" ca="1" si="9"/>
        <v>9.4870049274942652</v>
      </c>
      <c r="Z20" s="6">
        <f t="shared" ca="1" si="10"/>
        <v>9.7454274763141626</v>
      </c>
      <c r="AA20" s="6">
        <f t="shared" ca="1" si="11"/>
        <v>8.9937342301432146</v>
      </c>
      <c r="AB20" s="2">
        <f t="shared" ca="1" si="12"/>
        <v>8.9371766963194208</v>
      </c>
      <c r="AC20" s="2">
        <f>'Historical Trends'!C65</f>
        <v>11.240000000000009</v>
      </c>
      <c r="AE20" s="13">
        <f t="shared" ca="1" si="17"/>
        <v>-2.8203815694744208</v>
      </c>
      <c r="AF20">
        <f t="shared" ca="1" si="18"/>
        <v>-2.9000000000000057</v>
      </c>
      <c r="AG20">
        <f t="shared" ca="1" si="19"/>
        <v>-3.6350000000000122</v>
      </c>
      <c r="AH20">
        <f t="shared" ca="1" si="20"/>
        <v>-3.7366666666666744</v>
      </c>
      <c r="AI20">
        <f t="shared" ca="1" si="21"/>
        <v>-4.5950000000000095</v>
      </c>
      <c r="AJ20">
        <f t="shared" ca="1" si="22"/>
        <v>-4.8300000000000125</v>
      </c>
      <c r="AK20">
        <f t="shared" ca="1" si="23"/>
        <v>-4.8666666666666787</v>
      </c>
      <c r="AL20">
        <f t="shared" ca="1" si="24"/>
        <v>-4.4328571428571548</v>
      </c>
      <c r="AM20" s="13">
        <f>K20-$AC20</f>
        <v>-2.3200000000000092</v>
      </c>
      <c r="AN20">
        <f t="shared" si="39"/>
        <v>-0.90000000000000924</v>
      </c>
      <c r="AO20">
        <f t="shared" si="40"/>
        <v>-0.44000000000000838</v>
      </c>
      <c r="AP20">
        <f t="shared" si="25"/>
        <v>0.23999999999999133</v>
      </c>
      <c r="AQ20">
        <f t="shared" si="26"/>
        <v>-0.96000000000000973</v>
      </c>
      <c r="AR20">
        <f t="shared" si="27"/>
        <v>-1.4600000000000097</v>
      </c>
      <c r="AS20" s="30">
        <f t="shared" si="14"/>
        <v>-3.3825000000000118</v>
      </c>
      <c r="AT20">
        <f t="shared" si="4"/>
        <v>-1.807826086956533</v>
      </c>
      <c r="AU20">
        <f t="shared" si="4"/>
        <v>-1.4153623188405895</v>
      </c>
      <c r="AV20">
        <f t="shared" si="4"/>
        <v>-1.1421333333333443</v>
      </c>
      <c r="AW20">
        <f t="shared" si="4"/>
        <v>-2.0506666666666789</v>
      </c>
      <c r="AX20">
        <f t="shared" si="4"/>
        <v>-2.1865333333333439</v>
      </c>
      <c r="AY20" s="13">
        <f ca="1">W20-$AC20</f>
        <v>-3.2894766860349822</v>
      </c>
      <c r="AZ20" s="6">
        <f t="shared" ca="1" si="41"/>
        <v>-1.9514609211989118</v>
      </c>
      <c r="BA20" s="6">
        <f t="shared" ca="1" si="42"/>
        <v>-1.7529950725057439</v>
      </c>
      <c r="BB20" s="6">
        <f t="shared" ca="1" si="28"/>
        <v>-1.4945725236858465</v>
      </c>
      <c r="BC20" s="6">
        <f t="shared" ca="1" si="29"/>
        <v>-2.2462657698567945</v>
      </c>
      <c r="BD20" s="2">
        <f t="shared" ca="1" si="30"/>
        <v>-2.3028233036805883</v>
      </c>
      <c r="BE20" t="s">
        <v>194</v>
      </c>
      <c r="BG20">
        <f ca="1">SLOPE(BG8:BM8,BG6:BM6)</f>
        <v>0.25869496636857153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K21" s="13">
        <f>(7+9+11+9+8)/5</f>
        <v>8.8000000000000007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(9.5+8+9+8+9)/5</f>
        <v>8.6999999999999993</v>
      </c>
      <c r="Q21" s="30">
        <f>K21-AVERAGE(AM$5:AM20,AM22:AM$30)</f>
        <v>7.8724999999999987</v>
      </c>
      <c r="R21" s="31">
        <f>L21-AVERAGE(AN$5:AN20,AN22:AN$30)</f>
        <v>7.926956521739128</v>
      </c>
      <c r="S21" s="31">
        <f>M21-AVERAGE(AO$5:AO20,AO22:AO$30)</f>
        <v>8.0481159420289838</v>
      </c>
      <c r="T21" s="31">
        <f>N21-AVERAGE(AP$5:AP20,AP22:AP$30)</f>
        <v>7.8394666666666648</v>
      </c>
      <c r="U21" s="31">
        <f>O21-AVERAGE(AQ$5:AQ20,AQ22:AQ$30)</f>
        <v>9.3437333333333328</v>
      </c>
      <c r="V21" s="31">
        <f>P21-AVERAGE(AR$5:AR20,AR22:AR$30)</f>
        <v>8.0430666666666646</v>
      </c>
      <c r="W21" s="13">
        <f t="shared" ca="1" si="7"/>
        <v>7.6792235808291345</v>
      </c>
      <c r="X21" s="6">
        <f t="shared" ca="1" si="8"/>
        <v>7.7879532247473966</v>
      </c>
      <c r="Y21" s="6">
        <f t="shared" ca="1" si="9"/>
        <v>7.7801916297931317</v>
      </c>
      <c r="Z21" s="6">
        <f t="shared" ca="1" si="10"/>
        <v>7.6450958116110614</v>
      </c>
      <c r="AA21" s="6">
        <f t="shared" ca="1" si="11"/>
        <v>8.7740394304312499</v>
      </c>
      <c r="AB21" s="2">
        <f t="shared" ca="1" si="12"/>
        <v>7.8518651792596259</v>
      </c>
      <c r="AC21" s="2">
        <f>'Historical Trends'!C66</f>
        <v>8.4200000000000017</v>
      </c>
      <c r="AE21" s="13">
        <f t="shared" ca="1" si="17"/>
        <v>-2.9387701767870595</v>
      </c>
      <c r="AF21">
        <f t="shared" ca="1" si="18"/>
        <v>-1.5500000000000114</v>
      </c>
      <c r="AG21">
        <f t="shared" ca="1" si="19"/>
        <v>-1.3350000000000009</v>
      </c>
      <c r="AH21">
        <f t="shared" ca="1" si="20"/>
        <v>-2.3400000000000034</v>
      </c>
      <c r="AI21">
        <f t="shared" ca="1" si="21"/>
        <v>-2.4925000000000068</v>
      </c>
      <c r="AJ21">
        <f t="shared" ca="1" si="22"/>
        <v>-2.4400000000000066</v>
      </c>
      <c r="AK21">
        <f t="shared" ca="1" si="23"/>
        <v>-1.8683333333333394</v>
      </c>
      <c r="AL21">
        <f t="shared" ca="1" si="24"/>
        <v>-2.2500000000000044</v>
      </c>
      <c r="AM21" s="13">
        <f>K21-$AC21</f>
        <v>0.37999999999999901</v>
      </c>
      <c r="AN21">
        <f t="shared" si="39"/>
        <v>0.35999999999999766</v>
      </c>
      <c r="AO21">
        <f t="shared" si="40"/>
        <v>0.55999999999999872</v>
      </c>
      <c r="AP21">
        <f t="shared" si="25"/>
        <v>0.77999999999999758</v>
      </c>
      <c r="AQ21">
        <f t="shared" si="26"/>
        <v>1.8999999999999986</v>
      </c>
      <c r="AR21">
        <f t="shared" si="27"/>
        <v>0.27999999999999758</v>
      </c>
      <c r="AS21" s="30">
        <f t="shared" si="14"/>
        <v>-0.54750000000000298</v>
      </c>
      <c r="AT21">
        <f t="shared" si="14"/>
        <v>-0.49304347826087369</v>
      </c>
      <c r="AU21">
        <f t="shared" si="14"/>
        <v>-0.37188405797101787</v>
      </c>
      <c r="AV21">
        <f t="shared" si="14"/>
        <v>-0.5805333333333369</v>
      </c>
      <c r="AW21">
        <f t="shared" si="14"/>
        <v>0.92373333333333107</v>
      </c>
      <c r="AX21">
        <f t="shared" si="14"/>
        <v>-0.37693333333333712</v>
      </c>
      <c r="AY21" s="13">
        <f ca="1">W21-$AC21</f>
        <v>-0.74077641917086723</v>
      </c>
      <c r="AZ21" s="6">
        <f t="shared" ca="1" si="41"/>
        <v>-0.63204677525260511</v>
      </c>
      <c r="BA21" s="6">
        <f t="shared" ca="1" si="42"/>
        <v>-0.63980837020686998</v>
      </c>
      <c r="BB21" s="6">
        <f t="shared" ca="1" si="28"/>
        <v>-0.77490418838894026</v>
      </c>
      <c r="BC21" s="6">
        <f t="shared" ca="1" si="29"/>
        <v>0.35403943043124819</v>
      </c>
      <c r="BD21" s="2">
        <f t="shared" ca="1" si="30"/>
        <v>-0.5681348207403758</v>
      </c>
      <c r="BE21" t="s">
        <v>195</v>
      </c>
      <c r="BG21">
        <f ca="1">INTERCEPT(BG8:BM8,BG6:BM6)</f>
        <v>1.5066486430928892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(6+5+10+9+12)/5</f>
        <v>8.4</v>
      </c>
      <c r="P22">
        <f>(7+7+6+5+6)/5</f>
        <v>6.2</v>
      </c>
      <c r="Q22" s="30">
        <f>K22-AVERAGE(AM$5:AM21,AM23:AM$30)</f>
        <v>6.4354999999999984</v>
      </c>
      <c r="R22" s="31">
        <f>L22-AVERAGE(AN$5:AN21,AN23:AN$30)</f>
        <v>6.098260869565217</v>
      </c>
      <c r="S22" s="31">
        <f>M22-AVERAGE(AO$5:AO21,AO23:AO$30)</f>
        <v>7.0542028985507237</v>
      </c>
      <c r="T22" s="31">
        <f>N22-AVERAGE(AP$5:AP21,AP23:AP$30)</f>
        <v>7.4498666666666669</v>
      </c>
      <c r="U22" s="31">
        <f>O22-AVERAGE(AQ$5:AQ21,AQ23:AQ$30)</f>
        <v>7.3733333333333331</v>
      </c>
      <c r="V22" s="31">
        <f>P22-AVERAGE(AR$5:AR21,AR23:AR$30)</f>
        <v>5.4694666666666665</v>
      </c>
      <c r="W22" s="13">
        <f t="shared" ca="1" si="7"/>
        <v>6.6021707874046998</v>
      </c>
      <c r="X22" s="6">
        <f t="shared" ca="1" si="8"/>
        <v>6.2563049308096206</v>
      </c>
      <c r="Y22" s="6">
        <f t="shared" ca="1" si="9"/>
        <v>7.1101014879900175</v>
      </c>
      <c r="Z22" s="6">
        <f t="shared" ca="1" si="10"/>
        <v>7.4198195148192614</v>
      </c>
      <c r="AA22" s="6">
        <f t="shared" ca="1" si="11"/>
        <v>7.3564448707345029</v>
      </c>
      <c r="AB22" s="2">
        <f t="shared" ca="1" si="12"/>
        <v>5.7678305244310719</v>
      </c>
      <c r="AC22" s="2">
        <f>'Historical Trends'!C67</f>
        <v>7.7599999999999909</v>
      </c>
      <c r="AE22" s="13">
        <f t="shared" ca="1" si="17"/>
        <v>-1.5423289777094489</v>
      </c>
      <c r="AF22">
        <f t="shared" ca="1" si="18"/>
        <v>-0.45999999999997954</v>
      </c>
      <c r="AG22">
        <f t="shared" ca="1" si="19"/>
        <v>-2.0749999999999886</v>
      </c>
      <c r="AH22">
        <f t="shared" ca="1" si="20"/>
        <v>-2.1466666666666612</v>
      </c>
      <c r="AI22">
        <f t="shared" ca="1" si="21"/>
        <v>-2.0024999999999942</v>
      </c>
      <c r="AJ22">
        <f t="shared" ca="1" si="22"/>
        <v>-1.271999999999994</v>
      </c>
      <c r="AK22">
        <f t="shared" ca="1" si="23"/>
        <v>-1.706666666666659</v>
      </c>
      <c r="AL22">
        <f t="shared" ca="1" si="24"/>
        <v>-2.4514285714285631</v>
      </c>
      <c r="AM22" s="13">
        <f>K22-$AC22</f>
        <v>-0.35999999999999055</v>
      </c>
      <c r="AN22">
        <f t="shared" si="39"/>
        <v>-0.75999999999999091</v>
      </c>
      <c r="AO22">
        <f t="shared" si="40"/>
        <v>0.24000000000000909</v>
      </c>
      <c r="AP22">
        <f t="shared" si="25"/>
        <v>1.0400000000000098</v>
      </c>
      <c r="AQ22">
        <f t="shared" si="26"/>
        <v>0.64000000000000945</v>
      </c>
      <c r="AR22">
        <f t="shared" si="27"/>
        <v>-1.5599999999999907</v>
      </c>
      <c r="AS22" s="30">
        <f t="shared" si="14"/>
        <v>-1.3244999999999925</v>
      </c>
      <c r="AT22">
        <f t="shared" si="14"/>
        <v>-1.6617391304347739</v>
      </c>
      <c r="AU22">
        <f t="shared" si="14"/>
        <v>-0.70579710144926722</v>
      </c>
      <c r="AV22">
        <f t="shared" si="14"/>
        <v>-0.31013333333332405</v>
      </c>
      <c r="AW22">
        <f t="shared" si="14"/>
        <v>-0.38666666666665783</v>
      </c>
      <c r="AX22">
        <f t="shared" si="14"/>
        <v>-2.2905333333333244</v>
      </c>
      <c r="AY22" s="13">
        <f ca="1">W22-$AC22</f>
        <v>-1.1578292125952911</v>
      </c>
      <c r="AZ22" s="6">
        <f t="shared" ca="1" si="41"/>
        <v>-1.5036950691903703</v>
      </c>
      <c r="BA22" s="6">
        <f t="shared" ca="1" si="42"/>
        <v>-0.64989851200997339</v>
      </c>
      <c r="BB22" s="6">
        <f t="shared" ca="1" si="28"/>
        <v>-0.34018048518072952</v>
      </c>
      <c r="BC22" s="6">
        <f t="shared" ca="1" si="29"/>
        <v>-0.40355512926548798</v>
      </c>
      <c r="BD22" s="2">
        <f t="shared" ca="1" si="30"/>
        <v>-1.992169475568919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0.80826392826605509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L23">
        <f>(7+11+11+9)/4</f>
        <v>9.5</v>
      </c>
      <c r="M23">
        <f>(7+11+11+12+7)/5</f>
        <v>9.6</v>
      </c>
      <c r="N23">
        <f>(5+8+14+7+11)/5</f>
        <v>9</v>
      </c>
      <c r="O23">
        <f>(5+11+5+8+14)/5</f>
        <v>8.6</v>
      </c>
      <c r="P23">
        <f>(9+7+7+8+5)/5</f>
        <v>7.2</v>
      </c>
      <c r="Q23" s="30"/>
      <c r="R23" s="31">
        <f>L23-AVERAGE(AN$5:AN22,AN24:AN$30)</f>
        <v>8.7269565217391296</v>
      </c>
      <c r="S23" s="31">
        <f>M23-AVERAGE(AO$5:AO22,AO24:AO$30)</f>
        <v>8.7437681159420269</v>
      </c>
      <c r="T23" s="31">
        <f>N23-AVERAGE(AP$5:AP22,AP24:AP$30)</f>
        <v>7.676266666666665</v>
      </c>
      <c r="U23" s="31">
        <f>O23-AVERAGE(AQ$5:AQ22,AQ24:AQ$30)</f>
        <v>7.5997333333333312</v>
      </c>
      <c r="V23" s="31">
        <f>P23-AVERAGE(AR$5:AR22,AR24:AR$30)</f>
        <v>6.5278666666666654</v>
      </c>
      <c r="W23" s="13">
        <f t="shared" ca="1" si="7"/>
        <v>0.78467334266873856</v>
      </c>
      <c r="X23" s="6">
        <f t="shared" ca="1" si="8"/>
        <v>8.1145071946809555</v>
      </c>
      <c r="Y23" s="6">
        <f t="shared" ca="1" si="9"/>
        <v>7.6808709397464403</v>
      </c>
      <c r="Z23" s="6">
        <f t="shared" ca="1" si="10"/>
        <v>6.9532370260823066</v>
      </c>
      <c r="AA23" s="6">
        <f t="shared" ca="1" si="11"/>
        <v>6.7868455690080589</v>
      </c>
      <c r="AB23" s="2">
        <f t="shared" ca="1" si="12"/>
        <v>6.1272519566346881</v>
      </c>
      <c r="AC23" s="2">
        <f>'Historical Trends'!C68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9"/>
        <v>2.1999999999999886</v>
      </c>
      <c r="AO23">
        <f t="shared" si="40"/>
        <v>2.2999999999999883</v>
      </c>
      <c r="AP23">
        <f t="shared" si="25"/>
        <v>1.6999999999999886</v>
      </c>
      <c r="AQ23">
        <f t="shared" si="26"/>
        <v>1.2999999999999883</v>
      </c>
      <c r="AR23">
        <f t="shared" si="27"/>
        <v>-0.10000000000001119</v>
      </c>
      <c r="AS23" s="30"/>
      <c r="AT23">
        <f t="shared" si="14"/>
        <v>1.4269565217391182</v>
      </c>
      <c r="AU23">
        <f t="shared" si="14"/>
        <v>1.4437681159420155</v>
      </c>
      <c r="AV23">
        <f t="shared" si="14"/>
        <v>0.37626666666665365</v>
      </c>
      <c r="AW23">
        <f t="shared" si="14"/>
        <v>0.29973333333331986</v>
      </c>
      <c r="AX23">
        <f t="shared" si="14"/>
        <v>-0.77213333333334599</v>
      </c>
      <c r="AZ23" s="6">
        <f t="shared" ca="1" si="41"/>
        <v>0.81450719468094412</v>
      </c>
      <c r="BA23" s="6">
        <f t="shared" ca="1" si="42"/>
        <v>0.38087093974642894</v>
      </c>
      <c r="BB23" s="6">
        <f t="shared" ca="1" si="28"/>
        <v>-0.34676297391770472</v>
      </c>
      <c r="BC23" s="6">
        <f t="shared" ca="1" si="29"/>
        <v>-0.51315443099195246</v>
      </c>
      <c r="BD23" s="2">
        <f t="shared" ca="1" si="30"/>
        <v>-1.1727480433653232</v>
      </c>
      <c r="BP23">
        <f>BP22+1</f>
        <v>2</v>
      </c>
      <c r="BQ23">
        <f t="shared" ref="BQ23:BQ86" si="43">LN(BP23)</f>
        <v>0.69314718055994529</v>
      </c>
      <c r="BR23">
        <f t="shared" ref="BR23:BR86" si="44">MAX(0,(0.94+1/(8.3*0.97))-1/((8.3-MIN(8.2,BQ23)) * 0.97))</f>
        <v>0.92868197572765254</v>
      </c>
      <c r="BS23">
        <f t="shared" ref="BS23:BS86" si="45">1-(BR23/0.94)^10</f>
        <v>0.1140858660754307</v>
      </c>
      <c r="BU23">
        <f>BU22+0.1</f>
        <v>0.1</v>
      </c>
      <c r="BV23">
        <f t="shared" ref="BV23:BV86" si="46">MAX(0,($BG$16+1/($BG$17*$BG$18))-1/(($BG$17-BU23) * $BG$18))</f>
        <v>0.80826392826601468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K24" s="13">
        <f>(11+10+13+16+10)/5</f>
        <v>12</v>
      </c>
      <c r="L24">
        <f>(10+10+6+13+11)/5</f>
        <v>10</v>
      </c>
      <c r="M24">
        <f>(12+10+9+7+5)/5</f>
        <v>8.6</v>
      </c>
      <c r="N24">
        <f>(13+13.6+12.2+12+9)/5</f>
        <v>11.959999999999999</v>
      </c>
      <c r="O24">
        <f>(18+15.3+13+13.6+12.2)/5</f>
        <v>14.419999999999998</v>
      </c>
      <c r="P24">
        <f>(11.7+15+16+12.7+15.1)/5</f>
        <v>14.1</v>
      </c>
      <c r="Q24" s="30">
        <f>K24-AVERAGE(AM$5:AM23,AM25:AM$30)</f>
        <v>11.040499999999998</v>
      </c>
      <c r="R24" s="31">
        <f>L24-AVERAGE(AN$5:AN23,AN25:AN$30)</f>
        <v>9.0330434782608684</v>
      </c>
      <c r="S24" s="31">
        <f>M24-AVERAGE(AO$5:AO23,AO25:AO$30)</f>
        <v>7.4846376811594189</v>
      </c>
      <c r="T24" s="31">
        <f>N24-AVERAGE(AP$5:AP23,AP25:AP$30)</f>
        <v>10.556266666666664</v>
      </c>
      <c r="U24" s="31">
        <f>O24-AVERAGE(AQ$5:AQ23,AQ25:AQ$30)</f>
        <v>13.454133333333331</v>
      </c>
      <c r="V24" s="31">
        <f>P24-AVERAGE(AR$5:AR23,AR25:AR$30)</f>
        <v>13.505466666666665</v>
      </c>
      <c r="W24" s="13">
        <f t="shared" ca="1" si="7"/>
        <v>9.9395473898501603</v>
      </c>
      <c r="X24" s="6">
        <f t="shared" ca="1" si="8"/>
        <v>8.5460459132758562</v>
      </c>
      <c r="Y24" s="6">
        <f t="shared" ca="1" si="9"/>
        <v>6.9946351285686479</v>
      </c>
      <c r="Z24" s="6">
        <f t="shared" ca="1" si="10"/>
        <v>9.5084390768420981</v>
      </c>
      <c r="AA24" s="6">
        <f t="shared" ca="1" si="11"/>
        <v>11.583168034043371</v>
      </c>
      <c r="AB24" s="2">
        <f t="shared" ca="1" si="12"/>
        <v>12.172923997668038</v>
      </c>
      <c r="AC24" s="2">
        <f>'Historical Trends'!C83</f>
        <v>12.259999999999991</v>
      </c>
      <c r="AE24" s="13">
        <f t="shared" ca="1" si="17"/>
        <v>-4.9406279620853013</v>
      </c>
      <c r="AF24">
        <f t="shared" ca="1" si="18"/>
        <v>-6.9299999999999926</v>
      </c>
      <c r="AG24">
        <f t="shared" ca="1" si="19"/>
        <v>-5.154999999999994</v>
      </c>
      <c r="AH24">
        <f t="shared" ca="1" si="20"/>
        <v>-4.3299999999999939</v>
      </c>
      <c r="AI24">
        <f t="shared" ca="1" si="21"/>
        <v>-4.0999999999999908</v>
      </c>
      <c r="AJ24">
        <f t="shared" ca="1" si="22"/>
        <v>-3.9959999999999898</v>
      </c>
      <c r="AK24">
        <f t="shared" ca="1" si="23"/>
        <v>-4.234999999999987</v>
      </c>
      <c r="AL24">
        <f t="shared" ca="1" si="24"/>
        <v>-4.2114285714285593</v>
      </c>
      <c r="AM24" s="13">
        <f t="shared" ref="AM24:AM29" si="47">K24-$AC24</f>
        <v>-0.25999999999999091</v>
      </c>
      <c r="AN24">
        <f t="shared" si="39"/>
        <v>-2.2599999999999909</v>
      </c>
      <c r="AO24">
        <f t="shared" si="40"/>
        <v>-3.6599999999999913</v>
      </c>
      <c r="AP24">
        <f t="shared" si="25"/>
        <v>-0.29999999999999183</v>
      </c>
      <c r="AQ24">
        <f t="shared" si="26"/>
        <v>2.1600000000000072</v>
      </c>
      <c r="AR24">
        <f t="shared" si="27"/>
        <v>1.8400000000000087</v>
      </c>
      <c r="AS24" s="30">
        <f t="shared" si="14"/>
        <v>-1.2194999999999929</v>
      </c>
      <c r="AT24">
        <f t="shared" si="14"/>
        <v>-3.2269565217391225</v>
      </c>
      <c r="AU24">
        <f t="shared" si="14"/>
        <v>-4.7753623188405721</v>
      </c>
      <c r="AV24">
        <f t="shared" si="14"/>
        <v>-1.7037333333333269</v>
      </c>
      <c r="AW24">
        <f t="shared" si="14"/>
        <v>1.1941333333333404</v>
      </c>
      <c r="AX24">
        <f t="shared" si="14"/>
        <v>1.2454666666666743</v>
      </c>
      <c r="AY24" s="13">
        <f t="shared" ref="AY24:AY29" ca="1" si="48">W24-$AC24</f>
        <v>-2.3204526101498306</v>
      </c>
      <c r="AZ24" s="6">
        <f t="shared" ca="1" si="41"/>
        <v>-3.7139540867241347</v>
      </c>
      <c r="BA24" s="6">
        <f t="shared" ca="1" si="42"/>
        <v>-5.265364871431343</v>
      </c>
      <c r="BB24" s="6">
        <f t="shared" ca="1" si="28"/>
        <v>-2.7515609231578928</v>
      </c>
      <c r="BC24" s="6">
        <f t="shared" ca="1" si="29"/>
        <v>-0.67683196595661954</v>
      </c>
      <c r="BD24" s="2">
        <f t="shared" ca="1" si="30"/>
        <v>-8.7076002331953006E-2</v>
      </c>
      <c r="BP24">
        <f t="shared" ref="BP24:BP31" si="49">BP23+1</f>
        <v>3</v>
      </c>
      <c r="BQ24">
        <f t="shared" si="43"/>
        <v>1.0986122886681098</v>
      </c>
      <c r="BR24">
        <f t="shared" si="44"/>
        <v>0.92105134307880865</v>
      </c>
      <c r="BS24">
        <f t="shared" si="45"/>
        <v>0.18424477193938826</v>
      </c>
      <c r="BU24">
        <f t="shared" ref="BU24:BU87" si="50">BU23+0.1</f>
        <v>0.2</v>
      </c>
      <c r="BV24">
        <f t="shared" si="46"/>
        <v>0.80826392826597426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K25" s="13">
        <f>AVERAGE(9+9+9)/3</f>
        <v>9</v>
      </c>
      <c r="L25">
        <f>(9+6+9)/3</f>
        <v>8</v>
      </c>
      <c r="M25">
        <f>(10+8+9)/3</f>
        <v>9</v>
      </c>
      <c r="N25">
        <f>(10+8+9)/3</f>
        <v>9</v>
      </c>
      <c r="O25">
        <f>(6+5+9+10+8)/5</f>
        <v>7.6</v>
      </c>
      <c r="P25">
        <f>(6+6+6+5+9)/5</f>
        <v>6.4</v>
      </c>
      <c r="Q25" s="30">
        <f>K25-AVERAGE(AM$5:AM24,AM26:AM$30)</f>
        <v>8.2369999999999983</v>
      </c>
      <c r="R25" s="31">
        <f>L25-AVERAGE(AN$5:AN24,AN26:AN$30)</f>
        <v>7.2473913043478255</v>
      </c>
      <c r="S25" s="31">
        <f>M25-AVERAGE(AO$5:AO24,AO26:AO$30)</f>
        <v>8.2033333333333314</v>
      </c>
      <c r="T25" s="31">
        <f>N25-AVERAGE(AP$5:AP24,AP26:AP$30)</f>
        <v>7.7550666666666652</v>
      </c>
      <c r="U25" s="31">
        <f>O25-AVERAGE(AQ$5:AQ24,AQ26:AQ$30)</f>
        <v>6.6385333333333314</v>
      </c>
      <c r="V25" s="31">
        <f>P25-AVERAGE(AR$5:AR24,AR26:AR$30)</f>
        <v>5.7746666666666666</v>
      </c>
      <c r="W25" s="13">
        <f t="shared" ca="1" si="7"/>
        <v>8.3609668204756744</v>
      </c>
      <c r="X25" s="6">
        <f t="shared" ca="1" si="8"/>
        <v>7.4621002225724018</v>
      </c>
      <c r="Y25" s="6">
        <f t="shared" ca="1" si="9"/>
        <v>8.3572192496611919</v>
      </c>
      <c r="Z25" s="6">
        <f t="shared" ca="1" si="10"/>
        <v>7.980607431912726</v>
      </c>
      <c r="AA25" s="6">
        <f t="shared" ca="1" si="11"/>
        <v>7.154736869240562</v>
      </c>
      <c r="AB25" s="2">
        <f t="shared" ca="1" si="12"/>
        <v>6.2808138184863864</v>
      </c>
      <c r="AC25" s="2">
        <f>'Historical Trends'!C84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7"/>
        <v>3.6700000000000017</v>
      </c>
      <c r="AN25">
        <f t="shared" si="39"/>
        <v>2.6700000000000017</v>
      </c>
      <c r="AO25">
        <f t="shared" si="40"/>
        <v>3.6700000000000017</v>
      </c>
      <c r="AP25">
        <f t="shared" si="25"/>
        <v>3.6700000000000017</v>
      </c>
      <c r="AQ25">
        <f t="shared" si="26"/>
        <v>2.2700000000000014</v>
      </c>
      <c r="AR25">
        <f t="shared" si="27"/>
        <v>1.0700000000000021</v>
      </c>
      <c r="AS25" s="30">
        <f t="shared" si="14"/>
        <v>2.907</v>
      </c>
      <c r="AT25">
        <f t="shared" si="14"/>
        <v>1.9173913043478272</v>
      </c>
      <c r="AU25">
        <f t="shared" si="14"/>
        <v>2.8733333333333331</v>
      </c>
      <c r="AV25">
        <f t="shared" si="14"/>
        <v>2.4250666666666669</v>
      </c>
      <c r="AW25">
        <f t="shared" si="14"/>
        <v>1.3085333333333331</v>
      </c>
      <c r="AX25">
        <f t="shared" si="14"/>
        <v>0.44466666666666832</v>
      </c>
      <c r="AY25" s="13">
        <f t="shared" ca="1" si="48"/>
        <v>3.0309668204756761</v>
      </c>
      <c r="AZ25" s="6">
        <f t="shared" ca="1" si="41"/>
        <v>2.1321002225724035</v>
      </c>
      <c r="BA25" s="6">
        <f t="shared" ca="1" si="42"/>
        <v>3.0272192496611936</v>
      </c>
      <c r="BB25" s="6">
        <f t="shared" ca="1" si="28"/>
        <v>2.6506074319127277</v>
      </c>
      <c r="BC25" s="6">
        <f t="shared" ca="1" si="29"/>
        <v>1.8247368692405637</v>
      </c>
      <c r="BD25" s="2">
        <f t="shared" ca="1" si="30"/>
        <v>0.95081381848638813</v>
      </c>
      <c r="BP25">
        <f t="shared" si="49"/>
        <v>4</v>
      </c>
      <c r="BQ25">
        <f t="shared" si="43"/>
        <v>1.3862943611198906</v>
      </c>
      <c r="BR25">
        <f t="shared" si="44"/>
        <v>0.91509452980976436</v>
      </c>
      <c r="BS25">
        <f t="shared" si="45"/>
        <v>0.23549372110487321</v>
      </c>
      <c r="BU25">
        <f t="shared" si="50"/>
        <v>0.30000000000000004</v>
      </c>
      <c r="BV25">
        <f t="shared" si="46"/>
        <v>0.80826392826593374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K26" s="13">
        <f>(12+14+11)/3</f>
        <v>12.333333333333334</v>
      </c>
      <c r="L26">
        <f>(7+10+12)/3</f>
        <v>9.6666666666666661</v>
      </c>
      <c r="M26">
        <f>(8+7+7)/3</f>
        <v>7.333333333333333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11.559499999999998</v>
      </c>
      <c r="R26" s="31">
        <f>L26-AVERAGE(AN$5:AN25,AN27:AN$30)</f>
        <v>8.8321739130434764</v>
      </c>
      <c r="S26" s="31">
        <f>M26-AVERAGE(AO$5:AO25,AO27:AO$30)</f>
        <v>6.3098550724637663</v>
      </c>
      <c r="T26" s="31">
        <f>N26-AVERAGE(AP$5:AP25,AP27:AP$30)</f>
        <v>6.226399999999999</v>
      </c>
      <c r="U26" s="31">
        <f>O26-AVERAGE(AQ$5:AQ25,AQ27:AQ$30)</f>
        <v>6.5658666666666665</v>
      </c>
      <c r="V26" s="31">
        <f>P26-AVERAGE(AR$5:AR25,AR27:AR$30)</f>
        <v>6.6033333333333326</v>
      </c>
      <c r="W26" s="13">
        <f t="shared" ca="1" si="7"/>
        <v>11.177863419702019</v>
      </c>
      <c r="X26" s="6">
        <f t="shared" ca="1" si="8"/>
        <v>8.930522605279501</v>
      </c>
      <c r="Y26" s="6">
        <f t="shared" ca="1" si="9"/>
        <v>7.0535436173388693</v>
      </c>
      <c r="Z26" s="6">
        <f t="shared" ca="1" si="10"/>
        <v>6.8987718534394835</v>
      </c>
      <c r="AA26" s="6">
        <f t="shared" ca="1" si="11"/>
        <v>7.2600131857743264</v>
      </c>
      <c r="AB26" s="2">
        <f t="shared" ca="1" si="12"/>
        <v>7.0885087375572597</v>
      </c>
      <c r="AC26" s="2">
        <f>'Historical Trends'!C85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7"/>
        <v>3.4533333333333385</v>
      </c>
      <c r="AN26">
        <f t="shared" si="39"/>
        <v>0.78666666666667062</v>
      </c>
      <c r="AO26">
        <f t="shared" si="40"/>
        <v>-1.5466666666666624</v>
      </c>
      <c r="AP26">
        <f t="shared" si="25"/>
        <v>-1.2133333333333285</v>
      </c>
      <c r="AQ26">
        <f t="shared" si="26"/>
        <v>-1.2133333333333285</v>
      </c>
      <c r="AR26">
        <f t="shared" si="27"/>
        <v>-1.5466666666666624</v>
      </c>
      <c r="AS26" s="30">
        <f t="shared" si="14"/>
        <v>2.6795000000000027</v>
      </c>
      <c r="AT26">
        <f t="shared" si="14"/>
        <v>-4.7826086956519021E-2</v>
      </c>
      <c r="AU26">
        <f t="shared" si="14"/>
        <v>-2.5701449275362291</v>
      </c>
      <c r="AV26">
        <f t="shared" si="14"/>
        <v>-2.6535999999999964</v>
      </c>
      <c r="AW26">
        <f t="shared" si="14"/>
        <v>-2.3141333333333289</v>
      </c>
      <c r="AX26">
        <f t="shared" si="14"/>
        <v>-2.2766666666666628</v>
      </c>
      <c r="AY26" s="13">
        <f t="shared" ca="1" si="48"/>
        <v>2.2978634197020238</v>
      </c>
      <c r="AZ26" s="6">
        <f t="shared" ca="1" si="41"/>
        <v>5.0522605279505584E-2</v>
      </c>
      <c r="BA26" s="6">
        <f t="shared" ca="1" si="42"/>
        <v>-1.8264563826611262</v>
      </c>
      <c r="BB26" s="6">
        <f t="shared" ca="1" si="28"/>
        <v>-1.9812281465605119</v>
      </c>
      <c r="BC26" s="6">
        <f t="shared" ca="1" si="29"/>
        <v>-1.619986814225669</v>
      </c>
      <c r="BD26" s="2">
        <f t="shared" ca="1" si="30"/>
        <v>-1.7914912624427357</v>
      </c>
      <c r="BP26">
        <f t="shared" si="49"/>
        <v>5</v>
      </c>
      <c r="BQ26">
        <f t="shared" si="43"/>
        <v>1.6094379124341003</v>
      </c>
      <c r="BR26">
        <f t="shared" si="44"/>
        <v>0.91012129326662006</v>
      </c>
      <c r="BS26">
        <f t="shared" si="45"/>
        <v>0.27604059116565138</v>
      </c>
      <c r="BU26">
        <f t="shared" si="50"/>
        <v>0.4</v>
      </c>
      <c r="BV26">
        <f t="shared" si="46"/>
        <v>0.80826392826589333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K27" s="13">
        <f>(25+32+28+31.5+19)/5</f>
        <v>27.1</v>
      </c>
      <c r="L27">
        <f>(30+17+25+31+29)/5</f>
        <v>26.4</v>
      </c>
      <c r="M27">
        <f>(28+32+27+30+17)/5</f>
        <v>26.8</v>
      </c>
      <c r="N27">
        <f>(28+38+28+32+27)/5</f>
        <v>30.6</v>
      </c>
      <c r="O27">
        <f>(26.7+28+38+28+32)/5</f>
        <v>30.54</v>
      </c>
      <c r="P27">
        <f>(27+27+31+26.7+28)/5</f>
        <v>27.939999999999998</v>
      </c>
      <c r="Q27" s="30">
        <f>K27-AVERAGE(AM$5:AM26,AM28:AM$30)</f>
        <v>26.383499999999998</v>
      </c>
      <c r="R27" s="31">
        <f>L27-AVERAGE(AN$5:AN26,AN28:AN$30)</f>
        <v>25.700869565217388</v>
      </c>
      <c r="S27" s="31">
        <f>M27-AVERAGE(AO$5:AO26,AO28:AO$30)</f>
        <v>26.030724637681161</v>
      </c>
      <c r="T27" s="31">
        <f>N27-AVERAGE(AP$5:AP26,AP28:AP$30)</f>
        <v>29.532266666666665</v>
      </c>
      <c r="U27" s="31">
        <f>O27-AVERAGE(AQ$5:AQ26,AQ28:AQ$30)</f>
        <v>29.809333333333331</v>
      </c>
      <c r="V27" s="31">
        <f>P27-AVERAGE(AR$5:AR26,AR28:AR$30)</f>
        <v>27.489466666666665</v>
      </c>
      <c r="W27" s="13">
        <f t="shared" ca="1" si="7"/>
        <v>23.338601121022421</v>
      </c>
      <c r="X27" s="6">
        <f t="shared" ca="1" si="8"/>
        <v>23.713597007855164</v>
      </c>
      <c r="Y27" s="6">
        <f t="shared" ca="1" si="9"/>
        <v>22.519231938712082</v>
      </c>
      <c r="Z27" s="6">
        <f t="shared" ca="1" si="10"/>
        <v>25.73448310660833</v>
      </c>
      <c r="AA27" s="6">
        <f t="shared" ca="1" si="11"/>
        <v>25.383174349135611</v>
      </c>
      <c r="AB27" s="2">
        <f t="shared" ca="1" si="12"/>
        <v>24.734974313530458</v>
      </c>
      <c r="AC27" s="2">
        <f>'Historical Trends'!C100</f>
        <v>22.5</v>
      </c>
      <c r="AE27" s="13">
        <f t="shared" ca="1" si="17"/>
        <v>-10.9749361702128</v>
      </c>
      <c r="AF27">
        <f t="shared" ca="1" si="18"/>
        <v>-11.909999999999997</v>
      </c>
      <c r="AG27">
        <f t="shared" ca="1" si="19"/>
        <v>-11.344999999999999</v>
      </c>
      <c r="AH27">
        <f t="shared" ca="1" si="20"/>
        <v>-12.946666666666664</v>
      </c>
      <c r="AI27">
        <f t="shared" ca="1" si="21"/>
        <v>-13.499999999999996</v>
      </c>
      <c r="AJ27">
        <f t="shared" ca="1" si="22"/>
        <v>-14.049999999999997</v>
      </c>
      <c r="AK27">
        <f t="shared" ca="1" si="23"/>
        <v>-14.353333333333332</v>
      </c>
      <c r="AL27">
        <f t="shared" ca="1" si="24"/>
        <v>-14.909999999999998</v>
      </c>
      <c r="AM27" s="13">
        <f t="shared" si="47"/>
        <v>4.6000000000000014</v>
      </c>
      <c r="AN27">
        <f t="shared" ref="AN27:AR29" si="51">L27-$AC27</f>
        <v>3.8999999999999986</v>
      </c>
      <c r="AO27">
        <f t="shared" si="51"/>
        <v>4.3000000000000007</v>
      </c>
      <c r="AP27">
        <f t="shared" si="51"/>
        <v>8.1000000000000014</v>
      </c>
      <c r="AQ27">
        <f t="shared" si="51"/>
        <v>8.0399999999999991</v>
      </c>
      <c r="AR27">
        <f t="shared" si="51"/>
        <v>5.4399999999999977</v>
      </c>
      <c r="AS27" s="30">
        <f t="shared" si="14"/>
        <v>3.883499999999998</v>
      </c>
      <c r="AT27">
        <f t="shared" si="14"/>
        <v>3.2008695652173884</v>
      </c>
      <c r="AU27">
        <f t="shared" si="14"/>
        <v>3.5307246376811605</v>
      </c>
      <c r="AV27">
        <f t="shared" si="14"/>
        <v>7.0322666666666649</v>
      </c>
      <c r="AW27">
        <f t="shared" si="14"/>
        <v>7.3093333333333312</v>
      </c>
      <c r="AX27">
        <f t="shared" si="14"/>
        <v>4.9894666666666652</v>
      </c>
      <c r="AY27" s="13">
        <f t="shared" ca="1" si="48"/>
        <v>0.83860112102242113</v>
      </c>
      <c r="AZ27" s="6">
        <f t="shared" ca="1" si="41"/>
        <v>1.2135970078551637</v>
      </c>
      <c r="BA27" s="6">
        <f t="shared" ca="1" si="42"/>
        <v>1.9231938712081842E-2</v>
      </c>
      <c r="BB27" s="6">
        <f t="shared" ca="1" si="28"/>
        <v>3.2344831066083302</v>
      </c>
      <c r="BC27" s="6">
        <f t="shared" ca="1" si="29"/>
        <v>2.8831743491356114</v>
      </c>
      <c r="BD27" s="2">
        <f t="shared" ca="1" si="30"/>
        <v>2.2349743135304578</v>
      </c>
      <c r="BP27">
        <f t="shared" si="49"/>
        <v>6</v>
      </c>
      <c r="BQ27">
        <f t="shared" si="43"/>
        <v>1.791759469228055</v>
      </c>
      <c r="BR27">
        <f t="shared" si="44"/>
        <v>0.90580471036790178</v>
      </c>
      <c r="BS27">
        <f t="shared" si="45"/>
        <v>0.30965336588943237</v>
      </c>
      <c r="BU27">
        <f t="shared" si="50"/>
        <v>0.5</v>
      </c>
      <c r="BV27">
        <f t="shared" si="46"/>
        <v>0.80826392826585292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15.323999999999998</v>
      </c>
      <c r="R28" s="31">
        <f>L28-AVERAGE(AN$5:AN27,AN29:AN$30)</f>
        <v>12.653478260869564</v>
      </c>
      <c r="S28" s="31">
        <f>M28-AVERAGE(AO$5:AO27,AO29:AO$30)</f>
        <v>12.14855072463768</v>
      </c>
      <c r="T28" s="31">
        <f>N28-AVERAGE(AP$5:AP27,AP29:AP$30)</f>
        <v>11.080666666666666</v>
      </c>
      <c r="U28" s="31">
        <f>O28-AVERAGE(AQ$5:AQ27,AQ29:AQ$30)</f>
        <v>11.836133333333333</v>
      </c>
      <c r="V28" s="31">
        <f>P28-AVERAGE(AR$5:AR27,AR29:AR$30)</f>
        <v>13.884266666666665</v>
      </c>
      <c r="W28" s="13">
        <f t="shared" ca="1" si="7"/>
        <v>14.629168863150332</v>
      </c>
      <c r="X28" s="6">
        <f t="shared" ca="1" si="8"/>
        <v>12.530713933991224</v>
      </c>
      <c r="Y28" s="6">
        <f t="shared" ca="1" si="9"/>
        <v>12.051090742932502</v>
      </c>
      <c r="Z28" s="6">
        <f t="shared" ca="1" si="10"/>
        <v>11.208848244165168</v>
      </c>
      <c r="AA28" s="6">
        <f t="shared" ca="1" si="11"/>
        <v>11.809388149835907</v>
      </c>
      <c r="AB28" s="2">
        <f t="shared" ca="1" si="12"/>
        <v>13.531506659438769</v>
      </c>
      <c r="AC28" s="2">
        <f>'Historical Trends'!C101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7"/>
        <v>5.4099999999999966</v>
      </c>
      <c r="AN28">
        <f t="shared" si="51"/>
        <v>2.8099999999999969</v>
      </c>
      <c r="AO28">
        <f t="shared" si="51"/>
        <v>2.4099999999999966</v>
      </c>
      <c r="AP28">
        <f t="shared" si="51"/>
        <v>1.8099999999999969</v>
      </c>
      <c r="AQ28">
        <f t="shared" si="51"/>
        <v>2.2099999999999973</v>
      </c>
      <c r="AR28">
        <f t="shared" si="51"/>
        <v>3.8099999999999969</v>
      </c>
      <c r="AS28" s="30">
        <f t="shared" si="14"/>
        <v>4.7339999999999947</v>
      </c>
      <c r="AT28">
        <f t="shared" si="14"/>
        <v>2.0634782608695605</v>
      </c>
      <c r="AU28">
        <f t="shared" si="14"/>
        <v>1.5585507246376764</v>
      </c>
      <c r="AV28">
        <f t="shared" si="14"/>
        <v>0.49066666666666237</v>
      </c>
      <c r="AW28">
        <f t="shared" si="14"/>
        <v>1.2461333333333293</v>
      </c>
      <c r="AX28">
        <f t="shared" si="14"/>
        <v>3.2942666666666618</v>
      </c>
      <c r="AY28" s="13">
        <f t="shared" ca="1" si="48"/>
        <v>4.0391688631503282</v>
      </c>
      <c r="AZ28" s="6">
        <f t="shared" ca="1" si="41"/>
        <v>1.9407139339912209</v>
      </c>
      <c r="BA28" s="6">
        <f t="shared" ca="1" si="42"/>
        <v>1.4610907429324982</v>
      </c>
      <c r="BB28" s="6">
        <f t="shared" ca="1" si="28"/>
        <v>0.61884824416516437</v>
      </c>
      <c r="BC28" s="6">
        <f t="shared" ca="1" si="29"/>
        <v>1.219388149835904</v>
      </c>
      <c r="BD28" s="2">
        <f t="shared" ca="1" si="30"/>
        <v>2.9415066594387653</v>
      </c>
      <c r="BP28">
        <f t="shared" si="49"/>
        <v>7</v>
      </c>
      <c r="BQ28">
        <f t="shared" si="43"/>
        <v>1.9459101490553132</v>
      </c>
      <c r="BR28">
        <f t="shared" si="44"/>
        <v>0.90196183089833593</v>
      </c>
      <c r="BS28">
        <f t="shared" si="45"/>
        <v>0.33838847910654657</v>
      </c>
      <c r="BU28">
        <f t="shared" si="50"/>
        <v>0.6</v>
      </c>
      <c r="BV28">
        <f t="shared" si="46"/>
        <v>0.8082639282658125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K29" s="13">
        <f>(12+14+12)/3</f>
        <v>12.666666666666666</v>
      </c>
      <c r="L29">
        <f>(13+12+13)/3</f>
        <v>12.666666666666666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11.767499999999997</v>
      </c>
      <c r="R29" s="31">
        <f>L29-AVERAGE(AN$5:AN28,AN30:AN$30)</f>
        <v>11.839130434782607</v>
      </c>
      <c r="S29" s="31">
        <f>M29-AVERAGE(AO$5:AO28,AO30:AO$30)</f>
        <v>12.099420289855072</v>
      </c>
      <c r="T29" s="31">
        <f>N29-AVERAGE(AP$5:AP28,AP30:AP$30)</f>
        <v>10.966133333333334</v>
      </c>
      <c r="U29" s="31">
        <f>O29-AVERAGE(AQ$5:AQ28,AQ30:AQ$30)</f>
        <v>12.692266666666665</v>
      </c>
      <c r="V29" s="31">
        <f>P29-AVERAGE(AR$5:AR28,AR30:AR$30)</f>
        <v>11.79373333333333</v>
      </c>
      <c r="W29" s="13">
        <f t="shared" ca="1" si="7"/>
        <v>10.723036158744986</v>
      </c>
      <c r="X29" s="6">
        <f t="shared" ca="1" si="8"/>
        <v>11.117239597875743</v>
      </c>
      <c r="Y29" s="6">
        <f t="shared" ca="1" si="9"/>
        <v>10.791900866714663</v>
      </c>
      <c r="Z29" s="6">
        <f t="shared" ca="1" si="10"/>
        <v>10.040632938218495</v>
      </c>
      <c r="AA29" s="6">
        <f t="shared" ca="1" si="11"/>
        <v>11.231660302232708</v>
      </c>
      <c r="AB29" s="2">
        <f t="shared" ca="1" si="12"/>
        <v>10.906443684793377</v>
      </c>
      <c r="AC29" s="2">
        <f>'Historical Trends'!C102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7"/>
        <v>0.94666666666666721</v>
      </c>
      <c r="AN29">
        <f t="shared" si="51"/>
        <v>0.94666666666666721</v>
      </c>
      <c r="AO29">
        <f t="shared" si="51"/>
        <v>1.2800000000000011</v>
      </c>
      <c r="AP29">
        <f t="shared" si="51"/>
        <v>0.61333333333333506</v>
      </c>
      <c r="AQ29">
        <f t="shared" si="51"/>
        <v>1.9466666666666672</v>
      </c>
      <c r="AR29">
        <f t="shared" si="51"/>
        <v>0.71333333333333293</v>
      </c>
      <c r="AS29" s="30">
        <f t="shared" si="14"/>
        <v>4.7499999999997655E-2</v>
      </c>
      <c r="AT29">
        <f t="shared" si="14"/>
        <v>0.11913043478260832</v>
      </c>
      <c r="AU29">
        <f t="shared" si="14"/>
        <v>0.37942028985507292</v>
      </c>
      <c r="AV29">
        <f t="shared" si="14"/>
        <v>-0.75386666666666535</v>
      </c>
      <c r="AW29">
        <f t="shared" si="14"/>
        <v>0.97226666666666617</v>
      </c>
      <c r="AX29">
        <f t="shared" si="14"/>
        <v>7.373333333333143E-2</v>
      </c>
      <c r="AY29" s="13">
        <f t="shared" ca="1" si="48"/>
        <v>-0.99696384125501325</v>
      </c>
      <c r="AZ29" s="6">
        <f t="shared" ca="1" si="41"/>
        <v>-0.60276040212425563</v>
      </c>
      <c r="BA29" s="6">
        <f t="shared" ca="1" si="42"/>
        <v>-0.92809913328533611</v>
      </c>
      <c r="BB29" s="6">
        <f t="shared" ca="1" si="28"/>
        <v>-1.6793670617815035</v>
      </c>
      <c r="BC29" s="6">
        <f t="shared" ca="1" si="29"/>
        <v>-0.48833969776729091</v>
      </c>
      <c r="BD29" s="2">
        <f t="shared" ca="1" si="30"/>
        <v>-0.81355631520662186</v>
      </c>
      <c r="BP29">
        <f t="shared" si="49"/>
        <v>8</v>
      </c>
      <c r="BQ29">
        <f t="shared" si="43"/>
        <v>2.0794415416798357</v>
      </c>
      <c r="BR29">
        <f t="shared" si="44"/>
        <v>0.89847902784446509</v>
      </c>
      <c r="BS29">
        <f t="shared" si="45"/>
        <v>0.36349633700567485</v>
      </c>
      <c r="BU29">
        <f t="shared" si="50"/>
        <v>0.7</v>
      </c>
      <c r="BV29">
        <f t="shared" si="46"/>
        <v>0.80826392826577209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N30">
        <f>(13+12)/2</f>
        <v>12.5</v>
      </c>
      <c r="O30">
        <f>(15+13)/2</f>
        <v>14</v>
      </c>
      <c r="P30">
        <f>(15.5+15)/2</f>
        <v>15.25</v>
      </c>
      <c r="Q30" s="30"/>
      <c r="R30" s="31"/>
      <c r="S30" s="31"/>
      <c r="T30" s="31">
        <f>N30-AVERAGE(AP$5:AP29)</f>
        <v>11.119066666666665</v>
      </c>
      <c r="U30" s="31">
        <f>O30-AVERAGE(AQ$5:AQ29)</f>
        <v>13.018533333333332</v>
      </c>
      <c r="V30" s="31">
        <f>P30-AVERAGE(AR$5:AR29)</f>
        <v>14.702666666666666</v>
      </c>
      <c r="W30" s="13">
        <f t="shared" ca="1" si="7"/>
        <v>1.4151111388669664</v>
      </c>
      <c r="X30" s="6">
        <f t="shared" ca="1" si="8"/>
        <v>0.96530385019102605</v>
      </c>
      <c r="Y30" s="6">
        <f t="shared" ca="1" si="9"/>
        <v>1.6692452598716749</v>
      </c>
      <c r="Z30" s="6">
        <f t="shared" ca="1" si="10"/>
        <v>10.361391911496685</v>
      </c>
      <c r="AA30" s="6">
        <f t="shared" ca="1" si="11"/>
        <v>11.710782908566628</v>
      </c>
      <c r="AB30" s="2">
        <f t="shared" ca="1" si="12"/>
        <v>13.502604591806858</v>
      </c>
      <c r="AC30" s="2">
        <f>'Historical Trends'!C103</f>
        <v>12.230000000000004</v>
      </c>
      <c r="AE30" s="13">
        <f t="shared" ca="1" si="17"/>
        <v>-3.2829620853079717</v>
      </c>
      <c r="AF30">
        <f t="shared" ca="1" si="18"/>
        <v>-4.8900000000000006</v>
      </c>
      <c r="AG30">
        <f t="shared" ca="1" si="19"/>
        <v>-5.4350000000000023</v>
      </c>
      <c r="AH30">
        <f t="shared" ca="1" si="20"/>
        <v>-5.4900000000000047</v>
      </c>
      <c r="AI30">
        <f t="shared" ca="1" si="21"/>
        <v>-6.1125000000000043</v>
      </c>
      <c r="AJ30">
        <f t="shared" ca="1" si="22"/>
        <v>-6.5980000000000043</v>
      </c>
      <c r="AK30">
        <f t="shared" ca="1" si="23"/>
        <v>-7.2683333333333406</v>
      </c>
      <c r="AL30">
        <f t="shared" ca="1" si="24"/>
        <v>-7.8357142857142934</v>
      </c>
      <c r="AP30">
        <f>N30-$AC30</f>
        <v>0.26999999999999602</v>
      </c>
      <c r="AQ30">
        <f>O30-$AC30</f>
        <v>1.769999999999996</v>
      </c>
      <c r="AR30">
        <f>P30-$AC30</f>
        <v>3.019999999999996</v>
      </c>
      <c r="AS30" s="30"/>
      <c r="AV30">
        <f t="shared" si="14"/>
        <v>-1.1109333333333389</v>
      </c>
      <c r="AW30">
        <f t="shared" si="14"/>
        <v>0.7885333333333282</v>
      </c>
      <c r="AX30">
        <f t="shared" si="14"/>
        <v>2.4726666666666617</v>
      </c>
      <c r="BB30" s="6">
        <f t="shared" ca="1" si="28"/>
        <v>-1.8686080885033185</v>
      </c>
      <c r="BC30" s="6">
        <f t="shared" ca="1" si="29"/>
        <v>-0.5192170914333758</v>
      </c>
      <c r="BD30" s="2">
        <f t="shared" ca="1" si="30"/>
        <v>1.2726045918068536</v>
      </c>
      <c r="BP30">
        <f t="shared" si="49"/>
        <v>9</v>
      </c>
      <c r="BQ30">
        <f t="shared" si="43"/>
        <v>2.1972245773362196</v>
      </c>
      <c r="BR30">
        <f t="shared" si="44"/>
        <v>0.89528046973783304</v>
      </c>
      <c r="BS30">
        <f t="shared" si="45"/>
        <v>0.38579609965964168</v>
      </c>
      <c r="BU30">
        <f t="shared" si="50"/>
        <v>0.79999999999999993</v>
      </c>
      <c r="BV30">
        <f t="shared" si="46"/>
        <v>0.80826392826573157</v>
      </c>
    </row>
    <row r="31" spans="1:74" x14ac:dyDescent="0.25">
      <c r="BP31">
        <f t="shared" si="49"/>
        <v>10</v>
      </c>
      <c r="BQ31">
        <f t="shared" si="43"/>
        <v>2.3025850929940459</v>
      </c>
      <c r="BR31">
        <f t="shared" si="44"/>
        <v>0.89231280613779884</v>
      </c>
      <c r="BS31">
        <f t="shared" si="45"/>
        <v>0.4058546225073032</v>
      </c>
      <c r="BU31">
        <f t="shared" si="50"/>
        <v>0.89999999999999991</v>
      </c>
      <c r="BV31">
        <f t="shared" si="46"/>
        <v>0.80826392826569116</v>
      </c>
    </row>
    <row r="32" spans="1:74" x14ac:dyDescent="0.25">
      <c r="Q32" s="32"/>
      <c r="BP32">
        <f>BP31+5</f>
        <v>15</v>
      </c>
      <c r="BQ32">
        <f t="shared" si="43"/>
        <v>2.7080502011022101</v>
      </c>
      <c r="BR32">
        <f t="shared" si="44"/>
        <v>0.879848893553969</v>
      </c>
      <c r="BS32">
        <f t="shared" si="45"/>
        <v>0.4838185582782154</v>
      </c>
      <c r="BU32">
        <f t="shared" si="50"/>
        <v>0.99999999999999989</v>
      </c>
      <c r="BV32">
        <f t="shared" si="46"/>
        <v>0.80826392826565074</v>
      </c>
    </row>
    <row r="33" spans="57:74" x14ac:dyDescent="0.25">
      <c r="BP33">
        <f t="shared" ref="BP33:BP39" si="52">BP32+5</f>
        <v>20</v>
      </c>
      <c r="BQ33">
        <f t="shared" si="43"/>
        <v>2.9957322735539909</v>
      </c>
      <c r="BR33">
        <f t="shared" si="44"/>
        <v>0.86984999035138133</v>
      </c>
      <c r="BS33">
        <f t="shared" si="45"/>
        <v>0.53956842999097721</v>
      </c>
      <c r="BU33">
        <f t="shared" si="50"/>
        <v>1.0999999999999999</v>
      </c>
      <c r="BV33">
        <f t="shared" si="46"/>
        <v>0.80826392826561022</v>
      </c>
    </row>
    <row r="34" spans="57:74" x14ac:dyDescent="0.25">
      <c r="BP34">
        <f t="shared" si="52"/>
        <v>25</v>
      </c>
      <c r="BQ34">
        <f t="shared" si="43"/>
        <v>3.2188758248682006</v>
      </c>
      <c r="BR34">
        <f t="shared" si="44"/>
        <v>0.86131452190275737</v>
      </c>
      <c r="BS34">
        <f t="shared" si="45"/>
        <v>0.5828049378614828</v>
      </c>
      <c r="BU34">
        <f t="shared" si="50"/>
        <v>1.2</v>
      </c>
      <c r="BV34">
        <f t="shared" si="46"/>
        <v>0.80826392826556981</v>
      </c>
    </row>
    <row r="35" spans="57:74" x14ac:dyDescent="0.25">
      <c r="BP35">
        <f t="shared" si="52"/>
        <v>30</v>
      </c>
      <c r="BQ35">
        <f t="shared" si="43"/>
        <v>3.4011973816621555</v>
      </c>
      <c r="BR35">
        <f t="shared" si="44"/>
        <v>0.85376331210823564</v>
      </c>
      <c r="BS35">
        <f t="shared" si="45"/>
        <v>0.61797098580623311</v>
      </c>
      <c r="BU35">
        <f t="shared" si="50"/>
        <v>1.3</v>
      </c>
      <c r="BV35">
        <f t="shared" si="46"/>
        <v>0.8082639282655294</v>
      </c>
    </row>
    <row r="36" spans="57:74" x14ac:dyDescent="0.25">
      <c r="BP36">
        <f t="shared" si="52"/>
        <v>35</v>
      </c>
      <c r="BQ36">
        <f t="shared" si="43"/>
        <v>3.5553480614894135</v>
      </c>
      <c r="BR36">
        <f t="shared" si="44"/>
        <v>0.84692609437819422</v>
      </c>
      <c r="BS36">
        <f t="shared" si="45"/>
        <v>0.64748580981932835</v>
      </c>
      <c r="BU36">
        <f t="shared" si="50"/>
        <v>1.4000000000000001</v>
      </c>
      <c r="BV36">
        <f t="shared" si="46"/>
        <v>0.80826392826548887</v>
      </c>
    </row>
    <row r="37" spans="57:74" x14ac:dyDescent="0.25">
      <c r="BP37">
        <f t="shared" si="52"/>
        <v>40</v>
      </c>
      <c r="BQ37">
        <f t="shared" si="43"/>
        <v>3.6888794541139363</v>
      </c>
      <c r="BR37">
        <f t="shared" si="44"/>
        <v>0.84063391913611418</v>
      </c>
      <c r="BS37">
        <f t="shared" si="45"/>
        <v>0.67281712840632812</v>
      </c>
      <c r="BU37">
        <f t="shared" si="50"/>
        <v>1.5000000000000002</v>
      </c>
      <c r="BV37">
        <f t="shared" si="46"/>
        <v>0.80826392826544846</v>
      </c>
    </row>
    <row r="38" spans="57:74" x14ac:dyDescent="0.25">
      <c r="BE38" t="s">
        <v>217</v>
      </c>
      <c r="BG38">
        <f>Q4</f>
        <v>0.90142857142857347</v>
      </c>
      <c r="BH38">
        <f t="shared" ref="BH38:BK38" si="53">R4</f>
        <v>0.83250000000000102</v>
      </c>
      <c r="BI38">
        <f t="shared" si="53"/>
        <v>0.91638888888889014</v>
      </c>
      <c r="BJ38">
        <f t="shared" si="53"/>
        <v>1.3382051282051295</v>
      </c>
      <c r="BK38">
        <f t="shared" si="53"/>
        <v>1.0117948717948728</v>
      </c>
      <c r="BL38">
        <f t="shared" ref="BL38" si="54">AVERAGE(BK38,BM38)</f>
        <v>0.82711538461538558</v>
      </c>
      <c r="BM38">
        <f>V4</f>
        <v>0.64243589743589824</v>
      </c>
      <c r="BP38">
        <f t="shared" si="52"/>
        <v>45</v>
      </c>
      <c r="BQ38">
        <f t="shared" si="43"/>
        <v>3.8066624897703196</v>
      </c>
      <c r="BR38">
        <f t="shared" si="44"/>
        <v>0.8347734080477065</v>
      </c>
      <c r="BS38">
        <f t="shared" si="45"/>
        <v>0.6949243646841885</v>
      </c>
      <c r="BU38">
        <f t="shared" si="50"/>
        <v>1.6000000000000003</v>
      </c>
      <c r="BV38">
        <f t="shared" si="46"/>
        <v>0.80826392826540794</v>
      </c>
    </row>
    <row r="39" spans="57:74" x14ac:dyDescent="0.25">
      <c r="BP39">
        <f t="shared" si="52"/>
        <v>50</v>
      </c>
      <c r="BQ39">
        <f t="shared" si="43"/>
        <v>3.912023005428146</v>
      </c>
      <c r="BR39">
        <f t="shared" si="44"/>
        <v>0.82926440807702773</v>
      </c>
      <c r="BS39">
        <f t="shared" si="45"/>
        <v>0.71447001455916515</v>
      </c>
      <c r="BU39">
        <f t="shared" si="50"/>
        <v>1.7000000000000004</v>
      </c>
      <c r="BV39">
        <f t="shared" si="46"/>
        <v>0.80826392826536753</v>
      </c>
    </row>
    <row r="40" spans="57:74" x14ac:dyDescent="0.25">
      <c r="BP40">
        <f>BP39+10</f>
        <v>60</v>
      </c>
      <c r="BQ40">
        <f t="shared" si="43"/>
        <v>4.0943445622221004</v>
      </c>
      <c r="BR40">
        <f t="shared" si="44"/>
        <v>0.81907923870333688</v>
      </c>
      <c r="BS40">
        <f t="shared" si="45"/>
        <v>0.74766316959566648</v>
      </c>
      <c r="BU40">
        <f t="shared" si="50"/>
        <v>1.8000000000000005</v>
      </c>
      <c r="BV40">
        <f t="shared" si="46"/>
        <v>0.808263928265327</v>
      </c>
    </row>
    <row r="41" spans="57:74" x14ac:dyDescent="0.25">
      <c r="BP41">
        <f t="shared" ref="BP41:BP54" si="55">BP40+10</f>
        <v>70</v>
      </c>
      <c r="BQ41">
        <f t="shared" si="43"/>
        <v>4.2484952420493594</v>
      </c>
      <c r="BR41">
        <f t="shared" si="44"/>
        <v>0.80975263189700109</v>
      </c>
      <c r="BS41">
        <f t="shared" si="45"/>
        <v>0.77496755104351545</v>
      </c>
      <c r="BU41">
        <f t="shared" si="50"/>
        <v>1.9000000000000006</v>
      </c>
      <c r="BV41">
        <f t="shared" si="46"/>
        <v>0.80826392826528659</v>
      </c>
    </row>
    <row r="42" spans="57:74" x14ac:dyDescent="0.25">
      <c r="BP42">
        <f t="shared" si="55"/>
        <v>80</v>
      </c>
      <c r="BQ42">
        <f t="shared" si="43"/>
        <v>4.3820266346738812</v>
      </c>
      <c r="BR42">
        <f t="shared" si="44"/>
        <v>0.80108034151045548</v>
      </c>
      <c r="BS42">
        <f t="shared" si="45"/>
        <v>0.79793913541597239</v>
      </c>
      <c r="BU42">
        <f t="shared" si="50"/>
        <v>2.0000000000000004</v>
      </c>
      <c r="BV42">
        <f t="shared" si="46"/>
        <v>0.80826392826524607</v>
      </c>
    </row>
    <row r="43" spans="57:74" x14ac:dyDescent="0.25">
      <c r="BP43">
        <f t="shared" si="55"/>
        <v>90</v>
      </c>
      <c r="BQ43">
        <f t="shared" si="43"/>
        <v>4.499809670330265</v>
      </c>
      <c r="BR43">
        <f t="shared" si="44"/>
        <v>0.79292496189577877</v>
      </c>
      <c r="BS43">
        <f t="shared" si="45"/>
        <v>0.81759263741514543</v>
      </c>
      <c r="BU43">
        <f t="shared" si="50"/>
        <v>2.1000000000000005</v>
      </c>
      <c r="BV43">
        <f t="shared" si="46"/>
        <v>0.80826392826520554</v>
      </c>
    </row>
    <row r="44" spans="57:74" x14ac:dyDescent="0.25">
      <c r="BP44">
        <f t="shared" si="55"/>
        <v>100</v>
      </c>
      <c r="BQ44">
        <f t="shared" si="43"/>
        <v>4.6051701859880918</v>
      </c>
      <c r="BR44">
        <f t="shared" si="44"/>
        <v>0.78518914172563514</v>
      </c>
      <c r="BS44">
        <f t="shared" si="45"/>
        <v>0.83462711013196844</v>
      </c>
      <c r="BU44">
        <f t="shared" si="50"/>
        <v>2.2000000000000006</v>
      </c>
      <c r="BV44">
        <f t="shared" si="46"/>
        <v>0.80826392826516513</v>
      </c>
    </row>
    <row r="45" spans="57:74" x14ac:dyDescent="0.25">
      <c r="BP45">
        <f t="shared" si="55"/>
        <v>110</v>
      </c>
      <c r="BQ45">
        <f t="shared" si="43"/>
        <v>4.7004803657924166</v>
      </c>
      <c r="BR45">
        <f t="shared" si="44"/>
        <v>0.77780111311839573</v>
      </c>
      <c r="BS45">
        <f t="shared" si="45"/>
        <v>0.84954484676076014</v>
      </c>
      <c r="BU45">
        <f t="shared" si="50"/>
        <v>2.3000000000000007</v>
      </c>
      <c r="BV45">
        <f t="shared" si="46"/>
        <v>0.80826392826512461</v>
      </c>
    </row>
    <row r="46" spans="57:74" x14ac:dyDescent="0.25">
      <c r="BP46">
        <f t="shared" si="55"/>
        <v>120</v>
      </c>
      <c r="BQ46">
        <f t="shared" si="43"/>
        <v>4.7874917427820458</v>
      </c>
      <c r="BR46">
        <f t="shared" si="44"/>
        <v>0.77070627637324507</v>
      </c>
      <c r="BS46">
        <f t="shared" si="45"/>
        <v>0.86271900397276902</v>
      </c>
      <c r="BU46">
        <f t="shared" si="50"/>
        <v>2.4000000000000008</v>
      </c>
      <c r="BV46">
        <f t="shared" si="46"/>
        <v>0.80826392826508409</v>
      </c>
    </row>
    <row r="47" spans="57:74" x14ac:dyDescent="0.25">
      <c r="BP47">
        <f t="shared" si="55"/>
        <v>130</v>
      </c>
      <c r="BQ47">
        <f t="shared" si="43"/>
        <v>4.8675344504555822</v>
      </c>
      <c r="BR47">
        <f t="shared" si="44"/>
        <v>0.76386201641897999</v>
      </c>
      <c r="BS47">
        <f t="shared" si="45"/>
        <v>0.87443441809294398</v>
      </c>
      <c r="BU47">
        <f t="shared" si="50"/>
        <v>2.5000000000000009</v>
      </c>
      <c r="BV47">
        <f t="shared" si="46"/>
        <v>0.80826392826504367</v>
      </c>
    </row>
    <row r="48" spans="57:74" x14ac:dyDescent="0.25">
      <c r="BP48">
        <f t="shared" si="55"/>
        <v>140</v>
      </c>
      <c r="BQ48">
        <f t="shared" si="43"/>
        <v>4.9416424226093039</v>
      </c>
      <c r="BR48">
        <f t="shared" si="44"/>
        <v>0.7572343586762027</v>
      </c>
      <c r="BS48">
        <f t="shared" si="45"/>
        <v>0.88491344827388807</v>
      </c>
      <c r="BU48">
        <f t="shared" si="50"/>
        <v>2.600000000000001</v>
      </c>
      <c r="BV48">
        <f t="shared" si="46"/>
        <v>0.80826392826500315</v>
      </c>
    </row>
    <row r="49" spans="68:74" x14ac:dyDescent="0.25">
      <c r="BP49">
        <f t="shared" si="55"/>
        <v>150</v>
      </c>
      <c r="BQ49">
        <f t="shared" si="43"/>
        <v>5.0106352940962555</v>
      </c>
      <c r="BR49">
        <f t="shared" si="44"/>
        <v>0.75079572787420124</v>
      </c>
      <c r="BS49">
        <f t="shared" si="45"/>
        <v>0.89433299656138121</v>
      </c>
      <c r="BU49">
        <f t="shared" si="50"/>
        <v>2.7000000000000011</v>
      </c>
      <c r="BV49">
        <f t="shared" si="46"/>
        <v>0.80826392826496263</v>
      </c>
    </row>
    <row r="50" spans="68:74" x14ac:dyDescent="0.25">
      <c r="BP50">
        <f t="shared" si="55"/>
        <v>160</v>
      </c>
      <c r="BQ50">
        <f t="shared" si="43"/>
        <v>5.0751738152338266</v>
      </c>
      <c r="BR50">
        <f t="shared" si="44"/>
        <v>0.74452339735186701</v>
      </c>
      <c r="BS50">
        <f t="shared" si="45"/>
        <v>0.90283609332738779</v>
      </c>
      <c r="BU50">
        <f t="shared" si="50"/>
        <v>2.8000000000000012</v>
      </c>
      <c r="BV50">
        <f t="shared" si="46"/>
        <v>0.80826392826492222</v>
      </c>
    </row>
    <row r="51" spans="68:74" x14ac:dyDescent="0.25">
      <c r="BP51">
        <f t="shared" si="55"/>
        <v>170</v>
      </c>
      <c r="BQ51">
        <f t="shared" si="43"/>
        <v>5.1357984370502621</v>
      </c>
      <c r="BR51">
        <f t="shared" si="44"/>
        <v>0.73839838659247792</v>
      </c>
      <c r="BS51">
        <f t="shared" si="45"/>
        <v>0.91054000803782009</v>
      </c>
      <c r="BU51">
        <f t="shared" si="50"/>
        <v>2.9000000000000012</v>
      </c>
      <c r="BV51">
        <f t="shared" si="46"/>
        <v>0.80826392826488169</v>
      </c>
    </row>
    <row r="52" spans="68:74" x14ac:dyDescent="0.25">
      <c r="BP52">
        <f t="shared" si="55"/>
        <v>180</v>
      </c>
      <c r="BQ52">
        <f t="shared" si="43"/>
        <v>5.1929568508902104</v>
      </c>
      <c r="BR52">
        <f t="shared" si="44"/>
        <v>0.73240465888899264</v>
      </c>
      <c r="BS52">
        <f t="shared" si="45"/>
        <v>0.91754206657603909</v>
      </c>
      <c r="BU52">
        <f t="shared" si="50"/>
        <v>3.0000000000000013</v>
      </c>
      <c r="BV52">
        <f t="shared" si="46"/>
        <v>0.80826392826484117</v>
      </c>
    </row>
    <row r="53" spans="68:74" x14ac:dyDescent="0.25">
      <c r="BP53">
        <f t="shared" si="55"/>
        <v>190</v>
      </c>
      <c r="BQ53">
        <f t="shared" si="43"/>
        <v>5.2470240721604862</v>
      </c>
      <c r="BR53">
        <f t="shared" si="44"/>
        <v>0.72652852542636714</v>
      </c>
      <c r="BS53">
        <f t="shared" si="45"/>
        <v>0.92392391251925343</v>
      </c>
      <c r="BU53">
        <f t="shared" si="50"/>
        <v>3.1000000000000014</v>
      </c>
      <c r="BV53">
        <f t="shared" si="46"/>
        <v>0.80826392826480065</v>
      </c>
    </row>
    <row r="54" spans="68:74" x14ac:dyDescent="0.25">
      <c r="BP54">
        <f t="shared" si="55"/>
        <v>200</v>
      </c>
      <c r="BQ54">
        <f t="shared" si="43"/>
        <v>5.2983173665480363</v>
      </c>
      <c r="BR54">
        <f t="shared" si="44"/>
        <v>0.72075819468806512</v>
      </c>
      <c r="BS54">
        <f t="shared" si="45"/>
        <v>0.92975468696968566</v>
      </c>
      <c r="BU54">
        <f t="shared" si="50"/>
        <v>3.2000000000000015</v>
      </c>
      <c r="BV54">
        <f t="shared" si="46"/>
        <v>0.80826392826476012</v>
      </c>
    </row>
    <row r="55" spans="68:74" x14ac:dyDescent="0.25">
      <c r="BP55">
        <f>BP54+50</f>
        <v>250</v>
      </c>
      <c r="BQ55">
        <f t="shared" si="43"/>
        <v>5.521460917862246</v>
      </c>
      <c r="BR55">
        <f t="shared" si="44"/>
        <v>0.69317584095074125</v>
      </c>
      <c r="BS55">
        <f t="shared" si="45"/>
        <v>0.95244943915188174</v>
      </c>
      <c r="BU55">
        <f t="shared" si="50"/>
        <v>3.3000000000000016</v>
      </c>
      <c r="BV55">
        <f t="shared" si="46"/>
        <v>0.8082639282647196</v>
      </c>
    </row>
    <row r="56" spans="68:74" x14ac:dyDescent="0.25">
      <c r="BP56">
        <f t="shared" ref="BP56:BP70" si="56">BP55+50</f>
        <v>300</v>
      </c>
      <c r="BQ56">
        <f t="shared" si="43"/>
        <v>5.7037824746562009</v>
      </c>
      <c r="BR56">
        <f t="shared" si="44"/>
        <v>0.66711978373630698</v>
      </c>
      <c r="BS56">
        <f t="shared" si="45"/>
        <v>0.96758398203144513</v>
      </c>
      <c r="BU56">
        <f t="shared" si="50"/>
        <v>3.4000000000000017</v>
      </c>
      <c r="BV56">
        <f t="shared" si="46"/>
        <v>0.80826392826467908</v>
      </c>
    </row>
    <row r="57" spans="68:74" x14ac:dyDescent="0.25">
      <c r="BP57">
        <f t="shared" si="56"/>
        <v>350</v>
      </c>
      <c r="BQ57">
        <f t="shared" si="43"/>
        <v>5.857933154483459</v>
      </c>
      <c r="BR57">
        <f t="shared" si="44"/>
        <v>0.64205435800763322</v>
      </c>
      <c r="BS57">
        <f t="shared" si="45"/>
        <v>0.97789759943806631</v>
      </c>
      <c r="BU57">
        <f t="shared" si="50"/>
        <v>3.5000000000000018</v>
      </c>
      <c r="BV57">
        <f t="shared" si="46"/>
        <v>0.80826392826463855</v>
      </c>
    </row>
    <row r="58" spans="68:74" x14ac:dyDescent="0.25">
      <c r="BP58">
        <f t="shared" si="56"/>
        <v>400</v>
      </c>
      <c r="BQ58">
        <f t="shared" si="43"/>
        <v>5.9914645471079817</v>
      </c>
      <c r="BR58">
        <f t="shared" si="44"/>
        <v>0.61763593864421518</v>
      </c>
      <c r="BS58">
        <f t="shared" si="45"/>
        <v>0.9850015268695701</v>
      </c>
      <c r="BU58">
        <f t="shared" si="50"/>
        <v>3.6000000000000019</v>
      </c>
      <c r="BV58">
        <f t="shared" si="46"/>
        <v>0.80826392826459803</v>
      </c>
    </row>
    <row r="59" spans="68:74" x14ac:dyDescent="0.25">
      <c r="BP59">
        <f t="shared" si="56"/>
        <v>450</v>
      </c>
      <c r="BQ59">
        <f t="shared" si="43"/>
        <v>6.1092475827643655</v>
      </c>
      <c r="BR59">
        <f t="shared" si="44"/>
        <v>0.59362654672186865</v>
      </c>
      <c r="BS59">
        <f t="shared" si="45"/>
        <v>0.9899108493790626</v>
      </c>
      <c r="BU59">
        <f t="shared" si="50"/>
        <v>3.700000000000002</v>
      </c>
      <c r="BV59">
        <f t="shared" si="46"/>
        <v>0.80826392826455751</v>
      </c>
    </row>
    <row r="60" spans="68:74" x14ac:dyDescent="0.25">
      <c r="BP60">
        <f t="shared" si="56"/>
        <v>500</v>
      </c>
      <c r="BQ60">
        <f t="shared" si="43"/>
        <v>6.2146080984221914</v>
      </c>
      <c r="BR60">
        <f t="shared" si="44"/>
        <v>0.569851292413324</v>
      </c>
      <c r="BS60">
        <f t="shared" si="45"/>
        <v>0.99329595624928546</v>
      </c>
      <c r="BU60">
        <f t="shared" si="50"/>
        <v>3.800000000000002</v>
      </c>
      <c r="BV60">
        <f t="shared" si="46"/>
        <v>0.80826392826451698</v>
      </c>
    </row>
    <row r="61" spans="68:74" x14ac:dyDescent="0.25">
      <c r="BP61">
        <f t="shared" si="56"/>
        <v>550</v>
      </c>
      <c r="BQ61">
        <f t="shared" si="43"/>
        <v>6.3099182782265162</v>
      </c>
      <c r="BR61">
        <f t="shared" si="44"/>
        <v>0.54617525808218648</v>
      </c>
      <c r="BS61">
        <f t="shared" si="45"/>
        <v>0.99561427203877517</v>
      </c>
      <c r="BU61">
        <f t="shared" si="50"/>
        <v>3.9000000000000021</v>
      </c>
      <c r="BV61">
        <f t="shared" si="46"/>
        <v>0.80826392826447646</v>
      </c>
    </row>
    <row r="62" spans="68:74" x14ac:dyDescent="0.25">
      <c r="BP62">
        <f t="shared" si="56"/>
        <v>600</v>
      </c>
      <c r="BQ62">
        <f t="shared" si="43"/>
        <v>6.3969296552161463</v>
      </c>
      <c r="BR62">
        <f t="shared" si="44"/>
        <v>0.52248997636488048</v>
      </c>
      <c r="BS62">
        <f t="shared" si="45"/>
        <v>0.99718485288033465</v>
      </c>
      <c r="BU62">
        <f t="shared" si="50"/>
        <v>4.0000000000000018</v>
      </c>
      <c r="BV62">
        <f t="shared" si="46"/>
        <v>0.80826392826443594</v>
      </c>
    </row>
    <row r="63" spans="68:74" x14ac:dyDescent="0.25">
      <c r="BP63">
        <f t="shared" si="56"/>
        <v>650</v>
      </c>
      <c r="BQ63">
        <f t="shared" si="43"/>
        <v>6.4769723628896827</v>
      </c>
      <c r="BR63">
        <f t="shared" si="44"/>
        <v>0.49870504279401651</v>
      </c>
      <c r="BS63">
        <f t="shared" si="45"/>
        <v>0.99823331524566505</v>
      </c>
      <c r="BU63">
        <f t="shared" si="50"/>
        <v>4.1000000000000014</v>
      </c>
      <c r="BV63">
        <f t="shared" si="46"/>
        <v>0.80826392826439541</v>
      </c>
    </row>
    <row r="64" spans="68:74" x14ac:dyDescent="0.25">
      <c r="BP64">
        <f t="shared" si="56"/>
        <v>700</v>
      </c>
      <c r="BQ64">
        <f t="shared" si="43"/>
        <v>6.5510803350434044</v>
      </c>
      <c r="BR64">
        <f t="shared" si="44"/>
        <v>0.4747426555796147</v>
      </c>
      <c r="BS64">
        <f t="shared" si="45"/>
        <v>0.99892029773640656</v>
      </c>
      <c r="BU64">
        <f t="shared" si="50"/>
        <v>4.2000000000000011</v>
      </c>
      <c r="BV64">
        <f t="shared" si="46"/>
        <v>0.80826392826435489</v>
      </c>
    </row>
    <row r="65" spans="68:74" x14ac:dyDescent="0.25">
      <c r="BP65">
        <f t="shared" si="56"/>
        <v>750</v>
      </c>
      <c r="BQ65">
        <f t="shared" si="43"/>
        <v>6.620073206530356</v>
      </c>
      <c r="BR65">
        <f t="shared" si="44"/>
        <v>0.45053391098406859</v>
      </c>
      <c r="BS65">
        <f t="shared" si="45"/>
        <v>0.99936027059099286</v>
      </c>
      <c r="BU65">
        <f t="shared" si="50"/>
        <v>4.3000000000000007</v>
      </c>
      <c r="BV65">
        <f t="shared" si="46"/>
        <v>0.80826392826431437</v>
      </c>
    </row>
    <row r="66" spans="68:74" x14ac:dyDescent="0.25">
      <c r="BP66">
        <f t="shared" si="56"/>
        <v>800</v>
      </c>
      <c r="BQ66">
        <f t="shared" si="43"/>
        <v>6.6846117276679271</v>
      </c>
      <c r="BR66">
        <f t="shared" si="44"/>
        <v>0.42601619595390805</v>
      </c>
      <c r="BS66">
        <f t="shared" si="45"/>
        <v>0.99963441988520285</v>
      </c>
      <c r="BU66">
        <f t="shared" si="50"/>
        <v>4.4000000000000004</v>
      </c>
      <c r="BV66">
        <f t="shared" si="46"/>
        <v>0.80826392826427385</v>
      </c>
    </row>
    <row r="67" spans="68:74" x14ac:dyDescent="0.25">
      <c r="BP67">
        <f t="shared" si="56"/>
        <v>850</v>
      </c>
      <c r="BQ67">
        <f t="shared" si="43"/>
        <v>6.7452363494843626</v>
      </c>
      <c r="BR67">
        <f t="shared" si="44"/>
        <v>0.4011312899840046</v>
      </c>
      <c r="BS67">
        <f t="shared" si="45"/>
        <v>0.99979974338743116</v>
      </c>
      <c r="BU67">
        <f t="shared" si="50"/>
        <v>4.5</v>
      </c>
      <c r="BV67">
        <f t="shared" si="46"/>
        <v>0.80826392826423321</v>
      </c>
    </row>
    <row r="68" spans="68:74" x14ac:dyDescent="0.25">
      <c r="BP68">
        <f t="shared" si="56"/>
        <v>900</v>
      </c>
      <c r="BQ68">
        <f t="shared" si="43"/>
        <v>6.8023947633243109</v>
      </c>
      <c r="BR68">
        <f t="shared" si="44"/>
        <v>0.37582393798420943</v>
      </c>
      <c r="BS68">
        <f t="shared" si="45"/>
        <v>0.99989563236245727</v>
      </c>
      <c r="BU68">
        <f t="shared" si="50"/>
        <v>4.5999999999999996</v>
      </c>
      <c r="BV68">
        <f t="shared" si="46"/>
        <v>0.80826392826419269</v>
      </c>
    </row>
    <row r="69" spans="68:74" x14ac:dyDescent="0.25">
      <c r="BP69">
        <f t="shared" si="56"/>
        <v>950</v>
      </c>
      <c r="BQ69">
        <f t="shared" si="43"/>
        <v>6.8564619845945867</v>
      </c>
      <c r="BR69">
        <f t="shared" si="44"/>
        <v>0.35004074256376294</v>
      </c>
      <c r="BS69">
        <f t="shared" si="45"/>
        <v>0.9999487247922485</v>
      </c>
      <c r="BU69">
        <f t="shared" si="50"/>
        <v>4.6999999999999993</v>
      </c>
      <c r="BV69">
        <f t="shared" si="46"/>
        <v>0.80826392826415216</v>
      </c>
    </row>
    <row r="70" spans="68:74" x14ac:dyDescent="0.25">
      <c r="BP70">
        <f t="shared" si="56"/>
        <v>1000</v>
      </c>
      <c r="BQ70">
        <f t="shared" si="43"/>
        <v>6.9077552789821368</v>
      </c>
      <c r="BR70">
        <f t="shared" si="44"/>
        <v>0.32372927612893865</v>
      </c>
      <c r="BS70">
        <f t="shared" si="45"/>
        <v>0.99997652847943408</v>
      </c>
      <c r="BU70">
        <f t="shared" si="50"/>
        <v>4.7999999999999989</v>
      </c>
      <c r="BV70">
        <f t="shared" si="46"/>
        <v>0.80826392826411164</v>
      </c>
    </row>
    <row r="71" spans="68:74" x14ac:dyDescent="0.25">
      <c r="BP71">
        <f>BP70+100</f>
        <v>1100</v>
      </c>
      <c r="BQ71">
        <f t="shared" si="43"/>
        <v>7.0030654587864616</v>
      </c>
      <c r="BR71">
        <f t="shared" si="44"/>
        <v>0.26931236104985612</v>
      </c>
      <c r="BS71">
        <f t="shared" si="45"/>
        <v>0.99999627364404764</v>
      </c>
      <c r="BU71">
        <f t="shared" si="50"/>
        <v>4.8999999999999986</v>
      </c>
      <c r="BV71">
        <f t="shared" si="46"/>
        <v>0.80826392826407101</v>
      </c>
    </row>
    <row r="72" spans="68:74" x14ac:dyDescent="0.25">
      <c r="BP72">
        <f t="shared" ref="BP72:BP121" si="57">BP71+100</f>
        <v>1200</v>
      </c>
      <c r="BQ72">
        <f t="shared" si="43"/>
        <v>7.0900768357760917</v>
      </c>
      <c r="BR72">
        <f t="shared" si="44"/>
        <v>0.21214759125512084</v>
      </c>
      <c r="BS72">
        <f t="shared" si="45"/>
        <v>0.99999965715129369</v>
      </c>
      <c r="BU72">
        <f t="shared" si="50"/>
        <v>4.9999999999999982</v>
      </c>
      <c r="BV72">
        <f t="shared" si="46"/>
        <v>0.80826392826403048</v>
      </c>
    </row>
    <row r="73" spans="68:74" x14ac:dyDescent="0.25">
      <c r="BP73">
        <f t="shared" si="57"/>
        <v>1300</v>
      </c>
      <c r="BQ73">
        <f t="shared" si="43"/>
        <v>7.1701195434496281</v>
      </c>
      <c r="BR73">
        <f t="shared" si="44"/>
        <v>0.15178612941977676</v>
      </c>
      <c r="BS73">
        <f t="shared" si="45"/>
        <v>0.99999998794846601</v>
      </c>
      <c r="BU73">
        <f t="shared" si="50"/>
        <v>5.0999999999999979</v>
      </c>
      <c r="BV73">
        <f t="shared" si="46"/>
        <v>0.80826392826398996</v>
      </c>
    </row>
    <row r="74" spans="68:74" x14ac:dyDescent="0.25">
      <c r="BP74">
        <f t="shared" si="57"/>
        <v>1400</v>
      </c>
      <c r="BQ74">
        <f t="shared" si="43"/>
        <v>7.2442275156033498</v>
      </c>
      <c r="BR74">
        <f t="shared" si="44"/>
        <v>8.7740372980924741E-2</v>
      </c>
      <c r="BS74">
        <f t="shared" si="45"/>
        <v>0.9999999999497986</v>
      </c>
      <c r="BU74">
        <f t="shared" si="50"/>
        <v>5.1999999999999975</v>
      </c>
      <c r="BV74">
        <f t="shared" si="46"/>
        <v>0.80826392826394933</v>
      </c>
    </row>
    <row r="75" spans="68:74" x14ac:dyDescent="0.25">
      <c r="BP75">
        <f t="shared" si="57"/>
        <v>1500</v>
      </c>
      <c r="BQ75">
        <f t="shared" si="43"/>
        <v>7.3132203870903014</v>
      </c>
      <c r="BR75">
        <f t="shared" si="44"/>
        <v>1.9468474626479715E-2</v>
      </c>
      <c r="BS75">
        <f t="shared" si="45"/>
        <v>1</v>
      </c>
      <c r="BU75">
        <f t="shared" si="50"/>
        <v>5.2999999999999972</v>
      </c>
      <c r="BV75">
        <f t="shared" si="46"/>
        <v>0.8082639282639088</v>
      </c>
    </row>
    <row r="76" spans="68:74" x14ac:dyDescent="0.25">
      <c r="BP76">
        <f t="shared" si="57"/>
        <v>1600</v>
      </c>
      <c r="BQ76">
        <f t="shared" si="43"/>
        <v>7.3777589082278725</v>
      </c>
      <c r="BR76">
        <f t="shared" si="44"/>
        <v>0</v>
      </c>
      <c r="BS76">
        <f t="shared" si="45"/>
        <v>1</v>
      </c>
      <c r="BU76">
        <f t="shared" si="50"/>
        <v>5.3999999999999968</v>
      </c>
      <c r="BV76">
        <f t="shared" si="46"/>
        <v>0.80826392826386828</v>
      </c>
    </row>
    <row r="77" spans="68:74" x14ac:dyDescent="0.25">
      <c r="BP77">
        <f t="shared" si="57"/>
        <v>1700</v>
      </c>
      <c r="BQ77">
        <f t="shared" si="43"/>
        <v>7.4383835300443071</v>
      </c>
      <c r="BR77">
        <f t="shared" si="44"/>
        <v>0</v>
      </c>
      <c r="BS77">
        <f t="shared" si="45"/>
        <v>1</v>
      </c>
      <c r="BU77">
        <f t="shared" si="50"/>
        <v>5.4999999999999964</v>
      </c>
      <c r="BV77">
        <f t="shared" si="46"/>
        <v>0.80826392826382765</v>
      </c>
    </row>
    <row r="78" spans="68:74" x14ac:dyDescent="0.25">
      <c r="BP78">
        <f t="shared" si="57"/>
        <v>1800</v>
      </c>
      <c r="BQ78">
        <f t="shared" si="43"/>
        <v>7.4955419438842563</v>
      </c>
      <c r="BR78">
        <f t="shared" si="44"/>
        <v>0</v>
      </c>
      <c r="BS78">
        <f t="shared" si="45"/>
        <v>1</v>
      </c>
      <c r="BU78">
        <f t="shared" si="50"/>
        <v>5.5999999999999961</v>
      </c>
      <c r="BV78">
        <f t="shared" si="46"/>
        <v>0.80826392826378712</v>
      </c>
    </row>
    <row r="79" spans="68:74" x14ac:dyDescent="0.25">
      <c r="BP79">
        <f t="shared" si="57"/>
        <v>1900</v>
      </c>
      <c r="BQ79">
        <f t="shared" si="43"/>
        <v>7.5496091651545321</v>
      </c>
      <c r="BR79">
        <f t="shared" si="44"/>
        <v>0</v>
      </c>
      <c r="BS79">
        <f t="shared" si="45"/>
        <v>1</v>
      </c>
      <c r="BU79">
        <f t="shared" si="50"/>
        <v>5.6999999999999957</v>
      </c>
      <c r="BV79">
        <f t="shared" si="46"/>
        <v>0.80826392826374649</v>
      </c>
    </row>
    <row r="80" spans="68:74" x14ac:dyDescent="0.25">
      <c r="BP80">
        <f t="shared" si="57"/>
        <v>2000</v>
      </c>
      <c r="BQ80">
        <f t="shared" si="43"/>
        <v>7.6009024595420822</v>
      </c>
      <c r="BR80">
        <f t="shared" si="44"/>
        <v>0</v>
      </c>
      <c r="BS80">
        <f t="shared" si="45"/>
        <v>1</v>
      </c>
      <c r="BU80">
        <f t="shared" si="50"/>
        <v>5.7999999999999954</v>
      </c>
      <c r="BV80">
        <f t="shared" si="46"/>
        <v>0.80826392826370597</v>
      </c>
    </row>
    <row r="81" spans="68:74" x14ac:dyDescent="0.25">
      <c r="BP81">
        <f t="shared" si="57"/>
        <v>2100</v>
      </c>
      <c r="BQ81">
        <f t="shared" si="43"/>
        <v>7.6496926237115144</v>
      </c>
      <c r="BR81">
        <f t="shared" si="44"/>
        <v>0</v>
      </c>
      <c r="BS81">
        <f t="shared" si="45"/>
        <v>1</v>
      </c>
      <c r="BU81">
        <f t="shared" si="50"/>
        <v>5.899999999999995</v>
      </c>
      <c r="BV81">
        <f t="shared" si="46"/>
        <v>0.80826392826366533</v>
      </c>
    </row>
    <row r="82" spans="68:74" x14ac:dyDescent="0.25">
      <c r="BP82">
        <f t="shared" si="57"/>
        <v>2200</v>
      </c>
      <c r="BQ82">
        <f t="shared" si="43"/>
        <v>7.696212639346407</v>
      </c>
      <c r="BR82">
        <f t="shared" si="44"/>
        <v>0</v>
      </c>
      <c r="BS82">
        <f t="shared" si="45"/>
        <v>1</v>
      </c>
      <c r="BU82">
        <f t="shared" si="50"/>
        <v>5.9999999999999947</v>
      </c>
      <c r="BV82">
        <f t="shared" si="46"/>
        <v>0.8082639282636247</v>
      </c>
    </row>
    <row r="83" spans="68:74" x14ac:dyDescent="0.25">
      <c r="BP83">
        <f t="shared" si="57"/>
        <v>2300</v>
      </c>
      <c r="BQ83">
        <f t="shared" si="43"/>
        <v>7.7406644019172415</v>
      </c>
      <c r="BR83">
        <f t="shared" si="44"/>
        <v>0</v>
      </c>
      <c r="BS83">
        <f t="shared" si="45"/>
        <v>1</v>
      </c>
      <c r="BU83">
        <f t="shared" si="50"/>
        <v>6.0999999999999943</v>
      </c>
      <c r="BV83">
        <f t="shared" si="46"/>
        <v>0.80826392826358417</v>
      </c>
    </row>
    <row r="84" spans="68:74" x14ac:dyDescent="0.25">
      <c r="BP84">
        <f t="shared" si="57"/>
        <v>2400</v>
      </c>
      <c r="BQ84">
        <f t="shared" si="43"/>
        <v>7.7832240163360371</v>
      </c>
      <c r="BR84">
        <f t="shared" si="44"/>
        <v>0</v>
      </c>
      <c r="BS84">
        <f t="shared" si="45"/>
        <v>1</v>
      </c>
      <c r="BU84">
        <f t="shared" si="50"/>
        <v>6.199999999999994</v>
      </c>
      <c r="BV84">
        <f t="shared" si="46"/>
        <v>0.80826392826354354</v>
      </c>
    </row>
    <row r="85" spans="68:74" x14ac:dyDescent="0.25">
      <c r="BP85">
        <f t="shared" si="57"/>
        <v>2500</v>
      </c>
      <c r="BQ85">
        <f t="shared" si="43"/>
        <v>7.8240460108562919</v>
      </c>
      <c r="BR85">
        <f t="shared" si="44"/>
        <v>0</v>
      </c>
      <c r="BS85">
        <f t="shared" si="45"/>
        <v>1</v>
      </c>
      <c r="BU85">
        <f t="shared" si="50"/>
        <v>6.2999999999999936</v>
      </c>
      <c r="BV85">
        <f t="shared" si="46"/>
        <v>0.80826392826350302</v>
      </c>
    </row>
    <row r="86" spans="68:74" x14ac:dyDescent="0.25">
      <c r="BP86">
        <f t="shared" si="57"/>
        <v>2600</v>
      </c>
      <c r="BQ86">
        <f t="shared" si="43"/>
        <v>7.8632667240095735</v>
      </c>
      <c r="BR86">
        <f t="shared" si="44"/>
        <v>0</v>
      </c>
      <c r="BS86">
        <f t="shared" si="45"/>
        <v>1</v>
      </c>
      <c r="BU86">
        <f t="shared" si="50"/>
        <v>6.3999999999999932</v>
      </c>
      <c r="BV86">
        <f t="shared" si="46"/>
        <v>0.80826392826346238</v>
      </c>
    </row>
    <row r="87" spans="68:74" x14ac:dyDescent="0.25">
      <c r="BP87">
        <f t="shared" si="57"/>
        <v>2700</v>
      </c>
      <c r="BQ87">
        <f t="shared" ref="BQ87:BQ121" si="58">LN(BP87)</f>
        <v>7.90100705199242</v>
      </c>
      <c r="BR87">
        <f t="shared" ref="BR87:BR121" si="59">MAX(0,(0.94+1/(8.3*0.97))-1/((8.3-MIN(8.2,BQ87)) * 0.97))</f>
        <v>0</v>
      </c>
      <c r="BS87">
        <f t="shared" ref="BS87:BS121" si="60">1-(BR87/0.94)^10</f>
        <v>1</v>
      </c>
      <c r="BU87">
        <f t="shared" si="50"/>
        <v>6.4999999999999929</v>
      </c>
      <c r="BV87">
        <f t="shared" ref="BV87:BV97" si="61">MAX(0,($BG$16+1/($BG$17*$BG$18))-1/(($BG$17-BU87) * $BG$18))</f>
        <v>0.80826392826342175</v>
      </c>
    </row>
    <row r="88" spans="68:74" x14ac:dyDescent="0.25">
      <c r="BP88">
        <f t="shared" si="57"/>
        <v>2800</v>
      </c>
      <c r="BQ88">
        <f t="shared" si="58"/>
        <v>7.9373746961632952</v>
      </c>
      <c r="BR88">
        <f t="shared" si="59"/>
        <v>0</v>
      </c>
      <c r="BS88">
        <f t="shared" si="60"/>
        <v>1</v>
      </c>
      <c r="BU88">
        <f t="shared" ref="BU88:BU96" si="62">BU87+0.1</f>
        <v>6.5999999999999925</v>
      </c>
      <c r="BV88">
        <f t="shared" si="61"/>
        <v>0.80826392826338112</v>
      </c>
    </row>
    <row r="89" spans="68:74" x14ac:dyDescent="0.25">
      <c r="BP89">
        <f t="shared" si="57"/>
        <v>2900</v>
      </c>
      <c r="BQ89">
        <f t="shared" si="58"/>
        <v>7.9724660159745655</v>
      </c>
      <c r="BR89">
        <f t="shared" si="59"/>
        <v>0</v>
      </c>
      <c r="BS89">
        <f t="shared" si="60"/>
        <v>1</v>
      </c>
      <c r="BU89">
        <f t="shared" si="62"/>
        <v>6.6999999999999922</v>
      </c>
      <c r="BV89">
        <f t="shared" si="61"/>
        <v>0.80826392826334059</v>
      </c>
    </row>
    <row r="90" spans="68:74" x14ac:dyDescent="0.25">
      <c r="BP90">
        <f t="shared" si="57"/>
        <v>3000</v>
      </c>
      <c r="BQ90">
        <f t="shared" si="58"/>
        <v>8.0063675676502459</v>
      </c>
      <c r="BR90">
        <f t="shared" si="59"/>
        <v>0</v>
      </c>
      <c r="BS90">
        <f t="shared" si="60"/>
        <v>1</v>
      </c>
      <c r="BU90">
        <f t="shared" si="62"/>
        <v>6.7999999999999918</v>
      </c>
      <c r="BV90">
        <f t="shared" si="61"/>
        <v>0.80826392826329996</v>
      </c>
    </row>
    <row r="91" spans="68:74" x14ac:dyDescent="0.25">
      <c r="BP91">
        <f t="shared" si="57"/>
        <v>3100</v>
      </c>
      <c r="BQ91">
        <f t="shared" si="58"/>
        <v>8.0391573904732372</v>
      </c>
      <c r="BR91">
        <f t="shared" si="59"/>
        <v>0</v>
      </c>
      <c r="BS91">
        <f t="shared" si="60"/>
        <v>1</v>
      </c>
      <c r="BU91">
        <f t="shared" si="62"/>
        <v>6.8999999999999915</v>
      </c>
      <c r="BV91">
        <f t="shared" si="61"/>
        <v>0.80826392826325932</v>
      </c>
    </row>
    <row r="92" spans="68:74" x14ac:dyDescent="0.25">
      <c r="BP92">
        <f t="shared" si="57"/>
        <v>3200</v>
      </c>
      <c r="BQ92">
        <f t="shared" si="58"/>
        <v>8.0709060887878188</v>
      </c>
      <c r="BR92">
        <f t="shared" si="59"/>
        <v>0</v>
      </c>
      <c r="BS92">
        <f t="shared" si="60"/>
        <v>1</v>
      </c>
      <c r="BU92">
        <f t="shared" si="62"/>
        <v>6.9999999999999911</v>
      </c>
      <c r="BV92">
        <f t="shared" si="61"/>
        <v>0.80826392826321869</v>
      </c>
    </row>
    <row r="93" spans="68:74" x14ac:dyDescent="0.25">
      <c r="BP93">
        <f t="shared" si="57"/>
        <v>3300</v>
      </c>
      <c r="BQ93">
        <f t="shared" si="58"/>
        <v>8.1016777474545716</v>
      </c>
      <c r="BR93">
        <f t="shared" si="59"/>
        <v>0</v>
      </c>
      <c r="BS93">
        <f t="shared" si="60"/>
        <v>1</v>
      </c>
      <c r="BU93">
        <f t="shared" si="62"/>
        <v>7.0999999999999908</v>
      </c>
      <c r="BV93">
        <f t="shared" si="61"/>
        <v>0.80826392826317806</v>
      </c>
    </row>
    <row r="94" spans="68:74" x14ac:dyDescent="0.25">
      <c r="BP94">
        <f t="shared" si="57"/>
        <v>3400</v>
      </c>
      <c r="BQ94">
        <f t="shared" si="58"/>
        <v>8.1315307106042525</v>
      </c>
      <c r="BR94">
        <f t="shared" si="59"/>
        <v>0</v>
      </c>
      <c r="BS94">
        <f t="shared" si="60"/>
        <v>1</v>
      </c>
      <c r="BU94">
        <f t="shared" si="62"/>
        <v>7.1999999999999904</v>
      </c>
      <c r="BV94">
        <f t="shared" si="61"/>
        <v>0.80826392826313753</v>
      </c>
    </row>
    <row r="95" spans="68:74" x14ac:dyDescent="0.25">
      <c r="BP95">
        <f t="shared" si="57"/>
        <v>3500</v>
      </c>
      <c r="BQ95">
        <f t="shared" si="58"/>
        <v>8.1605182474775049</v>
      </c>
      <c r="BR95">
        <f t="shared" si="59"/>
        <v>0</v>
      </c>
      <c r="BS95">
        <f t="shared" si="60"/>
        <v>1</v>
      </c>
      <c r="BU95">
        <f t="shared" si="62"/>
        <v>7.2999999999999901</v>
      </c>
      <c r="BV95">
        <f t="shared" si="61"/>
        <v>0.8082639282630969</v>
      </c>
    </row>
    <row r="96" spans="68:74" x14ac:dyDescent="0.25">
      <c r="BP96">
        <f t="shared" si="57"/>
        <v>3600</v>
      </c>
      <c r="BQ96">
        <f t="shared" si="58"/>
        <v>8.1886891244442008</v>
      </c>
      <c r="BR96">
        <f t="shared" si="59"/>
        <v>0</v>
      </c>
      <c r="BS96">
        <f t="shared" si="60"/>
        <v>1</v>
      </c>
      <c r="BU96">
        <f t="shared" si="62"/>
        <v>7.3999999999999897</v>
      </c>
      <c r="BV96">
        <f t="shared" si="61"/>
        <v>0.80826392826305626</v>
      </c>
    </row>
    <row r="97" spans="68:74" x14ac:dyDescent="0.25">
      <c r="BP97">
        <f t="shared" si="57"/>
        <v>3700</v>
      </c>
      <c r="BQ97">
        <f t="shared" si="58"/>
        <v>8.2160880986323157</v>
      </c>
      <c r="BR97">
        <f t="shared" si="59"/>
        <v>0</v>
      </c>
      <c r="BS97">
        <f t="shared" si="60"/>
        <v>1</v>
      </c>
      <c r="BU97">
        <v>7.49</v>
      </c>
      <c r="BV97">
        <f t="shared" si="61"/>
        <v>0.80826392826301963</v>
      </c>
    </row>
    <row r="98" spans="68:74" x14ac:dyDescent="0.25">
      <c r="BP98">
        <f t="shared" si="57"/>
        <v>3800</v>
      </c>
      <c r="BQ98">
        <f t="shared" si="58"/>
        <v>8.2427563457144775</v>
      </c>
      <c r="BR98">
        <f t="shared" si="59"/>
        <v>0</v>
      </c>
      <c r="BS98">
        <f t="shared" si="60"/>
        <v>1</v>
      </c>
    </row>
    <row r="99" spans="68:74" x14ac:dyDescent="0.25">
      <c r="BP99">
        <f t="shared" si="57"/>
        <v>3900</v>
      </c>
      <c r="BQ99">
        <f t="shared" si="58"/>
        <v>8.2687318321177372</v>
      </c>
      <c r="BR99">
        <f t="shared" si="59"/>
        <v>0</v>
      </c>
      <c r="BS99">
        <f t="shared" si="60"/>
        <v>1</v>
      </c>
    </row>
    <row r="100" spans="68:74" x14ac:dyDescent="0.25">
      <c r="BP100">
        <f t="shared" si="57"/>
        <v>4000</v>
      </c>
      <c r="BQ100">
        <f t="shared" si="58"/>
        <v>8.2940496401020276</v>
      </c>
      <c r="BR100">
        <f t="shared" si="59"/>
        <v>0</v>
      </c>
      <c r="BS100">
        <f t="shared" si="60"/>
        <v>1</v>
      </c>
    </row>
    <row r="101" spans="68:74" x14ac:dyDescent="0.25">
      <c r="BP101">
        <f t="shared" si="57"/>
        <v>4100</v>
      </c>
      <c r="BQ101">
        <f t="shared" si="58"/>
        <v>8.3187422526923989</v>
      </c>
      <c r="BR101">
        <f t="shared" si="59"/>
        <v>0</v>
      </c>
      <c r="BS101">
        <f t="shared" si="60"/>
        <v>1</v>
      </c>
    </row>
    <row r="102" spans="68:74" x14ac:dyDescent="0.25">
      <c r="BP102">
        <f t="shared" si="57"/>
        <v>4200</v>
      </c>
      <c r="BQ102">
        <f t="shared" si="58"/>
        <v>8.3428398042714598</v>
      </c>
      <c r="BR102">
        <f t="shared" si="59"/>
        <v>0</v>
      </c>
      <c r="BS102">
        <f t="shared" si="60"/>
        <v>1</v>
      </c>
    </row>
    <row r="103" spans="68:74" x14ac:dyDescent="0.25">
      <c r="BP103">
        <f t="shared" si="57"/>
        <v>4300</v>
      </c>
      <c r="BQ103">
        <f t="shared" si="58"/>
        <v>8.3663703016816537</v>
      </c>
      <c r="BR103">
        <f t="shared" si="59"/>
        <v>0</v>
      </c>
      <c r="BS103">
        <f t="shared" si="60"/>
        <v>1</v>
      </c>
    </row>
    <row r="104" spans="68:74" x14ac:dyDescent="0.25">
      <c r="BP104">
        <f t="shared" si="57"/>
        <v>4400</v>
      </c>
      <c r="BQ104">
        <f t="shared" si="58"/>
        <v>8.3893598199063533</v>
      </c>
      <c r="BR104">
        <f t="shared" si="59"/>
        <v>0</v>
      </c>
      <c r="BS104">
        <f t="shared" si="60"/>
        <v>1</v>
      </c>
    </row>
    <row r="105" spans="68:74" x14ac:dyDescent="0.25">
      <c r="BP105">
        <f t="shared" si="57"/>
        <v>4500</v>
      </c>
      <c r="BQ105">
        <f t="shared" si="58"/>
        <v>8.4118326757584114</v>
      </c>
      <c r="BR105">
        <f t="shared" si="59"/>
        <v>0</v>
      </c>
      <c r="BS105">
        <f t="shared" si="60"/>
        <v>1</v>
      </c>
    </row>
    <row r="106" spans="68:74" x14ac:dyDescent="0.25">
      <c r="BP106">
        <f t="shared" si="57"/>
        <v>4600</v>
      </c>
      <c r="BQ106">
        <f t="shared" si="58"/>
        <v>8.4338115824771869</v>
      </c>
      <c r="BR106">
        <f t="shared" si="59"/>
        <v>0</v>
      </c>
      <c r="BS106">
        <f t="shared" si="60"/>
        <v>1</v>
      </c>
    </row>
    <row r="107" spans="68:74" x14ac:dyDescent="0.25">
      <c r="BP107">
        <f t="shared" si="57"/>
        <v>4700</v>
      </c>
      <c r="BQ107">
        <f t="shared" si="58"/>
        <v>8.4553177876981493</v>
      </c>
      <c r="BR107">
        <f t="shared" si="59"/>
        <v>0</v>
      </c>
      <c r="BS107">
        <f t="shared" si="60"/>
        <v>1</v>
      </c>
    </row>
    <row r="108" spans="68:74" x14ac:dyDescent="0.25">
      <c r="BP108">
        <f t="shared" si="57"/>
        <v>4800</v>
      </c>
      <c r="BQ108">
        <f t="shared" si="58"/>
        <v>8.4763711968959825</v>
      </c>
      <c r="BR108">
        <f t="shared" si="59"/>
        <v>0</v>
      </c>
      <c r="BS108">
        <f t="shared" si="60"/>
        <v>1</v>
      </c>
    </row>
    <row r="109" spans="68:74" x14ac:dyDescent="0.25">
      <c r="BP109">
        <f t="shared" si="57"/>
        <v>4900</v>
      </c>
      <c r="BQ109">
        <f t="shared" si="58"/>
        <v>8.4969904840987187</v>
      </c>
      <c r="BR109">
        <f t="shared" si="59"/>
        <v>0</v>
      </c>
      <c r="BS109">
        <f t="shared" si="60"/>
        <v>1</v>
      </c>
    </row>
    <row r="110" spans="68:74" x14ac:dyDescent="0.25">
      <c r="BP110">
        <f t="shared" si="57"/>
        <v>5000</v>
      </c>
      <c r="BQ110">
        <f t="shared" si="58"/>
        <v>8.5171931914162382</v>
      </c>
      <c r="BR110">
        <f t="shared" si="59"/>
        <v>0</v>
      </c>
      <c r="BS110">
        <f t="shared" si="60"/>
        <v>1</v>
      </c>
    </row>
    <row r="111" spans="68:74" x14ac:dyDescent="0.25">
      <c r="BP111">
        <f t="shared" si="57"/>
        <v>5100</v>
      </c>
      <c r="BQ111">
        <f t="shared" si="58"/>
        <v>8.536995818712418</v>
      </c>
      <c r="BR111">
        <f t="shared" si="59"/>
        <v>0</v>
      </c>
      <c r="BS111">
        <f t="shared" si="60"/>
        <v>1</v>
      </c>
    </row>
    <row r="112" spans="68:74" x14ac:dyDescent="0.25">
      <c r="BP112">
        <f t="shared" si="57"/>
        <v>5200</v>
      </c>
      <c r="BQ112">
        <f t="shared" si="58"/>
        <v>8.5564139045695189</v>
      </c>
      <c r="BR112">
        <f t="shared" si="59"/>
        <v>0</v>
      </c>
      <c r="BS112">
        <f t="shared" si="60"/>
        <v>1</v>
      </c>
    </row>
    <row r="113" spans="68:71" x14ac:dyDescent="0.25">
      <c r="BP113">
        <f t="shared" si="57"/>
        <v>5300</v>
      </c>
      <c r="BQ113">
        <f t="shared" si="58"/>
        <v>8.5754620995402124</v>
      </c>
      <c r="BR113">
        <f t="shared" si="59"/>
        <v>0</v>
      </c>
      <c r="BS113">
        <f t="shared" si="60"/>
        <v>1</v>
      </c>
    </row>
    <row r="114" spans="68:71" x14ac:dyDescent="0.25">
      <c r="BP114">
        <f t="shared" si="57"/>
        <v>5400</v>
      </c>
      <c r="BQ114">
        <f t="shared" si="58"/>
        <v>8.5941542325523663</v>
      </c>
      <c r="BR114">
        <f t="shared" si="59"/>
        <v>0</v>
      </c>
      <c r="BS114">
        <f t="shared" si="60"/>
        <v>1</v>
      </c>
    </row>
    <row r="115" spans="68:71" x14ac:dyDescent="0.25">
      <c r="BP115">
        <f t="shared" si="57"/>
        <v>5500</v>
      </c>
      <c r="BQ115">
        <f t="shared" si="58"/>
        <v>8.6125033712205621</v>
      </c>
      <c r="BR115">
        <f t="shared" si="59"/>
        <v>0</v>
      </c>
      <c r="BS115">
        <f t="shared" si="60"/>
        <v>1</v>
      </c>
    </row>
    <row r="116" spans="68:71" x14ac:dyDescent="0.25">
      <c r="BP116">
        <f t="shared" si="57"/>
        <v>5600</v>
      </c>
      <c r="BQ116">
        <f t="shared" si="58"/>
        <v>8.6305218767232414</v>
      </c>
      <c r="BR116">
        <f t="shared" si="59"/>
        <v>0</v>
      </c>
      <c r="BS116">
        <f t="shared" si="60"/>
        <v>1</v>
      </c>
    </row>
    <row r="117" spans="68:71" x14ac:dyDescent="0.25">
      <c r="BP117">
        <f t="shared" si="57"/>
        <v>5700</v>
      </c>
      <c r="BQ117">
        <f t="shared" si="58"/>
        <v>8.6482214538226412</v>
      </c>
      <c r="BR117">
        <f t="shared" si="59"/>
        <v>0</v>
      </c>
      <c r="BS117">
        <f t="shared" si="60"/>
        <v>1</v>
      </c>
    </row>
    <row r="118" spans="68:71" x14ac:dyDescent="0.25">
      <c r="BP118">
        <f t="shared" si="57"/>
        <v>5800</v>
      </c>
      <c r="BQ118">
        <f t="shared" si="58"/>
        <v>8.66561319653451</v>
      </c>
      <c r="BR118">
        <f t="shared" si="59"/>
        <v>0</v>
      </c>
      <c r="BS118">
        <f t="shared" si="60"/>
        <v>1</v>
      </c>
    </row>
    <row r="119" spans="68:71" x14ac:dyDescent="0.25">
      <c r="BP119">
        <f t="shared" si="57"/>
        <v>5900</v>
      </c>
      <c r="BQ119">
        <f t="shared" si="58"/>
        <v>8.6827076298938106</v>
      </c>
      <c r="BR119">
        <f t="shared" si="59"/>
        <v>0</v>
      </c>
      <c r="BS119">
        <f t="shared" si="60"/>
        <v>1</v>
      </c>
    </row>
    <row r="120" spans="68:71" x14ac:dyDescent="0.25">
      <c r="BP120">
        <f t="shared" si="57"/>
        <v>6000</v>
      </c>
      <c r="BQ120">
        <f t="shared" si="58"/>
        <v>8.6995147482101913</v>
      </c>
      <c r="BR120">
        <f t="shared" si="59"/>
        <v>0</v>
      </c>
      <c r="BS120">
        <f t="shared" si="60"/>
        <v>1</v>
      </c>
    </row>
    <row r="121" spans="68:71" x14ac:dyDescent="0.25">
      <c r="BP121">
        <f t="shared" si="57"/>
        <v>6100</v>
      </c>
      <c r="BQ121">
        <f t="shared" si="58"/>
        <v>8.7160440501614023</v>
      </c>
      <c r="BR121">
        <f t="shared" si="59"/>
        <v>0</v>
      </c>
      <c r="BS121">
        <f t="shared" si="60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sheetPr codeName="Sheet7"/>
  <dimension ref="A1:CI121"/>
  <sheetViews>
    <sheetView tabSelected="1" topLeftCell="AW1" workbookViewId="0">
      <selection activeCell="BI20" sqref="BI20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183</v>
      </c>
      <c r="L2" s="42"/>
      <c r="M2" s="42"/>
      <c r="N2" s="42"/>
      <c r="O2" s="42"/>
      <c r="P2" s="36"/>
      <c r="Q2" s="41" t="s">
        <v>182</v>
      </c>
      <c r="R2" s="42"/>
      <c r="S2" s="42"/>
      <c r="T2" s="42"/>
      <c r="U2" s="42"/>
      <c r="V2" s="36"/>
      <c r="W2" s="28" t="s">
        <v>141</v>
      </c>
      <c r="X2" s="29"/>
      <c r="Y2" s="29"/>
      <c r="Z2" s="29"/>
      <c r="AA2" s="29"/>
      <c r="AB2" s="25"/>
      <c r="AC2" s="25"/>
      <c r="AE2" s="26"/>
      <c r="AF2" s="35" t="s">
        <v>87</v>
      </c>
      <c r="AG2" s="35"/>
      <c r="AH2" s="35"/>
      <c r="AI2" s="35"/>
      <c r="AJ2" s="35"/>
      <c r="AK2" s="35"/>
      <c r="AL2" s="24"/>
      <c r="AM2" s="43" t="s">
        <v>180</v>
      </c>
      <c r="AN2" s="38"/>
      <c r="AO2" s="38"/>
      <c r="AP2" s="38"/>
      <c r="AQ2" s="38"/>
      <c r="AR2" s="39"/>
      <c r="AS2" s="43" t="s">
        <v>181</v>
      </c>
      <c r="AT2" s="38"/>
      <c r="AU2" s="38"/>
      <c r="AV2" s="38"/>
      <c r="AW2" s="38"/>
      <c r="AX2" s="39"/>
      <c r="AY2" s="41" t="s">
        <v>141</v>
      </c>
      <c r="AZ2" s="42"/>
      <c r="BA2" s="42"/>
      <c r="BB2" s="42"/>
      <c r="BC2" s="42"/>
      <c r="BD2" s="36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5.7374999999999998</v>
      </c>
      <c r="R4" s="10">
        <f t="shared" ref="R4:V4" si="0">AVERAGE(AN5:AN30)</f>
        <v>2.9045238095238095</v>
      </c>
      <c r="S4" s="10">
        <f t="shared" si="0"/>
        <v>3.5533333333333337</v>
      </c>
      <c r="T4" s="10">
        <f t="shared" si="0"/>
        <v>3.1263333333333332</v>
      </c>
      <c r="U4" s="10">
        <f t="shared" si="0"/>
        <v>1.3144444444444443</v>
      </c>
      <c r="V4" s="10">
        <f t="shared" si="0"/>
        <v>0.78538461538461546</v>
      </c>
      <c r="W4" s="14">
        <v>1.0781061113285735</v>
      </c>
      <c r="X4" s="10">
        <v>0.89287753185143615</v>
      </c>
      <c r="Y4" s="10">
        <v>0.83369457125389557</v>
      </c>
      <c r="Z4" s="10">
        <v>0.79335161706604718</v>
      </c>
      <c r="AA4" s="10">
        <v>0.75257153223193307</v>
      </c>
      <c r="AB4" s="15">
        <v>0.88384176207859466</v>
      </c>
      <c r="AC4" s="15"/>
      <c r="AE4" s="14">
        <f ca="1">SQRT(SUMSQ(AE5:AE1001)/COUNT(AE5:AE1001))</f>
        <v>7.3331451514206076</v>
      </c>
      <c r="AF4" s="10">
        <f t="shared" ref="AF4:BD4" ca="1" si="1">SQRT(SUMSQ(AF5:AF1001)/COUNT(AF5:AF1001))</f>
        <v>7.0911555240783333</v>
      </c>
      <c r="AG4" s="10">
        <f t="shared" ca="1" si="1"/>
        <v>6.9146746127348608</v>
      </c>
      <c r="AH4" s="10">
        <f t="shared" ca="1" si="1"/>
        <v>6.7548568534877997</v>
      </c>
      <c r="AI4" s="10">
        <f t="shared" ca="1" si="1"/>
        <v>6.6488429757865894</v>
      </c>
      <c r="AJ4" s="10">
        <f t="shared" ca="1" si="1"/>
        <v>6.4453416770046665</v>
      </c>
      <c r="AK4" s="10">
        <f t="shared" ca="1" si="1"/>
        <v>6.26607751367691</v>
      </c>
      <c r="AL4" s="10">
        <f t="shared" ca="1" si="1"/>
        <v>5.950147405708524</v>
      </c>
      <c r="AM4" s="14">
        <f t="shared" si="1"/>
        <v>5.7875491358605338</v>
      </c>
      <c r="AN4" s="10">
        <f t="shared" si="1"/>
        <v>4.07574362676446</v>
      </c>
      <c r="AO4" s="10">
        <f t="shared" si="1"/>
        <v>4.0913470871650963</v>
      </c>
      <c r="AP4" s="10">
        <f t="shared" si="1"/>
        <v>4.0716206164676549</v>
      </c>
      <c r="AQ4" s="10">
        <f t="shared" si="1"/>
        <v>4.1827308109699137</v>
      </c>
      <c r="AR4" s="10">
        <f t="shared" si="1"/>
        <v>2.4004438692106027</v>
      </c>
      <c r="AS4" s="14">
        <f t="shared" si="1"/>
        <v>1.0126477944258585</v>
      </c>
      <c r="AT4" s="10">
        <f t="shared" si="1"/>
        <v>3.33581553413521</v>
      </c>
      <c r="AU4" s="10">
        <f t="shared" si="1"/>
        <v>2.2815441591168026</v>
      </c>
      <c r="AV4" s="10">
        <f t="shared" si="1"/>
        <v>2.8983039598395122</v>
      </c>
      <c r="AW4" s="10">
        <f t="shared" si="1"/>
        <v>4.3318120660921133</v>
      </c>
      <c r="AX4" s="10">
        <f t="shared" si="1"/>
        <v>2.457352911840978</v>
      </c>
      <c r="AY4" s="14">
        <f t="shared" ca="1" si="1"/>
        <v>0.77416704053862795</v>
      </c>
      <c r="AZ4" s="10">
        <f t="shared" ca="1" si="1"/>
        <v>3.1950430221340653</v>
      </c>
      <c r="BA4" s="10">
        <f t="shared" ca="1" si="1"/>
        <v>1.7257669068852137</v>
      </c>
      <c r="BB4" s="10">
        <f t="shared" ca="1" si="1"/>
        <v>2.2300556520619792</v>
      </c>
      <c r="BC4" s="10">
        <f t="shared" ca="1" si="1"/>
        <v>3.7207803153483798</v>
      </c>
      <c r="BD4" s="15">
        <f t="shared" ca="1" si="1"/>
        <v>2.2728180780017091</v>
      </c>
    </row>
    <row r="5" spans="1:87" x14ac:dyDescent="0.25">
      <c r="A5" t="s">
        <v>196</v>
      </c>
      <c r="B5">
        <v>0</v>
      </c>
      <c r="C5" s="13">
        <f ca="1">'Historical Trends'!R5</f>
        <v>0</v>
      </c>
      <c r="D5">
        <f ca="1">SUM(OFFSET('Historical Trends'!$H$6,0,0,'Polling Correlations - Misc'!D$4,1))/D$4</f>
        <v>1.29</v>
      </c>
      <c r="E5">
        <f ca="1">SUM(OFFSET('Historical Trends'!$H$6,0,0,'Polling Correlations - Misc'!E$4,1))/E$4</f>
        <v>0.73</v>
      </c>
      <c r="F5">
        <f ca="1">SUM(OFFSET('Historical Trends'!$H$6,0,0,'Polling Correlations - Misc'!F$4,1))/F$4</f>
        <v>0.55999999999999994</v>
      </c>
      <c r="G5">
        <f ca="1">SUM(OFFSET('Historical Trends'!$H$6,0,0,'Polling Correlations - Misc'!G$4,1))/G$4</f>
        <v>0.48499999999999999</v>
      </c>
      <c r="H5">
        <f ca="1">SUM(OFFSET('Historical Trends'!$H$6,0,0,'Polling Correlations - Misc'!H$4,1))/H$4</f>
        <v>0.626</v>
      </c>
      <c r="I5">
        <f ca="1">SUM(OFFSET('Historical Trends'!$H$6,0,0,'Polling Correlations - Misc'!I$4,1))/I$4</f>
        <v>1.2449999999999999</v>
      </c>
      <c r="J5">
        <f ca="1">SUM(OFFSET('Historical Trends'!$H$6,0,0,'Polling Correlations - Misc'!J$4,1))/J$4</f>
        <v>2.4142857142857141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1.7233333333333327</v>
      </c>
      <c r="R5" s="31">
        <f>L5-AVERAGE(AN6:AN$30)</f>
        <v>3.0980555555555553</v>
      </c>
      <c r="S5" s="31">
        <f>M5-AVERAGE(AO6:AO$30)</f>
        <v>2.3674999999999997</v>
      </c>
      <c r="T5" s="31">
        <f>N5-AVERAGE(AP6:AP$30)</f>
        <v>2.8507407407407408</v>
      </c>
      <c r="U5" s="31">
        <f>O5-AVERAGE(AQ6:AQ$30)</f>
        <v>4.3951515151515146</v>
      </c>
      <c r="V5" s="31">
        <f>P5-AVERAGE(AR6:AR$30)</f>
        <v>3.3558333333333334</v>
      </c>
      <c r="W5" s="13">
        <f ca="1">Q5*W$4+$D5*(1-W$4)</f>
        <v>1.757179314909048</v>
      </c>
      <c r="X5" s="6">
        <f t="shared" ref="X5:AB19" ca="1" si="2">R5*X$4+$D5*(1-X$4)</f>
        <v>2.9043721818947215</v>
      </c>
      <c r="Y5" s="6">
        <f t="shared" ca="1" si="2"/>
        <v>2.1883059005260721</v>
      </c>
      <c r="Z5" s="6">
        <f t="shared" ca="1" si="2"/>
        <v>2.5282161904875271</v>
      </c>
      <c r="AA5" s="6">
        <f t="shared" ca="1" si="2"/>
        <v>3.626848633569884</v>
      </c>
      <c r="AB5" s="2">
        <f t="shared" ca="1" si="2"/>
        <v>3.1158697734940302</v>
      </c>
      <c r="AC5" s="2">
        <f>'Historical Trends'!H5</f>
        <v>3.08</v>
      </c>
      <c r="AE5" s="13">
        <f t="shared" ref="AE5:AS5" ca="1" si="3">C5-$AC5</f>
        <v>-3.08</v>
      </c>
      <c r="AF5">
        <f t="shared" ca="1" si="3"/>
        <v>-1.79</v>
      </c>
      <c r="AG5">
        <f t="shared" ca="1" si="3"/>
        <v>-2.35</v>
      </c>
      <c r="AH5">
        <f t="shared" ca="1" si="3"/>
        <v>-2.52</v>
      </c>
      <c r="AI5">
        <f t="shared" ca="1" si="3"/>
        <v>-2.5950000000000002</v>
      </c>
      <c r="AJ5">
        <f t="shared" ca="1" si="3"/>
        <v>-2.4540000000000002</v>
      </c>
      <c r="AK5">
        <f t="shared" ca="1" si="3"/>
        <v>-1.8350000000000002</v>
      </c>
      <c r="AL5">
        <f t="shared" ca="1" si="3"/>
        <v>-0.66571428571428592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-1.3566666666666674</v>
      </c>
      <c r="AT5">
        <f t="shared" ref="AT5:AX14" si="4">R5-$AC5</f>
        <v>1.8055555555555269E-2</v>
      </c>
      <c r="AU5">
        <f t="shared" si="4"/>
        <v>-0.71250000000000036</v>
      </c>
      <c r="AV5">
        <f t="shared" si="4"/>
        <v>-0.22925925925925927</v>
      </c>
      <c r="AW5">
        <f t="shared" si="4"/>
        <v>1.3151515151515145</v>
      </c>
      <c r="AX5">
        <f t="shared" si="4"/>
        <v>0.27583333333333337</v>
      </c>
      <c r="AY5" s="13">
        <f t="shared" ref="AY5:BD5" ca="1" si="5">W5-$AC5</f>
        <v>-1.3228206850909521</v>
      </c>
      <c r="AZ5" s="6">
        <f t="shared" ca="1" si="5"/>
        <v>-0.17562781810527861</v>
      </c>
      <c r="BA5" s="6">
        <f t="shared" ca="1" si="5"/>
        <v>-0.89169409947392797</v>
      </c>
      <c r="BB5" s="6">
        <f t="shared" ca="1" si="5"/>
        <v>-0.55178380951247297</v>
      </c>
      <c r="BC5" s="6">
        <f t="shared" ca="1" si="5"/>
        <v>0.54684863356988389</v>
      </c>
      <c r="BD5" s="2">
        <f t="shared" ca="1" si="5"/>
        <v>3.5869773494030088E-2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  <c r="BY5" s="44" t="s">
        <v>211</v>
      </c>
      <c r="BZ5" s="44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197</v>
      </c>
      <c r="B6">
        <v>0</v>
      </c>
      <c r="C6" s="13">
        <v>0</v>
      </c>
      <c r="D6">
        <f ca="1">SUM(OFFSET('Historical Trends'!$I$6,0,0,'Polling Correlations - Misc'!D$4,1))/D$4</f>
        <v>0</v>
      </c>
      <c r="E6">
        <f ca="1">SUM(OFFSET('Historical Trends'!$I$6,0,0,'Polling Correlations - Misc'!E$4,1))/E$4</f>
        <v>2.7450000000000001</v>
      </c>
      <c r="F6">
        <f ca="1">SUM(OFFSET('Historical Trends'!$I$6,0,0,'Polling Correlations - Misc'!F$4,1))/F$4</f>
        <v>1.83</v>
      </c>
      <c r="G6">
        <f ca="1">SUM(OFFSET('Historical Trends'!$I$6,0,0,'Polling Correlations - Misc'!G$4,1))/G$4</f>
        <v>1.3725000000000001</v>
      </c>
      <c r="H6">
        <f ca="1">SUM(OFFSET('Historical Trends'!$I$6,0,0,'Polling Correlations - Misc'!H$4,1))/H$4</f>
        <v>1.0980000000000001</v>
      </c>
      <c r="I6">
        <f ca="1">SUM(OFFSET('Historical Trends'!$I$6,0,0,'Polling Correlations - Misc'!I$4,1))/I$4</f>
        <v>0.91500000000000004</v>
      </c>
      <c r="J6">
        <f ca="1">SUM(OFFSET('Historical Trends'!$I$6,0,0,'Polling Correlations - Misc'!J$4,1))/J$4</f>
        <v>0.78428571428571436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2.98</v>
      </c>
      <c r="W6" s="13">
        <f t="shared" ref="W6:W19" ca="1" si="7">Q6*W$4+$D6*(1-W$4)</f>
        <v>0</v>
      </c>
      <c r="X6" s="6">
        <f t="shared" ca="1" si="2"/>
        <v>0</v>
      </c>
      <c r="Y6" s="6">
        <f t="shared" ca="1" si="2"/>
        <v>0</v>
      </c>
      <c r="Z6" s="6">
        <f t="shared" ca="1" si="2"/>
        <v>0</v>
      </c>
      <c r="AA6" s="6">
        <f t="shared" ca="1" si="2"/>
        <v>0</v>
      </c>
      <c r="AB6" s="2">
        <f t="shared" ca="1" si="2"/>
        <v>2.6338484509942122</v>
      </c>
      <c r="AC6" s="2">
        <f>'Historical Trends'!I5</f>
        <v>3.43</v>
      </c>
      <c r="AE6" s="13">
        <f t="shared" ref="AE6:AE19" si="8">C6-$AC6</f>
        <v>-3.43</v>
      </c>
      <c r="AF6">
        <f t="shared" ref="AF6:AF19" ca="1" si="9">D6-$AC6</f>
        <v>-3.43</v>
      </c>
      <c r="AG6">
        <f t="shared" ref="AG6:AG19" ca="1" si="10">E6-$AC6</f>
        <v>-0.68500000000000005</v>
      </c>
      <c r="AH6">
        <f t="shared" ref="AH6:AH19" ca="1" si="11">F6-$AC6</f>
        <v>-1.6</v>
      </c>
      <c r="AI6">
        <f t="shared" ref="AI6:AI19" ca="1" si="12">G6-$AC6</f>
        <v>-2.0575000000000001</v>
      </c>
      <c r="AJ6">
        <f t="shared" ref="AJ6:AJ19" ca="1" si="13">H6-$AC6</f>
        <v>-2.3319999999999999</v>
      </c>
      <c r="AK6">
        <f t="shared" ref="AK6:AK19" ca="1" si="14">I6-$AC6</f>
        <v>-2.5150000000000001</v>
      </c>
      <c r="AL6">
        <f t="shared" ref="AL6:AL19" ca="1" si="15">J6-$AC6</f>
        <v>-2.6457142857142859</v>
      </c>
      <c r="AR6">
        <f t="shared" ref="AR6:AR15" si="16">P6-$AC6</f>
        <v>0.36999999999999966</v>
      </c>
      <c r="AS6" s="30"/>
      <c r="AX6">
        <f t="shared" si="4"/>
        <v>-0.45000000000000018</v>
      </c>
      <c r="BD6" s="2">
        <f t="shared" ref="BD6:BD15" ca="1" si="17">AB6-$AC6</f>
        <v>-0.796151549005788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8">AVERAGE(BK6,BM6)</f>
        <v>2.0471722811110502</v>
      </c>
      <c r="BM6">
        <f>LN(2)</f>
        <v>0.69314718055994529</v>
      </c>
      <c r="BY6" s="35" t="s">
        <v>212</v>
      </c>
      <c r="BZ6" s="35"/>
      <c r="CA6">
        <v>10</v>
      </c>
      <c r="CC6" t="s">
        <v>214</v>
      </c>
      <c r="CD6">
        <f t="shared" ref="CD6:CH6" si="19">COUNTIFS(K5:K19,"&gt;3",$AC5:$AC19,"&gt;1")/COUNTIF(K5:K19,"&gt;3")</f>
        <v>0.75</v>
      </c>
      <c r="CE6">
        <f t="shared" si="19"/>
        <v>1</v>
      </c>
      <c r="CF6">
        <f t="shared" si="19"/>
        <v>0.8571428571428571</v>
      </c>
      <c r="CG6">
        <f t="shared" si="19"/>
        <v>0.875</v>
      </c>
      <c r="CH6">
        <f t="shared" si="19"/>
        <v>1</v>
      </c>
      <c r="CI6">
        <f>COUNTIFS(P5:P19,"&gt;3",$AC5:$AC19,"&gt;1")/COUNTIF(P5:P19,"&gt;3")</f>
        <v>1</v>
      </c>
    </row>
    <row r="7" spans="1:87" x14ac:dyDescent="0.25">
      <c r="A7" t="s">
        <v>198</v>
      </c>
      <c r="B7">
        <v>0</v>
      </c>
      <c r="C7" s="13">
        <v>0</v>
      </c>
      <c r="D7" s="34">
        <f ca="1">SUM(OFFSET('Historical Trends'!$I$8,0,0,'Polling Correlations - Misc'!D$4,1))/D$4</f>
        <v>0</v>
      </c>
      <c r="E7">
        <f ca="1">SUM(OFFSET('Historical Trends'!$I$8,0,0,'Polling Correlations - Misc'!E$4,1))/E$4</f>
        <v>0</v>
      </c>
      <c r="F7">
        <f ca="1">SUM(OFFSET('Historical Trends'!$I$8,0,0,'Polling Correlations - Misc'!F$4,1))/F$4</f>
        <v>0</v>
      </c>
      <c r="G7">
        <f ca="1">SUM(OFFSET('Historical Trends'!$I$8,0,0,'Polling Correlations - Misc'!G$4,1))/G$4</f>
        <v>0</v>
      </c>
      <c r="H7">
        <f ca="1">SUM(OFFSET('Historical Trends'!$I$8,0,0,'Polling Correlations - Misc'!H$4,1))/H$4</f>
        <v>0</v>
      </c>
      <c r="I7">
        <f ca="1">SUM(OFFSET('Historical Trends'!$I$8,0,0,'Polling Correlations - Misc'!I$4,1))/I$4</f>
        <v>0</v>
      </c>
      <c r="J7">
        <f ca="1">SUM(OFFSET('Historical Trends'!$I$8,0,0,'Polling Correlations - Misc'!J$4,1))/J$4</f>
        <v>0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6.6969696969697345E-2</v>
      </c>
      <c r="V7" s="31">
        <f>P7-AVERAGE(AR$5:AR6,AR8:AR$30)</f>
        <v>4.086666666666666</v>
      </c>
      <c r="W7" s="13">
        <f t="shared" ca="1" si="7"/>
        <v>0</v>
      </c>
      <c r="X7" s="6">
        <f t="shared" ca="1" si="2"/>
        <v>0</v>
      </c>
      <c r="Y7" s="6">
        <f t="shared" ca="1" si="2"/>
        <v>0</v>
      </c>
      <c r="Z7" s="6">
        <f t="shared" ca="1" si="2"/>
        <v>0</v>
      </c>
      <c r="AA7" s="6">
        <f t="shared" ca="1" si="2"/>
        <v>5.0399487461593374E-2</v>
      </c>
      <c r="AB7" s="2">
        <f t="shared" ca="1" si="2"/>
        <v>3.611966667694523</v>
      </c>
      <c r="AC7" s="2">
        <f>'Historical Trends'!I7</f>
        <v>5.49</v>
      </c>
      <c r="AE7" s="13">
        <f t="shared" si="8"/>
        <v>-5.49</v>
      </c>
      <c r="AF7">
        <f t="shared" ca="1" si="9"/>
        <v>-5.49</v>
      </c>
      <c r="AG7">
        <f t="shared" ca="1" si="10"/>
        <v>-5.49</v>
      </c>
      <c r="AH7">
        <f t="shared" ca="1" si="11"/>
        <v>-5.49</v>
      </c>
      <c r="AI7">
        <f t="shared" ca="1" si="12"/>
        <v>-5.49</v>
      </c>
      <c r="AJ7">
        <f t="shared" ca="1" si="13"/>
        <v>-5.49</v>
      </c>
      <c r="AK7">
        <f t="shared" ca="1" si="14"/>
        <v>-5.49</v>
      </c>
      <c r="AL7">
        <f t="shared" ca="1" si="15"/>
        <v>-5.49</v>
      </c>
      <c r="AQ7">
        <f>O7-$AC7</f>
        <v>-3.6566666666666672</v>
      </c>
      <c r="AR7">
        <f t="shared" si="16"/>
        <v>-0.51000000000000068</v>
      </c>
      <c r="AS7" s="30"/>
      <c r="AW7">
        <f t="shared" si="4"/>
        <v>-5.4230303030303029</v>
      </c>
      <c r="AX7">
        <f t="shared" si="4"/>
        <v>-1.4033333333333342</v>
      </c>
      <c r="BC7" s="6">
        <f t="shared" ref="BC7:BC15" ca="1" si="20">AA7-$AC7</f>
        <v>-5.4396005125384068</v>
      </c>
      <c r="BD7" s="2">
        <f t="shared" ca="1" si="17"/>
        <v>-1.8780333323054772</v>
      </c>
      <c r="BE7" t="s">
        <v>180</v>
      </c>
      <c r="BG7">
        <f>AM4</f>
        <v>5.7875491358605338</v>
      </c>
      <c r="BH7">
        <f>AN4</f>
        <v>4.07574362676446</v>
      </c>
      <c r="BI7">
        <f>AO4</f>
        <v>4.0913470871650963</v>
      </c>
      <c r="BJ7">
        <f>AP4</f>
        <v>4.0716206164676549</v>
      </c>
      <c r="BK7">
        <f>AQ4</f>
        <v>4.1827308109699137</v>
      </c>
      <c r="BL7">
        <f t="shared" si="18"/>
        <v>3.291587340090258</v>
      </c>
      <c r="BM7">
        <f>AR4</f>
        <v>2.4004438692106027</v>
      </c>
      <c r="BY7" s="35" t="s">
        <v>213</v>
      </c>
      <c r="BZ7" s="35"/>
      <c r="CC7" t="s">
        <v>215</v>
      </c>
      <c r="CD7">
        <f>(COUNTIFS(K5:K19,"",$AC5:$AC19,"&gt;3"))/($CA$5-COUNTA(K5:K19))</f>
        <v>0.31818181818181818</v>
      </c>
      <c r="CE7">
        <f t="shared" ref="CE7:CI7" si="21">(COUNTIFS(L5:L19,"",$AC5:$AC19,"&gt;3"))/($CA$5-COUNTA(L5:L19))</f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199</v>
      </c>
      <c r="B8">
        <v>0</v>
      </c>
      <c r="C8" s="13">
        <f ca="1">'Historical Trends'!R27</f>
        <v>0</v>
      </c>
      <c r="D8">
        <f ca="1">SUM(OFFSET('Historical Trends'!$H$28,0,0,'Polling Correlations - Misc'!D$4,1))/D$4</f>
        <v>0.92</v>
      </c>
      <c r="E8">
        <f ca="1">SUM(OFFSET('Historical Trends'!$H$28,0,0,'Polling Correlations - Misc'!E$4,1))/E$4</f>
        <v>0.51</v>
      </c>
      <c r="F8">
        <f ca="1">SUM(OFFSET('Historical Trends'!$H$28,0,0,'Polling Correlations - Misc'!F$4,1))/F$4</f>
        <v>0.46666666666666662</v>
      </c>
      <c r="G8">
        <f ca="1">SUM(OFFSET('Historical Trends'!$H$28,0,0,'Polling Correlations - Misc'!G$4,1))/G$4</f>
        <v>0.5</v>
      </c>
      <c r="H8">
        <f ca="1">SUM(OFFSET('Historical Trends'!$H$28,0,0,'Polling Correlations - Misc'!H$4,1))/H$4</f>
        <v>1.3759999999999999</v>
      </c>
      <c r="I8">
        <f ca="1">SUM(OFFSET('Historical Trends'!$H$28,0,0,'Polling Correlations - Misc'!I$4,1))/I$4</f>
        <v>2.5950000000000002</v>
      </c>
      <c r="J8">
        <f ca="1">SUM(OFFSET('Historical Trends'!$H$28,0,0,'Polling Correlations - Misc'!J$4,1))/J$4</f>
        <v>5.4642857142857144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9.256388888888889</v>
      </c>
      <c r="S8" s="31">
        <f>M8-AVERAGE(AO$5:AO7,AO9:AO$30)</f>
        <v>14.378749999999998</v>
      </c>
      <c r="T8" s="31">
        <f>N8-AVERAGE(AP$5:AP7,AP9:AP$30)</f>
        <v>11.222962962962963</v>
      </c>
      <c r="U8" s="31">
        <f>O8-AVERAGE(AQ$5:AQ7,AQ9:AQ$30)</f>
        <v>13.812424242424242</v>
      </c>
      <c r="V8" s="31">
        <f>P8-AVERAGE(AR$5:AR7,AR9:AR$30)</f>
        <v>14.038333333333334</v>
      </c>
      <c r="W8" s="13">
        <f t="shared" ca="1" si="7"/>
        <v>-7.1857622422287604E-2</v>
      </c>
      <c r="X8" s="6">
        <f t="shared" ca="1" si="2"/>
        <v>8.3633743356648473</v>
      </c>
      <c r="Y8" s="6">
        <f t="shared" ca="1" si="2"/>
        <v>12.140486810863365</v>
      </c>
      <c r="Z8" s="6">
        <f t="shared" ca="1" si="2"/>
        <v>9.0938723272382607</v>
      </c>
      <c r="AA8" s="6">
        <f t="shared" ca="1" si="2"/>
        <v>10.622471466305331</v>
      </c>
      <c r="AB8" s="2">
        <f t="shared" ca="1" si="2"/>
        <v>12.514530848867699</v>
      </c>
      <c r="AC8" s="2">
        <f>'Historical Trends'!H27</f>
        <v>13.73</v>
      </c>
      <c r="AE8" s="13">
        <f t="shared" ca="1" si="8"/>
        <v>-13.73</v>
      </c>
      <c r="AF8">
        <f t="shared" ca="1" si="9"/>
        <v>-12.81</v>
      </c>
      <c r="AG8">
        <f t="shared" ca="1" si="10"/>
        <v>-13.22</v>
      </c>
      <c r="AH8">
        <f t="shared" ca="1" si="11"/>
        <v>-13.263333333333334</v>
      </c>
      <c r="AI8">
        <f t="shared" ca="1" si="12"/>
        <v>-13.23</v>
      </c>
      <c r="AJ8">
        <f t="shared" ca="1" si="13"/>
        <v>-12.354000000000001</v>
      </c>
      <c r="AK8">
        <f t="shared" ca="1" si="14"/>
        <v>-11.135</v>
      </c>
      <c r="AL8">
        <f t="shared" ca="1" si="15"/>
        <v>-8.2657142857142851</v>
      </c>
      <c r="AN8">
        <f t="shared" ref="AN8:AQ8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22"/>
        <v>1.3899999999999988</v>
      </c>
      <c r="AR8">
        <f t="shared" si="16"/>
        <v>1.0700000000000003</v>
      </c>
      <c r="AS8" s="30"/>
      <c r="AT8">
        <f t="shared" si="4"/>
        <v>-4.4736111111111114</v>
      </c>
      <c r="AU8">
        <f t="shared" si="4"/>
        <v>0.64874999999999794</v>
      </c>
      <c r="AV8">
        <f t="shared" si="4"/>
        <v>-2.507037037037037</v>
      </c>
      <c r="AW8">
        <f t="shared" si="4"/>
        <v>8.2424242424242067E-2</v>
      </c>
      <c r="AX8">
        <f t="shared" si="4"/>
        <v>0.30833333333333357</v>
      </c>
      <c r="AZ8" s="6">
        <f t="shared" ref="AZ8:BB9" ca="1" si="23">X8-$AC8</f>
        <v>-5.3666256643351531</v>
      </c>
      <c r="BA8" s="6">
        <f t="shared" ca="1" si="23"/>
        <v>-1.5895131891366354</v>
      </c>
      <c r="BB8" s="6">
        <f t="shared" ca="1" si="23"/>
        <v>-4.6361276727617398</v>
      </c>
      <c r="BC8" s="6">
        <f t="shared" ca="1" si="20"/>
        <v>-3.1075285336946692</v>
      </c>
      <c r="BD8" s="2">
        <f t="shared" ca="1" si="17"/>
        <v>-1.2154691511323019</v>
      </c>
      <c r="BE8" t="s">
        <v>184</v>
      </c>
      <c r="BG8">
        <f ca="1">AY4</f>
        <v>0.77416704053862795</v>
      </c>
      <c r="BH8">
        <f ca="1">AZ4</f>
        <v>3.1950430221340653</v>
      </c>
      <c r="BI8">
        <f ca="1">BA4</f>
        <v>1.7257669068852137</v>
      </c>
      <c r="BJ8">
        <f ca="1">BB4</f>
        <v>2.2300556520619792</v>
      </c>
      <c r="BK8">
        <f ca="1">BC4</f>
        <v>3.7207803153483798</v>
      </c>
      <c r="BL8">
        <f t="shared" ca="1" si="18"/>
        <v>2.9967991966750445</v>
      </c>
      <c r="BM8">
        <f ca="1">BD4</f>
        <v>2.2728180780017091</v>
      </c>
      <c r="CC8" t="s">
        <v>216</v>
      </c>
      <c r="CD8">
        <f>(COUNTIFS(K5:K19,"&gt;3",$AC5:$AC19,"&lt;1"))/COUNTIF(K5:K19,"&gt;3")</f>
        <v>0.25</v>
      </c>
      <c r="CE8">
        <f t="shared" ref="CE8:CI8" si="24">(COUNTIFS(L5:L19,"&gt;3",$AC5:$AC19,"&lt;1"))/COUNTIF(L5:L19,"&gt;3")</f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200</v>
      </c>
      <c r="B9">
        <v>0</v>
      </c>
      <c r="C9" s="13">
        <v>0</v>
      </c>
      <c r="D9">
        <f ca="1">SUM(OFFSET('Historical Trends'!$I$29,0,0,'Polling Correlations - Misc'!D$4,1))/D$4</f>
        <v>0</v>
      </c>
      <c r="E9">
        <f ca="1">SUM(OFFSET('Historical Trends'!$I$29,0,0,'Polling Correlations - Misc'!E$4,1))/E$4</f>
        <v>0</v>
      </c>
      <c r="F9">
        <f ca="1">SUM(OFFSET('Historical Trends'!$I$29,0,0,'Polling Correlations - Misc'!F$4,1))/F$4</f>
        <v>0</v>
      </c>
      <c r="G9">
        <f ca="1">SUM(OFFSET('Historical Trends'!$I$29,0,0,'Polling Correlations - Misc'!G$4,1))/G$4</f>
        <v>0</v>
      </c>
      <c r="H9">
        <f ca="1">SUM(OFFSET('Historical Trends'!$I$29,0,0,'Polling Correlations - Misc'!H$4,1))/H$4</f>
        <v>0</v>
      </c>
      <c r="I9">
        <f ca="1">SUM(OFFSET('Historical Trends'!$I$29,0,0,'Polling Correlations - Misc'!I$4,1))/I$4</f>
        <v>0</v>
      </c>
      <c r="J9">
        <f ca="1">SUM(OFFSET('Historical Trends'!$I$29,0,0,'Polling Correlations - Misc'!J$4,1))/J$4</f>
        <v>0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3.1972222222222215</v>
      </c>
      <c r="S9" s="31">
        <f>M9-AVERAGE(AO$5:AO8,AO10:AO$30)</f>
        <v>8.728749999999998</v>
      </c>
      <c r="T9" s="31">
        <f>N9-AVERAGE(AP$5:AP8,AP10:AP$30)</f>
        <v>8.1140740740740736</v>
      </c>
      <c r="U9" s="31">
        <f>O9-AVERAGE(AQ$5:AQ8,AQ10:AQ$30)</f>
        <v>5.7815151515151531</v>
      </c>
      <c r="V9" s="31">
        <f>P9-AVERAGE(AR$5:AR8,AR10:AR$30)</f>
        <v>4.2700000000000005</v>
      </c>
      <c r="W9" s="13">
        <f t="shared" ca="1" si="7"/>
        <v>0</v>
      </c>
      <c r="X9" s="6">
        <f t="shared" ca="1" si="2"/>
        <v>2.854727886558341</v>
      </c>
      <c r="Y9" s="6">
        <f t="shared" ca="1" si="2"/>
        <v>7.2771114888324391</v>
      </c>
      <c r="Z9" s="6">
        <f t="shared" ca="1" si="2"/>
        <v>6.4373137876603561</v>
      </c>
      <c r="AA9" s="6">
        <f t="shared" ca="1" si="2"/>
        <v>4.3510037161978952</v>
      </c>
      <c r="AB9" s="2">
        <f t="shared" ca="1" si="2"/>
        <v>3.7740043240755998</v>
      </c>
      <c r="AC9" s="2">
        <f>'Historical Trends'!I28</f>
        <v>5.1100000000000003</v>
      </c>
      <c r="AE9" s="13">
        <f t="shared" si="8"/>
        <v>-5.1100000000000003</v>
      </c>
      <c r="AF9">
        <f t="shared" ca="1" si="9"/>
        <v>-5.1100000000000003</v>
      </c>
      <c r="AG9">
        <f t="shared" ca="1" si="10"/>
        <v>-5.1100000000000003</v>
      </c>
      <c r="AH9">
        <f t="shared" ca="1" si="11"/>
        <v>-5.1100000000000003</v>
      </c>
      <c r="AI9">
        <f t="shared" ca="1" si="12"/>
        <v>-5.1100000000000003</v>
      </c>
      <c r="AJ9">
        <f t="shared" ca="1" si="13"/>
        <v>-5.1100000000000003</v>
      </c>
      <c r="AK9">
        <f t="shared" ca="1" si="14"/>
        <v>-5.1100000000000003</v>
      </c>
      <c r="AL9">
        <f t="shared" ca="1" si="15"/>
        <v>-5.1100000000000003</v>
      </c>
      <c r="AN9">
        <f t="shared" ref="AN9" si="25">L9-$AC9</f>
        <v>1.2649999999999997</v>
      </c>
      <c r="AO9">
        <f t="shared" ref="AO9" si="26">M9-$AC9</f>
        <v>6.7699999999999987</v>
      </c>
      <c r="AP9">
        <f t="shared" ref="AP9" si="27">N9-$AC9</f>
        <v>5.8299999999999992</v>
      </c>
      <c r="AQ9">
        <f t="shared" ref="AQ9" si="28">O9-$AC9</f>
        <v>1.9300000000000006</v>
      </c>
      <c r="AR9">
        <f t="shared" si="16"/>
        <v>9.9999999999997868E-3</v>
      </c>
      <c r="AS9" s="30"/>
      <c r="AT9">
        <f t="shared" si="4"/>
        <v>-1.9127777777777788</v>
      </c>
      <c r="AU9">
        <f t="shared" si="4"/>
        <v>3.6187499999999977</v>
      </c>
      <c r="AV9">
        <f t="shared" si="4"/>
        <v>3.0040740740740732</v>
      </c>
      <c r="AW9">
        <f t="shared" si="4"/>
        <v>0.67151515151515273</v>
      </c>
      <c r="AX9">
        <f t="shared" si="4"/>
        <v>-0.83999999999999986</v>
      </c>
      <c r="AZ9" s="6">
        <f t="shared" ca="1" si="23"/>
        <v>-2.2552721134416593</v>
      </c>
      <c r="BA9" s="6">
        <f t="shared" ca="1" si="23"/>
        <v>2.1671114888324388</v>
      </c>
      <c r="BB9" s="6">
        <f t="shared" ca="1" si="23"/>
        <v>1.3273137876603558</v>
      </c>
      <c r="BC9" s="6">
        <f t="shared" ca="1" si="20"/>
        <v>-0.75899628380210515</v>
      </c>
      <c r="BD9" s="2">
        <f t="shared" ca="1" si="17"/>
        <v>-1.3359956759244005</v>
      </c>
      <c r="BE9" t="s">
        <v>185</v>
      </c>
      <c r="BG9">
        <f t="shared" ref="BG9:BM9" ca="1" si="29">$AK$4</f>
        <v>6.26607751367691</v>
      </c>
      <c r="BH9">
        <f t="shared" ca="1" si="29"/>
        <v>6.26607751367691</v>
      </c>
      <c r="BI9">
        <f t="shared" ca="1" si="29"/>
        <v>6.26607751367691</v>
      </c>
      <c r="BJ9">
        <f t="shared" ca="1" si="29"/>
        <v>6.26607751367691</v>
      </c>
      <c r="BK9">
        <f t="shared" ca="1" si="29"/>
        <v>6.26607751367691</v>
      </c>
      <c r="BL9">
        <f t="shared" ca="1" si="18"/>
        <v>6.26607751367691</v>
      </c>
      <c r="BM9">
        <f t="shared" ca="1" si="29"/>
        <v>6.26607751367691</v>
      </c>
    </row>
    <row r="10" spans="1:87" x14ac:dyDescent="0.25">
      <c r="A10" t="s">
        <v>201</v>
      </c>
      <c r="B10">
        <v>0</v>
      </c>
      <c r="C10" s="13">
        <v>0</v>
      </c>
      <c r="D10">
        <f ca="1">SUM(OFFSET('Historical Trends'!$K$30,0,0,'Polling Correlations - Misc'!D$4,1))/D$4</f>
        <v>0</v>
      </c>
      <c r="E10">
        <f ca="1">SUM(OFFSET('Historical Trends'!$K$30,0,0,'Polling Correlations - Misc'!E$4,1))/E$4</f>
        <v>0</v>
      </c>
      <c r="F10">
        <f ca="1">SUM(OFFSET('Historical Trends'!$K$30,0,0,'Polling Correlations - Misc'!F$4,1))/F$4</f>
        <v>0</v>
      </c>
      <c r="G10">
        <f ca="1">SUM(OFFSET('Historical Trends'!$K$30,0,0,'Polling Correlations - Misc'!G$4,1))/G$4</f>
        <v>0</v>
      </c>
      <c r="H10">
        <f ca="1">SUM(OFFSET('Historical Trends'!$K$30,0,0,'Polling Correlations - Misc'!H$4,1))/H$4</f>
        <v>0</v>
      </c>
      <c r="I10">
        <f ca="1">SUM(OFFSET('Historical Trends'!$K$30,0,0,'Polling Correlations - Misc'!I$4,1))/I$4</f>
        <v>0</v>
      </c>
      <c r="J10">
        <f ca="1">SUM(OFFSET('Historical Trends'!$K$30,0,0,'Polling Correlations - Misc'!J$4,1))/J$4</f>
        <v>0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-3.5533333333333337</v>
      </c>
      <c r="T10" s="31">
        <f>N10-AVERAGE(AP$5:AP9,AP11:AP$30)</f>
        <v>-3.1263333333333332</v>
      </c>
      <c r="U10" s="31">
        <f>O10-AVERAGE(AQ$5:AQ9,AQ11:AQ$30)</f>
        <v>2.2451515151515151</v>
      </c>
      <c r="V10" s="31">
        <f>P10-AVERAGE(AR$5:AR9,AR11:AR$30)</f>
        <v>6.1327777777777772</v>
      </c>
      <c r="W10" s="13">
        <f t="shared" ca="1" si="7"/>
        <v>0</v>
      </c>
      <c r="X10" s="6">
        <f t="shared" ca="1" si="2"/>
        <v>0</v>
      </c>
      <c r="Y10" s="6">
        <f t="shared" ca="1" si="2"/>
        <v>-2.9623947098555092</v>
      </c>
      <c r="Z10" s="6">
        <f t="shared" ca="1" si="2"/>
        <v>-2.4802816054874852</v>
      </c>
      <c r="AA10" s="6">
        <f t="shared" ca="1" si="2"/>
        <v>1.6896371158504218</v>
      </c>
      <c r="AB10" s="2">
        <f t="shared" ca="1" si="2"/>
        <v>5.4204051175475589</v>
      </c>
      <c r="AC10" s="2">
        <f>'Historical Trends'!K29</f>
        <v>11.53</v>
      </c>
      <c r="AE10" s="13">
        <f t="shared" si="8"/>
        <v>-11.53</v>
      </c>
      <c r="AF10">
        <f t="shared" ca="1" si="9"/>
        <v>-11.53</v>
      </c>
      <c r="AG10">
        <f t="shared" ca="1" si="10"/>
        <v>-11.53</v>
      </c>
      <c r="AH10">
        <f t="shared" ca="1" si="11"/>
        <v>-11.53</v>
      </c>
      <c r="AI10">
        <f t="shared" ca="1" si="12"/>
        <v>-11.53</v>
      </c>
      <c r="AJ10">
        <f t="shared" ca="1" si="13"/>
        <v>-11.53</v>
      </c>
      <c r="AK10">
        <f t="shared" ca="1" si="14"/>
        <v>-11.53</v>
      </c>
      <c r="AL10">
        <f t="shared" ca="1" si="15"/>
        <v>-11.53</v>
      </c>
      <c r="AQ10">
        <f t="shared" ref="AQ10" si="30">O10-$AC10</f>
        <v>-7.1966666666666663</v>
      </c>
      <c r="AR10">
        <f t="shared" si="16"/>
        <v>-4.1966666666666663</v>
      </c>
      <c r="AS10" s="30"/>
      <c r="AW10">
        <f t="shared" si="4"/>
        <v>-9.2848484848484851</v>
      </c>
      <c r="AX10">
        <f t="shared" si="4"/>
        <v>-5.3972222222222221</v>
      </c>
      <c r="BC10" s="6">
        <f t="shared" ca="1" si="20"/>
        <v>-9.8403628841495774</v>
      </c>
      <c r="BD10" s="2">
        <f t="shared" ca="1" si="17"/>
        <v>-6.1095948824524404</v>
      </c>
      <c r="BE10" t="s">
        <v>153</v>
      </c>
      <c r="BG10">
        <f>W4</f>
        <v>1.0781061113285735</v>
      </c>
      <c r="BH10">
        <f>X4</f>
        <v>0.89287753185143615</v>
      </c>
      <c r="BI10">
        <f>Y4</f>
        <v>0.83369457125389557</v>
      </c>
      <c r="BJ10">
        <f>Z4</f>
        <v>0.79335161706604718</v>
      </c>
      <c r="BK10">
        <f>AA4</f>
        <v>0.75257153223193307</v>
      </c>
      <c r="BL10">
        <f t="shared" si="18"/>
        <v>0.81820664715526381</v>
      </c>
      <c r="BM10">
        <f>AB4</f>
        <v>0.88384176207859466</v>
      </c>
    </row>
    <row r="11" spans="1:87" x14ac:dyDescent="0.25">
      <c r="A11" t="s">
        <v>208</v>
      </c>
      <c r="B11">
        <v>0</v>
      </c>
      <c r="C11" s="13">
        <v>0</v>
      </c>
      <c r="D11">
        <f ca="1">SUM(OFFSET('Historical Trends'!$K$48,0,0,'Polling Correlations - Misc'!D$4,1))/D$4</f>
        <v>0</v>
      </c>
      <c r="E11">
        <f ca="1">SUM(OFFSET('Historical Trends'!$K$48,0,0,'Polling Correlations - Misc'!E$4,1))/E$4</f>
        <v>0</v>
      </c>
      <c r="F11">
        <f ca="1">SUM(OFFSET('Historical Trends'!$K$48,0,0,'Polling Correlations - Misc'!F$4,1))/F$4</f>
        <v>0</v>
      </c>
      <c r="G11">
        <f ca="1">SUM(OFFSET('Historical Trends'!$K$48,0,0,'Polling Correlations - Misc'!G$4,1))/G$4</f>
        <v>0</v>
      </c>
      <c r="H11">
        <f ca="1">SUM(OFFSET('Historical Trends'!$K$48,0,0,'Polling Correlations - Misc'!H$4,1))/H$4</f>
        <v>0</v>
      </c>
      <c r="I11">
        <f ca="1">SUM(OFFSET('Historical Trends'!$K$48,0,0,'Polling Correlations - Misc'!I$4,1))/I$4</f>
        <v>0</v>
      </c>
      <c r="J11">
        <f ca="1">SUM(OFFSET('Historical Trends'!$K$48,0,0,'Polling Correlations - Misc'!J$4,1))/J$4</f>
        <v>0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0.57624999999999993</v>
      </c>
      <c r="T11" s="31">
        <f>N11-AVERAGE(AP$5:AP10,AP12:AP$30)</f>
        <v>1.0862962962962963</v>
      </c>
      <c r="U11" s="31">
        <f>O11-AVERAGE(AQ$5:AQ10,AQ12:AQ$30)</f>
        <v>2.724242424242425</v>
      </c>
      <c r="V11" s="31">
        <f>P11-AVERAGE(AR$5:AR10,AR12:AR$30)</f>
        <v>2.9052777777777772</v>
      </c>
      <c r="W11" s="13">
        <f t="shared" ca="1" si="7"/>
        <v>0</v>
      </c>
      <c r="X11" s="6">
        <f t="shared" ca="1" si="2"/>
        <v>0</v>
      </c>
      <c r="Y11" s="6">
        <f t="shared" ca="1" si="2"/>
        <v>0.48041649668505726</v>
      </c>
      <c r="Z11" s="6">
        <f t="shared" ca="1" si="2"/>
        <v>0.86181492327952458</v>
      </c>
      <c r="AA11" s="6">
        <f t="shared" ca="1" si="2"/>
        <v>2.0501872953833575</v>
      </c>
      <c r="AB11" s="2">
        <f t="shared" ca="1" si="2"/>
        <v>2.5678058304388944</v>
      </c>
      <c r="AC11" s="2">
        <f>'Historical Trends'!K47</f>
        <v>3.46</v>
      </c>
      <c r="AE11" s="13">
        <f t="shared" si="8"/>
        <v>-3.46</v>
      </c>
      <c r="AF11">
        <f t="shared" ca="1" si="9"/>
        <v>-3.46</v>
      </c>
      <c r="AG11">
        <f t="shared" ca="1" si="10"/>
        <v>-3.46</v>
      </c>
      <c r="AH11">
        <f t="shared" ca="1" si="11"/>
        <v>-3.46</v>
      </c>
      <c r="AI11">
        <f t="shared" ca="1" si="12"/>
        <v>-3.46</v>
      </c>
      <c r="AJ11">
        <f t="shared" ca="1" si="13"/>
        <v>-3.46</v>
      </c>
      <c r="AK11">
        <f t="shared" ca="1" si="14"/>
        <v>-3.46</v>
      </c>
      <c r="AL11">
        <f t="shared" ca="1" si="15"/>
        <v>-3.46</v>
      </c>
      <c r="AO11">
        <f t="shared" ref="AO11:AP12" si="31">M11-$AC11</f>
        <v>0.99000000000000021</v>
      </c>
      <c r="AP11">
        <f t="shared" si="31"/>
        <v>0.99000000000000021</v>
      </c>
      <c r="AQ11">
        <f t="shared" ref="AQ11:AQ12" si="32">O11-$AC11</f>
        <v>0.64000000000000057</v>
      </c>
      <c r="AR11">
        <f t="shared" si="16"/>
        <v>0.27333333333333298</v>
      </c>
      <c r="AS11" s="30"/>
      <c r="AU11">
        <f t="shared" si="4"/>
        <v>-2.88375</v>
      </c>
      <c r="AV11">
        <f t="shared" si="4"/>
        <v>-2.3737037037037036</v>
      </c>
      <c r="AW11">
        <f t="shared" si="4"/>
        <v>-0.73575757575757494</v>
      </c>
      <c r="AX11">
        <f t="shared" si="4"/>
        <v>-0.55472222222222278</v>
      </c>
      <c r="BA11" s="6">
        <f ca="1">Y11-$AC11</f>
        <v>-2.9795835033149425</v>
      </c>
      <c r="BB11" s="6">
        <f ca="1">Z11-$AC11</f>
        <v>-2.5981850767204753</v>
      </c>
      <c r="BC11" s="6">
        <f t="shared" ca="1" si="20"/>
        <v>-1.4098127046166424</v>
      </c>
      <c r="BD11" s="2">
        <f t="shared" ca="1" si="17"/>
        <v>-0.89219416956110553</v>
      </c>
      <c r="BE11" t="s">
        <v>186</v>
      </c>
      <c r="BG11">
        <f>BG10</f>
        <v>1.0781061113285735</v>
      </c>
      <c r="BH11">
        <f>AVERAGE(BG10:BI10)</f>
        <v>0.93489273814463514</v>
      </c>
      <c r="BI11">
        <f>AVERAGE(BH10:BJ10)</f>
        <v>0.83997457339045967</v>
      </c>
      <c r="BJ11">
        <f>AVERAGE(BI10:BK10)</f>
        <v>0.7932059068506252</v>
      </c>
      <c r="BK11">
        <f>AVERAGE(BJ10:BM10)</f>
        <v>0.81199288963295968</v>
      </c>
      <c r="BL11">
        <f t="shared" si="18"/>
        <v>0.84791732585577717</v>
      </c>
      <c r="BM11">
        <f>BM10</f>
        <v>0.88384176207859466</v>
      </c>
    </row>
    <row r="12" spans="1:87" x14ac:dyDescent="0.25">
      <c r="A12" t="s">
        <v>202</v>
      </c>
      <c r="B12">
        <v>0</v>
      </c>
      <c r="C12" s="13">
        <v>0</v>
      </c>
      <c r="D12">
        <f ca="1">SUM(OFFSET('Historical Trends'!$H$48,0,0,'Polling Correlations - Misc'!D$4,1))/D$4</f>
        <v>0</v>
      </c>
      <c r="E12">
        <f ca="1">SUM(OFFSET('Historical Trends'!$H$48,0,0,'Polling Correlations - Misc'!E$4,1))/E$4</f>
        <v>0</v>
      </c>
      <c r="F12">
        <f ca="1">SUM(OFFSET('Historical Trends'!$H$48,0,0,'Polling Correlations - Misc'!F$4,1))/F$4</f>
        <v>0</v>
      </c>
      <c r="G12">
        <f ca="1">SUM(OFFSET('Historical Trends'!$H$48,0,0,'Polling Correlations - Misc'!G$4,1))/G$4</f>
        <v>0.32</v>
      </c>
      <c r="H12">
        <f ca="1">SUM(OFFSET('Historical Trends'!$H$48,0,0,'Polling Correlations - Misc'!H$4,1))/H$4</f>
        <v>1.762</v>
      </c>
      <c r="I12">
        <f ca="1">SUM(OFFSET('Historical Trends'!$H$48,0,0,'Polling Correlations - Misc'!I$4,1))/I$4</f>
        <v>1.4683333333333335</v>
      </c>
      <c r="J12">
        <f ca="1">SUM(OFFSET('Historical Trends'!$H$48,0,0,'Polling Correlations - Misc'!J$4,1))/J$4</f>
        <v>1.2585714285714287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8.0558333333333323</v>
      </c>
      <c r="S12" s="31">
        <f>M12-AVERAGE(AO$5:AO11,AO13:AO$30)</f>
        <v>2.6525000000000003</v>
      </c>
      <c r="T12" s="31">
        <f>N12-AVERAGE(AP$5:AP11,AP13:AP$30)</f>
        <v>3.937407407407409</v>
      </c>
      <c r="U12" s="31">
        <f>O12-AVERAGE(AQ$5:AQ11,AQ13:AQ$30)</f>
        <v>5.9496969696969693</v>
      </c>
      <c r="V12" s="31">
        <f>P12-AVERAGE(AR$5:AR11,AR13:AR$30)</f>
        <v>4.6691666666666665</v>
      </c>
      <c r="W12" s="13">
        <f t="shared" ca="1" si="7"/>
        <v>0</v>
      </c>
      <c r="X12" s="6">
        <f t="shared" ca="1" si="2"/>
        <v>7.1928725836731937</v>
      </c>
      <c r="Y12" s="6">
        <f t="shared" ca="1" si="2"/>
        <v>2.2113748502509583</v>
      </c>
      <c r="Z12" s="6">
        <f t="shared" ca="1" si="2"/>
        <v>3.1237485337145006</v>
      </c>
      <c r="AA12" s="6">
        <f t="shared" ca="1" si="2"/>
        <v>4.4775725648005373</v>
      </c>
      <c r="AB12" s="2">
        <f t="shared" ca="1" si="2"/>
        <v>4.126804494105305</v>
      </c>
      <c r="AC12" s="2">
        <f>'Historical Trends'!H47</f>
        <v>1.1000000000000001</v>
      </c>
      <c r="AE12" s="13">
        <f t="shared" si="8"/>
        <v>-1.1000000000000001</v>
      </c>
      <c r="AF12">
        <f t="shared" ca="1" si="9"/>
        <v>-1.1000000000000001</v>
      </c>
      <c r="AG12">
        <f t="shared" ca="1" si="10"/>
        <v>-1.1000000000000001</v>
      </c>
      <c r="AH12">
        <f t="shared" ca="1" si="11"/>
        <v>-1.1000000000000001</v>
      </c>
      <c r="AI12" s="6">
        <f t="shared" ca="1" si="12"/>
        <v>-0.78</v>
      </c>
      <c r="AJ12">
        <f t="shared" ca="1" si="13"/>
        <v>0.66199999999999992</v>
      </c>
      <c r="AK12">
        <f t="shared" ca="1" si="14"/>
        <v>0.3683333333333334</v>
      </c>
      <c r="AL12">
        <f t="shared" ca="1" si="15"/>
        <v>0.15857142857142859</v>
      </c>
      <c r="AN12">
        <f t="shared" ref="AN12" si="33">L12-$AC12</f>
        <v>8.8666666666666671</v>
      </c>
      <c r="AO12">
        <f t="shared" si="31"/>
        <v>4.9333333333333336</v>
      </c>
      <c r="AP12">
        <f t="shared" si="31"/>
        <v>5.6800000000000015</v>
      </c>
      <c r="AQ12">
        <f t="shared" si="32"/>
        <v>5.76</v>
      </c>
      <c r="AR12">
        <f t="shared" si="16"/>
        <v>4.08</v>
      </c>
      <c r="AS12" s="30"/>
      <c r="AT12">
        <f t="shared" si="4"/>
        <v>6.9558333333333326</v>
      </c>
      <c r="AU12">
        <f t="shared" si="4"/>
        <v>1.5525000000000002</v>
      </c>
      <c r="AV12">
        <f t="shared" si="4"/>
        <v>2.8374074074074089</v>
      </c>
      <c r="AW12">
        <f t="shared" si="4"/>
        <v>4.8496969696969696</v>
      </c>
      <c r="AX12">
        <f t="shared" si="4"/>
        <v>3.5691666666666664</v>
      </c>
      <c r="AZ12" s="6">
        <f ca="1">X12-$AC12</f>
        <v>6.0928725836731932</v>
      </c>
      <c r="BA12" s="6">
        <f ca="1">Y12-$AC12</f>
        <v>1.1113748502509582</v>
      </c>
      <c r="BB12" s="6">
        <f ca="1">Z12-$AC12</f>
        <v>2.0237485337145005</v>
      </c>
      <c r="BC12" s="6">
        <f t="shared" ca="1" si="20"/>
        <v>3.3775725648005372</v>
      </c>
      <c r="BD12" s="2">
        <f t="shared" ca="1" si="17"/>
        <v>3.0268044941053049</v>
      </c>
      <c r="BE12" t="s">
        <v>193</v>
      </c>
      <c r="BG12">
        <f>MAX(0,($BG$16+1/($BG$17*$BG$18))-1/(($BG$17-BG6) * $BG$18))</f>
        <v>0.86466425290434212</v>
      </c>
      <c r="BH12">
        <f t="shared" ref="BH12:BM12" si="34">MAX(0,($BG$16+1/($BG$17*$BG$18))-1/(($BG$17-BH6) * $BG$18))</f>
        <v>0.86466425290462356</v>
      </c>
      <c r="BI12">
        <f t="shared" si="34"/>
        <v>0.86466425290490589</v>
      </c>
      <c r="BJ12">
        <f t="shared" si="34"/>
        <v>0.86466425290519155</v>
      </c>
      <c r="BK12">
        <f t="shared" si="34"/>
        <v>0.86466425290563687</v>
      </c>
      <c r="BL12">
        <f t="shared" si="34"/>
        <v>0.8646642529061852</v>
      </c>
      <c r="BM12">
        <f t="shared" si="34"/>
        <v>0.86466425290673299</v>
      </c>
    </row>
    <row r="13" spans="1:87" x14ac:dyDescent="0.25">
      <c r="A13" t="s">
        <v>203</v>
      </c>
      <c r="B13">
        <v>0</v>
      </c>
      <c r="C13" s="13">
        <f ca="1">'Historical Trends'!R84</f>
        <v>0</v>
      </c>
      <c r="D13">
        <f ca="1">SUM(OFFSET('Historical Trends'!$H$84,0,0,'Polling Correlations - Misc'!D$4,1))/D$4</f>
        <v>0</v>
      </c>
      <c r="E13">
        <f ca="1">SUM(OFFSET('Historical Trends'!$H$84,0,0,'Polling Correlations - Misc'!E$4,1))/E$4</f>
        <v>0</v>
      </c>
      <c r="F13">
        <f ca="1">SUM(OFFSET('Historical Trends'!$H$84,0,0,'Polling Correlations - Misc'!F$4,1))/F$4</f>
        <v>0.54666666666666663</v>
      </c>
      <c r="G13">
        <f ca="1">SUM(OFFSET('Historical Trends'!$H$84,0,0,'Polling Correlations - Misc'!G$4,1))/G$4</f>
        <v>2.8050000000000002</v>
      </c>
      <c r="H13">
        <f ca="1">SUM(OFFSET('Historical Trends'!$H$84,0,0,'Polling Correlations - Misc'!H$4,1))/H$4</f>
        <v>2.2440000000000002</v>
      </c>
      <c r="I13">
        <f ca="1">SUM(OFFSET('Historical Trends'!$H$84,0,0,'Polling Correlations - Misc'!I$4,1))/I$4</f>
        <v>1.87</v>
      </c>
      <c r="J13">
        <f ca="1">SUM(OFFSET('Historical Trends'!$H$84,0,0,'Polling Correlations - Misc'!J$4,1))/J$4</f>
        <v>1.602857142857143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2.0896296296296297</v>
      </c>
      <c r="U13" s="31">
        <f>O13-AVERAGE(AQ$5:AQ12,AQ14:AQ$30)</f>
        <v>9.5724242424242423</v>
      </c>
      <c r="V13" s="31">
        <f>P13-AVERAGE(AR$5:AR12,AR14:AR$30)</f>
        <v>8.2716666666666683</v>
      </c>
      <c r="W13" s="13">
        <f t="shared" ca="1" si="7"/>
        <v>0</v>
      </c>
      <c r="X13" s="6">
        <f t="shared" ca="1" si="2"/>
        <v>0</v>
      </c>
      <c r="Y13" s="6">
        <f t="shared" ca="1" si="2"/>
        <v>0</v>
      </c>
      <c r="Z13" s="6">
        <f t="shared" ca="1" si="2"/>
        <v>1.657811045735792</v>
      </c>
      <c r="AA13" s="6">
        <f t="shared" ca="1" si="2"/>
        <v>7.2039339792953134</v>
      </c>
      <c r="AB13" s="2">
        <f t="shared" ca="1" si="2"/>
        <v>7.310844441993444</v>
      </c>
      <c r="AC13" s="2">
        <f>'Historical Trends'!H83</f>
        <v>4.93</v>
      </c>
      <c r="AE13" s="13">
        <f t="shared" ca="1" si="8"/>
        <v>-4.93</v>
      </c>
      <c r="AF13">
        <f t="shared" ca="1" si="9"/>
        <v>-4.93</v>
      </c>
      <c r="AG13">
        <f t="shared" ca="1" si="10"/>
        <v>-4.93</v>
      </c>
      <c r="AH13">
        <f t="shared" ca="1" si="11"/>
        <v>-4.3833333333333329</v>
      </c>
      <c r="AI13">
        <f t="shared" ca="1" si="12"/>
        <v>-2.1249999999999996</v>
      </c>
      <c r="AJ13">
        <f t="shared" ca="1" si="13"/>
        <v>-2.6859999999999995</v>
      </c>
      <c r="AK13">
        <f t="shared" ca="1" si="14"/>
        <v>-3.0599999999999996</v>
      </c>
      <c r="AL13">
        <f t="shared" ca="1" si="15"/>
        <v>-3.3271428571428565</v>
      </c>
      <c r="AP13">
        <f t="shared" ref="AP13" si="35">N13-$AC13</f>
        <v>0.57000000000000028</v>
      </c>
      <c r="AQ13">
        <f t="shared" ref="AQ13" si="36">O13-$AC13</f>
        <v>5.57</v>
      </c>
      <c r="AR13">
        <f t="shared" si="16"/>
        <v>3.870000000000001</v>
      </c>
      <c r="AS13" s="30"/>
      <c r="AV13">
        <f t="shared" si="4"/>
        <v>-2.84037037037037</v>
      </c>
      <c r="AW13">
        <f t="shared" si="4"/>
        <v>4.6424242424242426</v>
      </c>
      <c r="AX13">
        <f t="shared" si="4"/>
        <v>3.3416666666666686</v>
      </c>
      <c r="BB13" s="6">
        <f ca="1">Z13-$AC13</f>
        <v>-3.272188954264208</v>
      </c>
      <c r="BC13" s="6">
        <f t="shared" ca="1" si="20"/>
        <v>2.2739339792953137</v>
      </c>
      <c r="BD13" s="2">
        <f t="shared" ca="1" si="17"/>
        <v>2.3808444419934442</v>
      </c>
      <c r="BE13" t="s">
        <v>192</v>
      </c>
      <c r="BG13">
        <f>(BG12-BG10)^2</f>
        <v>4.5557426927589621E-2</v>
      </c>
      <c r="BH13">
        <f t="shared" ref="BH13:BM13" si="37">(BH12-BH10)^2</f>
        <v>7.9598910893065799E-4</v>
      </c>
      <c r="BI13">
        <f t="shared" si="37"/>
        <v>9.5912118156492581E-4</v>
      </c>
      <c r="BJ13">
        <f t="shared" si="37"/>
        <v>5.0854920303264189E-3</v>
      </c>
      <c r="BK13">
        <f t="shared" si="37"/>
        <v>1.2564778028032983E-2</v>
      </c>
      <c r="BL13">
        <f t="shared" si="37"/>
        <v>2.1583091321080447E-3</v>
      </c>
      <c r="BM13">
        <f t="shared" si="37"/>
        <v>3.6777685803683857E-4</v>
      </c>
      <c r="BN13">
        <f>SQRT(SUM(BG13:BM13))</f>
        <v>0.25978624533756495</v>
      </c>
    </row>
    <row r="14" spans="1:87" x14ac:dyDescent="0.25">
      <c r="A14" t="s">
        <v>204</v>
      </c>
      <c r="B14">
        <v>0</v>
      </c>
      <c r="C14" s="13">
        <v>0</v>
      </c>
      <c r="D14">
        <f ca="1">SUM(OFFSET('Historical Trends'!$K$101,0,0,'Polling Correlations - Misc'!D$4,1))/D$4</f>
        <v>0</v>
      </c>
      <c r="E14">
        <f ca="1">SUM(OFFSET('Historical Trends'!$K$101,0,0,'Polling Correlations - Misc'!E$4,1))/E$4</f>
        <v>0</v>
      </c>
      <c r="F14">
        <f ca="1">SUM(OFFSET('Historical Trends'!$K$101,0,0,'Polling Correlations - Misc'!F$4,1))/F$4</f>
        <v>0</v>
      </c>
      <c r="G14">
        <f ca="1">SUM(OFFSET('Historical Trends'!$K$101,0,0,'Polling Correlations - Misc'!G$4,1))/G$4</f>
        <v>0</v>
      </c>
      <c r="H14">
        <f ca="1">SUM(OFFSET('Historical Trends'!$K$101,0,0,'Polling Correlations - Misc'!H$4,1))/H$4</f>
        <v>0</v>
      </c>
      <c r="I14">
        <f ca="1">SUM(OFFSET('Historical Trends'!$K$101,0,0,'Polling Correlations - Misc'!I$4,1))/I$4</f>
        <v>0</v>
      </c>
      <c r="J14">
        <f ca="1">SUM(OFFSET('Historical Trends'!$K$101,0,0,'Polling Correlations - Misc'!J$4,1))/J$4</f>
        <v>0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13.616666666666667</v>
      </c>
      <c r="R14" s="31">
        <f>L14-AVERAGE(AN$5:AN13,AN15:AN$30)</f>
        <v>15.944722222222223</v>
      </c>
      <c r="S14" s="31">
        <f>M14-AVERAGE(AO$5:AO13,AO15:AO$30)</f>
        <v>15.152500000000002</v>
      </c>
      <c r="T14" s="31">
        <f>N14-AVERAGE(AP$5:AP13,AP15:AP$30)</f>
        <v>19.837407407407404</v>
      </c>
      <c r="U14" s="31">
        <f>O14-AVERAGE(AQ$5:AQ13,AQ15:AQ$30)</f>
        <v>21.406060606060603</v>
      </c>
      <c r="V14" s="31">
        <f>P14-AVERAGE(AR$5:AR13,AR15:AR$30)</f>
        <v>18.245833333333334</v>
      </c>
      <c r="W14" s="13">
        <f t="shared" ca="1" si="7"/>
        <v>14.680211549257409</v>
      </c>
      <c r="X14" s="6">
        <f t="shared" ca="1" si="2"/>
        <v>14.236684223834525</v>
      </c>
      <c r="Y14" s="6">
        <f t="shared" ca="1" si="2"/>
        <v>12.632556990924654</v>
      </c>
      <c r="Z14" s="6">
        <f t="shared" ca="1" si="2"/>
        <v>15.738039245064646</v>
      </c>
      <c r="AA14" s="6">
        <f t="shared" ca="1" si="2"/>
        <v>16.109591829352649</v>
      </c>
      <c r="AB14" s="2">
        <f t="shared" ca="1" si="2"/>
        <v>16.126429483925691</v>
      </c>
      <c r="AC14" s="2">
        <f>'Historical Trends'!K100</f>
        <v>14.2</v>
      </c>
      <c r="AE14" s="13">
        <f t="shared" si="8"/>
        <v>-14.2</v>
      </c>
      <c r="AF14">
        <f t="shared" ca="1" si="9"/>
        <v>-14.2</v>
      </c>
      <c r="AG14">
        <f t="shared" ca="1" si="10"/>
        <v>-14.2</v>
      </c>
      <c r="AH14">
        <f t="shared" ca="1" si="11"/>
        <v>-14.2</v>
      </c>
      <c r="AI14">
        <f t="shared" ca="1" si="12"/>
        <v>-14.2</v>
      </c>
      <c r="AJ14">
        <f t="shared" ca="1" si="13"/>
        <v>-14.2</v>
      </c>
      <c r="AK14">
        <f t="shared" ca="1" si="14"/>
        <v>-14.2</v>
      </c>
      <c r="AL14">
        <f t="shared" ca="1" si="15"/>
        <v>-14.2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>O14-$AC14</f>
        <v>7.9199999999999982</v>
      </c>
      <c r="AR14">
        <f t="shared" si="16"/>
        <v>4.5199999999999996</v>
      </c>
      <c r="AS14" s="30">
        <f t="shared" ref="AS14" si="38">Q14-$AC14</f>
        <v>-0.58333333333333215</v>
      </c>
      <c r="AT14">
        <f t="shared" si="4"/>
        <v>1.7447222222222241</v>
      </c>
      <c r="AU14">
        <f t="shared" si="4"/>
        <v>0.95250000000000234</v>
      </c>
      <c r="AV14">
        <f t="shared" si="4"/>
        <v>5.6374074074074052</v>
      </c>
      <c r="AW14">
        <f t="shared" si="4"/>
        <v>7.2060606060606034</v>
      </c>
      <c r="AX14">
        <f t="shared" si="4"/>
        <v>4.0458333333333343</v>
      </c>
      <c r="AY14" s="13">
        <f ca="1">W14-$AC14</f>
        <v>0.48021154925740994</v>
      </c>
      <c r="AZ14" s="6">
        <f ca="1">X14-$AC14</f>
        <v>3.6684223834525298E-2</v>
      </c>
      <c r="BA14" s="6">
        <f ca="1">Y14-$AC14</f>
        <v>-1.5674430090753457</v>
      </c>
      <c r="BB14" s="6">
        <f ca="1">Z14-$AC14</f>
        <v>1.5380392450646472</v>
      </c>
      <c r="BC14" s="6">
        <f t="shared" ca="1" si="20"/>
        <v>1.9095918293526495</v>
      </c>
      <c r="BD14" s="2">
        <f t="shared" ca="1" si="17"/>
        <v>1.9264294839256912</v>
      </c>
    </row>
    <row r="15" spans="1:87" x14ac:dyDescent="0.25">
      <c r="A15" t="s">
        <v>205</v>
      </c>
      <c r="B15">
        <v>0</v>
      </c>
      <c r="C15" s="13">
        <f ca="1">'Historical Trends'!T104</f>
        <v>15.594096472282217</v>
      </c>
      <c r="D15">
        <f ca="1">SUM(OFFSET('Historical Trends'!$J$104,0,0,'Polling Correlations - Misc'!D$4,1))/D$4</f>
        <v>7.49</v>
      </c>
      <c r="E15">
        <f ca="1">SUM(OFFSET('Historical Trends'!$J$104,0,0,'Polling Correlations - Misc'!E$4,1))/E$4</f>
        <v>11.969999999999999</v>
      </c>
      <c r="F15">
        <f ca="1">SUM(OFFSET('Historical Trends'!$J$104,0,0,'Polling Correlations - Misc'!F$4,1))/F$4</f>
        <v>11.01</v>
      </c>
      <c r="G15">
        <f ca="1">SUM(OFFSET('Historical Trends'!$J$104,0,0,'Polling Correlations - Misc'!G$4,1))/G$4</f>
        <v>10.824999999999999</v>
      </c>
      <c r="H15">
        <f ca="1">SUM(OFFSET('Historical Trends'!$J$104,0,0,'Polling Correlations - Misc'!H$4,1))/H$4</f>
        <v>9.51</v>
      </c>
      <c r="I15">
        <f ca="1">SUM(OFFSET('Historical Trends'!$J$104,0,0,'Polling Correlations - Misc'!I$4,1))/I$4</f>
        <v>9.1116666666666664</v>
      </c>
      <c r="J15">
        <f ca="1">SUM(OFFSET('Historical Trends'!$J$104,0,0,'Polling Correlations - Misc'!J$4,1))/J$4</f>
        <v>8.9957142857142856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-0.24212121212121196</v>
      </c>
      <c r="V15" s="31">
        <f>P15-AVERAGE(AR$5:AR14,AR16:AR$30)</f>
        <v>0.53333333333333321</v>
      </c>
      <c r="W15" s="13">
        <f t="shared" ca="1" si="7"/>
        <v>-0.58501477385101541</v>
      </c>
      <c r="X15" s="6">
        <f t="shared" ca="1" si="2"/>
        <v>0.80234728643274333</v>
      </c>
      <c r="Y15" s="6">
        <f t="shared" ca="1" si="2"/>
        <v>1.2456276613083221</v>
      </c>
      <c r="Z15" s="6">
        <f t="shared" ca="1" si="2"/>
        <v>1.5477963881753067</v>
      </c>
      <c r="AA15" s="6">
        <f t="shared" ca="1" si="2"/>
        <v>1.6710256919909081</v>
      </c>
      <c r="AB15" s="2">
        <f t="shared" ca="1" si="2"/>
        <v>1.3414074751399099</v>
      </c>
      <c r="AC15" s="2">
        <f>'Historical Trends'!J103</f>
        <v>2.89</v>
      </c>
      <c r="AE15" s="13">
        <f t="shared" ca="1" si="8"/>
        <v>12.704096472282217</v>
      </c>
      <c r="AF15">
        <f t="shared" ca="1" si="9"/>
        <v>4.5999999999999996</v>
      </c>
      <c r="AG15">
        <f t="shared" ca="1" si="10"/>
        <v>9.0799999999999983</v>
      </c>
      <c r="AH15">
        <f t="shared" ca="1" si="11"/>
        <v>8.1199999999999992</v>
      </c>
      <c r="AI15">
        <f t="shared" ca="1" si="12"/>
        <v>7.9349999999999987</v>
      </c>
      <c r="AJ15">
        <f t="shared" ca="1" si="13"/>
        <v>6.6199999999999992</v>
      </c>
      <c r="AK15">
        <f t="shared" ca="1" si="14"/>
        <v>6.2216666666666658</v>
      </c>
      <c r="AL15">
        <f t="shared" ca="1" si="15"/>
        <v>6.105714285714285</v>
      </c>
      <c r="AQ15">
        <f>O15-$AC15</f>
        <v>-1.5566666666666669</v>
      </c>
      <c r="AR15">
        <f t="shared" si="16"/>
        <v>-1.3900000000000001</v>
      </c>
      <c r="AS15" s="30"/>
      <c r="AW15">
        <f t="shared" ref="AW15" si="39">U15-$AC15</f>
        <v>-3.1321212121212119</v>
      </c>
      <c r="AX15">
        <f t="shared" ref="AX15" si="40">V15-$AC15</f>
        <v>-2.3566666666666669</v>
      </c>
      <c r="BC15" s="6">
        <f t="shared" ca="1" si="20"/>
        <v>-1.218974308009092</v>
      </c>
      <c r="BD15" s="2">
        <f t="shared" ca="1" si="17"/>
        <v>-1.5485925248600902</v>
      </c>
      <c r="BE15" t="s">
        <v>188</v>
      </c>
    </row>
    <row r="16" spans="1:87" x14ac:dyDescent="0.25">
      <c r="A16" t="s">
        <v>206</v>
      </c>
      <c r="B16">
        <v>0</v>
      </c>
      <c r="C16" s="1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1.77969696969697</v>
      </c>
      <c r="V16" s="31">
        <f>P16-AVERAGE(AR$5:AR15,AR17:AR$30)</f>
        <v>1.7250000000000001</v>
      </c>
      <c r="W16" s="13">
        <f t="shared" si="7"/>
        <v>0</v>
      </c>
      <c r="X16" s="6">
        <f t="shared" si="2"/>
        <v>0</v>
      </c>
      <c r="Y16" s="6">
        <f t="shared" si="2"/>
        <v>0</v>
      </c>
      <c r="Z16" s="6">
        <f t="shared" si="2"/>
        <v>0</v>
      </c>
      <c r="AA16" s="6">
        <f t="shared" si="2"/>
        <v>1.3393492753933769</v>
      </c>
      <c r="AB16" s="2">
        <f t="shared" si="2"/>
        <v>1.5246270395855759</v>
      </c>
      <c r="AC16" s="2">
        <v>1.85</v>
      </c>
      <c r="AE16" s="13">
        <f t="shared" si="8"/>
        <v>-1.85</v>
      </c>
      <c r="AF16">
        <f t="shared" si="9"/>
        <v>-1.85</v>
      </c>
      <c r="AG16">
        <f t="shared" si="10"/>
        <v>-1.85</v>
      </c>
      <c r="AH16">
        <f t="shared" si="11"/>
        <v>-1.85</v>
      </c>
      <c r="AI16">
        <f t="shared" si="12"/>
        <v>-1.85</v>
      </c>
      <c r="AJ16">
        <f t="shared" si="13"/>
        <v>-1.85</v>
      </c>
      <c r="AK16">
        <f t="shared" si="14"/>
        <v>-1.85</v>
      </c>
      <c r="AL16">
        <f t="shared" si="15"/>
        <v>-1.85</v>
      </c>
      <c r="AQ16">
        <f>O16-$AC16</f>
        <v>1.25</v>
      </c>
      <c r="AR16">
        <f t="shared" ref="AR16" si="41">P16-$AC16</f>
        <v>0.66999999999999993</v>
      </c>
      <c r="AS16" s="30"/>
      <c r="AW16">
        <f t="shared" ref="AW16" si="42">U16-$AC16</f>
        <v>-7.030303030303009E-2</v>
      </c>
      <c r="AX16">
        <f t="shared" ref="AX16" si="43">V16-$AC16</f>
        <v>-0.125</v>
      </c>
      <c r="BC16" s="6">
        <f t="shared" ref="BC16" si="44">AA16-$AC16</f>
        <v>-0.5106507246066232</v>
      </c>
      <c r="BD16" s="2">
        <f t="shared" ref="BD16" si="45">AB16-$AC16</f>
        <v>-0.32537296041442421</v>
      </c>
      <c r="BE16" t="s">
        <v>189</v>
      </c>
      <c r="BG16">
        <v>0.86466425290701321</v>
      </c>
    </row>
    <row r="17" spans="1:74" x14ac:dyDescent="0.25">
      <c r="A17" t="s">
        <v>207</v>
      </c>
      <c r="B17">
        <v>0</v>
      </c>
      <c r="C17" s="13">
        <v>0</v>
      </c>
      <c r="D17">
        <f ca="1">SUM(OFFSET('Historical Trends'!$I$7,0,0,'Polling Correlations - Misc'!D$4,1))/D$4</f>
        <v>5.49</v>
      </c>
      <c r="E17">
        <f ca="1">SUM(OFFSET('Historical Trends'!$I$7,0,0,'Polling Correlations - Misc'!E$4,1))/E$4</f>
        <v>2.7450000000000001</v>
      </c>
      <c r="F17">
        <f ca="1">SUM(OFFSET('Historical Trends'!$I$7,0,0,'Polling Correlations - Misc'!F$4,1))/F$4</f>
        <v>1.83</v>
      </c>
      <c r="G17">
        <f ca="1">SUM(OFFSET('Historical Trends'!$I$7,0,0,'Polling Correlations - Misc'!G$4,1))/G$4</f>
        <v>1.3725000000000001</v>
      </c>
      <c r="H17">
        <f ca="1">SUM(OFFSET('Historical Trends'!$I$7,0,0,'Polling Correlations - Misc'!H$4,1))/H$4</f>
        <v>1.0980000000000001</v>
      </c>
      <c r="I17">
        <f ca="1">SUM(OFFSET('Historical Trends'!$I$7,0,0,'Polling Correlations - Misc'!I$4,1))/I$4</f>
        <v>0.91500000000000004</v>
      </c>
      <c r="J17">
        <f ca="1">SUM(OFFSET('Historical Trends'!$I$7,0,0,'Polling Correlations - Misc'!J$4,1))/J$4</f>
        <v>0.78428571428571436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0.83000000000000007</v>
      </c>
      <c r="R17" s="31">
        <f>L17-AVERAGE(AN$5:AN16,AN18:AN$30)</f>
        <v>-1.3586111111111117</v>
      </c>
      <c r="S17" s="31">
        <f>M17-AVERAGE(AO$5:AO16,AO18:AO$30)</f>
        <v>-2.5350000000000001</v>
      </c>
      <c r="T17" s="31">
        <f>N17-AVERAGE(AP$5:AP16,AP18:AP$30)</f>
        <v>-2.5477777777777777</v>
      </c>
      <c r="U17" s="31"/>
      <c r="V17" s="31"/>
      <c r="W17" s="13">
        <f t="shared" ca="1" si="7"/>
        <v>0.46602552120884772</v>
      </c>
      <c r="X17" s="6">
        <f t="shared" ca="1" si="2"/>
        <v>-0.62497098549921104</v>
      </c>
      <c r="Y17" s="6">
        <f t="shared" ca="1" si="2"/>
        <v>-1.2003989343125121</v>
      </c>
      <c r="Z17" s="6">
        <f t="shared" ca="1" si="2"/>
        <v>-0.88678399761753912</v>
      </c>
      <c r="AA17" s="6">
        <f t="shared" ca="1" si="2"/>
        <v>1.3583822880466876</v>
      </c>
      <c r="AB17" s="2">
        <f t="shared" ca="1" si="2"/>
        <v>0.63770872618851537</v>
      </c>
      <c r="AC17" s="2">
        <v>0</v>
      </c>
      <c r="AE17" s="13">
        <f t="shared" si="8"/>
        <v>0</v>
      </c>
      <c r="AF17">
        <f t="shared" ca="1" si="9"/>
        <v>5.49</v>
      </c>
      <c r="AG17">
        <f t="shared" ca="1" si="10"/>
        <v>2.7450000000000001</v>
      </c>
      <c r="AH17">
        <f t="shared" ca="1" si="11"/>
        <v>1.83</v>
      </c>
      <c r="AI17">
        <f t="shared" ca="1" si="12"/>
        <v>1.3725000000000001</v>
      </c>
      <c r="AJ17">
        <f t="shared" ca="1" si="13"/>
        <v>1.0980000000000001</v>
      </c>
      <c r="AK17">
        <f t="shared" ca="1" si="14"/>
        <v>0.91500000000000004</v>
      </c>
      <c r="AL17">
        <f t="shared" ca="1" si="15"/>
        <v>0.78428571428571436</v>
      </c>
      <c r="AM17" s="13">
        <f>K17-$AC17</f>
        <v>6.36</v>
      </c>
      <c r="AN17">
        <f>L17-$AC17</f>
        <v>1.7399999999999998</v>
      </c>
      <c r="AO17">
        <f>M17-$AC17</f>
        <v>1.3</v>
      </c>
      <c r="AP17">
        <f>N17-$AC17</f>
        <v>0.83333333333333337</v>
      </c>
      <c r="AS17" s="30">
        <f t="shared" ref="AS17:AS18" si="46">Q17-$AC17</f>
        <v>0.83000000000000007</v>
      </c>
      <c r="AT17">
        <f t="shared" ref="AT17:AT18" si="47">R17-$AC17</f>
        <v>-1.3586111111111117</v>
      </c>
      <c r="AU17">
        <f t="shared" ref="AU17:AU19" si="48">S17-$AC17</f>
        <v>-2.5350000000000001</v>
      </c>
      <c r="AV17">
        <f t="shared" ref="AV17:AV19" si="49">T17-$AC17</f>
        <v>-2.5477777777777777</v>
      </c>
      <c r="AY17" s="13">
        <f ca="1">W17-$AC17</f>
        <v>0.46602552120884772</v>
      </c>
      <c r="AZ17" s="6">
        <f ca="1">X17-$AC17</f>
        <v>-0.62497098549921104</v>
      </c>
      <c r="BA17" s="6">
        <f ca="1">Y17-$AC17</f>
        <v>-1.2003989343125121</v>
      </c>
      <c r="BB17" s="6">
        <f ca="1">Z17-$AC17</f>
        <v>-0.88678399761753912</v>
      </c>
      <c r="BE17" t="s">
        <v>190</v>
      </c>
      <c r="BG17">
        <v>2918.8300171180381</v>
      </c>
    </row>
    <row r="18" spans="1:74" x14ac:dyDescent="0.25">
      <c r="A18" t="s">
        <v>209</v>
      </c>
      <c r="B18">
        <v>0</v>
      </c>
      <c r="C18" s="13">
        <v>0</v>
      </c>
      <c r="D18">
        <f ca="1">SUM(OFFSET('Historical Trends'!$K$29,0,0,'Polling Correlations - Misc'!D$4,1))/D$4</f>
        <v>11.53</v>
      </c>
      <c r="E18">
        <f ca="1">SUM(OFFSET('Historical Trends'!$K$29,0,0,'Polling Correlations - Misc'!E$4,1))/E$4</f>
        <v>5.7649999999999997</v>
      </c>
      <c r="F18">
        <f ca="1">SUM(OFFSET('Historical Trends'!$K$29,0,0,'Polling Correlations - Misc'!F$4,1))/F$4</f>
        <v>3.8433333333333333</v>
      </c>
      <c r="G18">
        <f ca="1">SUM(OFFSET('Historical Trends'!$K$29,0,0,'Polling Correlations - Misc'!G$4,1))/G$4</f>
        <v>2.8824999999999998</v>
      </c>
      <c r="H18">
        <f ca="1">SUM(OFFSET('Historical Trends'!$K$29,0,0,'Polling Correlations - Misc'!H$4,1))/H$4</f>
        <v>2.306</v>
      </c>
      <c r="I18">
        <f ca="1">SUM(OFFSET('Historical Trends'!$K$29,0,0,'Polling Correlations - Misc'!I$4,1))/I$4</f>
        <v>1.9216666666666666</v>
      </c>
      <c r="J18">
        <f ca="1">SUM(OFFSET('Historical Trends'!$K$29,0,0,'Polling Correlations - Misc'!J$4,1))/J$4</f>
        <v>1.647142857142857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>
        <f>K18-AVERAGE(AM$5:AM17,AM19:AM$30)</f>
        <v>3.04</v>
      </c>
      <c r="R18" s="31">
        <f>L18-AVERAGE(AN$5:AN17,AN19:AN$30)</f>
        <v>0.95638888888888873</v>
      </c>
      <c r="S18" s="31">
        <f>M18-AVERAGE(AO$5:AO17,AO19:AO$30)</f>
        <v>-1.0887500000000001</v>
      </c>
      <c r="T18" s="31">
        <f>N18-AVERAGE(AP$5:AP17,AP19:AP$30)</f>
        <v>-0.57703703703703635</v>
      </c>
      <c r="U18" s="31">
        <f>O18-AVERAGE(AQ$5:AQ17,AQ19:AQ$30)</f>
        <v>1.8087878787878788</v>
      </c>
      <c r="V18" s="31">
        <f>P18-AVERAGE(AR$5:AR17,AR19:AR$30)</f>
        <v>1.5161111111111114</v>
      </c>
      <c r="W18" s="13">
        <f t="shared" ca="1" si="7"/>
        <v>2.3768791148204111</v>
      </c>
      <c r="X18" s="6">
        <f t="shared" ca="1" si="2"/>
        <v>2.0890602083541894</v>
      </c>
      <c r="Y18" s="6">
        <f t="shared" ca="1" si="2"/>
        <v>1.0098166289899053</v>
      </c>
      <c r="Z18" s="6">
        <f t="shared" ca="1" si="2"/>
        <v>1.9248625887881423</v>
      </c>
      <c r="AA18" s="6">
        <f t="shared" ca="1" si="2"/>
        <v>4.2140924987877533</v>
      </c>
      <c r="AB18" s="2">
        <f t="shared" ca="1" si="2"/>
        <v>2.6793067991851842</v>
      </c>
      <c r="AC18" s="2">
        <v>1.93</v>
      </c>
      <c r="AE18" s="13">
        <f t="shared" si="8"/>
        <v>-1.93</v>
      </c>
      <c r="AF18">
        <f t="shared" ca="1" si="9"/>
        <v>9.6</v>
      </c>
      <c r="AG18">
        <f t="shared" ca="1" si="10"/>
        <v>3.835</v>
      </c>
      <c r="AH18">
        <f t="shared" ca="1" si="11"/>
        <v>1.9133333333333333</v>
      </c>
      <c r="AI18">
        <f t="shared" ca="1" si="12"/>
        <v>0.9524999999999999</v>
      </c>
      <c r="AJ18">
        <f t="shared" ca="1" si="13"/>
        <v>0.37600000000000011</v>
      </c>
      <c r="AK18">
        <f t="shared" ca="1" si="14"/>
        <v>-8.3333333333333037E-3</v>
      </c>
      <c r="AL18">
        <f t="shared" ca="1" si="15"/>
        <v>-0.28285714285714292</v>
      </c>
      <c r="AM18" s="13">
        <f>K18-$AC18</f>
        <v>6.57</v>
      </c>
      <c r="AN18">
        <f>L18-$AC18</f>
        <v>2.0700000000000003</v>
      </c>
      <c r="AO18">
        <f>M18-$AC18</f>
        <v>0.87000000000000033</v>
      </c>
      <c r="AP18">
        <f>N18-$AC18</f>
        <v>0.87000000000000033</v>
      </c>
      <c r="AQ18">
        <f>O18-$AC18</f>
        <v>1.2033333333333334</v>
      </c>
      <c r="AR18">
        <f t="shared" ref="AR18" si="50">P18-$AC18</f>
        <v>0.40333333333333354</v>
      </c>
      <c r="AS18" s="30">
        <f t="shared" si="46"/>
        <v>1.1100000000000001</v>
      </c>
      <c r="AT18">
        <f t="shared" si="47"/>
        <v>-0.9736111111111112</v>
      </c>
      <c r="AU18">
        <f t="shared" si="48"/>
        <v>-3.0187499999999998</v>
      </c>
      <c r="AV18">
        <f t="shared" si="49"/>
        <v>-2.5070370370370361</v>
      </c>
      <c r="AW18">
        <f t="shared" ref="AW18" si="51">U18-$AC18</f>
        <v>-0.1212121212121211</v>
      </c>
      <c r="AX18">
        <f t="shared" ref="AX18" si="52">V18-$AC18</f>
        <v>-0.41388888888888853</v>
      </c>
      <c r="AY18" s="13">
        <f ca="1">W18-$AC18</f>
        <v>0.44687911482041121</v>
      </c>
      <c r="AZ18" s="6">
        <f ca="1">X18-$AC18</f>
        <v>0.15906020835418944</v>
      </c>
      <c r="BA18" s="6">
        <f ca="1">Y18-$AC18</f>
        <v>-0.92018337101009462</v>
      </c>
      <c r="BB18" s="6">
        <f ca="1">Z18-$AC18</f>
        <v>-5.1374112118576232E-3</v>
      </c>
      <c r="BC18" s="6">
        <f t="shared" ref="BC18" ca="1" si="53">AA18-$AC18</f>
        <v>2.2840924987877536</v>
      </c>
      <c r="BD18" s="2">
        <f t="shared" ref="BD18" ca="1" si="54">AB18-$AC18</f>
        <v>0.74930679918518428</v>
      </c>
      <c r="BE18" t="s">
        <v>191</v>
      </c>
      <c r="BG18">
        <v>290379.07196905202</v>
      </c>
    </row>
    <row r="19" spans="1:74" x14ac:dyDescent="0.25">
      <c r="A19" t="s">
        <v>210</v>
      </c>
      <c r="B19">
        <v>0</v>
      </c>
      <c r="C19" s="13">
        <v>0</v>
      </c>
      <c r="D19">
        <f ca="1">SUM(OFFSET('Historical Trends'!$H$66,0,0,'Polling Correlations - Misc'!D$4,1))/D$4</f>
        <v>0</v>
      </c>
      <c r="E19">
        <f ca="1">SUM(OFFSET('Historical Trends'!$H$66,0,0,'Polling Correlations - Misc'!E$4,1))/E$4</f>
        <v>0</v>
      </c>
      <c r="F19">
        <f ca="1">SUM(OFFSET('Historical Trends'!$H$66,0,0,'Polling Correlations - Misc'!F$4,1))/F$4</f>
        <v>0</v>
      </c>
      <c r="G19">
        <f ca="1">SUM(OFFSET('Historical Trends'!$H$66,0,0,'Polling Correlations - Misc'!G$4,1))/G$4</f>
        <v>0</v>
      </c>
      <c r="H19">
        <f ca="1">SUM(OFFSET('Historical Trends'!$H$66,0,0,'Polling Correlations - Misc'!H$4,1))/H$4</f>
        <v>5.7999999999999996E-2</v>
      </c>
      <c r="I19">
        <f ca="1">SUM(OFFSET('Historical Trends'!$H$66,0,0,'Polling Correlations - Misc'!I$4,1))/I$4</f>
        <v>4.8333333333333332E-2</v>
      </c>
      <c r="J19">
        <f ca="1">SUM(OFFSET('Historical Trends'!$H$66,0,0,'Polling Correlations - Misc'!J$4,1))/J$4</f>
        <v>4.1428571428571426E-2</v>
      </c>
      <c r="M19">
        <f>(5+6+6)/3</f>
        <v>5.666666666666667</v>
      </c>
      <c r="N19">
        <f>(5+3.5+5)/3</f>
        <v>4.5</v>
      </c>
      <c r="Q19" s="30"/>
      <c r="R19" s="31"/>
      <c r="S19" s="31">
        <f>M19-AVERAGE(AO$5:AO18,AO20:AO$30)</f>
        <v>2.3774999999999999</v>
      </c>
      <c r="T19" s="31">
        <f>N19-AVERAGE(AP$5:AP18,AP20:AP$30)</f>
        <v>1.5262962962962963</v>
      </c>
      <c r="U19" s="31"/>
      <c r="V19" s="31"/>
      <c r="W19" s="13">
        <f t="shared" ca="1" si="7"/>
        <v>0</v>
      </c>
      <c r="X19" s="6">
        <f t="shared" ca="1" si="2"/>
        <v>0</v>
      </c>
      <c r="Y19" s="6">
        <f t="shared" ca="1" si="2"/>
        <v>1.9821088431561367</v>
      </c>
      <c r="Z19" s="6">
        <f t="shared" ca="1" si="2"/>
        <v>1.2108896347885854</v>
      </c>
      <c r="AA19" s="6">
        <f t="shared" ca="1" si="2"/>
        <v>0</v>
      </c>
      <c r="AB19" s="2">
        <f t="shared" ca="1" si="2"/>
        <v>0</v>
      </c>
      <c r="AC19" s="2">
        <v>0</v>
      </c>
      <c r="AE19" s="13">
        <f t="shared" si="8"/>
        <v>0</v>
      </c>
      <c r="AF19">
        <f t="shared" ca="1" si="9"/>
        <v>0</v>
      </c>
      <c r="AG19">
        <f t="shared" ca="1" si="10"/>
        <v>0</v>
      </c>
      <c r="AH19">
        <f t="shared" ca="1" si="11"/>
        <v>0</v>
      </c>
      <c r="AI19">
        <f t="shared" ca="1" si="12"/>
        <v>0</v>
      </c>
      <c r="AJ19">
        <f t="shared" ca="1" si="13"/>
        <v>5.7999999999999996E-2</v>
      </c>
      <c r="AK19">
        <f t="shared" ca="1" si="14"/>
        <v>4.8333333333333332E-2</v>
      </c>
      <c r="AL19">
        <f t="shared" ca="1" si="15"/>
        <v>4.1428571428571426E-2</v>
      </c>
      <c r="AO19">
        <f>M19-$AC19</f>
        <v>5.666666666666667</v>
      </c>
      <c r="AP19">
        <f>N19-$AC19</f>
        <v>4.5</v>
      </c>
      <c r="AS19" s="30"/>
      <c r="AU19">
        <f t="shared" si="48"/>
        <v>2.3774999999999999</v>
      </c>
      <c r="AV19">
        <f t="shared" si="49"/>
        <v>1.5262962962962963</v>
      </c>
      <c r="BA19" s="6">
        <f ca="1">Y19-$AC19</f>
        <v>1.9821088431561367</v>
      </c>
      <c r="BB19" s="6">
        <f ca="1">Z19-$AC19</f>
        <v>1.2108896347885854</v>
      </c>
    </row>
    <row r="20" spans="1:74" x14ac:dyDescent="0.25">
      <c r="Q20" s="30"/>
      <c r="R20" s="31"/>
      <c r="S20" s="31"/>
      <c r="T20" s="31"/>
      <c r="U20" s="31"/>
      <c r="V20" s="31"/>
      <c r="AS20" s="30"/>
      <c r="BE20" t="s">
        <v>194</v>
      </c>
      <c r="BG20">
        <f ca="1">SLOPE(BH8:BM8,BH6:BM6)</f>
        <v>-1.3675840066954759E-2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195</v>
      </c>
      <c r="BG21">
        <f ca="1">INTERCEPT(BG8:BM8,BG6:BM6)</f>
        <v>3.184159039941501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55">MAX(0,($BG$16+1/($BG$17*$BG$18))-1/((10-BU22) * $BG$18))</f>
        <v>0.86466390970942575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56">LN(BP23)</f>
        <v>0.69314718055994529</v>
      </c>
      <c r="BR23">
        <f t="shared" ref="BR23:BR86" si="57">MAX(0,(0.94+1/(8.3*0.97))-1/((8.3-MIN(8.2,BQ23)) * 0.97))</f>
        <v>0.92868197572765254</v>
      </c>
      <c r="BS23">
        <f t="shared" ref="BS23:BS86" si="58">1-(BR23/0.94)^10</f>
        <v>0.1140858660754307</v>
      </c>
      <c r="BU23">
        <f>BU22+0.1</f>
        <v>0.1</v>
      </c>
      <c r="BV23">
        <f t="shared" si="55"/>
        <v>0.86466390623086575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59">BP23+1</f>
        <v>3</v>
      </c>
      <c r="BQ24">
        <f t="shared" si="56"/>
        <v>1.0986122886681098</v>
      </c>
      <c r="BR24">
        <f t="shared" si="57"/>
        <v>0.92105134307880865</v>
      </c>
      <c r="BS24">
        <f t="shared" si="58"/>
        <v>0.18424477193938826</v>
      </c>
      <c r="BU24">
        <f t="shared" ref="BU24:BU87" si="60">BU23+0.1</f>
        <v>0.2</v>
      </c>
      <c r="BV24">
        <f t="shared" si="55"/>
        <v>0.86466390268131477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59"/>
        <v>4</v>
      </c>
      <c r="BQ25">
        <f t="shared" si="56"/>
        <v>1.3862943611198906</v>
      </c>
      <c r="BR25">
        <f t="shared" si="57"/>
        <v>0.91509452980976436</v>
      </c>
      <c r="BS25">
        <f t="shared" si="58"/>
        <v>0.23549372110487321</v>
      </c>
      <c r="BU25">
        <f t="shared" si="60"/>
        <v>0.30000000000000004</v>
      </c>
      <c r="BV25">
        <f t="shared" si="55"/>
        <v>0.86466389905857721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59"/>
        <v>5</v>
      </c>
      <c r="BQ26">
        <f t="shared" si="56"/>
        <v>1.6094379124341003</v>
      </c>
      <c r="BR26">
        <f t="shared" si="57"/>
        <v>0.91012129326662006</v>
      </c>
      <c r="BS26">
        <f t="shared" si="58"/>
        <v>0.27604059116565138</v>
      </c>
      <c r="BU26">
        <f t="shared" si="60"/>
        <v>0.4</v>
      </c>
      <c r="BV26">
        <f t="shared" si="55"/>
        <v>0.86466389536036592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59"/>
        <v>6</v>
      </c>
      <c r="BQ27">
        <f t="shared" si="56"/>
        <v>1.791759469228055</v>
      </c>
      <c r="BR27">
        <f t="shared" si="57"/>
        <v>0.90580471036790178</v>
      </c>
      <c r="BS27">
        <f t="shared" si="58"/>
        <v>0.30965336588943237</v>
      </c>
      <c r="BU27">
        <f t="shared" si="60"/>
        <v>0.5</v>
      </c>
      <c r="BV27">
        <f t="shared" si="55"/>
        <v>0.86466389158429757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59"/>
        <v>7</v>
      </c>
      <c r="BQ28">
        <f t="shared" si="56"/>
        <v>1.9459101490553132</v>
      </c>
      <c r="BR28">
        <f t="shared" si="57"/>
        <v>0.90196183089833593</v>
      </c>
      <c r="BS28">
        <f t="shared" si="58"/>
        <v>0.33838847910654657</v>
      </c>
      <c r="BU28">
        <f t="shared" si="60"/>
        <v>0.6</v>
      </c>
      <c r="BV28">
        <f t="shared" si="55"/>
        <v>0.86466388772788727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59"/>
        <v>8</v>
      </c>
      <c r="BQ29">
        <f t="shared" si="56"/>
        <v>2.0794415416798357</v>
      </c>
      <c r="BR29">
        <f t="shared" si="57"/>
        <v>0.89847902784446509</v>
      </c>
      <c r="BS29">
        <f t="shared" si="58"/>
        <v>0.36349633700567485</v>
      </c>
      <c r="BU29">
        <f t="shared" si="60"/>
        <v>0.7</v>
      </c>
      <c r="BV29">
        <f t="shared" si="55"/>
        <v>0.86466388378854353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59"/>
        <v>9</v>
      </c>
      <c r="BQ30">
        <f t="shared" si="56"/>
        <v>2.1972245773362196</v>
      </c>
      <c r="BR30">
        <f t="shared" si="57"/>
        <v>0.89528046973783304</v>
      </c>
      <c r="BS30">
        <f t="shared" si="58"/>
        <v>0.38579609965964168</v>
      </c>
      <c r="BU30">
        <f t="shared" si="60"/>
        <v>0.79999999999999993</v>
      </c>
      <c r="BV30">
        <f t="shared" si="55"/>
        <v>0.86466387976356174</v>
      </c>
    </row>
    <row r="31" spans="1:74" x14ac:dyDescent="0.25">
      <c r="BP31">
        <f t="shared" si="59"/>
        <v>10</v>
      </c>
      <c r="BQ31">
        <f t="shared" si="56"/>
        <v>2.3025850929940459</v>
      </c>
      <c r="BR31">
        <f t="shared" si="57"/>
        <v>0.89231280613779884</v>
      </c>
      <c r="BS31">
        <f t="shared" si="58"/>
        <v>0.4058546225073032</v>
      </c>
      <c r="BU31">
        <f t="shared" si="60"/>
        <v>0.89999999999999991</v>
      </c>
      <c r="BV31">
        <f t="shared" si="55"/>
        <v>0.86466387565011893</v>
      </c>
    </row>
    <row r="32" spans="1:74" x14ac:dyDescent="0.25">
      <c r="Q32" s="32"/>
      <c r="BP32">
        <f>BP31+5</f>
        <v>15</v>
      </c>
      <c r="BQ32">
        <f t="shared" si="56"/>
        <v>2.7080502011022101</v>
      </c>
      <c r="BR32">
        <f t="shared" si="57"/>
        <v>0.879848893553969</v>
      </c>
      <c r="BS32">
        <f t="shared" si="58"/>
        <v>0.4838185582782154</v>
      </c>
      <c r="BU32">
        <f t="shared" si="60"/>
        <v>0.99999999999999989</v>
      </c>
      <c r="BV32">
        <f t="shared" si="55"/>
        <v>0.86466387144526624</v>
      </c>
    </row>
    <row r="33" spans="57:74" x14ac:dyDescent="0.25">
      <c r="BP33">
        <f t="shared" ref="BP33:BP39" si="61">BP32+5</f>
        <v>20</v>
      </c>
      <c r="BQ33">
        <f t="shared" si="56"/>
        <v>2.9957322735539909</v>
      </c>
      <c r="BR33">
        <f t="shared" si="57"/>
        <v>0.86984999035138133</v>
      </c>
      <c r="BS33">
        <f t="shared" si="58"/>
        <v>0.53956842999097721</v>
      </c>
      <c r="BU33">
        <f t="shared" si="60"/>
        <v>1.0999999999999999</v>
      </c>
      <c r="BV33">
        <f t="shared" si="55"/>
        <v>0.86466386714592247</v>
      </c>
    </row>
    <row r="34" spans="57:74" x14ac:dyDescent="0.25">
      <c r="BP34">
        <f t="shared" si="61"/>
        <v>25</v>
      </c>
      <c r="BQ34">
        <f t="shared" si="56"/>
        <v>3.2188758248682006</v>
      </c>
      <c r="BR34">
        <f t="shared" si="57"/>
        <v>0.86131452190275737</v>
      </c>
      <c r="BS34">
        <f t="shared" si="58"/>
        <v>0.5828049378614828</v>
      </c>
      <c r="BU34">
        <f t="shared" si="60"/>
        <v>1.2</v>
      </c>
      <c r="BV34">
        <f t="shared" si="55"/>
        <v>0.86466386274886642</v>
      </c>
    </row>
    <row r="35" spans="57:74" x14ac:dyDescent="0.25">
      <c r="BP35">
        <f t="shared" si="61"/>
        <v>30</v>
      </c>
      <c r="BQ35">
        <f t="shared" si="56"/>
        <v>3.4011973816621555</v>
      </c>
      <c r="BR35">
        <f t="shared" si="57"/>
        <v>0.85376331210823564</v>
      </c>
      <c r="BS35">
        <f t="shared" si="58"/>
        <v>0.61797098580623311</v>
      </c>
      <c r="BU35">
        <f t="shared" si="60"/>
        <v>1.3</v>
      </c>
      <c r="BV35">
        <f t="shared" si="55"/>
        <v>0.86466385825072856</v>
      </c>
    </row>
    <row r="36" spans="57:74" x14ac:dyDescent="0.25">
      <c r="BP36">
        <f t="shared" si="61"/>
        <v>35</v>
      </c>
      <c r="BQ36">
        <f t="shared" si="56"/>
        <v>3.5553480614894135</v>
      </c>
      <c r="BR36">
        <f t="shared" si="57"/>
        <v>0.84692609437819422</v>
      </c>
      <c r="BS36">
        <f t="shared" si="58"/>
        <v>0.64748580981932835</v>
      </c>
      <c r="BU36">
        <f t="shared" si="60"/>
        <v>1.4000000000000001</v>
      </c>
      <c r="BV36">
        <f t="shared" si="55"/>
        <v>0.86466385364798282</v>
      </c>
    </row>
    <row r="37" spans="57:74" x14ac:dyDescent="0.25">
      <c r="BP37">
        <f t="shared" si="61"/>
        <v>40</v>
      </c>
      <c r="BQ37">
        <f t="shared" si="56"/>
        <v>3.6888794541139363</v>
      </c>
      <c r="BR37">
        <f t="shared" si="57"/>
        <v>0.84063391913611418</v>
      </c>
      <c r="BS37">
        <f t="shared" si="58"/>
        <v>0.67281712840632812</v>
      </c>
      <c r="BU37">
        <f t="shared" si="60"/>
        <v>1.5000000000000002</v>
      </c>
      <c r="BV37">
        <f t="shared" si="55"/>
        <v>0.86466384893693715</v>
      </c>
    </row>
    <row r="38" spans="57:74" x14ac:dyDescent="0.25">
      <c r="BE38" t="s">
        <v>217</v>
      </c>
      <c r="BG38">
        <f>Q4</f>
        <v>5.7374999999999998</v>
      </c>
      <c r="BH38">
        <f t="shared" ref="BH38:BK38" si="62">R4</f>
        <v>2.9045238095238095</v>
      </c>
      <c r="BI38">
        <f t="shared" si="62"/>
        <v>3.5533333333333337</v>
      </c>
      <c r="BJ38">
        <f t="shared" si="62"/>
        <v>3.1263333333333332</v>
      </c>
      <c r="BK38">
        <f t="shared" si="62"/>
        <v>1.3144444444444443</v>
      </c>
      <c r="BL38">
        <f t="shared" ref="BL38" si="63">AVERAGE(BK38,BM38)</f>
        <v>1.0499145299145298</v>
      </c>
      <c r="BM38">
        <f>V4</f>
        <v>0.78538461538461546</v>
      </c>
      <c r="BP38">
        <f t="shared" si="61"/>
        <v>45</v>
      </c>
      <c r="BQ38">
        <f t="shared" si="56"/>
        <v>3.8066624897703196</v>
      </c>
      <c r="BR38">
        <f t="shared" si="57"/>
        <v>0.8347734080477065</v>
      </c>
      <c r="BS38">
        <f t="shared" si="58"/>
        <v>0.6949243646841885</v>
      </c>
      <c r="BU38">
        <f t="shared" si="60"/>
        <v>1.6000000000000003</v>
      </c>
      <c r="BV38">
        <f t="shared" si="55"/>
        <v>0.86466384411372377</v>
      </c>
    </row>
    <row r="39" spans="57:74" x14ac:dyDescent="0.25">
      <c r="BP39">
        <f t="shared" si="61"/>
        <v>50</v>
      </c>
      <c r="BQ39">
        <f t="shared" si="56"/>
        <v>3.912023005428146</v>
      </c>
      <c r="BR39">
        <f t="shared" si="57"/>
        <v>0.82926440807702773</v>
      </c>
      <c r="BS39">
        <f t="shared" si="58"/>
        <v>0.71447001455916515</v>
      </c>
      <c r="BU39">
        <f t="shared" si="60"/>
        <v>1.7000000000000004</v>
      </c>
      <c r="BV39">
        <f t="shared" si="55"/>
        <v>0.86466383917428835</v>
      </c>
    </row>
    <row r="40" spans="57:74" x14ac:dyDescent="0.25">
      <c r="BP40">
        <f>BP39+10</f>
        <v>60</v>
      </c>
      <c r="BQ40">
        <f t="shared" si="56"/>
        <v>4.0943445622221004</v>
      </c>
      <c r="BR40">
        <f t="shared" si="57"/>
        <v>0.81907923870333688</v>
      </c>
      <c r="BS40">
        <f t="shared" si="58"/>
        <v>0.74766316959566648</v>
      </c>
      <c r="BU40">
        <f t="shared" si="60"/>
        <v>1.8000000000000005</v>
      </c>
      <c r="BV40">
        <f t="shared" si="55"/>
        <v>0.86466383411437897</v>
      </c>
    </row>
    <row r="41" spans="57:74" x14ac:dyDescent="0.25">
      <c r="BP41">
        <f t="shared" ref="BP41:BP54" si="64">BP40+10</f>
        <v>70</v>
      </c>
      <c r="BQ41">
        <f t="shared" si="56"/>
        <v>4.2484952420493594</v>
      </c>
      <c r="BR41">
        <f t="shared" si="57"/>
        <v>0.80975263189700109</v>
      </c>
      <c r="BS41">
        <f t="shared" si="58"/>
        <v>0.77496755104351545</v>
      </c>
      <c r="BU41">
        <f t="shared" si="60"/>
        <v>1.9000000000000006</v>
      </c>
      <c r="BV41">
        <f t="shared" si="55"/>
        <v>0.86466382892953353</v>
      </c>
    </row>
    <row r="42" spans="57:74" x14ac:dyDescent="0.25">
      <c r="BP42">
        <f t="shared" si="64"/>
        <v>80</v>
      </c>
      <c r="BQ42">
        <f t="shared" si="56"/>
        <v>4.3820266346738812</v>
      </c>
      <c r="BR42">
        <f t="shared" si="57"/>
        <v>0.80108034151045548</v>
      </c>
      <c r="BS42">
        <f t="shared" si="58"/>
        <v>0.79793913541597239</v>
      </c>
      <c r="BU42">
        <f t="shared" si="60"/>
        <v>2.0000000000000004</v>
      </c>
      <c r="BV42">
        <f t="shared" si="55"/>
        <v>0.86466382361506688</v>
      </c>
    </row>
    <row r="43" spans="57:74" x14ac:dyDescent="0.25">
      <c r="BP43">
        <f t="shared" si="64"/>
        <v>90</v>
      </c>
      <c r="BQ43">
        <f t="shared" si="56"/>
        <v>4.499809670330265</v>
      </c>
      <c r="BR43">
        <f t="shared" si="57"/>
        <v>0.79292496189577877</v>
      </c>
      <c r="BS43">
        <f t="shared" si="58"/>
        <v>0.81759263741514543</v>
      </c>
      <c r="BU43">
        <f t="shared" si="60"/>
        <v>2.1000000000000005</v>
      </c>
      <c r="BV43">
        <f t="shared" si="55"/>
        <v>0.86466381816605686</v>
      </c>
    </row>
    <row r="44" spans="57:74" x14ac:dyDescent="0.25">
      <c r="BP44">
        <f t="shared" si="64"/>
        <v>100</v>
      </c>
      <c r="BQ44">
        <f t="shared" si="56"/>
        <v>4.6051701859880918</v>
      </c>
      <c r="BR44">
        <f t="shared" si="57"/>
        <v>0.78518914172563514</v>
      </c>
      <c r="BS44">
        <f t="shared" si="58"/>
        <v>0.83462711013196844</v>
      </c>
      <c r="BU44">
        <f t="shared" si="60"/>
        <v>2.2000000000000006</v>
      </c>
      <c r="BV44">
        <f t="shared" si="55"/>
        <v>0.86466381257732861</v>
      </c>
    </row>
    <row r="45" spans="57:74" x14ac:dyDescent="0.25">
      <c r="BP45">
        <f t="shared" si="64"/>
        <v>110</v>
      </c>
      <c r="BQ45">
        <f t="shared" si="56"/>
        <v>4.7004803657924166</v>
      </c>
      <c r="BR45">
        <f t="shared" si="57"/>
        <v>0.77780111311839573</v>
      </c>
      <c r="BS45">
        <f t="shared" si="58"/>
        <v>0.84954484676076014</v>
      </c>
      <c r="BU45">
        <f t="shared" si="60"/>
        <v>2.3000000000000007</v>
      </c>
      <c r="BV45">
        <f t="shared" si="55"/>
        <v>0.86466380684343858</v>
      </c>
    </row>
    <row r="46" spans="57:74" x14ac:dyDescent="0.25">
      <c r="BP46">
        <f t="shared" si="64"/>
        <v>120</v>
      </c>
      <c r="BQ46">
        <f t="shared" si="56"/>
        <v>4.7874917427820458</v>
      </c>
      <c r="BR46">
        <f t="shared" si="57"/>
        <v>0.77070627637324507</v>
      </c>
      <c r="BS46">
        <f t="shared" si="58"/>
        <v>0.86271900397276902</v>
      </c>
      <c r="BU46">
        <f t="shared" si="60"/>
        <v>2.4000000000000008</v>
      </c>
      <c r="BV46">
        <f t="shared" si="55"/>
        <v>0.86466380095865669</v>
      </c>
    </row>
    <row r="47" spans="57:74" x14ac:dyDescent="0.25">
      <c r="BP47">
        <f t="shared" si="64"/>
        <v>130</v>
      </c>
      <c r="BQ47">
        <f t="shared" si="56"/>
        <v>4.8675344504555822</v>
      </c>
      <c r="BR47">
        <f t="shared" si="57"/>
        <v>0.76386201641897999</v>
      </c>
      <c r="BS47">
        <f t="shared" si="58"/>
        <v>0.87443441809294398</v>
      </c>
      <c r="BU47">
        <f t="shared" si="60"/>
        <v>2.5000000000000009</v>
      </c>
      <c r="BV47">
        <f t="shared" si="55"/>
        <v>0.86466379491694734</v>
      </c>
    </row>
    <row r="48" spans="57:74" x14ac:dyDescent="0.25">
      <c r="BP48">
        <f t="shared" si="64"/>
        <v>140</v>
      </c>
      <c r="BQ48">
        <f t="shared" si="56"/>
        <v>4.9416424226093039</v>
      </c>
      <c r="BR48">
        <f t="shared" si="57"/>
        <v>0.7572343586762027</v>
      </c>
      <c r="BS48">
        <f t="shared" si="58"/>
        <v>0.88491344827388807</v>
      </c>
      <c r="BU48">
        <f t="shared" si="60"/>
        <v>2.600000000000001</v>
      </c>
      <c r="BV48">
        <f t="shared" si="55"/>
        <v>0.86466378871194849</v>
      </c>
    </row>
    <row r="49" spans="68:74" x14ac:dyDescent="0.25">
      <c r="BP49">
        <f t="shared" si="64"/>
        <v>150</v>
      </c>
      <c r="BQ49">
        <f t="shared" si="56"/>
        <v>5.0106352940962555</v>
      </c>
      <c r="BR49">
        <f t="shared" si="57"/>
        <v>0.75079572787420124</v>
      </c>
      <c r="BS49">
        <f t="shared" si="58"/>
        <v>0.89433299656138121</v>
      </c>
      <c r="BU49">
        <f t="shared" si="60"/>
        <v>2.7000000000000011</v>
      </c>
      <c r="BV49">
        <f t="shared" si="55"/>
        <v>0.86466378233694974</v>
      </c>
    </row>
    <row r="50" spans="68:74" x14ac:dyDescent="0.25">
      <c r="BP50">
        <f t="shared" si="64"/>
        <v>160</v>
      </c>
      <c r="BQ50">
        <f t="shared" si="56"/>
        <v>5.0751738152338266</v>
      </c>
      <c r="BR50">
        <f t="shared" si="57"/>
        <v>0.74452339735186701</v>
      </c>
      <c r="BS50">
        <f t="shared" si="58"/>
        <v>0.90283609332738779</v>
      </c>
      <c r="BU50">
        <f t="shared" si="60"/>
        <v>2.8000000000000012</v>
      </c>
      <c r="BV50">
        <f t="shared" si="55"/>
        <v>0.86466377578486764</v>
      </c>
    </row>
    <row r="51" spans="68:74" x14ac:dyDescent="0.25">
      <c r="BP51">
        <f t="shared" si="64"/>
        <v>170</v>
      </c>
      <c r="BQ51">
        <f t="shared" si="56"/>
        <v>5.1357984370502621</v>
      </c>
      <c r="BR51">
        <f t="shared" si="57"/>
        <v>0.73839838659247792</v>
      </c>
      <c r="BS51">
        <f t="shared" si="58"/>
        <v>0.91054000803782009</v>
      </c>
      <c r="BU51">
        <f t="shared" si="60"/>
        <v>2.9000000000000012</v>
      </c>
      <c r="BV51">
        <f t="shared" si="55"/>
        <v>0.86466376904821984</v>
      </c>
    </row>
    <row r="52" spans="68:74" x14ac:dyDescent="0.25">
      <c r="BP52">
        <f t="shared" si="64"/>
        <v>180</v>
      </c>
      <c r="BQ52">
        <f t="shared" si="56"/>
        <v>5.1929568508902104</v>
      </c>
      <c r="BR52">
        <f t="shared" si="57"/>
        <v>0.73240465888899264</v>
      </c>
      <c r="BS52">
        <f t="shared" si="58"/>
        <v>0.91754206657603909</v>
      </c>
      <c r="BU52">
        <f t="shared" si="60"/>
        <v>3.0000000000000013</v>
      </c>
      <c r="BV52">
        <f t="shared" si="55"/>
        <v>0.86466376211909635</v>
      </c>
    </row>
    <row r="53" spans="68:74" x14ac:dyDescent="0.25">
      <c r="BP53">
        <f t="shared" si="64"/>
        <v>190</v>
      </c>
      <c r="BQ53">
        <f t="shared" si="56"/>
        <v>5.2470240721604862</v>
      </c>
      <c r="BR53">
        <f t="shared" si="57"/>
        <v>0.72652852542636714</v>
      </c>
      <c r="BS53">
        <f t="shared" si="58"/>
        <v>0.92392391251925343</v>
      </c>
      <c r="BU53">
        <f t="shared" si="60"/>
        <v>3.1000000000000014</v>
      </c>
      <c r="BV53">
        <f t="shared" si="55"/>
        <v>0.86466375498912884</v>
      </c>
    </row>
    <row r="54" spans="68:74" x14ac:dyDescent="0.25">
      <c r="BP54">
        <f t="shared" si="64"/>
        <v>200</v>
      </c>
      <c r="BQ54">
        <f t="shared" si="56"/>
        <v>5.2983173665480363</v>
      </c>
      <c r="BR54">
        <f t="shared" si="57"/>
        <v>0.72075819468806512</v>
      </c>
      <c r="BS54">
        <f t="shared" si="58"/>
        <v>0.92975468696968566</v>
      </c>
      <c r="BU54">
        <f t="shared" si="60"/>
        <v>3.2000000000000015</v>
      </c>
      <c r="BV54">
        <f t="shared" ref="BV54:BV85" si="65">MAX(0,($BG$16+1/($BG$17*$BG$18))-1/((10-BU54) * $BG$18))</f>
        <v>0.8646637476494563</v>
      </c>
    </row>
    <row r="55" spans="68:74" x14ac:dyDescent="0.25">
      <c r="BP55">
        <f>BP54+50</f>
        <v>250</v>
      </c>
      <c r="BQ55">
        <f t="shared" si="56"/>
        <v>5.521460917862246</v>
      </c>
      <c r="BR55">
        <f t="shared" si="57"/>
        <v>0.69317584095074125</v>
      </c>
      <c r="BS55">
        <f t="shared" si="58"/>
        <v>0.95244943915188174</v>
      </c>
      <c r="BU55">
        <f t="shared" si="60"/>
        <v>3.3000000000000016</v>
      </c>
      <c r="BV55">
        <f t="shared" si="65"/>
        <v>0.86466374009068903</v>
      </c>
    </row>
    <row r="56" spans="68:74" x14ac:dyDescent="0.25">
      <c r="BP56">
        <f t="shared" ref="BP56:BP70" si="66">BP55+50</f>
        <v>300</v>
      </c>
      <c r="BQ56">
        <f t="shared" si="56"/>
        <v>5.7037824746562009</v>
      </c>
      <c r="BR56">
        <f t="shared" si="57"/>
        <v>0.66711978373630698</v>
      </c>
      <c r="BS56">
        <f t="shared" si="58"/>
        <v>0.96758398203144513</v>
      </c>
      <c r="BU56">
        <f t="shared" si="60"/>
        <v>3.4000000000000017</v>
      </c>
      <c r="BV56">
        <f t="shared" si="65"/>
        <v>0.86466373230286819</v>
      </c>
    </row>
    <row r="57" spans="68:74" x14ac:dyDescent="0.25">
      <c r="BP57">
        <f t="shared" si="66"/>
        <v>350</v>
      </c>
      <c r="BQ57">
        <f t="shared" si="56"/>
        <v>5.857933154483459</v>
      </c>
      <c r="BR57">
        <f t="shared" si="57"/>
        <v>0.64205435800763322</v>
      </c>
      <c r="BS57">
        <f t="shared" si="58"/>
        <v>0.97789759943806631</v>
      </c>
      <c r="BU57">
        <f t="shared" si="60"/>
        <v>3.5000000000000018</v>
      </c>
      <c r="BV57">
        <f t="shared" si="65"/>
        <v>0.86466372427542215</v>
      </c>
    </row>
    <row r="58" spans="68:74" x14ac:dyDescent="0.25">
      <c r="BP58">
        <f t="shared" si="66"/>
        <v>400</v>
      </c>
      <c r="BQ58">
        <f t="shared" si="56"/>
        <v>5.9914645471079817</v>
      </c>
      <c r="BR58">
        <f t="shared" si="57"/>
        <v>0.61763593864421518</v>
      </c>
      <c r="BS58">
        <f t="shared" si="58"/>
        <v>0.9850015268695701</v>
      </c>
      <c r="BU58">
        <f t="shared" si="60"/>
        <v>3.6000000000000019</v>
      </c>
      <c r="BV58">
        <f t="shared" si="65"/>
        <v>0.86466371599711844</v>
      </c>
    </row>
    <row r="59" spans="68:74" x14ac:dyDescent="0.25">
      <c r="BP59">
        <f t="shared" si="66"/>
        <v>450</v>
      </c>
      <c r="BQ59">
        <f t="shared" si="56"/>
        <v>6.1092475827643655</v>
      </c>
      <c r="BR59">
        <f t="shared" si="57"/>
        <v>0.59362654672186865</v>
      </c>
      <c r="BS59">
        <f t="shared" si="58"/>
        <v>0.9899108493790626</v>
      </c>
      <c r="BU59">
        <f t="shared" si="60"/>
        <v>3.700000000000002</v>
      </c>
      <c r="BV59">
        <f t="shared" si="65"/>
        <v>0.86466370745601151</v>
      </c>
    </row>
    <row r="60" spans="68:74" x14ac:dyDescent="0.25">
      <c r="BP60">
        <f t="shared" si="66"/>
        <v>500</v>
      </c>
      <c r="BQ60">
        <f t="shared" si="56"/>
        <v>6.2146080984221914</v>
      </c>
      <c r="BR60">
        <f t="shared" si="57"/>
        <v>0.569851292413324</v>
      </c>
      <c r="BS60">
        <f t="shared" si="58"/>
        <v>0.99329595624928546</v>
      </c>
      <c r="BU60">
        <f t="shared" si="60"/>
        <v>3.800000000000002</v>
      </c>
      <c r="BV60">
        <f t="shared" si="65"/>
        <v>0.86466369863938486</v>
      </c>
    </row>
    <row r="61" spans="68:74" x14ac:dyDescent="0.25">
      <c r="BP61">
        <f t="shared" si="66"/>
        <v>550</v>
      </c>
      <c r="BQ61">
        <f t="shared" si="56"/>
        <v>6.3099182782265162</v>
      </c>
      <c r="BR61">
        <f t="shared" si="57"/>
        <v>0.54617525808218648</v>
      </c>
      <c r="BS61">
        <f t="shared" si="58"/>
        <v>0.99561427203877517</v>
      </c>
      <c r="BU61">
        <f t="shared" si="60"/>
        <v>3.9000000000000021</v>
      </c>
      <c r="BV61">
        <f t="shared" si="65"/>
        <v>0.86466368953368855</v>
      </c>
    </row>
    <row r="62" spans="68:74" x14ac:dyDescent="0.25">
      <c r="BP62">
        <f t="shared" si="66"/>
        <v>600</v>
      </c>
      <c r="BQ62">
        <f t="shared" si="56"/>
        <v>6.3969296552161463</v>
      </c>
      <c r="BR62">
        <f t="shared" si="57"/>
        <v>0.52248997636488048</v>
      </c>
      <c r="BS62">
        <f t="shared" si="58"/>
        <v>0.99718485288033465</v>
      </c>
      <c r="BU62">
        <f t="shared" si="60"/>
        <v>4.0000000000000018</v>
      </c>
      <c r="BV62">
        <f t="shared" si="65"/>
        <v>0.86466368012446904</v>
      </c>
    </row>
    <row r="63" spans="68:74" x14ac:dyDescent="0.25">
      <c r="BP63">
        <f t="shared" si="66"/>
        <v>650</v>
      </c>
      <c r="BQ63">
        <f t="shared" si="56"/>
        <v>6.4769723628896827</v>
      </c>
      <c r="BR63">
        <f t="shared" si="57"/>
        <v>0.49870504279401651</v>
      </c>
      <c r="BS63">
        <f t="shared" si="58"/>
        <v>0.99823331524566505</v>
      </c>
      <c r="BU63">
        <f t="shared" si="60"/>
        <v>4.1000000000000014</v>
      </c>
      <c r="BV63">
        <f t="shared" si="65"/>
        <v>0.86466367039629288</v>
      </c>
    </row>
    <row r="64" spans="68:74" x14ac:dyDescent="0.25">
      <c r="BP64">
        <f t="shared" si="66"/>
        <v>700</v>
      </c>
      <c r="BQ64">
        <f t="shared" si="56"/>
        <v>6.5510803350434044</v>
      </c>
      <c r="BR64">
        <f t="shared" si="57"/>
        <v>0.4747426555796147</v>
      </c>
      <c r="BS64">
        <f t="shared" si="58"/>
        <v>0.99892029773640656</v>
      </c>
      <c r="BU64">
        <f t="shared" si="60"/>
        <v>4.2000000000000011</v>
      </c>
      <c r="BV64">
        <f t="shared" si="65"/>
        <v>0.8646636603326624</v>
      </c>
    </row>
    <row r="65" spans="68:74" x14ac:dyDescent="0.25">
      <c r="BP65">
        <f t="shared" si="66"/>
        <v>750</v>
      </c>
      <c r="BQ65">
        <f t="shared" si="56"/>
        <v>6.620073206530356</v>
      </c>
      <c r="BR65">
        <f t="shared" si="57"/>
        <v>0.45053391098406859</v>
      </c>
      <c r="BS65">
        <f t="shared" si="58"/>
        <v>0.99936027059099286</v>
      </c>
      <c r="BU65">
        <f t="shared" si="60"/>
        <v>4.3000000000000007</v>
      </c>
      <c r="BV65">
        <f t="shared" si="65"/>
        <v>0.86466364991592204</v>
      </c>
    </row>
    <row r="66" spans="68:74" x14ac:dyDescent="0.25">
      <c r="BP66">
        <f t="shared" si="66"/>
        <v>800</v>
      </c>
      <c r="BQ66">
        <f t="shared" si="56"/>
        <v>6.6846117276679271</v>
      </c>
      <c r="BR66">
        <f t="shared" si="57"/>
        <v>0.42601619595390805</v>
      </c>
      <c r="BS66">
        <f t="shared" si="58"/>
        <v>0.99963441988520285</v>
      </c>
      <c r="BU66">
        <f t="shared" si="60"/>
        <v>4.4000000000000004</v>
      </c>
      <c r="BV66">
        <f t="shared" si="65"/>
        <v>0.86466363912715527</v>
      </c>
    </row>
    <row r="67" spans="68:74" x14ac:dyDescent="0.25">
      <c r="BP67">
        <f t="shared" si="66"/>
        <v>850</v>
      </c>
      <c r="BQ67">
        <f t="shared" si="56"/>
        <v>6.7452363494843626</v>
      </c>
      <c r="BR67">
        <f t="shared" si="57"/>
        <v>0.4011312899840046</v>
      </c>
      <c r="BS67">
        <f t="shared" si="58"/>
        <v>0.99979974338743116</v>
      </c>
      <c r="BU67">
        <f t="shared" si="60"/>
        <v>4.5</v>
      </c>
      <c r="BV67">
        <f t="shared" si="65"/>
        <v>0.86466362794606977</v>
      </c>
    </row>
    <row r="68" spans="68:74" x14ac:dyDescent="0.25">
      <c r="BP68">
        <f t="shared" si="66"/>
        <v>900</v>
      </c>
      <c r="BQ68">
        <f t="shared" si="56"/>
        <v>6.8023947633243109</v>
      </c>
      <c r="BR68">
        <f t="shared" si="57"/>
        <v>0.37582393798420943</v>
      </c>
      <c r="BS68">
        <f t="shared" si="58"/>
        <v>0.99989563236245727</v>
      </c>
      <c r="BU68">
        <f t="shared" si="60"/>
        <v>4.5999999999999996</v>
      </c>
      <c r="BV68">
        <f t="shared" si="65"/>
        <v>0.86466361635086986</v>
      </c>
    </row>
    <row r="69" spans="68:74" x14ac:dyDescent="0.25">
      <c r="BP69">
        <f t="shared" si="66"/>
        <v>950</v>
      </c>
      <c r="BQ69">
        <f t="shared" si="56"/>
        <v>6.8564619845945867</v>
      </c>
      <c r="BR69">
        <f t="shared" si="57"/>
        <v>0.35004074256376294</v>
      </c>
      <c r="BS69">
        <f t="shared" si="58"/>
        <v>0.9999487247922485</v>
      </c>
      <c r="BU69">
        <f t="shared" si="60"/>
        <v>4.6999999999999993</v>
      </c>
      <c r="BV69">
        <f t="shared" si="65"/>
        <v>0.8646636043181154</v>
      </c>
    </row>
    <row r="70" spans="68:74" x14ac:dyDescent="0.25">
      <c r="BP70">
        <f t="shared" si="66"/>
        <v>1000</v>
      </c>
      <c r="BQ70">
        <f t="shared" si="56"/>
        <v>6.9077552789821368</v>
      </c>
      <c r="BR70">
        <f t="shared" si="57"/>
        <v>0.32372927612893865</v>
      </c>
      <c r="BS70">
        <f t="shared" si="58"/>
        <v>0.99997652847943408</v>
      </c>
      <c r="BU70">
        <f t="shared" si="60"/>
        <v>4.7999999999999989</v>
      </c>
      <c r="BV70">
        <f t="shared" si="65"/>
        <v>0.86466359182256258</v>
      </c>
    </row>
    <row r="71" spans="68:74" x14ac:dyDescent="0.25">
      <c r="BP71">
        <f>BP70+100</f>
        <v>1100</v>
      </c>
      <c r="BQ71">
        <f t="shared" si="56"/>
        <v>7.0030654587864616</v>
      </c>
      <c r="BR71">
        <f t="shared" si="57"/>
        <v>0.26931236104985612</v>
      </c>
      <c r="BS71">
        <f t="shared" si="58"/>
        <v>0.99999627364404764</v>
      </c>
      <c r="BU71">
        <f t="shared" si="60"/>
        <v>4.8999999999999986</v>
      </c>
      <c r="BV71">
        <f t="shared" si="65"/>
        <v>0.86466357883698808</v>
      </c>
    </row>
    <row r="72" spans="68:74" x14ac:dyDescent="0.25">
      <c r="BP72">
        <f t="shared" ref="BP72:BP121" si="67">BP71+100</f>
        <v>1200</v>
      </c>
      <c r="BQ72">
        <f t="shared" si="56"/>
        <v>7.0900768357760917</v>
      </c>
      <c r="BR72">
        <f t="shared" si="57"/>
        <v>0.21214759125512084</v>
      </c>
      <c r="BS72">
        <f t="shared" si="58"/>
        <v>0.99999965715129369</v>
      </c>
      <c r="BU72">
        <f t="shared" si="60"/>
        <v>4.9999999999999982</v>
      </c>
      <c r="BV72">
        <f t="shared" si="65"/>
        <v>0.86466356533199062</v>
      </c>
    </row>
    <row r="73" spans="68:74" x14ac:dyDescent="0.25">
      <c r="BP73">
        <f t="shared" si="67"/>
        <v>1300</v>
      </c>
      <c r="BQ73">
        <f t="shared" si="56"/>
        <v>7.1701195434496281</v>
      </c>
      <c r="BR73">
        <f t="shared" si="57"/>
        <v>0.15178612941977676</v>
      </c>
      <c r="BS73">
        <f t="shared" si="58"/>
        <v>0.99999998794846601</v>
      </c>
      <c r="BU73">
        <f t="shared" si="60"/>
        <v>5.0999999999999979</v>
      </c>
      <c r="BV73">
        <f t="shared" si="65"/>
        <v>0.86466355127576877</v>
      </c>
    </row>
    <row r="74" spans="68:74" x14ac:dyDescent="0.25">
      <c r="BP74">
        <f t="shared" si="67"/>
        <v>1400</v>
      </c>
      <c r="BQ74">
        <f t="shared" si="56"/>
        <v>7.2442275156033498</v>
      </c>
      <c r="BR74">
        <f t="shared" si="57"/>
        <v>8.7740372980924741E-2</v>
      </c>
      <c r="BS74">
        <f t="shared" si="58"/>
        <v>0.9999999999497986</v>
      </c>
      <c r="BU74">
        <f t="shared" si="60"/>
        <v>5.1999999999999975</v>
      </c>
      <c r="BV74">
        <f t="shared" si="65"/>
        <v>0.86466353663387108</v>
      </c>
    </row>
    <row r="75" spans="68:74" x14ac:dyDescent="0.25">
      <c r="BP75">
        <f t="shared" si="67"/>
        <v>1500</v>
      </c>
      <c r="BQ75">
        <f t="shared" si="56"/>
        <v>7.3132203870903014</v>
      </c>
      <c r="BR75">
        <f t="shared" si="57"/>
        <v>1.9468474626479715E-2</v>
      </c>
      <c r="BS75">
        <f t="shared" si="58"/>
        <v>1</v>
      </c>
      <c r="BU75">
        <f t="shared" si="60"/>
        <v>5.2999999999999972</v>
      </c>
      <c r="BV75">
        <f t="shared" si="65"/>
        <v>0.86466352136891378</v>
      </c>
    </row>
    <row r="76" spans="68:74" x14ac:dyDescent="0.25">
      <c r="BP76">
        <f t="shared" si="67"/>
        <v>1600</v>
      </c>
      <c r="BQ76">
        <f t="shared" si="56"/>
        <v>7.3777589082278725</v>
      </c>
      <c r="BR76">
        <f t="shared" si="57"/>
        <v>0</v>
      </c>
      <c r="BS76">
        <f t="shared" si="58"/>
        <v>1</v>
      </c>
      <c r="BU76">
        <f t="shared" si="60"/>
        <v>5.3999999999999968</v>
      </c>
      <c r="BV76">
        <f t="shared" si="65"/>
        <v>0.86466350544026283</v>
      </c>
    </row>
    <row r="77" spans="68:74" x14ac:dyDescent="0.25">
      <c r="BP77">
        <f t="shared" si="67"/>
        <v>1700</v>
      </c>
      <c r="BQ77">
        <f t="shared" si="56"/>
        <v>7.4383835300443071</v>
      </c>
      <c r="BR77">
        <f t="shared" si="57"/>
        <v>0</v>
      </c>
      <c r="BS77">
        <f t="shared" si="58"/>
        <v>1</v>
      </c>
      <c r="BU77">
        <f t="shared" si="60"/>
        <v>5.4999999999999964</v>
      </c>
      <c r="BV77">
        <f t="shared" si="65"/>
        <v>0.86466348880367172</v>
      </c>
    </row>
    <row r="78" spans="68:74" x14ac:dyDescent="0.25">
      <c r="BP78">
        <f t="shared" si="67"/>
        <v>1800</v>
      </c>
      <c r="BQ78">
        <f t="shared" si="56"/>
        <v>7.4955419438842563</v>
      </c>
      <c r="BR78">
        <f t="shared" si="57"/>
        <v>0</v>
      </c>
      <c r="BS78">
        <f t="shared" si="58"/>
        <v>1</v>
      </c>
      <c r="BU78">
        <f t="shared" si="60"/>
        <v>5.5999999999999961</v>
      </c>
      <c r="BV78">
        <f t="shared" si="65"/>
        <v>0.86466347141087196</v>
      </c>
    </row>
    <row r="79" spans="68:74" x14ac:dyDescent="0.25">
      <c r="BP79">
        <f t="shared" si="67"/>
        <v>1900</v>
      </c>
      <c r="BQ79">
        <f t="shared" si="56"/>
        <v>7.5496091651545321</v>
      </c>
      <c r="BR79">
        <f t="shared" si="57"/>
        <v>0</v>
      </c>
      <c r="BS79">
        <f t="shared" si="58"/>
        <v>1</v>
      </c>
      <c r="BU79">
        <f t="shared" si="60"/>
        <v>5.6999999999999957</v>
      </c>
      <c r="BV79">
        <f t="shared" si="65"/>
        <v>0.86466345320910476</v>
      </c>
    </row>
    <row r="80" spans="68:74" x14ac:dyDescent="0.25">
      <c r="BP80">
        <f t="shared" si="67"/>
        <v>2000</v>
      </c>
      <c r="BQ80">
        <f t="shared" si="56"/>
        <v>7.6009024595420822</v>
      </c>
      <c r="BR80">
        <f t="shared" si="57"/>
        <v>0</v>
      </c>
      <c r="BS80">
        <f t="shared" si="58"/>
        <v>1</v>
      </c>
      <c r="BU80">
        <f t="shared" si="60"/>
        <v>5.7999999999999954</v>
      </c>
      <c r="BV80">
        <f t="shared" si="65"/>
        <v>0.86466343414058677</v>
      </c>
    </row>
    <row r="81" spans="68:74" x14ac:dyDescent="0.25">
      <c r="BP81">
        <f t="shared" si="67"/>
        <v>2100</v>
      </c>
      <c r="BQ81">
        <f t="shared" si="56"/>
        <v>7.6496926237115144</v>
      </c>
      <c r="BR81">
        <f t="shared" si="57"/>
        <v>0</v>
      </c>
      <c r="BS81">
        <f t="shared" si="58"/>
        <v>1</v>
      </c>
      <c r="BU81">
        <f t="shared" si="60"/>
        <v>5.899999999999995</v>
      </c>
      <c r="BV81">
        <f t="shared" si="65"/>
        <v>0.86466341414189718</v>
      </c>
    </row>
    <row r="82" spans="68:74" x14ac:dyDescent="0.25">
      <c r="BP82">
        <f t="shared" si="67"/>
        <v>2200</v>
      </c>
      <c r="BQ82">
        <f t="shared" si="56"/>
        <v>7.696212639346407</v>
      </c>
      <c r="BR82">
        <f t="shared" si="57"/>
        <v>0</v>
      </c>
      <c r="BS82">
        <f t="shared" si="58"/>
        <v>1</v>
      </c>
      <c r="BU82">
        <f t="shared" si="60"/>
        <v>5.9999999999999947</v>
      </c>
      <c r="BV82">
        <f t="shared" si="65"/>
        <v>0.86466339314327312</v>
      </c>
    </row>
    <row r="83" spans="68:74" x14ac:dyDescent="0.25">
      <c r="BP83">
        <f t="shared" si="67"/>
        <v>2300</v>
      </c>
      <c r="BQ83">
        <f t="shared" si="56"/>
        <v>7.7406644019172415</v>
      </c>
      <c r="BR83">
        <f t="shared" si="57"/>
        <v>0</v>
      </c>
      <c r="BS83">
        <f t="shared" si="58"/>
        <v>1</v>
      </c>
      <c r="BU83">
        <f t="shared" si="60"/>
        <v>6.0999999999999943</v>
      </c>
      <c r="BV83">
        <f t="shared" si="65"/>
        <v>0.86466337106779645</v>
      </c>
    </row>
    <row r="84" spans="68:74" x14ac:dyDescent="0.25">
      <c r="BP84">
        <f t="shared" si="67"/>
        <v>2400</v>
      </c>
      <c r="BQ84">
        <f t="shared" si="56"/>
        <v>7.7832240163360371</v>
      </c>
      <c r="BR84">
        <f t="shared" si="57"/>
        <v>0</v>
      </c>
      <c r="BS84">
        <f t="shared" si="58"/>
        <v>1</v>
      </c>
      <c r="BU84">
        <f t="shared" si="60"/>
        <v>6.199999999999994</v>
      </c>
      <c r="BV84">
        <f t="shared" si="65"/>
        <v>0.86466334783045273</v>
      </c>
    </row>
    <row r="85" spans="68:74" x14ac:dyDescent="0.25">
      <c r="BP85">
        <f t="shared" si="67"/>
        <v>2500</v>
      </c>
      <c r="BQ85">
        <f t="shared" si="56"/>
        <v>7.8240460108562919</v>
      </c>
      <c r="BR85">
        <f t="shared" si="57"/>
        <v>0</v>
      </c>
      <c r="BS85">
        <f t="shared" si="58"/>
        <v>1</v>
      </c>
      <c r="BU85">
        <f t="shared" si="60"/>
        <v>6.2999999999999936</v>
      </c>
      <c r="BV85">
        <f t="shared" si="65"/>
        <v>0.86466332333703633</v>
      </c>
    </row>
    <row r="86" spans="68:74" x14ac:dyDescent="0.25">
      <c r="BP86">
        <f t="shared" si="67"/>
        <v>2600</v>
      </c>
      <c r="BQ86">
        <f t="shared" si="56"/>
        <v>7.8632667240095735</v>
      </c>
      <c r="BR86">
        <f t="shared" si="57"/>
        <v>0</v>
      </c>
      <c r="BS86">
        <f t="shared" si="58"/>
        <v>1</v>
      </c>
      <c r="BU86">
        <f t="shared" si="60"/>
        <v>6.3999999999999932</v>
      </c>
      <c r="BV86">
        <f t="shared" ref="BV86:BV97" si="68">MAX(0,($BG$16+1/($BG$17*$BG$18))-1/((10-BU86) * $BG$18))</f>
        <v>0.86466329748287452</v>
      </c>
    </row>
    <row r="87" spans="68:74" x14ac:dyDescent="0.25">
      <c r="BP87">
        <f t="shared" si="67"/>
        <v>2700</v>
      </c>
      <c r="BQ87">
        <f t="shared" ref="BQ87:BQ121" si="69">LN(BP87)</f>
        <v>7.90100705199242</v>
      </c>
      <c r="BR87">
        <f t="shared" ref="BR87:BR121" si="70">MAX(0,(0.94+1/(8.3*0.97))-1/((8.3-MIN(8.2,BQ87)) * 0.97))</f>
        <v>0</v>
      </c>
      <c r="BS87">
        <f t="shared" ref="BS87:BS121" si="71">1-(BR87/0.94)^10</f>
        <v>1</v>
      </c>
      <c r="BU87">
        <f t="shared" si="60"/>
        <v>6.4999999999999929</v>
      </c>
      <c r="BV87">
        <f t="shared" si="68"/>
        <v>0.86466327015133204</v>
      </c>
    </row>
    <row r="88" spans="68:74" x14ac:dyDescent="0.25">
      <c r="BP88">
        <f t="shared" si="67"/>
        <v>2800</v>
      </c>
      <c r="BQ88">
        <f t="shared" si="69"/>
        <v>7.9373746961632952</v>
      </c>
      <c r="BR88">
        <f t="shared" si="70"/>
        <v>0</v>
      </c>
      <c r="BS88">
        <f t="shared" si="71"/>
        <v>1</v>
      </c>
      <c r="BU88">
        <f t="shared" ref="BU88:BU96" si="72">BU87+0.1</f>
        <v>6.5999999999999925</v>
      </c>
      <c r="BV88">
        <f t="shared" si="68"/>
        <v>0.86466324121205174</v>
      </c>
    </row>
    <row r="89" spans="68:74" x14ac:dyDescent="0.25">
      <c r="BP89">
        <f t="shared" si="67"/>
        <v>2900</v>
      </c>
      <c r="BQ89">
        <f t="shared" si="69"/>
        <v>7.9724660159745655</v>
      </c>
      <c r="BR89">
        <f t="shared" si="70"/>
        <v>0</v>
      </c>
      <c r="BS89">
        <f t="shared" si="71"/>
        <v>1</v>
      </c>
      <c r="BU89">
        <f t="shared" si="72"/>
        <v>6.6999999999999922</v>
      </c>
      <c r="BV89">
        <f t="shared" si="68"/>
        <v>0.86466321051887574</v>
      </c>
    </row>
    <row r="90" spans="68:74" x14ac:dyDescent="0.25">
      <c r="BP90">
        <f t="shared" si="67"/>
        <v>3000</v>
      </c>
      <c r="BQ90">
        <f t="shared" si="69"/>
        <v>8.0063675676502459</v>
      </c>
      <c r="BR90">
        <f t="shared" si="70"/>
        <v>0</v>
      </c>
      <c r="BS90">
        <f t="shared" si="71"/>
        <v>1</v>
      </c>
      <c r="BU90">
        <f t="shared" si="72"/>
        <v>6.7999999999999918</v>
      </c>
      <c r="BV90">
        <f t="shared" si="68"/>
        <v>0.86466317790737623</v>
      </c>
    </row>
    <row r="91" spans="68:74" x14ac:dyDescent="0.25">
      <c r="BP91">
        <f t="shared" si="67"/>
        <v>3100</v>
      </c>
      <c r="BQ91">
        <f t="shared" si="69"/>
        <v>8.0391573904732372</v>
      </c>
      <c r="BR91">
        <f t="shared" si="70"/>
        <v>0</v>
      </c>
      <c r="BS91">
        <f t="shared" si="71"/>
        <v>1</v>
      </c>
      <c r="BU91">
        <f t="shared" si="72"/>
        <v>6.8999999999999915</v>
      </c>
      <c r="BV91">
        <f t="shared" si="68"/>
        <v>0.86466314319190896</v>
      </c>
    </row>
    <row r="92" spans="68:74" x14ac:dyDescent="0.25">
      <c r="BP92">
        <f t="shared" si="67"/>
        <v>3200</v>
      </c>
      <c r="BQ92">
        <f t="shared" si="69"/>
        <v>8.0709060887878188</v>
      </c>
      <c r="BR92">
        <f t="shared" si="70"/>
        <v>0</v>
      </c>
      <c r="BS92">
        <f t="shared" si="71"/>
        <v>1</v>
      </c>
      <c r="BU92">
        <f t="shared" si="72"/>
        <v>6.9999999999999911</v>
      </c>
      <c r="BV92">
        <f t="shared" si="68"/>
        <v>0.8646631061620772</v>
      </c>
    </row>
    <row r="93" spans="68:74" x14ac:dyDescent="0.25">
      <c r="BP93">
        <f t="shared" si="67"/>
        <v>3300</v>
      </c>
      <c r="BQ93">
        <f t="shared" si="69"/>
        <v>8.1016777474545716</v>
      </c>
      <c r="BR93">
        <f t="shared" si="70"/>
        <v>0</v>
      </c>
      <c r="BS93">
        <f t="shared" si="71"/>
        <v>1</v>
      </c>
      <c r="BU93">
        <f t="shared" si="72"/>
        <v>7.0999999999999908</v>
      </c>
      <c r="BV93">
        <f t="shared" si="68"/>
        <v>0.86466306657846403</v>
      </c>
    </row>
    <row r="94" spans="68:74" x14ac:dyDescent="0.25">
      <c r="BP94">
        <f t="shared" si="67"/>
        <v>3400</v>
      </c>
      <c r="BQ94">
        <f t="shared" si="69"/>
        <v>8.1315307106042525</v>
      </c>
      <c r="BR94">
        <f t="shared" si="70"/>
        <v>0</v>
      </c>
      <c r="BS94">
        <f t="shared" si="71"/>
        <v>1</v>
      </c>
      <c r="BU94">
        <f t="shared" si="72"/>
        <v>7.1999999999999904</v>
      </c>
      <c r="BV94">
        <f t="shared" si="68"/>
        <v>0.86466302416744978</v>
      </c>
    </row>
    <row r="95" spans="68:74" x14ac:dyDescent="0.25">
      <c r="BP95">
        <f t="shared" si="67"/>
        <v>3500</v>
      </c>
      <c r="BQ95">
        <f t="shared" si="69"/>
        <v>8.1605182474775049</v>
      </c>
      <c r="BR95">
        <f t="shared" si="70"/>
        <v>0</v>
      </c>
      <c r="BS95">
        <f t="shared" si="71"/>
        <v>1</v>
      </c>
      <c r="BU95">
        <f t="shared" si="72"/>
        <v>7.2999999999999901</v>
      </c>
      <c r="BV95">
        <f t="shared" si="68"/>
        <v>0.86466297861487906</v>
      </c>
    </row>
    <row r="96" spans="68:74" x14ac:dyDescent="0.25">
      <c r="BP96">
        <f t="shared" si="67"/>
        <v>3600</v>
      </c>
      <c r="BQ96">
        <f t="shared" si="69"/>
        <v>8.1886891244442008</v>
      </c>
      <c r="BR96">
        <f t="shared" si="70"/>
        <v>0</v>
      </c>
      <c r="BS96">
        <f t="shared" si="71"/>
        <v>1</v>
      </c>
      <c r="BU96">
        <f t="shared" si="72"/>
        <v>7.3999999999999897</v>
      </c>
      <c r="BV96">
        <f t="shared" si="68"/>
        <v>0.8646629295582644</v>
      </c>
    </row>
    <row r="97" spans="68:74" x14ac:dyDescent="0.25">
      <c r="BP97">
        <f t="shared" si="67"/>
        <v>3700</v>
      </c>
      <c r="BQ97">
        <f t="shared" si="69"/>
        <v>8.2160880986323157</v>
      </c>
      <c r="BR97">
        <f t="shared" si="70"/>
        <v>0</v>
      </c>
      <c r="BS97">
        <f t="shared" si="71"/>
        <v>1</v>
      </c>
      <c r="BU97">
        <v>7.49</v>
      </c>
      <c r="BV97">
        <f t="shared" si="68"/>
        <v>0.86466288206520714</v>
      </c>
    </row>
    <row r="98" spans="68:74" x14ac:dyDescent="0.25">
      <c r="BP98">
        <f t="shared" si="67"/>
        <v>3800</v>
      </c>
      <c r="BQ98">
        <f t="shared" si="69"/>
        <v>8.2427563457144775</v>
      </c>
      <c r="BR98">
        <f t="shared" si="70"/>
        <v>0</v>
      </c>
      <c r="BS98">
        <f t="shared" si="71"/>
        <v>1</v>
      </c>
    </row>
    <row r="99" spans="68:74" x14ac:dyDescent="0.25">
      <c r="BP99">
        <f t="shared" si="67"/>
        <v>3900</v>
      </c>
      <c r="BQ99">
        <f t="shared" si="69"/>
        <v>8.2687318321177372</v>
      </c>
      <c r="BR99">
        <f t="shared" si="70"/>
        <v>0</v>
      </c>
      <c r="BS99">
        <f t="shared" si="71"/>
        <v>1</v>
      </c>
    </row>
    <row r="100" spans="68:74" x14ac:dyDescent="0.25">
      <c r="BP100">
        <f t="shared" si="67"/>
        <v>4000</v>
      </c>
      <c r="BQ100">
        <f t="shared" si="69"/>
        <v>8.2940496401020276</v>
      </c>
      <c r="BR100">
        <f t="shared" si="70"/>
        <v>0</v>
      </c>
      <c r="BS100">
        <f t="shared" si="71"/>
        <v>1</v>
      </c>
    </row>
    <row r="101" spans="68:74" x14ac:dyDescent="0.25">
      <c r="BP101">
        <f t="shared" si="67"/>
        <v>4100</v>
      </c>
      <c r="BQ101">
        <f t="shared" si="69"/>
        <v>8.3187422526923989</v>
      </c>
      <c r="BR101">
        <f t="shared" si="70"/>
        <v>0</v>
      </c>
      <c r="BS101">
        <f t="shared" si="71"/>
        <v>1</v>
      </c>
    </row>
    <row r="102" spans="68:74" x14ac:dyDescent="0.25">
      <c r="BP102">
        <f t="shared" si="67"/>
        <v>4200</v>
      </c>
      <c r="BQ102">
        <f t="shared" si="69"/>
        <v>8.3428398042714598</v>
      </c>
      <c r="BR102">
        <f t="shared" si="70"/>
        <v>0</v>
      </c>
      <c r="BS102">
        <f t="shared" si="71"/>
        <v>1</v>
      </c>
    </row>
    <row r="103" spans="68:74" x14ac:dyDescent="0.25">
      <c r="BP103">
        <f t="shared" si="67"/>
        <v>4300</v>
      </c>
      <c r="BQ103">
        <f t="shared" si="69"/>
        <v>8.3663703016816537</v>
      </c>
      <c r="BR103">
        <f t="shared" si="70"/>
        <v>0</v>
      </c>
      <c r="BS103">
        <f t="shared" si="71"/>
        <v>1</v>
      </c>
    </row>
    <row r="104" spans="68:74" x14ac:dyDescent="0.25">
      <c r="BP104">
        <f t="shared" si="67"/>
        <v>4400</v>
      </c>
      <c r="BQ104">
        <f t="shared" si="69"/>
        <v>8.3893598199063533</v>
      </c>
      <c r="BR104">
        <f t="shared" si="70"/>
        <v>0</v>
      </c>
      <c r="BS104">
        <f t="shared" si="71"/>
        <v>1</v>
      </c>
    </row>
    <row r="105" spans="68:74" x14ac:dyDescent="0.25">
      <c r="BP105">
        <f t="shared" si="67"/>
        <v>4500</v>
      </c>
      <c r="BQ105">
        <f t="shared" si="69"/>
        <v>8.4118326757584114</v>
      </c>
      <c r="BR105">
        <f t="shared" si="70"/>
        <v>0</v>
      </c>
      <c r="BS105">
        <f t="shared" si="71"/>
        <v>1</v>
      </c>
    </row>
    <row r="106" spans="68:74" x14ac:dyDescent="0.25">
      <c r="BP106">
        <f t="shared" si="67"/>
        <v>4600</v>
      </c>
      <c r="BQ106">
        <f t="shared" si="69"/>
        <v>8.4338115824771869</v>
      </c>
      <c r="BR106">
        <f t="shared" si="70"/>
        <v>0</v>
      </c>
      <c r="BS106">
        <f t="shared" si="71"/>
        <v>1</v>
      </c>
    </row>
    <row r="107" spans="68:74" x14ac:dyDescent="0.25">
      <c r="BP107">
        <f t="shared" si="67"/>
        <v>4700</v>
      </c>
      <c r="BQ107">
        <f t="shared" si="69"/>
        <v>8.4553177876981493</v>
      </c>
      <c r="BR107">
        <f t="shared" si="70"/>
        <v>0</v>
      </c>
      <c r="BS107">
        <f t="shared" si="71"/>
        <v>1</v>
      </c>
    </row>
    <row r="108" spans="68:74" x14ac:dyDescent="0.25">
      <c r="BP108">
        <f t="shared" si="67"/>
        <v>4800</v>
      </c>
      <c r="BQ108">
        <f t="shared" si="69"/>
        <v>8.4763711968959825</v>
      </c>
      <c r="BR108">
        <f t="shared" si="70"/>
        <v>0</v>
      </c>
      <c r="BS108">
        <f t="shared" si="71"/>
        <v>1</v>
      </c>
    </row>
    <row r="109" spans="68:74" x14ac:dyDescent="0.25">
      <c r="BP109">
        <f t="shared" si="67"/>
        <v>4900</v>
      </c>
      <c r="BQ109">
        <f t="shared" si="69"/>
        <v>8.4969904840987187</v>
      </c>
      <c r="BR109">
        <f t="shared" si="70"/>
        <v>0</v>
      </c>
      <c r="BS109">
        <f t="shared" si="71"/>
        <v>1</v>
      </c>
    </row>
    <row r="110" spans="68:74" x14ac:dyDescent="0.25">
      <c r="BP110">
        <f t="shared" si="67"/>
        <v>5000</v>
      </c>
      <c r="BQ110">
        <f t="shared" si="69"/>
        <v>8.5171931914162382</v>
      </c>
      <c r="BR110">
        <f t="shared" si="70"/>
        <v>0</v>
      </c>
      <c r="BS110">
        <f t="shared" si="71"/>
        <v>1</v>
      </c>
    </row>
    <row r="111" spans="68:74" x14ac:dyDescent="0.25">
      <c r="BP111">
        <f t="shared" si="67"/>
        <v>5100</v>
      </c>
      <c r="BQ111">
        <f t="shared" si="69"/>
        <v>8.536995818712418</v>
      </c>
      <c r="BR111">
        <f t="shared" si="70"/>
        <v>0</v>
      </c>
      <c r="BS111">
        <f t="shared" si="71"/>
        <v>1</v>
      </c>
    </row>
    <row r="112" spans="68:74" x14ac:dyDescent="0.25">
      <c r="BP112">
        <f t="shared" si="67"/>
        <v>5200</v>
      </c>
      <c r="BQ112">
        <f t="shared" si="69"/>
        <v>8.5564139045695189</v>
      </c>
      <c r="BR112">
        <f t="shared" si="70"/>
        <v>0</v>
      </c>
      <c r="BS112">
        <f t="shared" si="71"/>
        <v>1</v>
      </c>
    </row>
    <row r="113" spans="68:71" x14ac:dyDescent="0.25">
      <c r="BP113">
        <f t="shared" si="67"/>
        <v>5300</v>
      </c>
      <c r="BQ113">
        <f t="shared" si="69"/>
        <v>8.5754620995402124</v>
      </c>
      <c r="BR113">
        <f t="shared" si="70"/>
        <v>0</v>
      </c>
      <c r="BS113">
        <f t="shared" si="71"/>
        <v>1</v>
      </c>
    </row>
    <row r="114" spans="68:71" x14ac:dyDescent="0.25">
      <c r="BP114">
        <f t="shared" si="67"/>
        <v>5400</v>
      </c>
      <c r="BQ114">
        <f t="shared" si="69"/>
        <v>8.5941542325523663</v>
      </c>
      <c r="BR114">
        <f t="shared" si="70"/>
        <v>0</v>
      </c>
      <c r="BS114">
        <f t="shared" si="71"/>
        <v>1</v>
      </c>
    </row>
    <row r="115" spans="68:71" x14ac:dyDescent="0.25">
      <c r="BP115">
        <f t="shared" si="67"/>
        <v>5500</v>
      </c>
      <c r="BQ115">
        <f t="shared" si="69"/>
        <v>8.6125033712205621</v>
      </c>
      <c r="BR115">
        <f t="shared" si="70"/>
        <v>0</v>
      </c>
      <c r="BS115">
        <f t="shared" si="71"/>
        <v>1</v>
      </c>
    </row>
    <row r="116" spans="68:71" x14ac:dyDescent="0.25">
      <c r="BP116">
        <f t="shared" si="67"/>
        <v>5600</v>
      </c>
      <c r="BQ116">
        <f t="shared" si="69"/>
        <v>8.6305218767232414</v>
      </c>
      <c r="BR116">
        <f t="shared" si="70"/>
        <v>0</v>
      </c>
      <c r="BS116">
        <f t="shared" si="71"/>
        <v>1</v>
      </c>
    </row>
    <row r="117" spans="68:71" x14ac:dyDescent="0.25">
      <c r="BP117">
        <f t="shared" si="67"/>
        <v>5700</v>
      </c>
      <c r="BQ117">
        <f t="shared" si="69"/>
        <v>8.6482214538226412</v>
      </c>
      <c r="BR117">
        <f t="shared" si="70"/>
        <v>0</v>
      </c>
      <c r="BS117">
        <f t="shared" si="71"/>
        <v>1</v>
      </c>
    </row>
    <row r="118" spans="68:71" x14ac:dyDescent="0.25">
      <c r="BP118">
        <f t="shared" si="67"/>
        <v>5800</v>
      </c>
      <c r="BQ118">
        <f t="shared" si="69"/>
        <v>8.66561319653451</v>
      </c>
      <c r="BR118">
        <f t="shared" si="70"/>
        <v>0</v>
      </c>
      <c r="BS118">
        <f t="shared" si="71"/>
        <v>1</v>
      </c>
    </row>
    <row r="119" spans="68:71" x14ac:dyDescent="0.25">
      <c r="BP119">
        <f t="shared" si="67"/>
        <v>5900</v>
      </c>
      <c r="BQ119">
        <f t="shared" si="69"/>
        <v>8.6827076298938106</v>
      </c>
      <c r="BR119">
        <f t="shared" si="70"/>
        <v>0</v>
      </c>
      <c r="BS119">
        <f t="shared" si="71"/>
        <v>1</v>
      </c>
    </row>
    <row r="120" spans="68:71" x14ac:dyDescent="0.25">
      <c r="BP120">
        <f t="shared" si="67"/>
        <v>6000</v>
      </c>
      <c r="BQ120">
        <f t="shared" si="69"/>
        <v>8.6995147482101913</v>
      </c>
      <c r="BR120">
        <f t="shared" si="70"/>
        <v>0</v>
      </c>
      <c r="BS120">
        <f t="shared" si="71"/>
        <v>1</v>
      </c>
    </row>
    <row r="121" spans="68:71" x14ac:dyDescent="0.25">
      <c r="BP121">
        <f t="shared" si="67"/>
        <v>6100</v>
      </c>
      <c r="BQ121">
        <f t="shared" si="69"/>
        <v>8.7160440501614023</v>
      </c>
      <c r="BR121">
        <f t="shared" si="70"/>
        <v>0</v>
      </c>
      <c r="BS121">
        <f t="shared" si="71"/>
        <v>1</v>
      </c>
    </row>
  </sheetData>
  <mergeCells count="11">
    <mergeCell ref="AE1:AR1"/>
    <mergeCell ref="C2:J2"/>
    <mergeCell ref="K2:P2"/>
    <mergeCell ref="Q2:V2"/>
    <mergeCell ref="AF2:AK2"/>
    <mergeCell ref="AM2:AR2"/>
    <mergeCell ref="AS2:AX2"/>
    <mergeCell ref="AY2:BD2"/>
    <mergeCell ref="BY5:BZ5"/>
    <mergeCell ref="BY6:BZ6"/>
    <mergeCell ref="BY7:BZ7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sheetPr codeName="Sheet8"/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0.64143040188308442</v>
      </c>
      <c r="D2">
        <f ca="1">_xlfn.T.INV(RAND(),25)*$G$3+$F$3</f>
        <v>52.373471823295588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0.72867195810124175</v>
      </c>
      <c r="D3">
        <f t="shared" ref="D3:D66" ca="1" si="1">_xlfn.T.INV(RAND(),25)*$G$3+$F$3</f>
        <v>52.630247326368888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0.77391791809382982</v>
      </c>
      <c r="D4">
        <f t="shared" ca="1" si="1"/>
        <v>44.077700836644894</v>
      </c>
    </row>
    <row r="5" spans="1:8" x14ac:dyDescent="0.25">
      <c r="B5">
        <v>50.12</v>
      </c>
      <c r="C5">
        <f t="shared" ca="1" si="0"/>
        <v>0.85844810103671909</v>
      </c>
      <c r="D5">
        <f t="shared" ca="1" si="1"/>
        <v>45.173366101575859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0.74727068067516433</v>
      </c>
      <c r="D6">
        <f t="shared" ca="1" si="1"/>
        <v>42.774647143404742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0.22197446962599965</v>
      </c>
      <c r="D7">
        <f t="shared" ca="1" si="1"/>
        <v>43.291416015764611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0.12667947817682346</v>
      </c>
      <c r="D8">
        <f t="shared" ca="1" si="1"/>
        <v>45.59686066058314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0.27760358093726878</v>
      </c>
      <c r="D9">
        <f t="shared" ca="1" si="1"/>
        <v>54.072034555943446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6.9239493887896519E-2</v>
      </c>
      <c r="D10">
        <f t="shared" ca="1" si="1"/>
        <v>52.85581194592362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0.86690325487344977</v>
      </c>
      <c r="D11">
        <f t="shared" ca="1" si="1"/>
        <v>50.174762402579951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0.34463771503191665</v>
      </c>
      <c r="D12">
        <f t="shared" ca="1" si="1"/>
        <v>53.331340577543664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0.36155418552946705</v>
      </c>
      <c r="D13">
        <f t="shared" ca="1" si="1"/>
        <v>47.712762129371981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0.82251227712801178</v>
      </c>
      <c r="D14">
        <f t="shared" ca="1" si="1"/>
        <v>53.533884865121784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0.94879530499972309</v>
      </c>
      <c r="D15">
        <f t="shared" ca="1" si="1"/>
        <v>52.00316919086135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0.72029081133930184</v>
      </c>
      <c r="D16">
        <f t="shared" ca="1" si="1"/>
        <v>48.924528169721889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0.3270891022233251</v>
      </c>
      <c r="D17">
        <f t="shared" ca="1" si="1"/>
        <v>45.958191224643087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0.63842325285439461</v>
      </c>
      <c r="D18">
        <f t="shared" ca="1" si="1"/>
        <v>49.814797633140493</v>
      </c>
      <c r="F18">
        <f t="shared" si="4"/>
        <v>28</v>
      </c>
      <c r="G18">
        <f t="shared" si="2"/>
        <v>0</v>
      </c>
      <c r="H18">
        <f t="shared" ca="1" si="3"/>
        <v>2.0004000800160032E-4</v>
      </c>
      <c r="I18">
        <f ca="1">SUM(H5:H18)</f>
        <v>2.0004000800160032E-4</v>
      </c>
      <c r="J18">
        <f>MAX(B2:B110)-MIN(B2:B110)</f>
        <v>24.92</v>
      </c>
      <c r="K18">
        <f ca="1">MAX(D2:D110)-MIN(D2:D110)</f>
        <v>24.512127520314635</v>
      </c>
      <c r="L18">
        <f ca="1">J18-K18</f>
        <v>0.40787247968536633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0.87133943582092566</v>
      </c>
      <c r="D19">
        <f t="shared" ca="1" si="1"/>
        <v>57.165478327239114</v>
      </c>
      <c r="F19">
        <f t="shared" si="4"/>
        <v>29</v>
      </c>
      <c r="G19">
        <f t="shared" si="2"/>
        <v>0</v>
      </c>
      <c r="H19">
        <f t="shared" ca="1" si="3"/>
        <v>0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0.54060800241788354</v>
      </c>
      <c r="D20">
        <f t="shared" ca="1" si="1"/>
        <v>39.191559165855203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0.65014247516389079</v>
      </c>
      <c r="D21">
        <f t="shared" ca="1" si="1"/>
        <v>50.655613385338462</v>
      </c>
      <c r="F21">
        <f t="shared" si="4"/>
        <v>31</v>
      </c>
      <c r="G21">
        <f t="shared" si="2"/>
        <v>0</v>
      </c>
      <c r="H21">
        <f t="shared" ca="1" si="3"/>
        <v>0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0.7555403411478766</v>
      </c>
      <c r="D22">
        <f t="shared" ca="1" si="1"/>
        <v>48.98681797276133</v>
      </c>
      <c r="F22">
        <f t="shared" si="4"/>
        <v>32</v>
      </c>
      <c r="G22">
        <f t="shared" si="2"/>
        <v>0</v>
      </c>
      <c r="H22">
        <f t="shared" ca="1" si="3"/>
        <v>4.0008001600320064E-4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0.37572972465903642</v>
      </c>
      <c r="D23">
        <f t="shared" ca="1" si="1"/>
        <v>41.374652157045581</v>
      </c>
      <c r="F23">
        <f t="shared" si="4"/>
        <v>33</v>
      </c>
      <c r="G23">
        <f t="shared" si="2"/>
        <v>0</v>
      </c>
      <c r="H23">
        <f t="shared" ca="1" si="3"/>
        <v>4.0008001600320064E-4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0.38052525936481119</v>
      </c>
      <c r="D24">
        <f t="shared" ca="1" si="1"/>
        <v>39.094020438157244</v>
      </c>
      <c r="F24">
        <f t="shared" si="4"/>
        <v>34</v>
      </c>
      <c r="G24">
        <f t="shared" si="2"/>
        <v>0</v>
      </c>
      <c r="H24">
        <f t="shared" ca="1" si="3"/>
        <v>1.0002000400080016E-3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0.69723454873484547</v>
      </c>
      <c r="D25">
        <f t="shared" ca="1" si="1"/>
        <v>41.675236639380856</v>
      </c>
      <c r="F25">
        <f t="shared" si="4"/>
        <v>35</v>
      </c>
      <c r="G25">
        <f t="shared" si="2"/>
        <v>9.1743119266055051E-3</v>
      </c>
      <c r="H25">
        <f t="shared" ca="1" si="3"/>
        <v>1.2002400480096019E-3</v>
      </c>
      <c r="I25">
        <f ca="1">SUM(H5:H25)</f>
        <v>3.2006401280256051E-3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5.8962212499167221E-2</v>
      </c>
      <c r="D26">
        <f t="shared" ca="1" si="1"/>
        <v>45.608385773412905</v>
      </c>
      <c r="F26">
        <f t="shared" si="4"/>
        <v>36</v>
      </c>
      <c r="G26">
        <f t="shared" si="2"/>
        <v>0</v>
      </c>
      <c r="H26">
        <f t="shared" ca="1" si="3"/>
        <v>3.0006001200240046E-3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0.59172378766443556</v>
      </c>
      <c r="D27">
        <f t="shared" ca="1" si="1"/>
        <v>45.936026790455855</v>
      </c>
      <c r="F27">
        <f t="shared" si="4"/>
        <v>37</v>
      </c>
      <c r="G27">
        <f t="shared" si="2"/>
        <v>9.1743119266055051E-3</v>
      </c>
      <c r="H27">
        <f t="shared" ca="1" si="3"/>
        <v>3.6007201440288058E-3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8.1731276105572181E-2</v>
      </c>
      <c r="D28">
        <f t="shared" ca="1" si="1"/>
        <v>52.694402620401753</v>
      </c>
      <c r="F28">
        <f t="shared" si="4"/>
        <v>38</v>
      </c>
      <c r="G28">
        <f t="shared" si="2"/>
        <v>0</v>
      </c>
      <c r="H28">
        <f t="shared" ca="1" si="3"/>
        <v>6.6013202640528108E-3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0.57209252655107223</v>
      </c>
      <c r="D29">
        <f t="shared" ca="1" si="1"/>
        <v>53.018347817021606</v>
      </c>
      <c r="F29">
        <f t="shared" si="4"/>
        <v>39</v>
      </c>
      <c r="G29">
        <f t="shared" si="2"/>
        <v>9.1743119266055051E-3</v>
      </c>
      <c r="H29">
        <f t="shared" ca="1" si="3"/>
        <v>8.0016003200640128E-3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0.1562427733974564</v>
      </c>
      <c r="D30">
        <f t="shared" ca="1" si="1"/>
        <v>53.074982064819565</v>
      </c>
      <c r="F30">
        <f t="shared" si="4"/>
        <v>40</v>
      </c>
      <c r="G30">
        <f t="shared" si="2"/>
        <v>9.1743119266055051E-3</v>
      </c>
      <c r="H30">
        <f t="shared" ca="1" si="3"/>
        <v>1.8403680736147229E-2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0.91946696837411745</v>
      </c>
      <c r="D31">
        <f t="shared" ca="1" si="1"/>
        <v>51.568172596070852</v>
      </c>
      <c r="F31">
        <f t="shared" si="4"/>
        <v>41</v>
      </c>
      <c r="G31">
        <f t="shared" si="2"/>
        <v>9.1743119266055051E-3</v>
      </c>
      <c r="H31">
        <f t="shared" ca="1" si="3"/>
        <v>2.0804160832166432E-2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0.27744302983576163</v>
      </c>
      <c r="D32">
        <f t="shared" ca="1" si="1"/>
        <v>44.896636176055821</v>
      </c>
      <c r="F32">
        <f t="shared" si="4"/>
        <v>42</v>
      </c>
      <c r="G32">
        <f t="shared" si="2"/>
        <v>3.669724770642202E-2</v>
      </c>
      <c r="H32">
        <f t="shared" ca="1" si="3"/>
        <v>2.4804960992198439E-2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7.0473792236790511E-2</v>
      </c>
      <c r="D33">
        <f t="shared" ca="1" si="1"/>
        <v>54.266505772102391</v>
      </c>
      <c r="F33">
        <f t="shared" si="4"/>
        <v>43</v>
      </c>
      <c r="G33">
        <f t="shared" si="2"/>
        <v>1.834862385321101E-2</v>
      </c>
      <c r="H33">
        <f t="shared" ca="1" si="3"/>
        <v>3.8007601520304059E-2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0.83238967503735917</v>
      </c>
      <c r="D34">
        <f t="shared" ca="1" si="1"/>
        <v>57.138145906591788</v>
      </c>
      <c r="F34">
        <f t="shared" si="4"/>
        <v>44</v>
      </c>
      <c r="G34">
        <f t="shared" si="2"/>
        <v>6.4220183486238536E-2</v>
      </c>
      <c r="H34">
        <f t="shared" ca="1" si="3"/>
        <v>4.4608921784356874E-2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0.21985931012684634</v>
      </c>
      <c r="D35">
        <f t="shared" ca="1" si="1"/>
        <v>49.053819830577936</v>
      </c>
      <c r="F35">
        <f t="shared" si="4"/>
        <v>45</v>
      </c>
      <c r="G35">
        <f t="shared" si="2"/>
        <v>6.4220183486238536E-2</v>
      </c>
      <c r="H35">
        <f t="shared" ca="1" si="3"/>
        <v>6.0212042408481693E-2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0.53919058913889473</v>
      </c>
      <c r="D36">
        <f t="shared" ca="1" si="1"/>
        <v>47.835276953177683</v>
      </c>
      <c r="F36">
        <f t="shared" si="4"/>
        <v>46</v>
      </c>
      <c r="G36">
        <f t="shared" si="2"/>
        <v>5.5045871559633031E-2</v>
      </c>
      <c r="H36">
        <f t="shared" ca="1" si="3"/>
        <v>7.1014202840568114E-2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0.39657248344609741</v>
      </c>
      <c r="D37">
        <f t="shared" ca="1" si="1"/>
        <v>39.327123481780788</v>
      </c>
      <c r="F37">
        <f t="shared" si="4"/>
        <v>47</v>
      </c>
      <c r="G37">
        <f t="shared" si="2"/>
        <v>6.4220183486238536E-2</v>
      </c>
      <c r="H37">
        <f t="shared" ca="1" si="3"/>
        <v>7.8215643128625723E-2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0.62300785883901832</v>
      </c>
      <c r="D38">
        <f t="shared" ca="1" si="1"/>
        <v>45.631239382397283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8.6017203440688139E-2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0.15656906737921517</v>
      </c>
      <c r="D39">
        <f t="shared" ca="1" si="1"/>
        <v>47.297757149189579</v>
      </c>
      <c r="F39">
        <f t="shared" si="5"/>
        <v>49</v>
      </c>
      <c r="G39">
        <f t="shared" si="2"/>
        <v>0.11009174311926606</v>
      </c>
      <c r="H39">
        <f t="shared" ca="1" si="3"/>
        <v>8.3416683336667338E-2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3.873264588013059E-2</v>
      </c>
      <c r="D40">
        <f t="shared" ca="1" si="1"/>
        <v>53.560791623009443</v>
      </c>
      <c r="F40">
        <f t="shared" si="5"/>
        <v>50</v>
      </c>
      <c r="G40">
        <f t="shared" si="2"/>
        <v>9.1743119266055051E-2</v>
      </c>
      <c r="H40">
        <f t="shared" ca="1" si="3"/>
        <v>7.8615723144628932E-2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0.58274965448904614</v>
      </c>
      <c r="D41">
        <f t="shared" ca="1" si="1"/>
        <v>44.967628047567885</v>
      </c>
      <c r="F41">
        <f t="shared" si="5"/>
        <v>51</v>
      </c>
      <c r="G41">
        <f t="shared" si="2"/>
        <v>5.5045871559633031E-2</v>
      </c>
      <c r="H41">
        <f t="shared" ca="1" si="3"/>
        <v>7.3214642928585719E-2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7.8889990818368227E-2</v>
      </c>
      <c r="D42">
        <f t="shared" ca="1" si="1"/>
        <v>49.278403267902583</v>
      </c>
      <c r="F42">
        <f t="shared" si="5"/>
        <v>52</v>
      </c>
      <c r="G42">
        <f t="shared" si="2"/>
        <v>6.4220183486238536E-2</v>
      </c>
      <c r="H42">
        <f t="shared" ca="1" si="3"/>
        <v>7.2814562912582523E-2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0.10366437848908994</v>
      </c>
      <c r="D43">
        <f t="shared" ca="1" si="1"/>
        <v>40.782423208277251</v>
      </c>
      <c r="F43">
        <f t="shared" si="5"/>
        <v>53</v>
      </c>
      <c r="G43">
        <f t="shared" si="2"/>
        <v>9.1743119266055051E-2</v>
      </c>
      <c r="H43">
        <f t="shared" ca="1" si="3"/>
        <v>5.6211242248449693E-2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0.25783953512443403</v>
      </c>
      <c r="D44">
        <f t="shared" ca="1" si="1"/>
        <v>48.368625470993202</v>
      </c>
      <c r="F44">
        <f t="shared" si="5"/>
        <v>54</v>
      </c>
      <c r="G44">
        <f t="shared" si="2"/>
        <v>6.4220183486238536E-2</v>
      </c>
      <c r="H44">
        <f t="shared" ca="1" si="3"/>
        <v>4.9609921984396878E-2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0.1603553146258303</v>
      </c>
      <c r="D45">
        <f t="shared" ca="1" si="1"/>
        <v>50.908607590430471</v>
      </c>
      <c r="F45">
        <f t="shared" si="5"/>
        <v>55</v>
      </c>
      <c r="G45">
        <f t="shared" si="2"/>
        <v>1.834862385321101E-2</v>
      </c>
      <c r="H45">
        <f t="shared" ca="1" si="3"/>
        <v>3.3806761352270454E-2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0.11597476933095685</v>
      </c>
      <c r="D46">
        <f t="shared" ca="1" si="1"/>
        <v>55.407401117563609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2.4804960992198439E-2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0.85487777982988478</v>
      </c>
      <c r="D47">
        <f t="shared" ca="1" si="1"/>
        <v>49.522691101358845</v>
      </c>
      <c r="F47">
        <f t="shared" si="6"/>
        <v>57</v>
      </c>
      <c r="G47">
        <f t="shared" si="2"/>
        <v>1.834862385321101E-2</v>
      </c>
      <c r="H47">
        <f t="shared" ca="1" si="3"/>
        <v>1.8803760752150431E-2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0.29162869662582713</v>
      </c>
      <c r="D48">
        <f t="shared" ca="1" si="1"/>
        <v>49.171996430676472</v>
      </c>
      <c r="F48">
        <f t="shared" si="6"/>
        <v>58</v>
      </c>
      <c r="G48">
        <f t="shared" si="2"/>
        <v>9.1743119266055051E-3</v>
      </c>
      <c r="H48">
        <f t="shared" ca="1" si="3"/>
        <v>1.7603520704140826E-2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0.21043694337537633</v>
      </c>
      <c r="D49">
        <f t="shared" ca="1" si="1"/>
        <v>50.40087498886205</v>
      </c>
      <c r="F49">
        <f t="shared" si="6"/>
        <v>59</v>
      </c>
      <c r="G49">
        <f t="shared" si="2"/>
        <v>0</v>
      </c>
      <c r="H49">
        <f t="shared" ca="1" si="3"/>
        <v>1.0002000400080016E-2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0.58084473681801552</v>
      </c>
      <c r="D50">
        <f t="shared" ca="1" si="1"/>
        <v>50.640779592289284</v>
      </c>
      <c r="F50">
        <f t="shared" si="6"/>
        <v>60</v>
      </c>
      <c r="G50">
        <f t="shared" si="2"/>
        <v>9.1743119266055051E-3</v>
      </c>
      <c r="H50">
        <f t="shared" ca="1" si="3"/>
        <v>5.0010002000400082E-3</v>
      </c>
    </row>
    <row r="51" spans="1:15" x14ac:dyDescent="0.25">
      <c r="B51">
        <v>49.49</v>
      </c>
      <c r="C51">
        <f t="shared" ca="1" si="0"/>
        <v>0.78787845438087789</v>
      </c>
      <c r="D51">
        <f t="shared" ca="1" si="1"/>
        <v>53.903901511935558</v>
      </c>
      <c r="F51">
        <f t="shared" si="6"/>
        <v>61</v>
      </c>
      <c r="G51">
        <f t="shared" si="2"/>
        <v>0</v>
      </c>
      <c r="H51">
        <f t="shared" ca="1" si="3"/>
        <v>4.6009201840368072E-3</v>
      </c>
    </row>
    <row r="52" spans="1:15" x14ac:dyDescent="0.25">
      <c r="B52">
        <v>50.7</v>
      </c>
      <c r="C52">
        <f t="shared" ca="1" si="0"/>
        <v>0.60470001885377789</v>
      </c>
      <c r="D52">
        <f t="shared" ca="1" si="1"/>
        <v>50.937893756805849</v>
      </c>
      <c r="F52">
        <f t="shared" si="6"/>
        <v>62</v>
      </c>
      <c r="G52">
        <f t="shared" si="2"/>
        <v>0</v>
      </c>
      <c r="H52">
        <f t="shared" ca="1" si="3"/>
        <v>2.0004000800160032E-3</v>
      </c>
    </row>
    <row r="53" spans="1:15" x14ac:dyDescent="0.25">
      <c r="B53">
        <v>53.8</v>
      </c>
      <c r="C53">
        <f t="shared" ca="1" si="0"/>
        <v>0.84669757382648148</v>
      </c>
      <c r="D53">
        <f t="shared" ca="1" si="1"/>
        <v>49.276583865155018</v>
      </c>
      <c r="F53">
        <f t="shared" si="6"/>
        <v>63</v>
      </c>
      <c r="G53">
        <f t="shared" si="2"/>
        <v>0</v>
      </c>
      <c r="H53">
        <f t="shared" ca="1" si="3"/>
        <v>1.4002800560112022E-3</v>
      </c>
    </row>
    <row r="54" spans="1:15" x14ac:dyDescent="0.25">
      <c r="B54">
        <v>49.5</v>
      </c>
      <c r="C54">
        <f t="shared" ca="1" si="0"/>
        <v>0.19794396937350023</v>
      </c>
      <c r="D54">
        <f t="shared" ca="1" si="1"/>
        <v>54.42362903628198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6.0012002400480096E-4</v>
      </c>
    </row>
    <row r="55" spans="1:15" x14ac:dyDescent="0.25">
      <c r="B55">
        <v>44.2</v>
      </c>
      <c r="C55">
        <f t="shared" ca="1" si="0"/>
        <v>0.2920163227254069</v>
      </c>
      <c r="D55">
        <f t="shared" ca="1" si="1"/>
        <v>47.376186713039147</v>
      </c>
      <c r="F55">
        <f t="shared" si="7"/>
        <v>65</v>
      </c>
      <c r="G55">
        <f t="shared" si="8"/>
        <v>0</v>
      </c>
      <c r="H55">
        <f t="shared" ca="1" si="9"/>
        <v>4.0008001600320064E-4</v>
      </c>
    </row>
    <row r="56" spans="1:15" x14ac:dyDescent="0.25">
      <c r="B56">
        <v>44.8</v>
      </c>
      <c r="C56">
        <f t="shared" ca="1" si="0"/>
        <v>9.5531240808770512E-2</v>
      </c>
      <c r="D56">
        <f t="shared" ca="1" si="1"/>
        <v>40.494140332302585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0.75529280117013875</v>
      </c>
      <c r="D57">
        <f t="shared" ca="1" si="1"/>
        <v>53.782277173350558</v>
      </c>
      <c r="F57">
        <f t="shared" si="7"/>
        <v>67</v>
      </c>
      <c r="G57">
        <f t="shared" si="8"/>
        <v>0</v>
      </c>
      <c r="H57">
        <f t="shared" ca="1" si="9"/>
        <v>0</v>
      </c>
    </row>
    <row r="58" spans="1:15" x14ac:dyDescent="0.25">
      <c r="B58">
        <v>41.6</v>
      </c>
      <c r="C58">
        <f t="shared" ca="1" si="0"/>
        <v>0.93698940559834387</v>
      </c>
      <c r="D58">
        <f t="shared" ca="1" si="1"/>
        <v>48.018415815269648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0.83814054179314379</v>
      </c>
      <c r="D59">
        <f t="shared" ca="1" si="1"/>
        <v>55.310235320973035</v>
      </c>
      <c r="F59">
        <f t="shared" si="7"/>
        <v>69</v>
      </c>
      <c r="G59">
        <f t="shared" si="8"/>
        <v>0</v>
      </c>
      <c r="H59">
        <f t="shared" ca="1" si="9"/>
        <v>2.0004000800160032E-4</v>
      </c>
    </row>
    <row r="60" spans="1:15" x14ac:dyDescent="0.25">
      <c r="B60">
        <v>42.1</v>
      </c>
      <c r="C60">
        <f t="shared" ca="1" si="0"/>
        <v>0.47774546326641398</v>
      </c>
      <c r="D60">
        <f t="shared" ca="1" si="1"/>
        <v>63.60614795847188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0.62320986876173501</v>
      </c>
      <c r="D61">
        <f t="shared" ca="1" si="1"/>
        <v>48.199902316248682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0.31184806369482898</v>
      </c>
      <c r="D62">
        <f t="shared" ca="1" si="1"/>
        <v>48.288359989856943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0.5113754450687551</v>
      </c>
      <c r="D63">
        <f t="shared" ca="1" si="1"/>
        <v>51.780702450070933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0.56666098671482756</v>
      </c>
      <c r="D64">
        <f t="shared" ca="1" si="1"/>
        <v>54.50039525675124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0.56826261317247984</v>
      </c>
      <c r="D65">
        <f t="shared" ca="1" si="1"/>
        <v>55.507145291110277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0.41130260190041878</v>
      </c>
      <c r="D66">
        <f t="shared" ca="1" si="1"/>
        <v>54.370761738369453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0.49414681189377085</v>
      </c>
      <c r="D67">
        <f t="shared" ref="D67:D130" ca="1" si="11">_xlfn.T.INV(RAND(),25)*$G$3+$F$3</f>
        <v>47.038815545524081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2.2184800829264772E-2</v>
      </c>
      <c r="D68">
        <f t="shared" ca="1" si="11"/>
        <v>41.702801972606906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0.37045693828282766</v>
      </c>
      <c r="D69">
        <f t="shared" ca="1" si="11"/>
        <v>51.967189509112892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0.25884030576833139</v>
      </c>
      <c r="D70">
        <f t="shared" ca="1" si="11"/>
        <v>56.104358118099626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0.52757304875826028</v>
      </c>
      <c r="D71">
        <f t="shared" ca="1" si="11"/>
        <v>48.979914185962919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0.54654973910803506</v>
      </c>
      <c r="D72">
        <f t="shared" ca="1" si="11"/>
        <v>46.577516303040674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0.71468272664716326</v>
      </c>
      <c r="D73">
        <f t="shared" ca="1" si="11"/>
        <v>52.853721427590969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0.63564287179928747</v>
      </c>
      <c r="D74">
        <f t="shared" ca="1" si="11"/>
        <v>52.935274473311424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9.6823698610733144E-2</v>
      </c>
      <c r="D75">
        <f t="shared" ca="1" si="11"/>
        <v>53.948413299666392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3.6589220898499475E-2</v>
      </c>
      <c r="D76">
        <f t="shared" ca="1" si="11"/>
        <v>46.548964008619677</v>
      </c>
    </row>
    <row r="77" spans="1:8" x14ac:dyDescent="0.25">
      <c r="B77">
        <v>52.28</v>
      </c>
      <c r="C77">
        <f t="shared" ca="1" si="10"/>
        <v>0.21040971341942127</v>
      </c>
      <c r="D77">
        <f t="shared" ca="1" si="11"/>
        <v>54.087957211876713</v>
      </c>
    </row>
    <row r="78" spans="1:8" x14ac:dyDescent="0.25">
      <c r="B78">
        <v>52.92</v>
      </c>
      <c r="C78">
        <f t="shared" ca="1" si="10"/>
        <v>4.5847881433591642E-2</v>
      </c>
      <c r="D78">
        <f t="shared" ca="1" si="11"/>
        <v>49.689004582153487</v>
      </c>
    </row>
    <row r="79" spans="1:8" x14ac:dyDescent="0.25">
      <c r="B79">
        <v>44.84</v>
      </c>
      <c r="C79">
        <f t="shared" ca="1" si="10"/>
        <v>0.36153140194388411</v>
      </c>
      <c r="D79">
        <f t="shared" ca="1" si="11"/>
        <v>49.449983749772287</v>
      </c>
    </row>
    <row r="80" spans="1:8" x14ac:dyDescent="0.25">
      <c r="B80">
        <v>44.55</v>
      </c>
      <c r="C80">
        <f t="shared" ca="1" si="10"/>
        <v>0.46468432966864326</v>
      </c>
      <c r="D80">
        <f t="shared" ca="1" si="11"/>
        <v>44.11079996265287</v>
      </c>
    </row>
    <row r="81" spans="1:4" x14ac:dyDescent="0.25">
      <c r="B81">
        <v>47.62</v>
      </c>
      <c r="C81">
        <f t="shared" ca="1" si="10"/>
        <v>0.77844797232813479</v>
      </c>
      <c r="D81">
        <f t="shared" ca="1" si="11"/>
        <v>43.941501119439252</v>
      </c>
    </row>
    <row r="82" spans="1:4" x14ac:dyDescent="0.25">
      <c r="B82">
        <v>54.12</v>
      </c>
      <c r="C82">
        <f t="shared" ca="1" si="10"/>
        <v>0.99156148681146616</v>
      </c>
      <c r="D82">
        <f t="shared" ca="1" si="11"/>
        <v>49.182991405319129</v>
      </c>
    </row>
    <row r="83" spans="1:4" x14ac:dyDescent="0.25">
      <c r="B83">
        <v>53.74</v>
      </c>
      <c r="C83">
        <f t="shared" ca="1" si="10"/>
        <v>0.75970308280434518</v>
      </c>
      <c r="D83">
        <f t="shared" ca="1" si="11"/>
        <v>44.139452908148471</v>
      </c>
    </row>
    <row r="84" spans="1:4" x14ac:dyDescent="0.25">
      <c r="B84">
        <v>49.03</v>
      </c>
      <c r="C84">
        <f t="shared" ca="1" si="10"/>
        <v>0.57058954178868881</v>
      </c>
      <c r="D84">
        <f t="shared" ca="1" si="11"/>
        <v>51.319740543599295</v>
      </c>
    </row>
    <row r="85" spans="1:4" x14ac:dyDescent="0.25">
      <c r="B85">
        <v>45.3</v>
      </c>
      <c r="C85">
        <f t="shared" ca="1" si="10"/>
        <v>0.61144114747983658</v>
      </c>
      <c r="D85">
        <f t="shared" ca="1" si="11"/>
        <v>46.672778129309968</v>
      </c>
    </row>
    <row r="86" spans="1:4" x14ac:dyDescent="0.25">
      <c r="B86">
        <v>49.83</v>
      </c>
      <c r="C86">
        <f t="shared" ca="1" si="10"/>
        <v>4.4402081195575871E-3</v>
      </c>
      <c r="D86">
        <f t="shared" ca="1" si="11"/>
        <v>50.706363038503426</v>
      </c>
    </row>
    <row r="87" spans="1:4" x14ac:dyDescent="0.25">
      <c r="A87" t="s">
        <v>164</v>
      </c>
      <c r="B87">
        <v>48.06</v>
      </c>
      <c r="C87">
        <f t="shared" ca="1" si="10"/>
        <v>0.42841174720944641</v>
      </c>
      <c r="D87">
        <f t="shared" ca="1" si="11"/>
        <v>55.04368567364218</v>
      </c>
    </row>
    <row r="88" spans="1:4" x14ac:dyDescent="0.25">
      <c r="B88">
        <v>47</v>
      </c>
      <c r="C88">
        <f t="shared" ca="1" si="10"/>
        <v>9.3336083412834725E-2</v>
      </c>
      <c r="D88">
        <f t="shared" ca="1" si="11"/>
        <v>54.307017777788211</v>
      </c>
    </row>
    <row r="89" spans="1:4" x14ac:dyDescent="0.25">
      <c r="B89">
        <v>48.39</v>
      </c>
      <c r="C89">
        <f t="shared" ca="1" si="10"/>
        <v>0.49344876133930937</v>
      </c>
      <c r="D89">
        <f t="shared" ca="1" si="11"/>
        <v>56.0824053217856</v>
      </c>
    </row>
    <row r="90" spans="1:4" x14ac:dyDescent="0.25">
      <c r="B90">
        <v>56.8</v>
      </c>
      <c r="C90">
        <f t="shared" ca="1" si="10"/>
        <v>0.84092667850650071</v>
      </c>
      <c r="D90">
        <f t="shared" ca="1" si="11"/>
        <v>54.939801446500823</v>
      </c>
    </row>
    <row r="91" spans="1:4" x14ac:dyDescent="0.25">
      <c r="B91">
        <v>49.07</v>
      </c>
      <c r="C91">
        <f t="shared" ca="1" si="10"/>
        <v>0.66300379791921649</v>
      </c>
      <c r="D91">
        <f t="shared" ca="1" si="11"/>
        <v>48.930302035502123</v>
      </c>
    </row>
    <row r="92" spans="1:4" x14ac:dyDescent="0.25">
      <c r="B92">
        <v>48.49</v>
      </c>
      <c r="C92">
        <f t="shared" ca="1" si="10"/>
        <v>0.26052292929257614</v>
      </c>
      <c r="D92">
        <f t="shared" ca="1" si="11"/>
        <v>44.968861071524366</v>
      </c>
    </row>
    <row r="93" spans="1:4" x14ac:dyDescent="0.25">
      <c r="B93">
        <v>39.090000000000003</v>
      </c>
      <c r="C93">
        <f t="shared" ca="1" si="10"/>
        <v>0.48723130178759766</v>
      </c>
      <c r="D93">
        <f t="shared" ca="1" si="11"/>
        <v>55.644221716411892</v>
      </c>
    </row>
    <row r="94" spans="1:4" x14ac:dyDescent="0.25">
      <c r="B94">
        <v>48</v>
      </c>
      <c r="C94">
        <f t="shared" ca="1" si="10"/>
        <v>0.76417092949156495</v>
      </c>
      <c r="D94">
        <f t="shared" ca="1" si="11"/>
        <v>44.860015119128349</v>
      </c>
    </row>
    <row r="95" spans="1:4" x14ac:dyDescent="0.25">
      <c r="B95">
        <v>53.17</v>
      </c>
      <c r="C95">
        <f t="shared" ca="1" si="10"/>
        <v>0.64563011727119257</v>
      </c>
      <c r="D95">
        <f t="shared" ca="1" si="11"/>
        <v>47.410873104984184</v>
      </c>
    </row>
    <row r="96" spans="1:4" x14ac:dyDescent="0.25">
      <c r="B96">
        <v>50.94</v>
      </c>
      <c r="C96">
        <f t="shared" ca="1" si="10"/>
        <v>0.20748437030731226</v>
      </c>
      <c r="D96">
        <f t="shared" ca="1" si="11"/>
        <v>49.910495150474141</v>
      </c>
    </row>
    <row r="97" spans="2:4" x14ac:dyDescent="0.25">
      <c r="B97">
        <v>45</v>
      </c>
      <c r="C97">
        <f t="shared" ca="1" si="10"/>
        <v>0.50749740676791943</v>
      </c>
      <c r="D97">
        <f t="shared" ca="1" si="11"/>
        <v>42.407327728061134</v>
      </c>
    </row>
    <row r="98" spans="2:4" x14ac:dyDescent="0.25">
      <c r="B98">
        <v>53.4</v>
      </c>
      <c r="C98">
        <f t="shared" ca="1" si="10"/>
        <v>0.18389540760781431</v>
      </c>
      <c r="D98">
        <f t="shared" ca="1" si="11"/>
        <v>47.521989021597548</v>
      </c>
    </row>
    <row r="99" spans="2:4" x14ac:dyDescent="0.25">
      <c r="B99">
        <v>49.2</v>
      </c>
      <c r="C99">
        <f t="shared" ca="1" si="10"/>
        <v>0.29266837723071071</v>
      </c>
      <c r="D99">
        <f t="shared" ca="1" si="11"/>
        <v>49.807837388747899</v>
      </c>
    </row>
    <row r="100" spans="2:4" x14ac:dyDescent="0.25">
      <c r="B100">
        <v>54.5</v>
      </c>
      <c r="C100">
        <f t="shared" ca="1" si="10"/>
        <v>0.93804414708070016</v>
      </c>
      <c r="D100">
        <f t="shared" ca="1" si="11"/>
        <v>49.546861090785129</v>
      </c>
    </row>
    <row r="101" spans="2:4" x14ac:dyDescent="0.25">
      <c r="B101">
        <v>53.3</v>
      </c>
      <c r="C101">
        <f t="shared" ca="1" si="10"/>
        <v>0.66644634603645669</v>
      </c>
      <c r="D101">
        <f t="shared" ca="1" si="11"/>
        <v>59.011085066625121</v>
      </c>
    </row>
    <row r="102" spans="2:4" x14ac:dyDescent="0.25">
      <c r="B102">
        <v>53.2</v>
      </c>
      <c r="C102">
        <f t="shared" ca="1" si="10"/>
        <v>0.66715070281847755</v>
      </c>
      <c r="D102">
        <f t="shared" ca="1" si="11"/>
        <v>56.011394843025215</v>
      </c>
    </row>
    <row r="103" spans="2:4" x14ac:dyDescent="0.25">
      <c r="B103">
        <v>54.3</v>
      </c>
      <c r="C103">
        <f t="shared" ca="1" si="10"/>
        <v>0.7722919993459999</v>
      </c>
      <c r="D103">
        <f t="shared" ca="1" si="11"/>
        <v>43.145583331058518</v>
      </c>
    </row>
    <row r="104" spans="2:4" x14ac:dyDescent="0.25">
      <c r="B104">
        <v>54.3</v>
      </c>
      <c r="C104">
        <f t="shared" ca="1" si="10"/>
        <v>0.63705390646608573</v>
      </c>
      <c r="D104">
        <f t="shared" ca="1" si="11"/>
        <v>49.974515349334048</v>
      </c>
    </row>
    <row r="105" spans="2:4" x14ac:dyDescent="0.25">
      <c r="B105">
        <v>49.7</v>
      </c>
      <c r="C105">
        <f t="shared" ca="1" si="10"/>
        <v>0.20721752000850047</v>
      </c>
      <c r="D105">
        <f t="shared" ca="1" si="11"/>
        <v>46.732456775660133</v>
      </c>
    </row>
    <row r="106" spans="2:4" x14ac:dyDescent="0.25">
      <c r="B106">
        <v>48.7</v>
      </c>
      <c r="C106">
        <f t="shared" ca="1" si="10"/>
        <v>0.6648787498061941</v>
      </c>
      <c r="D106">
        <f t="shared" ca="1" si="11"/>
        <v>51.149315681942397</v>
      </c>
    </row>
    <row r="107" spans="2:4" x14ac:dyDescent="0.25">
      <c r="B107">
        <v>53</v>
      </c>
      <c r="C107">
        <f t="shared" ca="1" si="10"/>
        <v>0.91571434146613151</v>
      </c>
      <c r="D107">
        <f t="shared" ca="1" si="11"/>
        <v>47.739921136051464</v>
      </c>
    </row>
    <row r="108" spans="2:4" x14ac:dyDescent="0.25">
      <c r="B108">
        <v>48.7</v>
      </c>
      <c r="C108">
        <f t="shared" ca="1" si="10"/>
        <v>0.91903585258220255</v>
      </c>
      <c r="D108">
        <f t="shared" ca="1" si="11"/>
        <v>48.742599128675991</v>
      </c>
    </row>
    <row r="109" spans="2:4" x14ac:dyDescent="0.25">
      <c r="B109">
        <v>48</v>
      </c>
      <c r="C109">
        <f t="shared" ca="1" si="10"/>
        <v>0.12113714051744573</v>
      </c>
      <c r="D109">
        <f t="shared" ca="1" si="11"/>
        <v>45.617094891937285</v>
      </c>
    </row>
    <row r="110" spans="2:4" x14ac:dyDescent="0.25">
      <c r="B110">
        <v>53.3</v>
      </c>
      <c r="C110">
        <f t="shared" ca="1" si="10"/>
        <v>0.23571835318603851</v>
      </c>
      <c r="D110">
        <f t="shared" ca="1" si="11"/>
        <v>47.522750687951088</v>
      </c>
    </row>
    <row r="111" spans="2:4" x14ac:dyDescent="0.25">
      <c r="D111">
        <f t="shared" ca="1" si="11"/>
        <v>47.476208530415576</v>
      </c>
    </row>
    <row r="112" spans="2:4" x14ac:dyDescent="0.25">
      <c r="D112">
        <f t="shared" ca="1" si="11"/>
        <v>53.419550347781367</v>
      </c>
    </row>
    <row r="113" spans="4:4" x14ac:dyDescent="0.25">
      <c r="D113">
        <f t="shared" ca="1" si="11"/>
        <v>48.284147621879974</v>
      </c>
    </row>
    <row r="114" spans="4:4" x14ac:dyDescent="0.25">
      <c r="D114">
        <f t="shared" ca="1" si="11"/>
        <v>58.43690450702978</v>
      </c>
    </row>
    <row r="115" spans="4:4" x14ac:dyDescent="0.25">
      <c r="D115">
        <f t="shared" ca="1" si="11"/>
        <v>45.086767550002357</v>
      </c>
    </row>
    <row r="116" spans="4:4" x14ac:dyDescent="0.25">
      <c r="D116">
        <f t="shared" ca="1" si="11"/>
        <v>45.117157892726439</v>
      </c>
    </row>
    <row r="117" spans="4:4" x14ac:dyDescent="0.25">
      <c r="D117">
        <f t="shared" ca="1" si="11"/>
        <v>53.97297035261429</v>
      </c>
    </row>
    <row r="118" spans="4:4" x14ac:dyDescent="0.25">
      <c r="D118">
        <f t="shared" ca="1" si="11"/>
        <v>46.316104527413344</v>
      </c>
    </row>
    <row r="119" spans="4:4" x14ac:dyDescent="0.25">
      <c r="D119">
        <f t="shared" ca="1" si="11"/>
        <v>52.923231858290336</v>
      </c>
    </row>
    <row r="120" spans="4:4" x14ac:dyDescent="0.25">
      <c r="D120">
        <f t="shared" ca="1" si="11"/>
        <v>50.548725744412899</v>
      </c>
    </row>
    <row r="121" spans="4:4" x14ac:dyDescent="0.25">
      <c r="D121">
        <f t="shared" ca="1" si="11"/>
        <v>47.687254958564303</v>
      </c>
    </row>
    <row r="122" spans="4:4" x14ac:dyDescent="0.25">
      <c r="D122">
        <f t="shared" ca="1" si="11"/>
        <v>48.566829414524165</v>
      </c>
    </row>
    <row r="123" spans="4:4" x14ac:dyDescent="0.25">
      <c r="D123">
        <f t="shared" ca="1" si="11"/>
        <v>57.01299346171858</v>
      </c>
    </row>
    <row r="124" spans="4:4" x14ac:dyDescent="0.25">
      <c r="D124">
        <f t="shared" ca="1" si="11"/>
        <v>60.03623926402387</v>
      </c>
    </row>
    <row r="125" spans="4:4" x14ac:dyDescent="0.25">
      <c r="D125">
        <f t="shared" ca="1" si="11"/>
        <v>45.381136998785024</v>
      </c>
    </row>
    <row r="126" spans="4:4" x14ac:dyDescent="0.25">
      <c r="D126">
        <f t="shared" ca="1" si="11"/>
        <v>57.980092798643916</v>
      </c>
    </row>
    <row r="127" spans="4:4" x14ac:dyDescent="0.25">
      <c r="D127">
        <f t="shared" ca="1" si="11"/>
        <v>50.613880208578394</v>
      </c>
    </row>
    <row r="128" spans="4:4" x14ac:dyDescent="0.25">
      <c r="D128">
        <f t="shared" ca="1" si="11"/>
        <v>55.266914951278466</v>
      </c>
    </row>
    <row r="129" spans="4:4" x14ac:dyDescent="0.25">
      <c r="D129">
        <f t="shared" ca="1" si="11"/>
        <v>44.451116254645406</v>
      </c>
    </row>
    <row r="130" spans="4:4" x14ac:dyDescent="0.25">
      <c r="D130">
        <f t="shared" ca="1" si="11"/>
        <v>50.720490734162183</v>
      </c>
    </row>
    <row r="131" spans="4:4" x14ac:dyDescent="0.25">
      <c r="D131">
        <f t="shared" ref="D131:D194" ca="1" si="15">_xlfn.T.INV(RAND(),25)*$G$3+$F$3</f>
        <v>54.75895752112703</v>
      </c>
    </row>
    <row r="132" spans="4:4" x14ac:dyDescent="0.25">
      <c r="D132">
        <f t="shared" ca="1" si="15"/>
        <v>47.582249813445543</v>
      </c>
    </row>
    <row r="133" spans="4:4" x14ac:dyDescent="0.25">
      <c r="D133">
        <f t="shared" ca="1" si="15"/>
        <v>50.486096174077467</v>
      </c>
    </row>
    <row r="134" spans="4:4" x14ac:dyDescent="0.25">
      <c r="D134">
        <f t="shared" ca="1" si="15"/>
        <v>44.078466484261774</v>
      </c>
    </row>
    <row r="135" spans="4:4" x14ac:dyDescent="0.25">
      <c r="D135">
        <f t="shared" ca="1" si="15"/>
        <v>52.958413588894608</v>
      </c>
    </row>
    <row r="136" spans="4:4" x14ac:dyDescent="0.25">
      <c r="D136">
        <f t="shared" ca="1" si="15"/>
        <v>48.934544304437047</v>
      </c>
    </row>
    <row r="137" spans="4:4" x14ac:dyDescent="0.25">
      <c r="D137">
        <f t="shared" ca="1" si="15"/>
        <v>45.614360011740757</v>
      </c>
    </row>
    <row r="138" spans="4:4" x14ac:dyDescent="0.25">
      <c r="D138">
        <f t="shared" ca="1" si="15"/>
        <v>53.75971655326893</v>
      </c>
    </row>
    <row r="139" spans="4:4" x14ac:dyDescent="0.25">
      <c r="D139">
        <f t="shared" ca="1" si="15"/>
        <v>47.875009644779361</v>
      </c>
    </row>
    <row r="140" spans="4:4" x14ac:dyDescent="0.25">
      <c r="D140">
        <f t="shared" ca="1" si="15"/>
        <v>49.571854284875776</v>
      </c>
    </row>
    <row r="141" spans="4:4" x14ac:dyDescent="0.25">
      <c r="D141">
        <f t="shared" ca="1" si="15"/>
        <v>53.564607173850455</v>
      </c>
    </row>
    <row r="142" spans="4:4" x14ac:dyDescent="0.25">
      <c r="D142">
        <f t="shared" ca="1" si="15"/>
        <v>46.592181137228202</v>
      </c>
    </row>
    <row r="143" spans="4:4" x14ac:dyDescent="0.25">
      <c r="D143">
        <f t="shared" ca="1" si="15"/>
        <v>51.596286180183519</v>
      </c>
    </row>
    <row r="144" spans="4:4" x14ac:dyDescent="0.25">
      <c r="D144">
        <f t="shared" ca="1" si="15"/>
        <v>44.987707643701647</v>
      </c>
    </row>
    <row r="145" spans="4:4" x14ac:dyDescent="0.25">
      <c r="D145">
        <f t="shared" ca="1" si="15"/>
        <v>58.613423392139936</v>
      </c>
    </row>
    <row r="146" spans="4:4" x14ac:dyDescent="0.25">
      <c r="D146">
        <f t="shared" ca="1" si="15"/>
        <v>51.900938728181465</v>
      </c>
    </row>
    <row r="147" spans="4:4" x14ac:dyDescent="0.25">
      <c r="D147">
        <f t="shared" ca="1" si="15"/>
        <v>48.961393540235427</v>
      </c>
    </row>
    <row r="148" spans="4:4" x14ac:dyDescent="0.25">
      <c r="D148">
        <f t="shared" ca="1" si="15"/>
        <v>56.329029848960403</v>
      </c>
    </row>
    <row r="149" spans="4:4" x14ac:dyDescent="0.25">
      <c r="D149">
        <f t="shared" ca="1" si="15"/>
        <v>53.916220442177639</v>
      </c>
    </row>
    <row r="150" spans="4:4" x14ac:dyDescent="0.25">
      <c r="D150">
        <f t="shared" ca="1" si="15"/>
        <v>50.12117746982004</v>
      </c>
    </row>
    <row r="151" spans="4:4" x14ac:dyDescent="0.25">
      <c r="D151">
        <f t="shared" ca="1" si="15"/>
        <v>49.722189364555454</v>
      </c>
    </row>
    <row r="152" spans="4:4" x14ac:dyDescent="0.25">
      <c r="D152">
        <f t="shared" ca="1" si="15"/>
        <v>52.336959752782562</v>
      </c>
    </row>
    <row r="153" spans="4:4" x14ac:dyDescent="0.25">
      <c r="D153">
        <f t="shared" ca="1" si="15"/>
        <v>55.268999822219278</v>
      </c>
    </row>
    <row r="154" spans="4:4" x14ac:dyDescent="0.25">
      <c r="D154">
        <f t="shared" ca="1" si="15"/>
        <v>54.041710368515083</v>
      </c>
    </row>
    <row r="155" spans="4:4" x14ac:dyDescent="0.25">
      <c r="D155">
        <f t="shared" ca="1" si="15"/>
        <v>53.832130253724721</v>
      </c>
    </row>
    <row r="156" spans="4:4" x14ac:dyDescent="0.25">
      <c r="D156">
        <f t="shared" ca="1" si="15"/>
        <v>46.400029122005833</v>
      </c>
    </row>
    <row r="157" spans="4:4" x14ac:dyDescent="0.25">
      <c r="D157">
        <f t="shared" ca="1" si="15"/>
        <v>45.532067644475291</v>
      </c>
    </row>
    <row r="158" spans="4:4" x14ac:dyDescent="0.25">
      <c r="D158">
        <f t="shared" ca="1" si="15"/>
        <v>43.852583195712675</v>
      </c>
    </row>
    <row r="159" spans="4:4" x14ac:dyDescent="0.25">
      <c r="D159">
        <f t="shared" ca="1" si="15"/>
        <v>62.691026209835265</v>
      </c>
    </row>
    <row r="160" spans="4:4" x14ac:dyDescent="0.25">
      <c r="D160">
        <f t="shared" ca="1" si="15"/>
        <v>43.794844869172081</v>
      </c>
    </row>
    <row r="161" spans="4:4" x14ac:dyDescent="0.25">
      <c r="D161">
        <f t="shared" ca="1" si="15"/>
        <v>47.691598276260095</v>
      </c>
    </row>
    <row r="162" spans="4:4" x14ac:dyDescent="0.25">
      <c r="D162">
        <f t="shared" ca="1" si="15"/>
        <v>45.759349524653693</v>
      </c>
    </row>
    <row r="163" spans="4:4" x14ac:dyDescent="0.25">
      <c r="D163">
        <f t="shared" ca="1" si="15"/>
        <v>45.003201610050255</v>
      </c>
    </row>
    <row r="164" spans="4:4" x14ac:dyDescent="0.25">
      <c r="D164">
        <f t="shared" ca="1" si="15"/>
        <v>47.587104795723491</v>
      </c>
    </row>
    <row r="165" spans="4:4" x14ac:dyDescent="0.25">
      <c r="D165">
        <f t="shared" ca="1" si="15"/>
        <v>54.525810249971052</v>
      </c>
    </row>
    <row r="166" spans="4:4" x14ac:dyDescent="0.25">
      <c r="D166">
        <f t="shared" ca="1" si="15"/>
        <v>49.335450338563263</v>
      </c>
    </row>
    <row r="167" spans="4:4" x14ac:dyDescent="0.25">
      <c r="D167">
        <f t="shared" ca="1" si="15"/>
        <v>49.250024186093263</v>
      </c>
    </row>
    <row r="168" spans="4:4" x14ac:dyDescent="0.25">
      <c r="D168">
        <f t="shared" ca="1" si="15"/>
        <v>52.345943680528798</v>
      </c>
    </row>
    <row r="169" spans="4:4" x14ac:dyDescent="0.25">
      <c r="D169">
        <f t="shared" ca="1" si="15"/>
        <v>45.335353463281734</v>
      </c>
    </row>
    <row r="170" spans="4:4" x14ac:dyDescent="0.25">
      <c r="D170">
        <f t="shared" ca="1" si="15"/>
        <v>54.665692332875508</v>
      </c>
    </row>
    <row r="171" spans="4:4" x14ac:dyDescent="0.25">
      <c r="D171">
        <f t="shared" ca="1" si="15"/>
        <v>51.927727466760864</v>
      </c>
    </row>
    <row r="172" spans="4:4" x14ac:dyDescent="0.25">
      <c r="D172">
        <f t="shared" ca="1" si="15"/>
        <v>49.434777798529247</v>
      </c>
    </row>
    <row r="173" spans="4:4" x14ac:dyDescent="0.25">
      <c r="D173">
        <f t="shared" ca="1" si="15"/>
        <v>44.104067103422089</v>
      </c>
    </row>
    <row r="174" spans="4:4" x14ac:dyDescent="0.25">
      <c r="D174">
        <f t="shared" ca="1" si="15"/>
        <v>43.810012481649146</v>
      </c>
    </row>
    <row r="175" spans="4:4" x14ac:dyDescent="0.25">
      <c r="D175">
        <f t="shared" ca="1" si="15"/>
        <v>54.674830703427411</v>
      </c>
    </row>
    <row r="176" spans="4:4" x14ac:dyDescent="0.25">
      <c r="D176">
        <f t="shared" ca="1" si="15"/>
        <v>51.263670541222488</v>
      </c>
    </row>
    <row r="177" spans="4:4" x14ac:dyDescent="0.25">
      <c r="D177">
        <f t="shared" ca="1" si="15"/>
        <v>52.175045025263309</v>
      </c>
    </row>
    <row r="178" spans="4:4" x14ac:dyDescent="0.25">
      <c r="D178">
        <f t="shared" ca="1" si="15"/>
        <v>53.854529776578104</v>
      </c>
    </row>
    <row r="179" spans="4:4" x14ac:dyDescent="0.25">
      <c r="D179">
        <f t="shared" ca="1" si="15"/>
        <v>49.509649014750117</v>
      </c>
    </row>
    <row r="180" spans="4:4" x14ac:dyDescent="0.25">
      <c r="D180">
        <f t="shared" ca="1" si="15"/>
        <v>47.830136966207007</v>
      </c>
    </row>
    <row r="181" spans="4:4" x14ac:dyDescent="0.25">
      <c r="D181">
        <f t="shared" ca="1" si="15"/>
        <v>52.29678107671711</v>
      </c>
    </row>
    <row r="182" spans="4:4" x14ac:dyDescent="0.25">
      <c r="D182">
        <f t="shared" ca="1" si="15"/>
        <v>48.718342101885028</v>
      </c>
    </row>
    <row r="183" spans="4:4" x14ac:dyDescent="0.25">
      <c r="D183">
        <f t="shared" ca="1" si="15"/>
        <v>48.211391763717096</v>
      </c>
    </row>
    <row r="184" spans="4:4" x14ac:dyDescent="0.25">
      <c r="D184">
        <f t="shared" ca="1" si="15"/>
        <v>54.974635781405993</v>
      </c>
    </row>
    <row r="185" spans="4:4" x14ac:dyDescent="0.25">
      <c r="D185">
        <f t="shared" ca="1" si="15"/>
        <v>56.816875756699396</v>
      </c>
    </row>
    <row r="186" spans="4:4" x14ac:dyDescent="0.25">
      <c r="D186">
        <f t="shared" ca="1" si="15"/>
        <v>50.781490051027504</v>
      </c>
    </row>
    <row r="187" spans="4:4" x14ac:dyDescent="0.25">
      <c r="D187">
        <f t="shared" ca="1" si="15"/>
        <v>51.751525745241381</v>
      </c>
    </row>
    <row r="188" spans="4:4" x14ac:dyDescent="0.25">
      <c r="D188">
        <f t="shared" ca="1" si="15"/>
        <v>45.131810468256518</v>
      </c>
    </row>
    <row r="189" spans="4:4" x14ac:dyDescent="0.25">
      <c r="D189">
        <f t="shared" ca="1" si="15"/>
        <v>48.870027429000885</v>
      </c>
    </row>
    <row r="190" spans="4:4" x14ac:dyDescent="0.25">
      <c r="D190">
        <f t="shared" ca="1" si="15"/>
        <v>52.760720767439878</v>
      </c>
    </row>
    <row r="191" spans="4:4" x14ac:dyDescent="0.25">
      <c r="D191">
        <f t="shared" ca="1" si="15"/>
        <v>49.522136265682704</v>
      </c>
    </row>
    <row r="192" spans="4:4" x14ac:dyDescent="0.25">
      <c r="D192">
        <f t="shared" ca="1" si="15"/>
        <v>47.226966834857357</v>
      </c>
    </row>
    <row r="193" spans="4:4" x14ac:dyDescent="0.25">
      <c r="D193">
        <f t="shared" ca="1" si="15"/>
        <v>49.989340833395737</v>
      </c>
    </row>
    <row r="194" spans="4:4" x14ac:dyDescent="0.25">
      <c r="D194">
        <f t="shared" ca="1" si="15"/>
        <v>41.988178226485161</v>
      </c>
    </row>
    <row r="195" spans="4:4" x14ac:dyDescent="0.25">
      <c r="D195">
        <f t="shared" ref="D195:D258" ca="1" si="16">_xlfn.T.INV(RAND(),25)*$G$3+$F$3</f>
        <v>46.48537874664391</v>
      </c>
    </row>
    <row r="196" spans="4:4" x14ac:dyDescent="0.25">
      <c r="D196">
        <f t="shared" ca="1" si="16"/>
        <v>42.825385695134059</v>
      </c>
    </row>
    <row r="197" spans="4:4" x14ac:dyDescent="0.25">
      <c r="D197">
        <f t="shared" ca="1" si="16"/>
        <v>48.007187789806586</v>
      </c>
    </row>
    <row r="198" spans="4:4" x14ac:dyDescent="0.25">
      <c r="D198">
        <f t="shared" ca="1" si="16"/>
        <v>49.996771360146703</v>
      </c>
    </row>
    <row r="199" spans="4:4" x14ac:dyDescent="0.25">
      <c r="D199">
        <f t="shared" ca="1" si="16"/>
        <v>52.014029422088356</v>
      </c>
    </row>
    <row r="200" spans="4:4" x14ac:dyDescent="0.25">
      <c r="D200">
        <f t="shared" ca="1" si="16"/>
        <v>48.026256247397292</v>
      </c>
    </row>
    <row r="201" spans="4:4" x14ac:dyDescent="0.25">
      <c r="D201">
        <f t="shared" ca="1" si="16"/>
        <v>53.538391105132746</v>
      </c>
    </row>
    <row r="202" spans="4:4" x14ac:dyDescent="0.25">
      <c r="D202">
        <f t="shared" ca="1" si="16"/>
        <v>52.899731897257844</v>
      </c>
    </row>
    <row r="203" spans="4:4" x14ac:dyDescent="0.25">
      <c r="D203">
        <f t="shared" ca="1" si="16"/>
        <v>48.556866723581017</v>
      </c>
    </row>
    <row r="204" spans="4:4" x14ac:dyDescent="0.25">
      <c r="D204">
        <f t="shared" ca="1" si="16"/>
        <v>50.033265335780392</v>
      </c>
    </row>
    <row r="205" spans="4:4" x14ac:dyDescent="0.25">
      <c r="D205">
        <f t="shared" ca="1" si="16"/>
        <v>50.469524380305089</v>
      </c>
    </row>
    <row r="206" spans="4:4" x14ac:dyDescent="0.25">
      <c r="D206">
        <f t="shared" ca="1" si="16"/>
        <v>54.944757454917799</v>
      </c>
    </row>
    <row r="207" spans="4:4" x14ac:dyDescent="0.25">
      <c r="D207">
        <f t="shared" ca="1" si="16"/>
        <v>58.024318323522024</v>
      </c>
    </row>
    <row r="208" spans="4:4" x14ac:dyDescent="0.25">
      <c r="D208">
        <f t="shared" ca="1" si="16"/>
        <v>44.687877515359595</v>
      </c>
    </row>
    <row r="209" spans="4:4" x14ac:dyDescent="0.25">
      <c r="D209">
        <f t="shared" ca="1" si="16"/>
        <v>54.908365137718292</v>
      </c>
    </row>
    <row r="210" spans="4:4" x14ac:dyDescent="0.25">
      <c r="D210">
        <f t="shared" ca="1" si="16"/>
        <v>53.583564718398065</v>
      </c>
    </row>
    <row r="211" spans="4:4" x14ac:dyDescent="0.25">
      <c r="D211">
        <f t="shared" ca="1" si="16"/>
        <v>50.679605917591012</v>
      </c>
    </row>
    <row r="212" spans="4:4" x14ac:dyDescent="0.25">
      <c r="D212">
        <f t="shared" ca="1" si="16"/>
        <v>53.915995784780861</v>
      </c>
    </row>
    <row r="213" spans="4:4" x14ac:dyDescent="0.25">
      <c r="D213">
        <f t="shared" ca="1" si="16"/>
        <v>47.650116021980196</v>
      </c>
    </row>
    <row r="214" spans="4:4" x14ac:dyDescent="0.25">
      <c r="D214">
        <f t="shared" ca="1" si="16"/>
        <v>41.181626784558304</v>
      </c>
    </row>
    <row r="215" spans="4:4" x14ac:dyDescent="0.25">
      <c r="D215">
        <f t="shared" ca="1" si="16"/>
        <v>46.707158352468554</v>
      </c>
    </row>
    <row r="216" spans="4:4" x14ac:dyDescent="0.25">
      <c r="D216">
        <f t="shared" ca="1" si="16"/>
        <v>38.992484919876446</v>
      </c>
    </row>
    <row r="217" spans="4:4" x14ac:dyDescent="0.25">
      <c r="D217">
        <f t="shared" ca="1" si="16"/>
        <v>43.007055329459071</v>
      </c>
    </row>
    <row r="218" spans="4:4" x14ac:dyDescent="0.25">
      <c r="D218">
        <f t="shared" ca="1" si="16"/>
        <v>45.575855424161112</v>
      </c>
    </row>
    <row r="219" spans="4:4" x14ac:dyDescent="0.25">
      <c r="D219">
        <f t="shared" ca="1" si="16"/>
        <v>41.79169963223022</v>
      </c>
    </row>
    <row r="220" spans="4:4" x14ac:dyDescent="0.25">
      <c r="D220">
        <f t="shared" ca="1" si="16"/>
        <v>49.836232120635366</v>
      </c>
    </row>
    <row r="221" spans="4:4" x14ac:dyDescent="0.25">
      <c r="D221">
        <f t="shared" ca="1" si="16"/>
        <v>51.607861056566847</v>
      </c>
    </row>
    <row r="222" spans="4:4" x14ac:dyDescent="0.25">
      <c r="D222">
        <f t="shared" ca="1" si="16"/>
        <v>49.926781144581156</v>
      </c>
    </row>
    <row r="223" spans="4:4" x14ac:dyDescent="0.25">
      <c r="D223">
        <f t="shared" ca="1" si="16"/>
        <v>52.503573049151967</v>
      </c>
    </row>
    <row r="224" spans="4:4" x14ac:dyDescent="0.25">
      <c r="D224">
        <f t="shared" ca="1" si="16"/>
        <v>54.215071250004499</v>
      </c>
    </row>
    <row r="225" spans="4:4" x14ac:dyDescent="0.25">
      <c r="D225">
        <f t="shared" ca="1" si="16"/>
        <v>36.96632419350351</v>
      </c>
    </row>
    <row r="226" spans="4:4" x14ac:dyDescent="0.25">
      <c r="D226">
        <f t="shared" ca="1" si="16"/>
        <v>50.965512221965596</v>
      </c>
    </row>
    <row r="227" spans="4:4" x14ac:dyDescent="0.25">
      <c r="D227">
        <f t="shared" ca="1" si="16"/>
        <v>37.244197979557939</v>
      </c>
    </row>
    <row r="228" spans="4:4" x14ac:dyDescent="0.25">
      <c r="D228">
        <f t="shared" ca="1" si="16"/>
        <v>53.312315935573615</v>
      </c>
    </row>
    <row r="229" spans="4:4" x14ac:dyDescent="0.25">
      <c r="D229">
        <f t="shared" ca="1" si="16"/>
        <v>49.74276221521923</v>
      </c>
    </row>
    <row r="230" spans="4:4" x14ac:dyDescent="0.25">
      <c r="D230">
        <f t="shared" ca="1" si="16"/>
        <v>54.223372371984482</v>
      </c>
    </row>
    <row r="231" spans="4:4" x14ac:dyDescent="0.25">
      <c r="D231">
        <f t="shared" ca="1" si="16"/>
        <v>43.063249320194835</v>
      </c>
    </row>
    <row r="232" spans="4:4" x14ac:dyDescent="0.25">
      <c r="D232">
        <f t="shared" ca="1" si="16"/>
        <v>51.433438164908623</v>
      </c>
    </row>
    <row r="233" spans="4:4" x14ac:dyDescent="0.25">
      <c r="D233">
        <f t="shared" ca="1" si="16"/>
        <v>61.743817860074927</v>
      </c>
    </row>
    <row r="234" spans="4:4" x14ac:dyDescent="0.25">
      <c r="D234">
        <f t="shared" ca="1" si="16"/>
        <v>42.038193780759698</v>
      </c>
    </row>
    <row r="235" spans="4:4" x14ac:dyDescent="0.25">
      <c r="D235">
        <f t="shared" ca="1" si="16"/>
        <v>55.886494326729853</v>
      </c>
    </row>
    <row r="236" spans="4:4" x14ac:dyDescent="0.25">
      <c r="D236">
        <f t="shared" ca="1" si="16"/>
        <v>49.685381654654236</v>
      </c>
    </row>
    <row r="237" spans="4:4" x14ac:dyDescent="0.25">
      <c r="D237">
        <f t="shared" ca="1" si="16"/>
        <v>55.173235344770816</v>
      </c>
    </row>
    <row r="238" spans="4:4" x14ac:dyDescent="0.25">
      <c r="D238">
        <f t="shared" ca="1" si="16"/>
        <v>45.425312457634689</v>
      </c>
    </row>
    <row r="239" spans="4:4" x14ac:dyDescent="0.25">
      <c r="D239">
        <f t="shared" ca="1" si="16"/>
        <v>48.796771672081235</v>
      </c>
    </row>
    <row r="240" spans="4:4" x14ac:dyDescent="0.25">
      <c r="D240">
        <f t="shared" ca="1" si="16"/>
        <v>44.563643098277929</v>
      </c>
    </row>
    <row r="241" spans="4:4" x14ac:dyDescent="0.25">
      <c r="D241">
        <f t="shared" ca="1" si="16"/>
        <v>48.815728817660705</v>
      </c>
    </row>
    <row r="242" spans="4:4" x14ac:dyDescent="0.25">
      <c r="D242">
        <f t="shared" ca="1" si="16"/>
        <v>53.469455235743808</v>
      </c>
    </row>
    <row r="243" spans="4:4" x14ac:dyDescent="0.25">
      <c r="D243">
        <f t="shared" ca="1" si="16"/>
        <v>48.198139133531356</v>
      </c>
    </row>
    <row r="244" spans="4:4" x14ac:dyDescent="0.25">
      <c r="D244">
        <f t="shared" ca="1" si="16"/>
        <v>48.971255928738529</v>
      </c>
    </row>
    <row r="245" spans="4:4" x14ac:dyDescent="0.25">
      <c r="D245">
        <f t="shared" ca="1" si="16"/>
        <v>49.717729451461572</v>
      </c>
    </row>
    <row r="246" spans="4:4" x14ac:dyDescent="0.25">
      <c r="D246">
        <f t="shared" ca="1" si="16"/>
        <v>58.578921097184377</v>
      </c>
    </row>
    <row r="247" spans="4:4" x14ac:dyDescent="0.25">
      <c r="D247">
        <f t="shared" ca="1" si="16"/>
        <v>49.463310657128083</v>
      </c>
    </row>
    <row r="248" spans="4:4" x14ac:dyDescent="0.25">
      <c r="D248">
        <f t="shared" ca="1" si="16"/>
        <v>48.177642843624774</v>
      </c>
    </row>
    <row r="249" spans="4:4" x14ac:dyDescent="0.25">
      <c r="D249">
        <f t="shared" ca="1" si="16"/>
        <v>51.471392259672825</v>
      </c>
    </row>
    <row r="250" spans="4:4" x14ac:dyDescent="0.25">
      <c r="D250">
        <f t="shared" ca="1" si="16"/>
        <v>47.947700446769254</v>
      </c>
    </row>
    <row r="251" spans="4:4" x14ac:dyDescent="0.25">
      <c r="D251">
        <f t="shared" ca="1" si="16"/>
        <v>42.272718807813931</v>
      </c>
    </row>
    <row r="252" spans="4:4" x14ac:dyDescent="0.25">
      <c r="D252">
        <f t="shared" ca="1" si="16"/>
        <v>49.624365060240272</v>
      </c>
    </row>
    <row r="253" spans="4:4" x14ac:dyDescent="0.25">
      <c r="D253">
        <f t="shared" ca="1" si="16"/>
        <v>51.751459416595488</v>
      </c>
    </row>
    <row r="254" spans="4:4" x14ac:dyDescent="0.25">
      <c r="D254">
        <f t="shared" ca="1" si="16"/>
        <v>48.477315504458929</v>
      </c>
    </row>
    <row r="255" spans="4:4" x14ac:dyDescent="0.25">
      <c r="D255">
        <f t="shared" ca="1" si="16"/>
        <v>61.193029541007299</v>
      </c>
    </row>
    <row r="256" spans="4:4" x14ac:dyDescent="0.25">
      <c r="D256">
        <f t="shared" ca="1" si="16"/>
        <v>46.923070588440815</v>
      </c>
    </row>
    <row r="257" spans="4:4" x14ac:dyDescent="0.25">
      <c r="D257">
        <f t="shared" ca="1" si="16"/>
        <v>42.604347606239081</v>
      </c>
    </row>
    <row r="258" spans="4:4" x14ac:dyDescent="0.25">
      <c r="D258">
        <f t="shared" ca="1" si="16"/>
        <v>46.877224335948135</v>
      </c>
    </row>
    <row r="259" spans="4:4" x14ac:dyDescent="0.25">
      <c r="D259">
        <f t="shared" ref="D259:D322" ca="1" si="17">_xlfn.T.INV(RAND(),25)*$G$3+$F$3</f>
        <v>46.230961654901492</v>
      </c>
    </row>
    <row r="260" spans="4:4" x14ac:dyDescent="0.25">
      <c r="D260">
        <f t="shared" ca="1" si="17"/>
        <v>45.890800913850221</v>
      </c>
    </row>
    <row r="261" spans="4:4" x14ac:dyDescent="0.25">
      <c r="D261">
        <f t="shared" ca="1" si="17"/>
        <v>43.902132266396094</v>
      </c>
    </row>
    <row r="262" spans="4:4" x14ac:dyDescent="0.25">
      <c r="D262">
        <f t="shared" ca="1" si="17"/>
        <v>51.897643017405841</v>
      </c>
    </row>
    <row r="263" spans="4:4" x14ac:dyDescent="0.25">
      <c r="D263">
        <f t="shared" ca="1" si="17"/>
        <v>50.421290392737468</v>
      </c>
    </row>
    <row r="264" spans="4:4" x14ac:dyDescent="0.25">
      <c r="D264">
        <f t="shared" ca="1" si="17"/>
        <v>52.271722417229881</v>
      </c>
    </row>
    <row r="265" spans="4:4" x14ac:dyDescent="0.25">
      <c r="D265">
        <f t="shared" ca="1" si="17"/>
        <v>47.496453405910096</v>
      </c>
    </row>
    <row r="266" spans="4:4" x14ac:dyDescent="0.25">
      <c r="D266">
        <f t="shared" ca="1" si="17"/>
        <v>46.402739413050753</v>
      </c>
    </row>
    <row r="267" spans="4:4" x14ac:dyDescent="0.25">
      <c r="D267">
        <f t="shared" ca="1" si="17"/>
        <v>56.792147558695696</v>
      </c>
    </row>
    <row r="268" spans="4:4" x14ac:dyDescent="0.25">
      <c r="D268">
        <f t="shared" ca="1" si="17"/>
        <v>48.764034245131441</v>
      </c>
    </row>
    <row r="269" spans="4:4" x14ac:dyDescent="0.25">
      <c r="D269">
        <f t="shared" ca="1" si="17"/>
        <v>52.197994731110271</v>
      </c>
    </row>
    <row r="270" spans="4:4" x14ac:dyDescent="0.25">
      <c r="D270">
        <f t="shared" ca="1" si="17"/>
        <v>49.97740477398019</v>
      </c>
    </row>
    <row r="271" spans="4:4" x14ac:dyDescent="0.25">
      <c r="D271">
        <f t="shared" ca="1" si="17"/>
        <v>43.716135430068746</v>
      </c>
    </row>
    <row r="272" spans="4:4" x14ac:dyDescent="0.25">
      <c r="D272">
        <f t="shared" ca="1" si="17"/>
        <v>54.030896642307766</v>
      </c>
    </row>
    <row r="273" spans="4:4" x14ac:dyDescent="0.25">
      <c r="D273">
        <f t="shared" ca="1" si="17"/>
        <v>52.630744227492308</v>
      </c>
    </row>
    <row r="274" spans="4:4" x14ac:dyDescent="0.25">
      <c r="D274">
        <f t="shared" ca="1" si="17"/>
        <v>53.931701370479992</v>
      </c>
    </row>
    <row r="275" spans="4:4" x14ac:dyDescent="0.25">
      <c r="D275">
        <f t="shared" ca="1" si="17"/>
        <v>56.759736123977603</v>
      </c>
    </row>
    <row r="276" spans="4:4" x14ac:dyDescent="0.25">
      <c r="D276">
        <f t="shared" ca="1" si="17"/>
        <v>46.881718668450226</v>
      </c>
    </row>
    <row r="277" spans="4:4" x14ac:dyDescent="0.25">
      <c r="D277">
        <f t="shared" ca="1" si="17"/>
        <v>44.722078240174824</v>
      </c>
    </row>
    <row r="278" spans="4:4" x14ac:dyDescent="0.25">
      <c r="D278">
        <f t="shared" ca="1" si="17"/>
        <v>53.576570088469254</v>
      </c>
    </row>
    <row r="279" spans="4:4" x14ac:dyDescent="0.25">
      <c r="D279">
        <f t="shared" ca="1" si="17"/>
        <v>47.396070532754585</v>
      </c>
    </row>
    <row r="280" spans="4:4" x14ac:dyDescent="0.25">
      <c r="D280">
        <f t="shared" ca="1" si="17"/>
        <v>42.750141970041909</v>
      </c>
    </row>
    <row r="281" spans="4:4" x14ac:dyDescent="0.25">
      <c r="D281">
        <f t="shared" ca="1" si="17"/>
        <v>47.028833500119319</v>
      </c>
    </row>
    <row r="282" spans="4:4" x14ac:dyDescent="0.25">
      <c r="D282">
        <f t="shared" ca="1" si="17"/>
        <v>49.689783291645512</v>
      </c>
    </row>
    <row r="283" spans="4:4" x14ac:dyDescent="0.25">
      <c r="D283">
        <f t="shared" ca="1" si="17"/>
        <v>47.403339716365728</v>
      </c>
    </row>
    <row r="284" spans="4:4" x14ac:dyDescent="0.25">
      <c r="D284">
        <f t="shared" ca="1" si="17"/>
        <v>50.714151556246755</v>
      </c>
    </row>
    <row r="285" spans="4:4" x14ac:dyDescent="0.25">
      <c r="D285">
        <f t="shared" ca="1" si="17"/>
        <v>47.049362132623259</v>
      </c>
    </row>
    <row r="286" spans="4:4" x14ac:dyDescent="0.25">
      <c r="D286">
        <f t="shared" ca="1" si="17"/>
        <v>51.474444325847045</v>
      </c>
    </row>
    <row r="287" spans="4:4" x14ac:dyDescent="0.25">
      <c r="D287">
        <f t="shared" ca="1" si="17"/>
        <v>53.075431595083913</v>
      </c>
    </row>
    <row r="288" spans="4:4" x14ac:dyDescent="0.25">
      <c r="D288">
        <f t="shared" ca="1" si="17"/>
        <v>40.342734098708</v>
      </c>
    </row>
    <row r="289" spans="4:4" x14ac:dyDescent="0.25">
      <c r="D289">
        <f t="shared" ca="1" si="17"/>
        <v>44.07727164305166</v>
      </c>
    </row>
    <row r="290" spans="4:4" x14ac:dyDescent="0.25">
      <c r="D290">
        <f t="shared" ca="1" si="17"/>
        <v>51.088162284053389</v>
      </c>
    </row>
    <row r="291" spans="4:4" x14ac:dyDescent="0.25">
      <c r="D291">
        <f t="shared" ca="1" si="17"/>
        <v>54.883690315640401</v>
      </c>
    </row>
    <row r="292" spans="4:4" x14ac:dyDescent="0.25">
      <c r="D292">
        <f t="shared" ca="1" si="17"/>
        <v>48.189190641559435</v>
      </c>
    </row>
    <row r="293" spans="4:4" x14ac:dyDescent="0.25">
      <c r="D293">
        <f t="shared" ca="1" si="17"/>
        <v>41.167380481615275</v>
      </c>
    </row>
    <row r="294" spans="4:4" x14ac:dyDescent="0.25">
      <c r="D294">
        <f t="shared" ca="1" si="17"/>
        <v>54.767035890745916</v>
      </c>
    </row>
    <row r="295" spans="4:4" x14ac:dyDescent="0.25">
      <c r="D295">
        <f t="shared" ca="1" si="17"/>
        <v>46.997448781988048</v>
      </c>
    </row>
    <row r="296" spans="4:4" x14ac:dyDescent="0.25">
      <c r="D296">
        <f t="shared" ca="1" si="17"/>
        <v>46.015218836126564</v>
      </c>
    </row>
    <row r="297" spans="4:4" x14ac:dyDescent="0.25">
      <c r="D297">
        <f t="shared" ca="1" si="17"/>
        <v>50.839099361675551</v>
      </c>
    </row>
    <row r="298" spans="4:4" x14ac:dyDescent="0.25">
      <c r="D298">
        <f t="shared" ca="1" si="17"/>
        <v>45.196409285439287</v>
      </c>
    </row>
    <row r="299" spans="4:4" x14ac:dyDescent="0.25">
      <c r="D299">
        <f t="shared" ca="1" si="17"/>
        <v>55.773557539883932</v>
      </c>
    </row>
    <row r="300" spans="4:4" x14ac:dyDescent="0.25">
      <c r="D300">
        <f t="shared" ca="1" si="17"/>
        <v>49.172435798369307</v>
      </c>
    </row>
    <row r="301" spans="4:4" x14ac:dyDescent="0.25">
      <c r="D301">
        <f t="shared" ca="1" si="17"/>
        <v>52.193328180915934</v>
      </c>
    </row>
    <row r="302" spans="4:4" x14ac:dyDescent="0.25">
      <c r="D302">
        <f t="shared" ca="1" si="17"/>
        <v>47.10248278981814</v>
      </c>
    </row>
    <row r="303" spans="4:4" x14ac:dyDescent="0.25">
      <c r="D303">
        <f t="shared" ca="1" si="17"/>
        <v>34.135401805147495</v>
      </c>
    </row>
    <row r="304" spans="4:4" x14ac:dyDescent="0.25">
      <c r="D304">
        <f t="shared" ca="1" si="17"/>
        <v>46.041760547545159</v>
      </c>
    </row>
    <row r="305" spans="4:4" x14ac:dyDescent="0.25">
      <c r="D305">
        <f t="shared" ca="1" si="17"/>
        <v>52.967162807297356</v>
      </c>
    </row>
    <row r="306" spans="4:4" x14ac:dyDescent="0.25">
      <c r="D306">
        <f t="shared" ca="1" si="17"/>
        <v>47.511309365716144</v>
      </c>
    </row>
    <row r="307" spans="4:4" x14ac:dyDescent="0.25">
      <c r="D307">
        <f t="shared" ca="1" si="17"/>
        <v>47.653980761371287</v>
      </c>
    </row>
    <row r="308" spans="4:4" x14ac:dyDescent="0.25">
      <c r="D308">
        <f t="shared" ca="1" si="17"/>
        <v>49.474299192397218</v>
      </c>
    </row>
    <row r="309" spans="4:4" x14ac:dyDescent="0.25">
      <c r="D309">
        <f t="shared" ca="1" si="17"/>
        <v>44.8540789998004</v>
      </c>
    </row>
    <row r="310" spans="4:4" x14ac:dyDescent="0.25">
      <c r="D310">
        <f t="shared" ca="1" si="17"/>
        <v>53.286185236928048</v>
      </c>
    </row>
    <row r="311" spans="4:4" x14ac:dyDescent="0.25">
      <c r="D311">
        <f t="shared" ca="1" si="17"/>
        <v>46.309252172874373</v>
      </c>
    </row>
    <row r="312" spans="4:4" x14ac:dyDescent="0.25">
      <c r="D312">
        <f t="shared" ca="1" si="17"/>
        <v>44.481696054598949</v>
      </c>
    </row>
    <row r="313" spans="4:4" x14ac:dyDescent="0.25">
      <c r="D313">
        <f t="shared" ca="1" si="17"/>
        <v>51.485617180925807</v>
      </c>
    </row>
    <row r="314" spans="4:4" x14ac:dyDescent="0.25">
      <c r="D314">
        <f t="shared" ca="1" si="17"/>
        <v>49.87223810025403</v>
      </c>
    </row>
    <row r="315" spans="4:4" x14ac:dyDescent="0.25">
      <c r="D315">
        <f t="shared" ca="1" si="17"/>
        <v>51.334160338697444</v>
      </c>
    </row>
    <row r="316" spans="4:4" x14ac:dyDescent="0.25">
      <c r="D316">
        <f t="shared" ca="1" si="17"/>
        <v>52.160373234489462</v>
      </c>
    </row>
    <row r="317" spans="4:4" x14ac:dyDescent="0.25">
      <c r="D317">
        <f t="shared" ca="1" si="17"/>
        <v>45.318628800983504</v>
      </c>
    </row>
    <row r="318" spans="4:4" x14ac:dyDescent="0.25">
      <c r="D318">
        <f t="shared" ca="1" si="17"/>
        <v>43.731828176565095</v>
      </c>
    </row>
    <row r="319" spans="4:4" x14ac:dyDescent="0.25">
      <c r="D319">
        <f t="shared" ca="1" si="17"/>
        <v>46.109778225996692</v>
      </c>
    </row>
    <row r="320" spans="4:4" x14ac:dyDescent="0.25">
      <c r="D320">
        <f t="shared" ca="1" si="17"/>
        <v>52.361596321742084</v>
      </c>
    </row>
    <row r="321" spans="4:4" x14ac:dyDescent="0.25">
      <c r="D321">
        <f t="shared" ca="1" si="17"/>
        <v>53.808671064986811</v>
      </c>
    </row>
    <row r="322" spans="4:4" x14ac:dyDescent="0.25">
      <c r="D322">
        <f t="shared" ca="1" si="17"/>
        <v>58.50543153103024</v>
      </c>
    </row>
    <row r="323" spans="4:4" x14ac:dyDescent="0.25">
      <c r="D323">
        <f t="shared" ref="D323:D386" ca="1" si="18">_xlfn.T.INV(RAND(),25)*$G$3+$F$3</f>
        <v>42.499089484469515</v>
      </c>
    </row>
    <row r="324" spans="4:4" x14ac:dyDescent="0.25">
      <c r="D324">
        <f t="shared" ca="1" si="18"/>
        <v>51.192640018013819</v>
      </c>
    </row>
    <row r="325" spans="4:4" x14ac:dyDescent="0.25">
      <c r="D325">
        <f t="shared" ca="1" si="18"/>
        <v>58.881221033080017</v>
      </c>
    </row>
    <row r="326" spans="4:4" x14ac:dyDescent="0.25">
      <c r="D326">
        <f t="shared" ca="1" si="18"/>
        <v>52.050391220581837</v>
      </c>
    </row>
    <row r="327" spans="4:4" x14ac:dyDescent="0.25">
      <c r="D327">
        <f t="shared" ca="1" si="18"/>
        <v>45.033724399870962</v>
      </c>
    </row>
    <row r="328" spans="4:4" x14ac:dyDescent="0.25">
      <c r="D328">
        <f t="shared" ca="1" si="18"/>
        <v>43.86972429269094</v>
      </c>
    </row>
    <row r="329" spans="4:4" x14ac:dyDescent="0.25">
      <c r="D329">
        <f t="shared" ca="1" si="18"/>
        <v>47.398513527388758</v>
      </c>
    </row>
    <row r="330" spans="4:4" x14ac:dyDescent="0.25">
      <c r="D330">
        <f t="shared" ca="1" si="18"/>
        <v>54.354804166346256</v>
      </c>
    </row>
    <row r="331" spans="4:4" x14ac:dyDescent="0.25">
      <c r="D331">
        <f t="shared" ca="1" si="18"/>
        <v>60.959465188186748</v>
      </c>
    </row>
    <row r="332" spans="4:4" x14ac:dyDescent="0.25">
      <c r="D332">
        <f t="shared" ca="1" si="18"/>
        <v>47.155637061797648</v>
      </c>
    </row>
    <row r="333" spans="4:4" x14ac:dyDescent="0.25">
      <c r="D333">
        <f t="shared" ca="1" si="18"/>
        <v>52.599242775502475</v>
      </c>
    </row>
    <row r="334" spans="4:4" x14ac:dyDescent="0.25">
      <c r="D334">
        <f t="shared" ca="1" si="18"/>
        <v>43.926489470369503</v>
      </c>
    </row>
    <row r="335" spans="4:4" x14ac:dyDescent="0.25">
      <c r="D335">
        <f t="shared" ca="1" si="18"/>
        <v>48.570197055969118</v>
      </c>
    </row>
    <row r="336" spans="4:4" x14ac:dyDescent="0.25">
      <c r="D336">
        <f t="shared" ca="1" si="18"/>
        <v>47.882560494821</v>
      </c>
    </row>
    <row r="337" spans="4:4" x14ac:dyDescent="0.25">
      <c r="D337">
        <f t="shared" ca="1" si="18"/>
        <v>45.717110478971982</v>
      </c>
    </row>
    <row r="338" spans="4:4" x14ac:dyDescent="0.25">
      <c r="D338">
        <f t="shared" ca="1" si="18"/>
        <v>46.256458739037996</v>
      </c>
    </row>
    <row r="339" spans="4:4" x14ac:dyDescent="0.25">
      <c r="D339">
        <f t="shared" ca="1" si="18"/>
        <v>51.55343933934023</v>
      </c>
    </row>
    <row r="340" spans="4:4" x14ac:dyDescent="0.25">
      <c r="D340">
        <f t="shared" ca="1" si="18"/>
        <v>55.639762429080612</v>
      </c>
    </row>
    <row r="341" spans="4:4" x14ac:dyDescent="0.25">
      <c r="D341">
        <f t="shared" ca="1" si="18"/>
        <v>54.667908146754435</v>
      </c>
    </row>
    <row r="342" spans="4:4" x14ac:dyDescent="0.25">
      <c r="D342">
        <f t="shared" ca="1" si="18"/>
        <v>48.746860254655125</v>
      </c>
    </row>
    <row r="343" spans="4:4" x14ac:dyDescent="0.25">
      <c r="D343">
        <f t="shared" ca="1" si="18"/>
        <v>40.464145545788519</v>
      </c>
    </row>
    <row r="344" spans="4:4" x14ac:dyDescent="0.25">
      <c r="D344">
        <f t="shared" ca="1" si="18"/>
        <v>52.896597344872553</v>
      </c>
    </row>
    <row r="345" spans="4:4" x14ac:dyDescent="0.25">
      <c r="D345">
        <f t="shared" ca="1" si="18"/>
        <v>55.009644622075527</v>
      </c>
    </row>
    <row r="346" spans="4:4" x14ac:dyDescent="0.25">
      <c r="D346">
        <f t="shared" ca="1" si="18"/>
        <v>49.964180357512291</v>
      </c>
    </row>
    <row r="347" spans="4:4" x14ac:dyDescent="0.25">
      <c r="D347">
        <f t="shared" ca="1" si="18"/>
        <v>41.144967438355863</v>
      </c>
    </row>
    <row r="348" spans="4:4" x14ac:dyDescent="0.25">
      <c r="D348">
        <f t="shared" ca="1" si="18"/>
        <v>52.93681951469619</v>
      </c>
    </row>
    <row r="349" spans="4:4" x14ac:dyDescent="0.25">
      <c r="D349">
        <f t="shared" ca="1" si="18"/>
        <v>50.262917709433559</v>
      </c>
    </row>
    <row r="350" spans="4:4" x14ac:dyDescent="0.25">
      <c r="D350">
        <f t="shared" ca="1" si="18"/>
        <v>48.210968164440978</v>
      </c>
    </row>
    <row r="351" spans="4:4" x14ac:dyDescent="0.25">
      <c r="D351">
        <f t="shared" ca="1" si="18"/>
        <v>44.984951615912173</v>
      </c>
    </row>
    <row r="352" spans="4:4" x14ac:dyDescent="0.25">
      <c r="D352">
        <f t="shared" ca="1" si="18"/>
        <v>51.236832742577448</v>
      </c>
    </row>
    <row r="353" spans="4:4" x14ac:dyDescent="0.25">
      <c r="D353">
        <f t="shared" ca="1" si="18"/>
        <v>58.883781302173048</v>
      </c>
    </row>
    <row r="354" spans="4:4" x14ac:dyDescent="0.25">
      <c r="D354">
        <f t="shared" ca="1" si="18"/>
        <v>43.963845501789294</v>
      </c>
    </row>
    <row r="355" spans="4:4" x14ac:dyDescent="0.25">
      <c r="D355">
        <f t="shared" ca="1" si="18"/>
        <v>47.504525805779544</v>
      </c>
    </row>
    <row r="356" spans="4:4" x14ac:dyDescent="0.25">
      <c r="D356">
        <f t="shared" ca="1" si="18"/>
        <v>51.996695124762653</v>
      </c>
    </row>
    <row r="357" spans="4:4" x14ac:dyDescent="0.25">
      <c r="D357">
        <f t="shared" ca="1" si="18"/>
        <v>45.938344665729957</v>
      </c>
    </row>
    <row r="358" spans="4:4" x14ac:dyDescent="0.25">
      <c r="D358">
        <f t="shared" ca="1" si="18"/>
        <v>43.089152564503429</v>
      </c>
    </row>
    <row r="359" spans="4:4" x14ac:dyDescent="0.25">
      <c r="D359">
        <f t="shared" ca="1" si="18"/>
        <v>47.902720570206178</v>
      </c>
    </row>
    <row r="360" spans="4:4" x14ac:dyDescent="0.25">
      <c r="D360">
        <f t="shared" ca="1" si="18"/>
        <v>52.531312105981229</v>
      </c>
    </row>
    <row r="361" spans="4:4" x14ac:dyDescent="0.25">
      <c r="D361">
        <f t="shared" ca="1" si="18"/>
        <v>42.923264273938436</v>
      </c>
    </row>
    <row r="362" spans="4:4" x14ac:dyDescent="0.25">
      <c r="D362">
        <f t="shared" ca="1" si="18"/>
        <v>48.358439189048767</v>
      </c>
    </row>
    <row r="363" spans="4:4" x14ac:dyDescent="0.25">
      <c r="D363">
        <f t="shared" ca="1" si="18"/>
        <v>47.179841677794585</v>
      </c>
    </row>
    <row r="364" spans="4:4" x14ac:dyDescent="0.25">
      <c r="D364">
        <f t="shared" ca="1" si="18"/>
        <v>34.45085722562294</v>
      </c>
    </row>
    <row r="365" spans="4:4" x14ac:dyDescent="0.25">
      <c r="D365">
        <f t="shared" ca="1" si="18"/>
        <v>45.155742091098851</v>
      </c>
    </row>
    <row r="366" spans="4:4" x14ac:dyDescent="0.25">
      <c r="D366">
        <f t="shared" ca="1" si="18"/>
        <v>55.197613382266063</v>
      </c>
    </row>
    <row r="367" spans="4:4" x14ac:dyDescent="0.25">
      <c r="D367">
        <f t="shared" ca="1" si="18"/>
        <v>47.845870067332932</v>
      </c>
    </row>
    <row r="368" spans="4:4" x14ac:dyDescent="0.25">
      <c r="D368">
        <f t="shared" ca="1" si="18"/>
        <v>49.116411417136128</v>
      </c>
    </row>
    <row r="369" spans="4:4" x14ac:dyDescent="0.25">
      <c r="D369">
        <f t="shared" ca="1" si="18"/>
        <v>50.114347261426296</v>
      </c>
    </row>
    <row r="370" spans="4:4" x14ac:dyDescent="0.25">
      <c r="D370">
        <f t="shared" ca="1" si="18"/>
        <v>55.558102944002499</v>
      </c>
    </row>
    <row r="371" spans="4:4" x14ac:dyDescent="0.25">
      <c r="D371">
        <f t="shared" ca="1" si="18"/>
        <v>60.189287775993954</v>
      </c>
    </row>
    <row r="372" spans="4:4" x14ac:dyDescent="0.25">
      <c r="D372">
        <f t="shared" ca="1" si="18"/>
        <v>54.330430656793197</v>
      </c>
    </row>
    <row r="373" spans="4:4" x14ac:dyDescent="0.25">
      <c r="D373">
        <f t="shared" ca="1" si="18"/>
        <v>57.969441964378284</v>
      </c>
    </row>
    <row r="374" spans="4:4" x14ac:dyDescent="0.25">
      <c r="D374">
        <f t="shared" ca="1" si="18"/>
        <v>52.406992212439661</v>
      </c>
    </row>
    <row r="375" spans="4:4" x14ac:dyDescent="0.25">
      <c r="D375">
        <f t="shared" ca="1" si="18"/>
        <v>46.742803087576547</v>
      </c>
    </row>
    <row r="376" spans="4:4" x14ac:dyDescent="0.25">
      <c r="D376">
        <f t="shared" ca="1" si="18"/>
        <v>50.143017832640211</v>
      </c>
    </row>
    <row r="377" spans="4:4" x14ac:dyDescent="0.25">
      <c r="D377">
        <f t="shared" ca="1" si="18"/>
        <v>45.878217812748659</v>
      </c>
    </row>
    <row r="378" spans="4:4" x14ac:dyDescent="0.25">
      <c r="D378">
        <f t="shared" ca="1" si="18"/>
        <v>54.613083011556483</v>
      </c>
    </row>
    <row r="379" spans="4:4" x14ac:dyDescent="0.25">
      <c r="D379">
        <f t="shared" ca="1" si="18"/>
        <v>55.040069932834633</v>
      </c>
    </row>
    <row r="380" spans="4:4" x14ac:dyDescent="0.25">
      <c r="D380">
        <f t="shared" ca="1" si="18"/>
        <v>49.993148931806729</v>
      </c>
    </row>
    <row r="381" spans="4:4" x14ac:dyDescent="0.25">
      <c r="D381">
        <f t="shared" ca="1" si="18"/>
        <v>48.266488702355197</v>
      </c>
    </row>
    <row r="382" spans="4:4" x14ac:dyDescent="0.25">
      <c r="D382">
        <f t="shared" ca="1" si="18"/>
        <v>46.162458910610098</v>
      </c>
    </row>
    <row r="383" spans="4:4" x14ac:dyDescent="0.25">
      <c r="D383">
        <f t="shared" ca="1" si="18"/>
        <v>54.871943769527704</v>
      </c>
    </row>
    <row r="384" spans="4:4" x14ac:dyDescent="0.25">
      <c r="D384">
        <f t="shared" ca="1" si="18"/>
        <v>47.594602455356039</v>
      </c>
    </row>
    <row r="385" spans="4:4" x14ac:dyDescent="0.25">
      <c r="D385">
        <f t="shared" ca="1" si="18"/>
        <v>44.983345051286008</v>
      </c>
    </row>
    <row r="386" spans="4:4" x14ac:dyDescent="0.25">
      <c r="D386">
        <f t="shared" ca="1" si="18"/>
        <v>53.557326475077339</v>
      </c>
    </row>
    <row r="387" spans="4:4" x14ac:dyDescent="0.25">
      <c r="D387">
        <f t="shared" ref="D387:D450" ca="1" si="19">_xlfn.T.INV(RAND(),25)*$G$3+$F$3</f>
        <v>48.43116770233862</v>
      </c>
    </row>
    <row r="388" spans="4:4" x14ac:dyDescent="0.25">
      <c r="D388">
        <f t="shared" ca="1" si="19"/>
        <v>56.641401630331202</v>
      </c>
    </row>
    <row r="389" spans="4:4" x14ac:dyDescent="0.25">
      <c r="D389">
        <f t="shared" ca="1" si="19"/>
        <v>46.402924247706963</v>
      </c>
    </row>
    <row r="390" spans="4:4" x14ac:dyDescent="0.25">
      <c r="D390">
        <f t="shared" ca="1" si="19"/>
        <v>52.13335784145599</v>
      </c>
    </row>
    <row r="391" spans="4:4" x14ac:dyDescent="0.25">
      <c r="D391">
        <f t="shared" ca="1" si="19"/>
        <v>49.473638399382352</v>
      </c>
    </row>
    <row r="392" spans="4:4" x14ac:dyDescent="0.25">
      <c r="D392">
        <f t="shared" ca="1" si="19"/>
        <v>52.88582714518185</v>
      </c>
    </row>
    <row r="393" spans="4:4" x14ac:dyDescent="0.25">
      <c r="D393">
        <f t="shared" ca="1" si="19"/>
        <v>43.624220854472185</v>
      </c>
    </row>
    <row r="394" spans="4:4" x14ac:dyDescent="0.25">
      <c r="D394">
        <f t="shared" ca="1" si="19"/>
        <v>41.846308333565005</v>
      </c>
    </row>
    <row r="395" spans="4:4" x14ac:dyDescent="0.25">
      <c r="D395">
        <f t="shared" ca="1" si="19"/>
        <v>57.475687947927625</v>
      </c>
    </row>
    <row r="396" spans="4:4" x14ac:dyDescent="0.25">
      <c r="D396">
        <f t="shared" ca="1" si="19"/>
        <v>42.250857522222958</v>
      </c>
    </row>
    <row r="397" spans="4:4" x14ac:dyDescent="0.25">
      <c r="D397">
        <f t="shared" ca="1" si="19"/>
        <v>49.848998101200813</v>
      </c>
    </row>
    <row r="398" spans="4:4" x14ac:dyDescent="0.25">
      <c r="D398">
        <f t="shared" ca="1" si="19"/>
        <v>50.518892530518876</v>
      </c>
    </row>
    <row r="399" spans="4:4" x14ac:dyDescent="0.25">
      <c r="D399">
        <f t="shared" ca="1" si="19"/>
        <v>44.820399019288942</v>
      </c>
    </row>
    <row r="400" spans="4:4" x14ac:dyDescent="0.25">
      <c r="D400">
        <f t="shared" ca="1" si="19"/>
        <v>49.449959841996289</v>
      </c>
    </row>
    <row r="401" spans="4:4" x14ac:dyDescent="0.25">
      <c r="D401">
        <f t="shared" ca="1" si="19"/>
        <v>52.074964627936254</v>
      </c>
    </row>
    <row r="402" spans="4:4" x14ac:dyDescent="0.25">
      <c r="D402">
        <f t="shared" ca="1" si="19"/>
        <v>58.695947436507922</v>
      </c>
    </row>
    <row r="403" spans="4:4" x14ac:dyDescent="0.25">
      <c r="D403">
        <f t="shared" ca="1" si="19"/>
        <v>48.531798491217984</v>
      </c>
    </row>
    <row r="404" spans="4:4" x14ac:dyDescent="0.25">
      <c r="D404">
        <f t="shared" ca="1" si="19"/>
        <v>42.455098877703811</v>
      </c>
    </row>
    <row r="405" spans="4:4" x14ac:dyDescent="0.25">
      <c r="D405">
        <f t="shared" ca="1" si="19"/>
        <v>47.935587322177398</v>
      </c>
    </row>
    <row r="406" spans="4:4" x14ac:dyDescent="0.25">
      <c r="D406">
        <f t="shared" ca="1" si="19"/>
        <v>46.55235454308211</v>
      </c>
    </row>
    <row r="407" spans="4:4" x14ac:dyDescent="0.25">
      <c r="D407">
        <f t="shared" ca="1" si="19"/>
        <v>50.037477824967972</v>
      </c>
    </row>
    <row r="408" spans="4:4" x14ac:dyDescent="0.25">
      <c r="D408">
        <f t="shared" ca="1" si="19"/>
        <v>48.978986621287241</v>
      </c>
    </row>
    <row r="409" spans="4:4" x14ac:dyDescent="0.25">
      <c r="D409">
        <f t="shared" ca="1" si="19"/>
        <v>47.537878356242594</v>
      </c>
    </row>
    <row r="410" spans="4:4" x14ac:dyDescent="0.25">
      <c r="D410">
        <f t="shared" ca="1" si="19"/>
        <v>48.49694179227815</v>
      </c>
    </row>
    <row r="411" spans="4:4" x14ac:dyDescent="0.25">
      <c r="D411">
        <f t="shared" ca="1" si="19"/>
        <v>47.769615210637923</v>
      </c>
    </row>
    <row r="412" spans="4:4" x14ac:dyDescent="0.25">
      <c r="D412">
        <f t="shared" ca="1" si="19"/>
        <v>51.129730177481832</v>
      </c>
    </row>
    <row r="413" spans="4:4" x14ac:dyDescent="0.25">
      <c r="D413">
        <f t="shared" ca="1" si="19"/>
        <v>50.501505571835764</v>
      </c>
    </row>
    <row r="414" spans="4:4" x14ac:dyDescent="0.25">
      <c r="D414">
        <f t="shared" ca="1" si="19"/>
        <v>52.287245576393374</v>
      </c>
    </row>
    <row r="415" spans="4:4" x14ac:dyDescent="0.25">
      <c r="D415">
        <f t="shared" ca="1" si="19"/>
        <v>46.345349866218399</v>
      </c>
    </row>
    <row r="416" spans="4:4" x14ac:dyDescent="0.25">
      <c r="D416">
        <f t="shared" ca="1" si="19"/>
        <v>49.970279968806985</v>
      </c>
    </row>
    <row r="417" spans="4:4" x14ac:dyDescent="0.25">
      <c r="D417">
        <f t="shared" ca="1" si="19"/>
        <v>44.354100562574565</v>
      </c>
    </row>
    <row r="418" spans="4:4" x14ac:dyDescent="0.25">
      <c r="D418">
        <f t="shared" ca="1" si="19"/>
        <v>41.527558088095631</v>
      </c>
    </row>
    <row r="419" spans="4:4" x14ac:dyDescent="0.25">
      <c r="D419">
        <f t="shared" ca="1" si="19"/>
        <v>45.534702360189691</v>
      </c>
    </row>
    <row r="420" spans="4:4" x14ac:dyDescent="0.25">
      <c r="D420">
        <f t="shared" ca="1" si="19"/>
        <v>42.058770524808168</v>
      </c>
    </row>
    <row r="421" spans="4:4" x14ac:dyDescent="0.25">
      <c r="D421">
        <f t="shared" ca="1" si="19"/>
        <v>44.116676701858488</v>
      </c>
    </row>
    <row r="422" spans="4:4" x14ac:dyDescent="0.25">
      <c r="D422">
        <f t="shared" ca="1" si="19"/>
        <v>53.002441963475746</v>
      </c>
    </row>
    <row r="423" spans="4:4" x14ac:dyDescent="0.25">
      <c r="D423">
        <f t="shared" ca="1" si="19"/>
        <v>48.626432418002018</v>
      </c>
    </row>
    <row r="424" spans="4:4" x14ac:dyDescent="0.25">
      <c r="D424">
        <f t="shared" ca="1" si="19"/>
        <v>48.001627495878019</v>
      </c>
    </row>
    <row r="425" spans="4:4" x14ac:dyDescent="0.25">
      <c r="D425">
        <f t="shared" ca="1" si="19"/>
        <v>49.875169357774261</v>
      </c>
    </row>
    <row r="426" spans="4:4" x14ac:dyDescent="0.25">
      <c r="D426">
        <f t="shared" ca="1" si="19"/>
        <v>55.246700395851235</v>
      </c>
    </row>
    <row r="427" spans="4:4" x14ac:dyDescent="0.25">
      <c r="D427">
        <f t="shared" ca="1" si="19"/>
        <v>49.855688281467572</v>
      </c>
    </row>
    <row r="428" spans="4:4" x14ac:dyDescent="0.25">
      <c r="D428">
        <f t="shared" ca="1" si="19"/>
        <v>52.193852547888113</v>
      </c>
    </row>
    <row r="429" spans="4:4" x14ac:dyDescent="0.25">
      <c r="D429">
        <f t="shared" ca="1" si="19"/>
        <v>53.786619187823376</v>
      </c>
    </row>
    <row r="430" spans="4:4" x14ac:dyDescent="0.25">
      <c r="D430">
        <f t="shared" ca="1" si="19"/>
        <v>54.472562596405162</v>
      </c>
    </row>
    <row r="431" spans="4:4" x14ac:dyDescent="0.25">
      <c r="D431">
        <f t="shared" ca="1" si="19"/>
        <v>48.509078834135494</v>
      </c>
    </row>
    <row r="432" spans="4:4" x14ac:dyDescent="0.25">
      <c r="D432">
        <f t="shared" ca="1" si="19"/>
        <v>50.825917451393529</v>
      </c>
    </row>
    <row r="433" spans="4:4" x14ac:dyDescent="0.25">
      <c r="D433">
        <f t="shared" ca="1" si="19"/>
        <v>47.868689936586406</v>
      </c>
    </row>
    <row r="434" spans="4:4" x14ac:dyDescent="0.25">
      <c r="D434">
        <f t="shared" ca="1" si="19"/>
        <v>47.390896609085068</v>
      </c>
    </row>
    <row r="435" spans="4:4" x14ac:dyDescent="0.25">
      <c r="D435">
        <f t="shared" ca="1" si="19"/>
        <v>42.196312070734329</v>
      </c>
    </row>
    <row r="436" spans="4:4" x14ac:dyDescent="0.25">
      <c r="D436">
        <f t="shared" ca="1" si="19"/>
        <v>52.0777982885228</v>
      </c>
    </row>
    <row r="437" spans="4:4" x14ac:dyDescent="0.25">
      <c r="D437">
        <f t="shared" ca="1" si="19"/>
        <v>54.293710158245418</v>
      </c>
    </row>
    <row r="438" spans="4:4" x14ac:dyDescent="0.25">
      <c r="D438">
        <f t="shared" ca="1" si="19"/>
        <v>52.534736754544198</v>
      </c>
    </row>
    <row r="439" spans="4:4" x14ac:dyDescent="0.25">
      <c r="D439">
        <f t="shared" ca="1" si="19"/>
        <v>53.628165096398909</v>
      </c>
    </row>
    <row r="440" spans="4:4" x14ac:dyDescent="0.25">
      <c r="D440">
        <f t="shared" ca="1" si="19"/>
        <v>54.965128348296631</v>
      </c>
    </row>
    <row r="441" spans="4:4" x14ac:dyDescent="0.25">
      <c r="D441">
        <f t="shared" ca="1" si="19"/>
        <v>45.827678520345124</v>
      </c>
    </row>
    <row r="442" spans="4:4" x14ac:dyDescent="0.25">
      <c r="D442">
        <f t="shared" ca="1" si="19"/>
        <v>48.646662216471491</v>
      </c>
    </row>
    <row r="443" spans="4:4" x14ac:dyDescent="0.25">
      <c r="D443">
        <f t="shared" ca="1" si="19"/>
        <v>41.748284249429339</v>
      </c>
    </row>
    <row r="444" spans="4:4" x14ac:dyDescent="0.25">
      <c r="D444">
        <f t="shared" ca="1" si="19"/>
        <v>55.923728113096075</v>
      </c>
    </row>
    <row r="445" spans="4:4" x14ac:dyDescent="0.25">
      <c r="D445">
        <f t="shared" ca="1" si="19"/>
        <v>46.429207769195266</v>
      </c>
    </row>
    <row r="446" spans="4:4" x14ac:dyDescent="0.25">
      <c r="D446">
        <f t="shared" ca="1" si="19"/>
        <v>50.723875385585963</v>
      </c>
    </row>
    <row r="447" spans="4:4" x14ac:dyDescent="0.25">
      <c r="D447">
        <f t="shared" ca="1" si="19"/>
        <v>48.615695438745767</v>
      </c>
    </row>
    <row r="448" spans="4:4" x14ac:dyDescent="0.25">
      <c r="D448">
        <f t="shared" ca="1" si="19"/>
        <v>48.628749024030213</v>
      </c>
    </row>
    <row r="449" spans="4:4" x14ac:dyDescent="0.25">
      <c r="D449">
        <f t="shared" ca="1" si="19"/>
        <v>49.141284220807705</v>
      </c>
    </row>
    <row r="450" spans="4:4" x14ac:dyDescent="0.25">
      <c r="D450">
        <f t="shared" ca="1" si="19"/>
        <v>47.163785560808194</v>
      </c>
    </row>
    <row r="451" spans="4:4" x14ac:dyDescent="0.25">
      <c r="D451">
        <f t="shared" ref="D451:D514" ca="1" si="20">_xlfn.T.INV(RAND(),25)*$G$3+$F$3</f>
        <v>43.033444051286523</v>
      </c>
    </row>
    <row r="452" spans="4:4" x14ac:dyDescent="0.25">
      <c r="D452">
        <f t="shared" ca="1" si="20"/>
        <v>51.343806942506085</v>
      </c>
    </row>
    <row r="453" spans="4:4" x14ac:dyDescent="0.25">
      <c r="D453">
        <f t="shared" ca="1" si="20"/>
        <v>50.481477824322518</v>
      </c>
    </row>
    <row r="454" spans="4:4" x14ac:dyDescent="0.25">
      <c r="D454">
        <f t="shared" ca="1" si="20"/>
        <v>45.889241057195989</v>
      </c>
    </row>
    <row r="455" spans="4:4" x14ac:dyDescent="0.25">
      <c r="D455">
        <f t="shared" ca="1" si="20"/>
        <v>53.239349256023445</v>
      </c>
    </row>
    <row r="456" spans="4:4" x14ac:dyDescent="0.25">
      <c r="D456">
        <f t="shared" ca="1" si="20"/>
        <v>45.79120100237926</v>
      </c>
    </row>
    <row r="457" spans="4:4" x14ac:dyDescent="0.25">
      <c r="D457">
        <f t="shared" ca="1" si="20"/>
        <v>44.585475288376301</v>
      </c>
    </row>
    <row r="458" spans="4:4" x14ac:dyDescent="0.25">
      <c r="D458">
        <f t="shared" ca="1" si="20"/>
        <v>57.923914320466842</v>
      </c>
    </row>
    <row r="459" spans="4:4" x14ac:dyDescent="0.25">
      <c r="D459">
        <f t="shared" ca="1" si="20"/>
        <v>52.558138683190016</v>
      </c>
    </row>
    <row r="460" spans="4:4" x14ac:dyDescent="0.25">
      <c r="D460">
        <f t="shared" ca="1" si="20"/>
        <v>49.497635896091751</v>
      </c>
    </row>
    <row r="461" spans="4:4" x14ac:dyDescent="0.25">
      <c r="D461">
        <f t="shared" ca="1" si="20"/>
        <v>55.624806641680699</v>
      </c>
    </row>
    <row r="462" spans="4:4" x14ac:dyDescent="0.25">
      <c r="D462">
        <f t="shared" ca="1" si="20"/>
        <v>58.556769077788431</v>
      </c>
    </row>
    <row r="463" spans="4:4" x14ac:dyDescent="0.25">
      <c r="D463">
        <f t="shared" ca="1" si="20"/>
        <v>42.306482281246979</v>
      </c>
    </row>
    <row r="464" spans="4:4" x14ac:dyDescent="0.25">
      <c r="D464">
        <f t="shared" ca="1" si="20"/>
        <v>58.168174394430274</v>
      </c>
    </row>
    <row r="465" spans="4:4" x14ac:dyDescent="0.25">
      <c r="D465">
        <f t="shared" ca="1" si="20"/>
        <v>54.876452741788732</v>
      </c>
    </row>
    <row r="466" spans="4:4" x14ac:dyDescent="0.25">
      <c r="D466">
        <f t="shared" ca="1" si="20"/>
        <v>59.945837791486639</v>
      </c>
    </row>
    <row r="467" spans="4:4" x14ac:dyDescent="0.25">
      <c r="D467">
        <f t="shared" ca="1" si="20"/>
        <v>46.496648961524251</v>
      </c>
    </row>
    <row r="468" spans="4:4" x14ac:dyDescent="0.25">
      <c r="D468">
        <f t="shared" ca="1" si="20"/>
        <v>54.578610120638771</v>
      </c>
    </row>
    <row r="469" spans="4:4" x14ac:dyDescent="0.25">
      <c r="D469">
        <f t="shared" ca="1" si="20"/>
        <v>46.206428474798102</v>
      </c>
    </row>
    <row r="470" spans="4:4" x14ac:dyDescent="0.25">
      <c r="D470">
        <f t="shared" ca="1" si="20"/>
        <v>43.460373305836804</v>
      </c>
    </row>
    <row r="471" spans="4:4" x14ac:dyDescent="0.25">
      <c r="D471">
        <f t="shared" ca="1" si="20"/>
        <v>51.147209926789515</v>
      </c>
    </row>
    <row r="472" spans="4:4" x14ac:dyDescent="0.25">
      <c r="D472">
        <f t="shared" ca="1" si="20"/>
        <v>46.326011756775273</v>
      </c>
    </row>
    <row r="473" spans="4:4" x14ac:dyDescent="0.25">
      <c r="D473">
        <f t="shared" ca="1" si="20"/>
        <v>41.51669478250696</v>
      </c>
    </row>
    <row r="474" spans="4:4" x14ac:dyDescent="0.25">
      <c r="D474">
        <f t="shared" ca="1" si="20"/>
        <v>51.856936180061219</v>
      </c>
    </row>
    <row r="475" spans="4:4" x14ac:dyDescent="0.25">
      <c r="D475">
        <f t="shared" ca="1" si="20"/>
        <v>43.184913248468774</v>
      </c>
    </row>
    <row r="476" spans="4:4" x14ac:dyDescent="0.25">
      <c r="D476">
        <f t="shared" ca="1" si="20"/>
        <v>57.510148219487505</v>
      </c>
    </row>
    <row r="477" spans="4:4" x14ac:dyDescent="0.25">
      <c r="D477">
        <f t="shared" ca="1" si="20"/>
        <v>53.203796847287876</v>
      </c>
    </row>
    <row r="478" spans="4:4" x14ac:dyDescent="0.25">
      <c r="D478">
        <f t="shared" ca="1" si="20"/>
        <v>45.190414537962752</v>
      </c>
    </row>
    <row r="479" spans="4:4" x14ac:dyDescent="0.25">
      <c r="D479">
        <f t="shared" ca="1" si="20"/>
        <v>46.166795767352873</v>
      </c>
    </row>
    <row r="480" spans="4:4" x14ac:dyDescent="0.25">
      <c r="D480">
        <f t="shared" ca="1" si="20"/>
        <v>46.526666634277639</v>
      </c>
    </row>
    <row r="481" spans="4:4" x14ac:dyDescent="0.25">
      <c r="D481">
        <f t="shared" ca="1" si="20"/>
        <v>51.939665828192609</v>
      </c>
    </row>
    <row r="482" spans="4:4" x14ac:dyDescent="0.25">
      <c r="D482">
        <f t="shared" ca="1" si="20"/>
        <v>56.740531454471743</v>
      </c>
    </row>
    <row r="483" spans="4:4" x14ac:dyDescent="0.25">
      <c r="D483">
        <f t="shared" ca="1" si="20"/>
        <v>45.756007065250856</v>
      </c>
    </row>
    <row r="484" spans="4:4" x14ac:dyDescent="0.25">
      <c r="D484">
        <f t="shared" ca="1" si="20"/>
        <v>47.19224769558307</v>
      </c>
    </row>
    <row r="485" spans="4:4" x14ac:dyDescent="0.25">
      <c r="D485">
        <f t="shared" ca="1" si="20"/>
        <v>48.286625673489247</v>
      </c>
    </row>
    <row r="486" spans="4:4" x14ac:dyDescent="0.25">
      <c r="D486">
        <f t="shared" ca="1" si="20"/>
        <v>48.824934344819894</v>
      </c>
    </row>
    <row r="487" spans="4:4" x14ac:dyDescent="0.25">
      <c r="D487">
        <f t="shared" ca="1" si="20"/>
        <v>54.282026013530285</v>
      </c>
    </row>
    <row r="488" spans="4:4" x14ac:dyDescent="0.25">
      <c r="D488">
        <f t="shared" ca="1" si="20"/>
        <v>49.881568263690191</v>
      </c>
    </row>
    <row r="489" spans="4:4" x14ac:dyDescent="0.25">
      <c r="D489">
        <f t="shared" ca="1" si="20"/>
        <v>57.344609343549585</v>
      </c>
    </row>
    <row r="490" spans="4:4" x14ac:dyDescent="0.25">
      <c r="D490">
        <f t="shared" ca="1" si="20"/>
        <v>53.480043272640117</v>
      </c>
    </row>
    <row r="491" spans="4:4" x14ac:dyDescent="0.25">
      <c r="D491">
        <f t="shared" ca="1" si="20"/>
        <v>52.617489269912483</v>
      </c>
    </row>
    <row r="492" spans="4:4" x14ac:dyDescent="0.25">
      <c r="D492">
        <f t="shared" ca="1" si="20"/>
        <v>53.051571340737361</v>
      </c>
    </row>
    <row r="493" spans="4:4" x14ac:dyDescent="0.25">
      <c r="D493">
        <f t="shared" ca="1" si="20"/>
        <v>52.358326039163316</v>
      </c>
    </row>
    <row r="494" spans="4:4" x14ac:dyDescent="0.25">
      <c r="D494">
        <f t="shared" ca="1" si="20"/>
        <v>43.506507028290372</v>
      </c>
    </row>
    <row r="495" spans="4:4" x14ac:dyDescent="0.25">
      <c r="D495">
        <f t="shared" ca="1" si="20"/>
        <v>51.171292159457757</v>
      </c>
    </row>
    <row r="496" spans="4:4" x14ac:dyDescent="0.25">
      <c r="D496">
        <f t="shared" ca="1" si="20"/>
        <v>50.1288039675023</v>
      </c>
    </row>
    <row r="497" spans="4:4" x14ac:dyDescent="0.25">
      <c r="D497">
        <f t="shared" ca="1" si="20"/>
        <v>49.496971532661391</v>
      </c>
    </row>
    <row r="498" spans="4:4" x14ac:dyDescent="0.25">
      <c r="D498">
        <f t="shared" ca="1" si="20"/>
        <v>47.542607207778438</v>
      </c>
    </row>
    <row r="499" spans="4:4" x14ac:dyDescent="0.25">
      <c r="D499">
        <f t="shared" ca="1" si="20"/>
        <v>55.814779552346572</v>
      </c>
    </row>
    <row r="500" spans="4:4" x14ac:dyDescent="0.25">
      <c r="D500">
        <f t="shared" ca="1" si="20"/>
        <v>53.138403408164166</v>
      </c>
    </row>
    <row r="501" spans="4:4" x14ac:dyDescent="0.25">
      <c r="D501">
        <f t="shared" ca="1" si="20"/>
        <v>53.453378950522222</v>
      </c>
    </row>
    <row r="502" spans="4:4" x14ac:dyDescent="0.25">
      <c r="D502">
        <f t="shared" ca="1" si="20"/>
        <v>39.877778690124408</v>
      </c>
    </row>
    <row r="503" spans="4:4" x14ac:dyDescent="0.25">
      <c r="D503">
        <f t="shared" ca="1" si="20"/>
        <v>46.406475396323856</v>
      </c>
    </row>
    <row r="504" spans="4:4" x14ac:dyDescent="0.25">
      <c r="D504">
        <f t="shared" ca="1" si="20"/>
        <v>43.475782299622814</v>
      </c>
    </row>
    <row r="505" spans="4:4" x14ac:dyDescent="0.25">
      <c r="D505">
        <f t="shared" ca="1" si="20"/>
        <v>55.618233954306014</v>
      </c>
    </row>
    <row r="506" spans="4:4" x14ac:dyDescent="0.25">
      <c r="D506">
        <f t="shared" ca="1" si="20"/>
        <v>55.314426545577064</v>
      </c>
    </row>
    <row r="507" spans="4:4" x14ac:dyDescent="0.25">
      <c r="D507">
        <f t="shared" ca="1" si="20"/>
        <v>42.865184281424568</v>
      </c>
    </row>
    <row r="508" spans="4:4" x14ac:dyDescent="0.25">
      <c r="D508">
        <f t="shared" ca="1" si="20"/>
        <v>44.037735515617435</v>
      </c>
    </row>
    <row r="509" spans="4:4" x14ac:dyDescent="0.25">
      <c r="D509">
        <f t="shared" ca="1" si="20"/>
        <v>44.763033079600383</v>
      </c>
    </row>
    <row r="510" spans="4:4" x14ac:dyDescent="0.25">
      <c r="D510">
        <f t="shared" ca="1" si="20"/>
        <v>46.220416996858852</v>
      </c>
    </row>
    <row r="511" spans="4:4" x14ac:dyDescent="0.25">
      <c r="D511">
        <f t="shared" ca="1" si="20"/>
        <v>40.57484573180092</v>
      </c>
    </row>
    <row r="512" spans="4:4" x14ac:dyDescent="0.25">
      <c r="D512">
        <f t="shared" ca="1" si="20"/>
        <v>46.730613896604027</v>
      </c>
    </row>
    <row r="513" spans="4:4" x14ac:dyDescent="0.25">
      <c r="D513">
        <f t="shared" ca="1" si="20"/>
        <v>47.365476701547095</v>
      </c>
    </row>
    <row r="514" spans="4:4" x14ac:dyDescent="0.25">
      <c r="D514">
        <f t="shared" ca="1" si="20"/>
        <v>44.23553534514717</v>
      </c>
    </row>
    <row r="515" spans="4:4" x14ac:dyDescent="0.25">
      <c r="D515">
        <f t="shared" ref="D515:D578" ca="1" si="21">_xlfn.T.INV(RAND(),25)*$G$3+$F$3</f>
        <v>47.747841423769366</v>
      </c>
    </row>
    <row r="516" spans="4:4" x14ac:dyDescent="0.25">
      <c r="D516">
        <f t="shared" ca="1" si="21"/>
        <v>52.183563634180622</v>
      </c>
    </row>
    <row r="517" spans="4:4" x14ac:dyDescent="0.25">
      <c r="D517">
        <f t="shared" ca="1" si="21"/>
        <v>48.730670610887003</v>
      </c>
    </row>
    <row r="518" spans="4:4" x14ac:dyDescent="0.25">
      <c r="D518">
        <f t="shared" ca="1" si="21"/>
        <v>54.447848931025668</v>
      </c>
    </row>
    <row r="519" spans="4:4" x14ac:dyDescent="0.25">
      <c r="D519">
        <f t="shared" ca="1" si="21"/>
        <v>50.888975327157581</v>
      </c>
    </row>
    <row r="520" spans="4:4" x14ac:dyDescent="0.25">
      <c r="D520">
        <f t="shared" ca="1" si="21"/>
        <v>50.399652805783489</v>
      </c>
    </row>
    <row r="521" spans="4:4" x14ac:dyDescent="0.25">
      <c r="D521">
        <f t="shared" ca="1" si="21"/>
        <v>46.125321338009165</v>
      </c>
    </row>
    <row r="522" spans="4:4" x14ac:dyDescent="0.25">
      <c r="D522">
        <f t="shared" ca="1" si="21"/>
        <v>44.96561699832651</v>
      </c>
    </row>
    <row r="523" spans="4:4" x14ac:dyDescent="0.25">
      <c r="D523">
        <f t="shared" ca="1" si="21"/>
        <v>59.388379895026681</v>
      </c>
    </row>
    <row r="524" spans="4:4" x14ac:dyDescent="0.25">
      <c r="D524">
        <f t="shared" ca="1" si="21"/>
        <v>60.961570701152112</v>
      </c>
    </row>
    <row r="525" spans="4:4" x14ac:dyDescent="0.25">
      <c r="D525">
        <f t="shared" ca="1" si="21"/>
        <v>49.641334649799127</v>
      </c>
    </row>
    <row r="526" spans="4:4" x14ac:dyDescent="0.25">
      <c r="D526">
        <f t="shared" ca="1" si="21"/>
        <v>48.120893532602238</v>
      </c>
    </row>
    <row r="527" spans="4:4" x14ac:dyDescent="0.25">
      <c r="D527">
        <f t="shared" ca="1" si="21"/>
        <v>47.68686807230673</v>
      </c>
    </row>
    <row r="528" spans="4:4" x14ac:dyDescent="0.25">
      <c r="D528">
        <f t="shared" ca="1" si="21"/>
        <v>46.11674828789058</v>
      </c>
    </row>
    <row r="529" spans="4:4" x14ac:dyDescent="0.25">
      <c r="D529">
        <f t="shared" ca="1" si="21"/>
        <v>54.368670638394875</v>
      </c>
    </row>
    <row r="530" spans="4:4" x14ac:dyDescent="0.25">
      <c r="D530">
        <f t="shared" ca="1" si="21"/>
        <v>53.202915698571438</v>
      </c>
    </row>
    <row r="531" spans="4:4" x14ac:dyDescent="0.25">
      <c r="D531">
        <f t="shared" ca="1" si="21"/>
        <v>45.668169674942604</v>
      </c>
    </row>
    <row r="532" spans="4:4" x14ac:dyDescent="0.25">
      <c r="D532">
        <f t="shared" ca="1" si="21"/>
        <v>36.947265280833633</v>
      </c>
    </row>
    <row r="533" spans="4:4" x14ac:dyDescent="0.25">
      <c r="D533">
        <f t="shared" ca="1" si="21"/>
        <v>43.726138088462257</v>
      </c>
    </row>
    <row r="534" spans="4:4" x14ac:dyDescent="0.25">
      <c r="D534">
        <f t="shared" ca="1" si="21"/>
        <v>55.30910932284079</v>
      </c>
    </row>
    <row r="535" spans="4:4" x14ac:dyDescent="0.25">
      <c r="D535">
        <f t="shared" ca="1" si="21"/>
        <v>47.763318692639729</v>
      </c>
    </row>
    <row r="536" spans="4:4" x14ac:dyDescent="0.25">
      <c r="D536">
        <f t="shared" ca="1" si="21"/>
        <v>50.93892923965322</v>
      </c>
    </row>
    <row r="537" spans="4:4" x14ac:dyDescent="0.25">
      <c r="D537">
        <f t="shared" ca="1" si="21"/>
        <v>54.584127792007827</v>
      </c>
    </row>
    <row r="538" spans="4:4" x14ac:dyDescent="0.25">
      <c r="D538">
        <f t="shared" ca="1" si="21"/>
        <v>53.903634274861815</v>
      </c>
    </row>
    <row r="539" spans="4:4" x14ac:dyDescent="0.25">
      <c r="D539">
        <f t="shared" ca="1" si="21"/>
        <v>43.541921060685752</v>
      </c>
    </row>
    <row r="540" spans="4:4" x14ac:dyDescent="0.25">
      <c r="D540">
        <f t="shared" ca="1" si="21"/>
        <v>49.855165018926321</v>
      </c>
    </row>
    <row r="541" spans="4:4" x14ac:dyDescent="0.25">
      <c r="D541">
        <f t="shared" ca="1" si="21"/>
        <v>51.498788030962956</v>
      </c>
    </row>
    <row r="542" spans="4:4" x14ac:dyDescent="0.25">
      <c r="D542">
        <f t="shared" ca="1" si="21"/>
        <v>41.581122607487799</v>
      </c>
    </row>
    <row r="543" spans="4:4" x14ac:dyDescent="0.25">
      <c r="D543">
        <f t="shared" ca="1" si="21"/>
        <v>57.830004947726813</v>
      </c>
    </row>
    <row r="544" spans="4:4" x14ac:dyDescent="0.25">
      <c r="D544">
        <f t="shared" ca="1" si="21"/>
        <v>50.705593934537177</v>
      </c>
    </row>
    <row r="545" spans="4:4" x14ac:dyDescent="0.25">
      <c r="D545">
        <f t="shared" ca="1" si="21"/>
        <v>50.83617601971936</v>
      </c>
    </row>
    <row r="546" spans="4:4" x14ac:dyDescent="0.25">
      <c r="D546">
        <f t="shared" ca="1" si="21"/>
        <v>49.446560327406246</v>
      </c>
    </row>
    <row r="547" spans="4:4" x14ac:dyDescent="0.25">
      <c r="D547">
        <f t="shared" ca="1" si="21"/>
        <v>47.610149487344628</v>
      </c>
    </row>
    <row r="548" spans="4:4" x14ac:dyDescent="0.25">
      <c r="D548">
        <f t="shared" ca="1" si="21"/>
        <v>53.46722897926486</v>
      </c>
    </row>
    <row r="549" spans="4:4" x14ac:dyDescent="0.25">
      <c r="D549">
        <f t="shared" ca="1" si="21"/>
        <v>46.400581129093354</v>
      </c>
    </row>
    <row r="550" spans="4:4" x14ac:dyDescent="0.25">
      <c r="D550">
        <f t="shared" ca="1" si="21"/>
        <v>52.754878530658338</v>
      </c>
    </row>
    <row r="551" spans="4:4" x14ac:dyDescent="0.25">
      <c r="D551">
        <f t="shared" ca="1" si="21"/>
        <v>49.390363632630255</v>
      </c>
    </row>
    <row r="552" spans="4:4" x14ac:dyDescent="0.25">
      <c r="D552">
        <f t="shared" ca="1" si="21"/>
        <v>44.189028636417291</v>
      </c>
    </row>
    <row r="553" spans="4:4" x14ac:dyDescent="0.25">
      <c r="D553">
        <f t="shared" ca="1" si="21"/>
        <v>45.981278967395269</v>
      </c>
    </row>
    <row r="554" spans="4:4" x14ac:dyDescent="0.25">
      <c r="D554">
        <f t="shared" ca="1" si="21"/>
        <v>61.413555500147467</v>
      </c>
    </row>
    <row r="555" spans="4:4" x14ac:dyDescent="0.25">
      <c r="D555">
        <f t="shared" ca="1" si="21"/>
        <v>48.225425853081859</v>
      </c>
    </row>
    <row r="556" spans="4:4" x14ac:dyDescent="0.25">
      <c r="D556">
        <f t="shared" ca="1" si="21"/>
        <v>55.958319915000217</v>
      </c>
    </row>
    <row r="557" spans="4:4" x14ac:dyDescent="0.25">
      <c r="D557">
        <f t="shared" ca="1" si="21"/>
        <v>48.788177463724736</v>
      </c>
    </row>
    <row r="558" spans="4:4" x14ac:dyDescent="0.25">
      <c r="D558">
        <f t="shared" ca="1" si="21"/>
        <v>47.976982101131057</v>
      </c>
    </row>
    <row r="559" spans="4:4" x14ac:dyDescent="0.25">
      <c r="D559">
        <f t="shared" ca="1" si="21"/>
        <v>46.902990294357366</v>
      </c>
    </row>
    <row r="560" spans="4:4" x14ac:dyDescent="0.25">
      <c r="D560">
        <f t="shared" ca="1" si="21"/>
        <v>46.320677140430426</v>
      </c>
    </row>
    <row r="561" spans="4:4" x14ac:dyDescent="0.25">
      <c r="D561">
        <f t="shared" ca="1" si="21"/>
        <v>49.623501149866875</v>
      </c>
    </row>
    <row r="562" spans="4:4" x14ac:dyDescent="0.25">
      <c r="D562">
        <f t="shared" ca="1" si="21"/>
        <v>55.821587620521782</v>
      </c>
    </row>
    <row r="563" spans="4:4" x14ac:dyDescent="0.25">
      <c r="D563">
        <f t="shared" ca="1" si="21"/>
        <v>49.372267324230599</v>
      </c>
    </row>
    <row r="564" spans="4:4" x14ac:dyDescent="0.25">
      <c r="D564">
        <f t="shared" ca="1" si="21"/>
        <v>45.543263749138589</v>
      </c>
    </row>
    <row r="565" spans="4:4" x14ac:dyDescent="0.25">
      <c r="D565">
        <f t="shared" ca="1" si="21"/>
        <v>43.715526454369531</v>
      </c>
    </row>
    <row r="566" spans="4:4" x14ac:dyDescent="0.25">
      <c r="D566">
        <f t="shared" ca="1" si="21"/>
        <v>49.830250235492805</v>
      </c>
    </row>
    <row r="567" spans="4:4" x14ac:dyDescent="0.25">
      <c r="D567">
        <f t="shared" ca="1" si="21"/>
        <v>40.573808544842258</v>
      </c>
    </row>
    <row r="568" spans="4:4" x14ac:dyDescent="0.25">
      <c r="D568">
        <f t="shared" ca="1" si="21"/>
        <v>46.233217744013885</v>
      </c>
    </row>
    <row r="569" spans="4:4" x14ac:dyDescent="0.25">
      <c r="D569">
        <f t="shared" ca="1" si="21"/>
        <v>51.478724362368496</v>
      </c>
    </row>
    <row r="570" spans="4:4" x14ac:dyDescent="0.25">
      <c r="D570">
        <f t="shared" ca="1" si="21"/>
        <v>52.791281607476499</v>
      </c>
    </row>
    <row r="571" spans="4:4" x14ac:dyDescent="0.25">
      <c r="D571">
        <f t="shared" ca="1" si="21"/>
        <v>43.006761063278653</v>
      </c>
    </row>
    <row r="572" spans="4:4" x14ac:dyDescent="0.25">
      <c r="D572">
        <f t="shared" ca="1" si="21"/>
        <v>45.879033570735871</v>
      </c>
    </row>
    <row r="573" spans="4:4" x14ac:dyDescent="0.25">
      <c r="D573">
        <f t="shared" ca="1" si="21"/>
        <v>53.479720956577381</v>
      </c>
    </row>
    <row r="574" spans="4:4" x14ac:dyDescent="0.25">
      <c r="D574">
        <f t="shared" ca="1" si="21"/>
        <v>54.957253025955211</v>
      </c>
    </row>
    <row r="575" spans="4:4" x14ac:dyDescent="0.25">
      <c r="D575">
        <f t="shared" ca="1" si="21"/>
        <v>50.758283710569245</v>
      </c>
    </row>
    <row r="576" spans="4:4" x14ac:dyDescent="0.25">
      <c r="D576">
        <f t="shared" ca="1" si="21"/>
        <v>45.722486751951415</v>
      </c>
    </row>
    <row r="577" spans="4:4" x14ac:dyDescent="0.25">
      <c r="D577">
        <f t="shared" ca="1" si="21"/>
        <v>55.008354191556307</v>
      </c>
    </row>
    <row r="578" spans="4:4" x14ac:dyDescent="0.25">
      <c r="D578">
        <f t="shared" ca="1" si="21"/>
        <v>50.885992887069456</v>
      </c>
    </row>
    <row r="579" spans="4:4" x14ac:dyDescent="0.25">
      <c r="D579">
        <f t="shared" ref="D579:D642" ca="1" si="22">_xlfn.T.INV(RAND(),25)*$G$3+$F$3</f>
        <v>50.194721182180565</v>
      </c>
    </row>
    <row r="580" spans="4:4" x14ac:dyDescent="0.25">
      <c r="D580">
        <f t="shared" ca="1" si="22"/>
        <v>44.135024843802789</v>
      </c>
    </row>
    <row r="581" spans="4:4" x14ac:dyDescent="0.25">
      <c r="D581">
        <f t="shared" ca="1" si="22"/>
        <v>48.944212378920291</v>
      </c>
    </row>
    <row r="582" spans="4:4" x14ac:dyDescent="0.25">
      <c r="D582">
        <f t="shared" ca="1" si="22"/>
        <v>47.64571826848583</v>
      </c>
    </row>
    <row r="583" spans="4:4" x14ac:dyDescent="0.25">
      <c r="D583">
        <f t="shared" ca="1" si="22"/>
        <v>47.089134195417671</v>
      </c>
    </row>
    <row r="584" spans="4:4" x14ac:dyDescent="0.25">
      <c r="D584">
        <f t="shared" ca="1" si="22"/>
        <v>46.247722465525527</v>
      </c>
    </row>
    <row r="585" spans="4:4" x14ac:dyDescent="0.25">
      <c r="D585">
        <f t="shared" ca="1" si="22"/>
        <v>54.055838459350987</v>
      </c>
    </row>
    <row r="586" spans="4:4" x14ac:dyDescent="0.25">
      <c r="D586">
        <f t="shared" ca="1" si="22"/>
        <v>56.893723779733598</v>
      </c>
    </row>
    <row r="587" spans="4:4" x14ac:dyDescent="0.25">
      <c r="D587">
        <f t="shared" ca="1" si="22"/>
        <v>48.348698600701674</v>
      </c>
    </row>
    <row r="588" spans="4:4" x14ac:dyDescent="0.25">
      <c r="D588">
        <f t="shared" ca="1" si="22"/>
        <v>48.808173387757016</v>
      </c>
    </row>
    <row r="589" spans="4:4" x14ac:dyDescent="0.25">
      <c r="D589">
        <f t="shared" ca="1" si="22"/>
        <v>53.961005467447755</v>
      </c>
    </row>
    <row r="590" spans="4:4" x14ac:dyDescent="0.25">
      <c r="D590">
        <f t="shared" ca="1" si="22"/>
        <v>50.690569987084295</v>
      </c>
    </row>
    <row r="591" spans="4:4" x14ac:dyDescent="0.25">
      <c r="D591">
        <f t="shared" ca="1" si="22"/>
        <v>44.648497328937587</v>
      </c>
    </row>
    <row r="592" spans="4:4" x14ac:dyDescent="0.25">
      <c r="D592">
        <f t="shared" ca="1" si="22"/>
        <v>44.675206410341247</v>
      </c>
    </row>
    <row r="593" spans="4:4" x14ac:dyDescent="0.25">
      <c r="D593">
        <f t="shared" ca="1" si="22"/>
        <v>56.464336669359376</v>
      </c>
    </row>
    <row r="594" spans="4:4" x14ac:dyDescent="0.25">
      <c r="D594">
        <f t="shared" ca="1" si="22"/>
        <v>54.168405909948447</v>
      </c>
    </row>
    <row r="595" spans="4:4" x14ac:dyDescent="0.25">
      <c r="D595">
        <f t="shared" ca="1" si="22"/>
        <v>52.040239736238661</v>
      </c>
    </row>
    <row r="596" spans="4:4" x14ac:dyDescent="0.25">
      <c r="D596">
        <f t="shared" ca="1" si="22"/>
        <v>43.823807152986397</v>
      </c>
    </row>
    <row r="597" spans="4:4" x14ac:dyDescent="0.25">
      <c r="D597">
        <f t="shared" ca="1" si="22"/>
        <v>45.266430716502882</v>
      </c>
    </row>
    <row r="598" spans="4:4" x14ac:dyDescent="0.25">
      <c r="D598">
        <f t="shared" ca="1" si="22"/>
        <v>48.541460667036482</v>
      </c>
    </row>
    <row r="599" spans="4:4" x14ac:dyDescent="0.25">
      <c r="D599">
        <f t="shared" ca="1" si="22"/>
        <v>50.214218230708653</v>
      </c>
    </row>
    <row r="600" spans="4:4" x14ac:dyDescent="0.25">
      <c r="D600">
        <f t="shared" ca="1" si="22"/>
        <v>47.638286528359593</v>
      </c>
    </row>
    <row r="601" spans="4:4" x14ac:dyDescent="0.25">
      <c r="D601">
        <f t="shared" ca="1" si="22"/>
        <v>48.290887279626574</v>
      </c>
    </row>
    <row r="602" spans="4:4" x14ac:dyDescent="0.25">
      <c r="D602">
        <f t="shared" ca="1" si="22"/>
        <v>48.950316894605081</v>
      </c>
    </row>
    <row r="603" spans="4:4" x14ac:dyDescent="0.25">
      <c r="D603">
        <f t="shared" ca="1" si="22"/>
        <v>51.593476493004992</v>
      </c>
    </row>
    <row r="604" spans="4:4" x14ac:dyDescent="0.25">
      <c r="D604">
        <f t="shared" ca="1" si="22"/>
        <v>44.941381670027127</v>
      </c>
    </row>
    <row r="605" spans="4:4" x14ac:dyDescent="0.25">
      <c r="D605">
        <f t="shared" ca="1" si="22"/>
        <v>54.004975269614533</v>
      </c>
    </row>
    <row r="606" spans="4:4" x14ac:dyDescent="0.25">
      <c r="D606">
        <f t="shared" ca="1" si="22"/>
        <v>51.230796108314387</v>
      </c>
    </row>
    <row r="607" spans="4:4" x14ac:dyDescent="0.25">
      <c r="D607">
        <f t="shared" ca="1" si="22"/>
        <v>38.989681988236747</v>
      </c>
    </row>
    <row r="608" spans="4:4" x14ac:dyDescent="0.25">
      <c r="D608">
        <f t="shared" ca="1" si="22"/>
        <v>47.270476296090052</v>
      </c>
    </row>
    <row r="609" spans="4:4" x14ac:dyDescent="0.25">
      <c r="D609">
        <f t="shared" ca="1" si="22"/>
        <v>42.680310597200041</v>
      </c>
    </row>
    <row r="610" spans="4:4" x14ac:dyDescent="0.25">
      <c r="D610">
        <f t="shared" ca="1" si="22"/>
        <v>54.515376612194991</v>
      </c>
    </row>
    <row r="611" spans="4:4" x14ac:dyDescent="0.25">
      <c r="D611">
        <f t="shared" ca="1" si="22"/>
        <v>49.996234642768229</v>
      </c>
    </row>
    <row r="612" spans="4:4" x14ac:dyDescent="0.25">
      <c r="D612">
        <f t="shared" ca="1" si="22"/>
        <v>48.778583207470021</v>
      </c>
    </row>
    <row r="613" spans="4:4" x14ac:dyDescent="0.25">
      <c r="D613">
        <f t="shared" ca="1" si="22"/>
        <v>51.272441735984401</v>
      </c>
    </row>
    <row r="614" spans="4:4" x14ac:dyDescent="0.25">
      <c r="D614">
        <f t="shared" ca="1" si="22"/>
        <v>51.405878964910499</v>
      </c>
    </row>
    <row r="615" spans="4:4" x14ac:dyDescent="0.25">
      <c r="D615">
        <f t="shared" ca="1" si="22"/>
        <v>46.48855807187492</v>
      </c>
    </row>
    <row r="616" spans="4:4" x14ac:dyDescent="0.25">
      <c r="D616">
        <f t="shared" ca="1" si="22"/>
        <v>49.995609113771678</v>
      </c>
    </row>
    <row r="617" spans="4:4" x14ac:dyDescent="0.25">
      <c r="D617">
        <f t="shared" ca="1" si="22"/>
        <v>55.218837399582249</v>
      </c>
    </row>
    <row r="618" spans="4:4" x14ac:dyDescent="0.25">
      <c r="D618">
        <f t="shared" ca="1" si="22"/>
        <v>46.049914641475858</v>
      </c>
    </row>
    <row r="619" spans="4:4" x14ac:dyDescent="0.25">
      <c r="D619">
        <f t="shared" ca="1" si="22"/>
        <v>52.048122438756145</v>
      </c>
    </row>
    <row r="620" spans="4:4" x14ac:dyDescent="0.25">
      <c r="D620">
        <f t="shared" ca="1" si="22"/>
        <v>50.552747335886281</v>
      </c>
    </row>
    <row r="621" spans="4:4" x14ac:dyDescent="0.25">
      <c r="D621">
        <f t="shared" ca="1" si="22"/>
        <v>53.847928471081161</v>
      </c>
    </row>
    <row r="622" spans="4:4" x14ac:dyDescent="0.25">
      <c r="D622">
        <f t="shared" ca="1" si="22"/>
        <v>56.986048259649159</v>
      </c>
    </row>
    <row r="623" spans="4:4" x14ac:dyDescent="0.25">
      <c r="D623">
        <f t="shared" ca="1" si="22"/>
        <v>44.393050889833113</v>
      </c>
    </row>
    <row r="624" spans="4:4" x14ac:dyDescent="0.25">
      <c r="D624">
        <f t="shared" ca="1" si="22"/>
        <v>50.043030125131757</v>
      </c>
    </row>
    <row r="625" spans="4:4" x14ac:dyDescent="0.25">
      <c r="D625">
        <f t="shared" ca="1" si="22"/>
        <v>47.215917978180215</v>
      </c>
    </row>
    <row r="626" spans="4:4" x14ac:dyDescent="0.25">
      <c r="D626">
        <f t="shared" ca="1" si="22"/>
        <v>55.900477968122836</v>
      </c>
    </row>
    <row r="627" spans="4:4" x14ac:dyDescent="0.25">
      <c r="D627">
        <f t="shared" ca="1" si="22"/>
        <v>45.173657656943469</v>
      </c>
    </row>
    <row r="628" spans="4:4" x14ac:dyDescent="0.25">
      <c r="D628">
        <f t="shared" ca="1" si="22"/>
        <v>46.237687439302718</v>
      </c>
    </row>
    <row r="629" spans="4:4" x14ac:dyDescent="0.25">
      <c r="D629">
        <f t="shared" ca="1" si="22"/>
        <v>42.876340842738216</v>
      </c>
    </row>
    <row r="630" spans="4:4" x14ac:dyDescent="0.25">
      <c r="D630">
        <f t="shared" ca="1" si="22"/>
        <v>48.183456409393003</v>
      </c>
    </row>
    <row r="631" spans="4:4" x14ac:dyDescent="0.25">
      <c r="D631">
        <f t="shared" ca="1" si="22"/>
        <v>47.512183505985377</v>
      </c>
    </row>
    <row r="632" spans="4:4" x14ac:dyDescent="0.25">
      <c r="D632">
        <f t="shared" ca="1" si="22"/>
        <v>50.408864445133915</v>
      </c>
    </row>
    <row r="633" spans="4:4" x14ac:dyDescent="0.25">
      <c r="D633">
        <f t="shared" ca="1" si="22"/>
        <v>55.153435818686823</v>
      </c>
    </row>
    <row r="634" spans="4:4" x14ac:dyDescent="0.25">
      <c r="D634">
        <f t="shared" ca="1" si="22"/>
        <v>47.698353873044475</v>
      </c>
    </row>
    <row r="635" spans="4:4" x14ac:dyDescent="0.25">
      <c r="D635">
        <f t="shared" ca="1" si="22"/>
        <v>48.052631094068595</v>
      </c>
    </row>
    <row r="636" spans="4:4" x14ac:dyDescent="0.25">
      <c r="D636">
        <f t="shared" ca="1" si="22"/>
        <v>54.857048437777841</v>
      </c>
    </row>
    <row r="637" spans="4:4" x14ac:dyDescent="0.25">
      <c r="D637">
        <f t="shared" ca="1" si="22"/>
        <v>50.518917772626288</v>
      </c>
    </row>
    <row r="638" spans="4:4" x14ac:dyDescent="0.25">
      <c r="D638">
        <f t="shared" ca="1" si="22"/>
        <v>48.176289111457507</v>
      </c>
    </row>
    <row r="639" spans="4:4" x14ac:dyDescent="0.25">
      <c r="D639">
        <f t="shared" ca="1" si="22"/>
        <v>39.923113141504203</v>
      </c>
    </row>
    <row r="640" spans="4:4" x14ac:dyDescent="0.25">
      <c r="D640">
        <f t="shared" ca="1" si="22"/>
        <v>52.775907144634218</v>
      </c>
    </row>
    <row r="641" spans="4:4" x14ac:dyDescent="0.25">
      <c r="D641">
        <f t="shared" ca="1" si="22"/>
        <v>45.821089240215294</v>
      </c>
    </row>
    <row r="642" spans="4:4" x14ac:dyDescent="0.25">
      <c r="D642">
        <f t="shared" ca="1" si="22"/>
        <v>51.828068147072585</v>
      </c>
    </row>
    <row r="643" spans="4:4" x14ac:dyDescent="0.25">
      <c r="D643">
        <f t="shared" ref="D643:D706" ca="1" si="23">_xlfn.T.INV(RAND(),25)*$G$3+$F$3</f>
        <v>28.41446044482645</v>
      </c>
    </row>
    <row r="644" spans="4:4" x14ac:dyDescent="0.25">
      <c r="D644">
        <f t="shared" ca="1" si="23"/>
        <v>49.834789137688318</v>
      </c>
    </row>
    <row r="645" spans="4:4" x14ac:dyDescent="0.25">
      <c r="D645">
        <f t="shared" ca="1" si="23"/>
        <v>55.729381905906983</v>
      </c>
    </row>
    <row r="646" spans="4:4" x14ac:dyDescent="0.25">
      <c r="D646">
        <f t="shared" ca="1" si="23"/>
        <v>49.185996741256702</v>
      </c>
    </row>
    <row r="647" spans="4:4" x14ac:dyDescent="0.25">
      <c r="D647">
        <f t="shared" ca="1" si="23"/>
        <v>55.128803770129764</v>
      </c>
    </row>
    <row r="648" spans="4:4" x14ac:dyDescent="0.25">
      <c r="D648">
        <f t="shared" ca="1" si="23"/>
        <v>42.847048382850197</v>
      </c>
    </row>
    <row r="649" spans="4:4" x14ac:dyDescent="0.25">
      <c r="D649">
        <f t="shared" ca="1" si="23"/>
        <v>52.8076298052517</v>
      </c>
    </row>
    <row r="650" spans="4:4" x14ac:dyDescent="0.25">
      <c r="D650">
        <f t="shared" ca="1" si="23"/>
        <v>46.679960606210678</v>
      </c>
    </row>
    <row r="651" spans="4:4" x14ac:dyDescent="0.25">
      <c r="D651">
        <f t="shared" ca="1" si="23"/>
        <v>48.650339930945471</v>
      </c>
    </row>
    <row r="652" spans="4:4" x14ac:dyDescent="0.25">
      <c r="D652">
        <f t="shared" ca="1" si="23"/>
        <v>46.20789130694704</v>
      </c>
    </row>
    <row r="653" spans="4:4" x14ac:dyDescent="0.25">
      <c r="D653">
        <f t="shared" ca="1" si="23"/>
        <v>45.193845106375726</v>
      </c>
    </row>
    <row r="654" spans="4:4" x14ac:dyDescent="0.25">
      <c r="D654">
        <f t="shared" ca="1" si="23"/>
        <v>50.439026900294827</v>
      </c>
    </row>
    <row r="655" spans="4:4" x14ac:dyDescent="0.25">
      <c r="D655">
        <f t="shared" ca="1" si="23"/>
        <v>46.811024268082775</v>
      </c>
    </row>
    <row r="656" spans="4:4" x14ac:dyDescent="0.25">
      <c r="D656">
        <f t="shared" ca="1" si="23"/>
        <v>52.227254154461789</v>
      </c>
    </row>
    <row r="657" spans="4:4" x14ac:dyDescent="0.25">
      <c r="D657">
        <f t="shared" ca="1" si="23"/>
        <v>48.447426973890465</v>
      </c>
    </row>
    <row r="658" spans="4:4" x14ac:dyDescent="0.25">
      <c r="D658">
        <f t="shared" ca="1" si="23"/>
        <v>47.391103756706279</v>
      </c>
    </row>
    <row r="659" spans="4:4" x14ac:dyDescent="0.25">
      <c r="D659">
        <f t="shared" ca="1" si="23"/>
        <v>42.688583006902697</v>
      </c>
    </row>
    <row r="660" spans="4:4" x14ac:dyDescent="0.25">
      <c r="D660">
        <f t="shared" ca="1" si="23"/>
        <v>50.053815593432681</v>
      </c>
    </row>
    <row r="661" spans="4:4" x14ac:dyDescent="0.25">
      <c r="D661">
        <f t="shared" ca="1" si="23"/>
        <v>56.569206883893997</v>
      </c>
    </row>
    <row r="662" spans="4:4" x14ac:dyDescent="0.25">
      <c r="D662">
        <f t="shared" ca="1" si="23"/>
        <v>40.989529049721412</v>
      </c>
    </row>
    <row r="663" spans="4:4" x14ac:dyDescent="0.25">
      <c r="D663">
        <f t="shared" ca="1" si="23"/>
        <v>41.733744414048999</v>
      </c>
    </row>
    <row r="664" spans="4:4" x14ac:dyDescent="0.25">
      <c r="D664">
        <f t="shared" ca="1" si="23"/>
        <v>46.936767662690585</v>
      </c>
    </row>
    <row r="665" spans="4:4" x14ac:dyDescent="0.25">
      <c r="D665">
        <f t="shared" ca="1" si="23"/>
        <v>50.02551187920551</v>
      </c>
    </row>
    <row r="666" spans="4:4" x14ac:dyDescent="0.25">
      <c r="D666">
        <f t="shared" ca="1" si="23"/>
        <v>56.86242946245541</v>
      </c>
    </row>
    <row r="667" spans="4:4" x14ac:dyDescent="0.25">
      <c r="D667">
        <f t="shared" ca="1" si="23"/>
        <v>59.57772416800475</v>
      </c>
    </row>
    <row r="668" spans="4:4" x14ac:dyDescent="0.25">
      <c r="D668">
        <f t="shared" ca="1" si="23"/>
        <v>48.115940797695608</v>
      </c>
    </row>
    <row r="669" spans="4:4" x14ac:dyDescent="0.25">
      <c r="D669">
        <f t="shared" ca="1" si="23"/>
        <v>46.043456193108391</v>
      </c>
    </row>
    <row r="670" spans="4:4" x14ac:dyDescent="0.25">
      <c r="D670">
        <f t="shared" ca="1" si="23"/>
        <v>49.815022884603906</v>
      </c>
    </row>
    <row r="671" spans="4:4" x14ac:dyDescent="0.25">
      <c r="D671">
        <f t="shared" ca="1" si="23"/>
        <v>45.905062077496126</v>
      </c>
    </row>
    <row r="672" spans="4:4" x14ac:dyDescent="0.25">
      <c r="D672">
        <f t="shared" ca="1" si="23"/>
        <v>49.8689638156971</v>
      </c>
    </row>
    <row r="673" spans="4:4" x14ac:dyDescent="0.25">
      <c r="D673">
        <f t="shared" ca="1" si="23"/>
        <v>56.6053654121352</v>
      </c>
    </row>
    <row r="674" spans="4:4" x14ac:dyDescent="0.25">
      <c r="D674">
        <f t="shared" ca="1" si="23"/>
        <v>58.368208506939794</v>
      </c>
    </row>
    <row r="675" spans="4:4" x14ac:dyDescent="0.25">
      <c r="D675">
        <f t="shared" ca="1" si="23"/>
        <v>49.639599981879826</v>
      </c>
    </row>
    <row r="676" spans="4:4" x14ac:dyDescent="0.25">
      <c r="D676">
        <f t="shared" ca="1" si="23"/>
        <v>50.276503524372224</v>
      </c>
    </row>
    <row r="677" spans="4:4" x14ac:dyDescent="0.25">
      <c r="D677">
        <f t="shared" ca="1" si="23"/>
        <v>45.201565439218044</v>
      </c>
    </row>
    <row r="678" spans="4:4" x14ac:dyDescent="0.25">
      <c r="D678">
        <f t="shared" ca="1" si="23"/>
        <v>47.129575706284278</v>
      </c>
    </row>
    <row r="679" spans="4:4" x14ac:dyDescent="0.25">
      <c r="D679">
        <f t="shared" ca="1" si="23"/>
        <v>58.111653153300324</v>
      </c>
    </row>
    <row r="680" spans="4:4" x14ac:dyDescent="0.25">
      <c r="D680">
        <f t="shared" ca="1" si="23"/>
        <v>50.424789148332614</v>
      </c>
    </row>
    <row r="681" spans="4:4" x14ac:dyDescent="0.25">
      <c r="D681">
        <f t="shared" ca="1" si="23"/>
        <v>47.916129859111003</v>
      </c>
    </row>
    <row r="682" spans="4:4" x14ac:dyDescent="0.25">
      <c r="D682">
        <f t="shared" ca="1" si="23"/>
        <v>50.530080624185736</v>
      </c>
    </row>
    <row r="683" spans="4:4" x14ac:dyDescent="0.25">
      <c r="D683">
        <f t="shared" ca="1" si="23"/>
        <v>52.190761096435722</v>
      </c>
    </row>
    <row r="684" spans="4:4" x14ac:dyDescent="0.25">
      <c r="D684">
        <f t="shared" ca="1" si="23"/>
        <v>52.75444966976707</v>
      </c>
    </row>
    <row r="685" spans="4:4" x14ac:dyDescent="0.25">
      <c r="D685">
        <f t="shared" ca="1" si="23"/>
        <v>58.394421757688718</v>
      </c>
    </row>
    <row r="686" spans="4:4" x14ac:dyDescent="0.25">
      <c r="D686">
        <f t="shared" ca="1" si="23"/>
        <v>41.55686503674734</v>
      </c>
    </row>
    <row r="687" spans="4:4" x14ac:dyDescent="0.25">
      <c r="D687">
        <f t="shared" ca="1" si="23"/>
        <v>53.878101696588729</v>
      </c>
    </row>
    <row r="688" spans="4:4" x14ac:dyDescent="0.25">
      <c r="D688">
        <f t="shared" ca="1" si="23"/>
        <v>40.027631729727148</v>
      </c>
    </row>
    <row r="689" spans="4:4" x14ac:dyDescent="0.25">
      <c r="D689">
        <f t="shared" ca="1" si="23"/>
        <v>47.031121372260365</v>
      </c>
    </row>
    <row r="690" spans="4:4" x14ac:dyDescent="0.25">
      <c r="D690">
        <f t="shared" ca="1" si="23"/>
        <v>51.137826487144139</v>
      </c>
    </row>
    <row r="691" spans="4:4" x14ac:dyDescent="0.25">
      <c r="D691">
        <f t="shared" ca="1" si="23"/>
        <v>48.025587230224694</v>
      </c>
    </row>
    <row r="692" spans="4:4" x14ac:dyDescent="0.25">
      <c r="D692">
        <f t="shared" ca="1" si="23"/>
        <v>45.964649607930617</v>
      </c>
    </row>
    <row r="693" spans="4:4" x14ac:dyDescent="0.25">
      <c r="D693">
        <f t="shared" ca="1" si="23"/>
        <v>46.147270193800814</v>
      </c>
    </row>
    <row r="694" spans="4:4" x14ac:dyDescent="0.25">
      <c r="D694">
        <f t="shared" ca="1" si="23"/>
        <v>50.378377563718473</v>
      </c>
    </row>
    <row r="695" spans="4:4" x14ac:dyDescent="0.25">
      <c r="D695">
        <f t="shared" ca="1" si="23"/>
        <v>57.359891210730424</v>
      </c>
    </row>
    <row r="696" spans="4:4" x14ac:dyDescent="0.25">
      <c r="D696">
        <f t="shared" ca="1" si="23"/>
        <v>51.734269131815459</v>
      </c>
    </row>
    <row r="697" spans="4:4" x14ac:dyDescent="0.25">
      <c r="D697">
        <f t="shared" ca="1" si="23"/>
        <v>51.049838975382855</v>
      </c>
    </row>
    <row r="698" spans="4:4" x14ac:dyDescent="0.25">
      <c r="D698">
        <f t="shared" ca="1" si="23"/>
        <v>49.744980361593676</v>
      </c>
    </row>
    <row r="699" spans="4:4" x14ac:dyDescent="0.25">
      <c r="D699">
        <f t="shared" ca="1" si="23"/>
        <v>51.338618641254676</v>
      </c>
    </row>
    <row r="700" spans="4:4" x14ac:dyDescent="0.25">
      <c r="D700">
        <f t="shared" ca="1" si="23"/>
        <v>51.608138463701998</v>
      </c>
    </row>
    <row r="701" spans="4:4" x14ac:dyDescent="0.25">
      <c r="D701">
        <f t="shared" ca="1" si="23"/>
        <v>49.257968405946727</v>
      </c>
    </row>
    <row r="702" spans="4:4" x14ac:dyDescent="0.25">
      <c r="D702">
        <f t="shared" ca="1" si="23"/>
        <v>51.186110056626248</v>
      </c>
    </row>
    <row r="703" spans="4:4" x14ac:dyDescent="0.25">
      <c r="D703">
        <f t="shared" ca="1" si="23"/>
        <v>53.0422381118034</v>
      </c>
    </row>
    <row r="704" spans="4:4" x14ac:dyDescent="0.25">
      <c r="D704">
        <f t="shared" ca="1" si="23"/>
        <v>48.73871591306898</v>
      </c>
    </row>
    <row r="705" spans="4:4" x14ac:dyDescent="0.25">
      <c r="D705">
        <f t="shared" ca="1" si="23"/>
        <v>49.004009891691396</v>
      </c>
    </row>
    <row r="706" spans="4:4" x14ac:dyDescent="0.25">
      <c r="D706">
        <f t="shared" ca="1" si="23"/>
        <v>51.945748899590541</v>
      </c>
    </row>
    <row r="707" spans="4:4" x14ac:dyDescent="0.25">
      <c r="D707">
        <f t="shared" ref="D707:D770" ca="1" si="24">_xlfn.T.INV(RAND(),25)*$G$3+$F$3</f>
        <v>50.663944599909897</v>
      </c>
    </row>
    <row r="708" spans="4:4" x14ac:dyDescent="0.25">
      <c r="D708">
        <f t="shared" ca="1" si="24"/>
        <v>46.789314361396599</v>
      </c>
    </row>
    <row r="709" spans="4:4" x14ac:dyDescent="0.25">
      <c r="D709">
        <f t="shared" ca="1" si="24"/>
        <v>38.719637834558498</v>
      </c>
    </row>
    <row r="710" spans="4:4" x14ac:dyDescent="0.25">
      <c r="D710">
        <f t="shared" ca="1" si="24"/>
        <v>44.401768534282056</v>
      </c>
    </row>
    <row r="711" spans="4:4" x14ac:dyDescent="0.25">
      <c r="D711">
        <f t="shared" ca="1" si="24"/>
        <v>49.334091329717893</v>
      </c>
    </row>
    <row r="712" spans="4:4" x14ac:dyDescent="0.25">
      <c r="D712">
        <f t="shared" ca="1" si="24"/>
        <v>47.542664336511258</v>
      </c>
    </row>
    <row r="713" spans="4:4" x14ac:dyDescent="0.25">
      <c r="D713">
        <f t="shared" ca="1" si="24"/>
        <v>47.131916548022843</v>
      </c>
    </row>
    <row r="714" spans="4:4" x14ac:dyDescent="0.25">
      <c r="D714">
        <f t="shared" ca="1" si="24"/>
        <v>46.860373101099668</v>
      </c>
    </row>
    <row r="715" spans="4:4" x14ac:dyDescent="0.25">
      <c r="D715">
        <f t="shared" ca="1" si="24"/>
        <v>44.927317761974521</v>
      </c>
    </row>
    <row r="716" spans="4:4" x14ac:dyDescent="0.25">
      <c r="D716">
        <f t="shared" ca="1" si="24"/>
        <v>50.902934763208563</v>
      </c>
    </row>
    <row r="717" spans="4:4" x14ac:dyDescent="0.25">
      <c r="D717">
        <f t="shared" ca="1" si="24"/>
        <v>57.303424978519686</v>
      </c>
    </row>
    <row r="718" spans="4:4" x14ac:dyDescent="0.25">
      <c r="D718">
        <f t="shared" ca="1" si="24"/>
        <v>40.834719403855757</v>
      </c>
    </row>
    <row r="719" spans="4:4" x14ac:dyDescent="0.25">
      <c r="D719">
        <f t="shared" ca="1" si="24"/>
        <v>39.842351742297083</v>
      </c>
    </row>
    <row r="720" spans="4:4" x14ac:dyDescent="0.25">
      <c r="D720">
        <f t="shared" ca="1" si="24"/>
        <v>49.379405731578679</v>
      </c>
    </row>
    <row r="721" spans="4:4" x14ac:dyDescent="0.25">
      <c r="D721">
        <f t="shared" ca="1" si="24"/>
        <v>50.840748773272367</v>
      </c>
    </row>
    <row r="722" spans="4:4" x14ac:dyDescent="0.25">
      <c r="D722">
        <f t="shared" ca="1" si="24"/>
        <v>54.81310431262294</v>
      </c>
    </row>
    <row r="723" spans="4:4" x14ac:dyDescent="0.25">
      <c r="D723">
        <f t="shared" ca="1" si="24"/>
        <v>53.856609456656827</v>
      </c>
    </row>
    <row r="724" spans="4:4" x14ac:dyDescent="0.25">
      <c r="D724">
        <f t="shared" ca="1" si="24"/>
        <v>53.108979218885054</v>
      </c>
    </row>
    <row r="725" spans="4:4" x14ac:dyDescent="0.25">
      <c r="D725">
        <f t="shared" ca="1" si="24"/>
        <v>38.012099934771591</v>
      </c>
    </row>
    <row r="726" spans="4:4" x14ac:dyDescent="0.25">
      <c r="D726">
        <f t="shared" ca="1" si="24"/>
        <v>45.102928387198006</v>
      </c>
    </row>
    <row r="727" spans="4:4" x14ac:dyDescent="0.25">
      <c r="D727">
        <f t="shared" ca="1" si="24"/>
        <v>53.714134450235555</v>
      </c>
    </row>
    <row r="728" spans="4:4" x14ac:dyDescent="0.25">
      <c r="D728">
        <f t="shared" ca="1" si="24"/>
        <v>49.143021233780154</v>
      </c>
    </row>
    <row r="729" spans="4:4" x14ac:dyDescent="0.25">
      <c r="D729">
        <f t="shared" ca="1" si="24"/>
        <v>41.088258524555883</v>
      </c>
    </row>
    <row r="730" spans="4:4" x14ac:dyDescent="0.25">
      <c r="D730">
        <f t="shared" ca="1" si="24"/>
        <v>47.191796387286864</v>
      </c>
    </row>
    <row r="731" spans="4:4" x14ac:dyDescent="0.25">
      <c r="D731">
        <f t="shared" ca="1" si="24"/>
        <v>47.319443119470243</v>
      </c>
    </row>
    <row r="732" spans="4:4" x14ac:dyDescent="0.25">
      <c r="D732">
        <f t="shared" ca="1" si="24"/>
        <v>50.471794724493741</v>
      </c>
    </row>
    <row r="733" spans="4:4" x14ac:dyDescent="0.25">
      <c r="D733">
        <f t="shared" ca="1" si="24"/>
        <v>44.315920570891272</v>
      </c>
    </row>
    <row r="734" spans="4:4" x14ac:dyDescent="0.25">
      <c r="D734">
        <f t="shared" ca="1" si="24"/>
        <v>52.826942581074945</v>
      </c>
    </row>
    <row r="735" spans="4:4" x14ac:dyDescent="0.25">
      <c r="D735">
        <f t="shared" ca="1" si="24"/>
        <v>48.05210015808737</v>
      </c>
    </row>
    <row r="736" spans="4:4" x14ac:dyDescent="0.25">
      <c r="D736">
        <f t="shared" ca="1" si="24"/>
        <v>42.041791611996409</v>
      </c>
    </row>
    <row r="737" spans="4:4" x14ac:dyDescent="0.25">
      <c r="D737">
        <f t="shared" ca="1" si="24"/>
        <v>52.859686540749827</v>
      </c>
    </row>
    <row r="738" spans="4:4" x14ac:dyDescent="0.25">
      <c r="D738">
        <f t="shared" ca="1" si="24"/>
        <v>51.172014483451456</v>
      </c>
    </row>
    <row r="739" spans="4:4" x14ac:dyDescent="0.25">
      <c r="D739">
        <f t="shared" ca="1" si="24"/>
        <v>49.311589182492533</v>
      </c>
    </row>
    <row r="740" spans="4:4" x14ac:dyDescent="0.25">
      <c r="D740">
        <f t="shared" ca="1" si="24"/>
        <v>57.958694929702936</v>
      </c>
    </row>
    <row r="741" spans="4:4" x14ac:dyDescent="0.25">
      <c r="D741">
        <f t="shared" ca="1" si="24"/>
        <v>48.837244345473486</v>
      </c>
    </row>
    <row r="742" spans="4:4" x14ac:dyDescent="0.25">
      <c r="D742">
        <f t="shared" ca="1" si="24"/>
        <v>39.770351150150205</v>
      </c>
    </row>
    <row r="743" spans="4:4" x14ac:dyDescent="0.25">
      <c r="D743">
        <f t="shared" ca="1" si="24"/>
        <v>40.463388692454963</v>
      </c>
    </row>
    <row r="744" spans="4:4" x14ac:dyDescent="0.25">
      <c r="D744">
        <f t="shared" ca="1" si="24"/>
        <v>48.008029417759779</v>
      </c>
    </row>
    <row r="745" spans="4:4" x14ac:dyDescent="0.25">
      <c r="D745">
        <f t="shared" ca="1" si="24"/>
        <v>50.114205847634985</v>
      </c>
    </row>
    <row r="746" spans="4:4" x14ac:dyDescent="0.25">
      <c r="D746">
        <f t="shared" ca="1" si="24"/>
        <v>47.222646645529416</v>
      </c>
    </row>
    <row r="747" spans="4:4" x14ac:dyDescent="0.25">
      <c r="D747">
        <f t="shared" ca="1" si="24"/>
        <v>47.67047452141658</v>
      </c>
    </row>
    <row r="748" spans="4:4" x14ac:dyDescent="0.25">
      <c r="D748">
        <f t="shared" ca="1" si="24"/>
        <v>41.535650794986999</v>
      </c>
    </row>
    <row r="749" spans="4:4" x14ac:dyDescent="0.25">
      <c r="D749">
        <f t="shared" ca="1" si="24"/>
        <v>43.316618448661643</v>
      </c>
    </row>
    <row r="750" spans="4:4" x14ac:dyDescent="0.25">
      <c r="D750">
        <f t="shared" ca="1" si="24"/>
        <v>48.49217093756598</v>
      </c>
    </row>
    <row r="751" spans="4:4" x14ac:dyDescent="0.25">
      <c r="D751">
        <f t="shared" ca="1" si="24"/>
        <v>45.67520436000423</v>
      </c>
    </row>
    <row r="752" spans="4:4" x14ac:dyDescent="0.25">
      <c r="D752">
        <f t="shared" ca="1" si="24"/>
        <v>47.369847489325309</v>
      </c>
    </row>
    <row r="753" spans="4:4" x14ac:dyDescent="0.25">
      <c r="D753">
        <f t="shared" ca="1" si="24"/>
        <v>49.686362243805583</v>
      </c>
    </row>
    <row r="754" spans="4:4" x14ac:dyDescent="0.25">
      <c r="D754">
        <f t="shared" ca="1" si="24"/>
        <v>47.763469590295017</v>
      </c>
    </row>
    <row r="755" spans="4:4" x14ac:dyDescent="0.25">
      <c r="D755">
        <f t="shared" ca="1" si="24"/>
        <v>44.338792384707482</v>
      </c>
    </row>
    <row r="756" spans="4:4" x14ac:dyDescent="0.25">
      <c r="D756">
        <f t="shared" ca="1" si="24"/>
        <v>41.311290904633012</v>
      </c>
    </row>
    <row r="757" spans="4:4" x14ac:dyDescent="0.25">
      <c r="D757">
        <f t="shared" ca="1" si="24"/>
        <v>45.568193128158313</v>
      </c>
    </row>
    <row r="758" spans="4:4" x14ac:dyDescent="0.25">
      <c r="D758">
        <f t="shared" ca="1" si="24"/>
        <v>41.238469606841598</v>
      </c>
    </row>
    <row r="759" spans="4:4" x14ac:dyDescent="0.25">
      <c r="D759">
        <f t="shared" ca="1" si="24"/>
        <v>36.402751339357877</v>
      </c>
    </row>
    <row r="760" spans="4:4" x14ac:dyDescent="0.25">
      <c r="D760">
        <f t="shared" ca="1" si="24"/>
        <v>54.314081193824357</v>
      </c>
    </row>
    <row r="761" spans="4:4" x14ac:dyDescent="0.25">
      <c r="D761">
        <f t="shared" ca="1" si="24"/>
        <v>34.213010677483936</v>
      </c>
    </row>
    <row r="762" spans="4:4" x14ac:dyDescent="0.25">
      <c r="D762">
        <f t="shared" ca="1" si="24"/>
        <v>52.747348182096232</v>
      </c>
    </row>
    <row r="763" spans="4:4" x14ac:dyDescent="0.25">
      <c r="D763">
        <f t="shared" ca="1" si="24"/>
        <v>44.787259630229947</v>
      </c>
    </row>
    <row r="764" spans="4:4" x14ac:dyDescent="0.25">
      <c r="D764">
        <f t="shared" ca="1" si="24"/>
        <v>38.791164433193202</v>
      </c>
    </row>
    <row r="765" spans="4:4" x14ac:dyDescent="0.25">
      <c r="D765">
        <f t="shared" ca="1" si="24"/>
        <v>50.368947028438733</v>
      </c>
    </row>
    <row r="766" spans="4:4" x14ac:dyDescent="0.25">
      <c r="D766">
        <f t="shared" ca="1" si="24"/>
        <v>44.92280055691144</v>
      </c>
    </row>
    <row r="767" spans="4:4" x14ac:dyDescent="0.25">
      <c r="D767">
        <f t="shared" ca="1" si="24"/>
        <v>53.053683659237706</v>
      </c>
    </row>
    <row r="768" spans="4:4" x14ac:dyDescent="0.25">
      <c r="D768">
        <f t="shared" ca="1" si="24"/>
        <v>51.620593415343372</v>
      </c>
    </row>
    <row r="769" spans="4:4" x14ac:dyDescent="0.25">
      <c r="D769">
        <f t="shared" ca="1" si="24"/>
        <v>53.387225793793561</v>
      </c>
    </row>
    <row r="770" spans="4:4" x14ac:dyDescent="0.25">
      <c r="D770">
        <f t="shared" ca="1" si="24"/>
        <v>53.8841411167868</v>
      </c>
    </row>
    <row r="771" spans="4:4" x14ac:dyDescent="0.25">
      <c r="D771">
        <f t="shared" ref="D771:D834" ca="1" si="25">_xlfn.T.INV(RAND(),25)*$G$3+$F$3</f>
        <v>55.757871055860598</v>
      </c>
    </row>
    <row r="772" spans="4:4" x14ac:dyDescent="0.25">
      <c r="D772">
        <f t="shared" ca="1" si="25"/>
        <v>53.052051756186799</v>
      </c>
    </row>
    <row r="773" spans="4:4" x14ac:dyDescent="0.25">
      <c r="D773">
        <f t="shared" ca="1" si="25"/>
        <v>46.989720494566221</v>
      </c>
    </row>
    <row r="774" spans="4:4" x14ac:dyDescent="0.25">
      <c r="D774">
        <f t="shared" ca="1" si="25"/>
        <v>51.183318308453188</v>
      </c>
    </row>
    <row r="775" spans="4:4" x14ac:dyDescent="0.25">
      <c r="D775">
        <f t="shared" ca="1" si="25"/>
        <v>49.077477633215665</v>
      </c>
    </row>
    <row r="776" spans="4:4" x14ac:dyDescent="0.25">
      <c r="D776">
        <f t="shared" ca="1" si="25"/>
        <v>60.622830166844381</v>
      </c>
    </row>
    <row r="777" spans="4:4" x14ac:dyDescent="0.25">
      <c r="D777">
        <f t="shared" ca="1" si="25"/>
        <v>52.486470663319928</v>
      </c>
    </row>
    <row r="778" spans="4:4" x14ac:dyDescent="0.25">
      <c r="D778">
        <f t="shared" ca="1" si="25"/>
        <v>56.380071390735161</v>
      </c>
    </row>
    <row r="779" spans="4:4" x14ac:dyDescent="0.25">
      <c r="D779">
        <f t="shared" ca="1" si="25"/>
        <v>51.266047761441222</v>
      </c>
    </row>
    <row r="780" spans="4:4" x14ac:dyDescent="0.25">
      <c r="D780">
        <f t="shared" ca="1" si="25"/>
        <v>44.020082281168271</v>
      </c>
    </row>
    <row r="781" spans="4:4" x14ac:dyDescent="0.25">
      <c r="D781">
        <f t="shared" ca="1" si="25"/>
        <v>44.100371329093022</v>
      </c>
    </row>
    <row r="782" spans="4:4" x14ac:dyDescent="0.25">
      <c r="D782">
        <f t="shared" ca="1" si="25"/>
        <v>51.18117132267593</v>
      </c>
    </row>
    <row r="783" spans="4:4" x14ac:dyDescent="0.25">
      <c r="D783">
        <f t="shared" ca="1" si="25"/>
        <v>47.972808987139892</v>
      </c>
    </row>
    <row r="784" spans="4:4" x14ac:dyDescent="0.25">
      <c r="D784">
        <f t="shared" ca="1" si="25"/>
        <v>48.435627747424142</v>
      </c>
    </row>
    <row r="785" spans="4:4" x14ac:dyDescent="0.25">
      <c r="D785">
        <f t="shared" ca="1" si="25"/>
        <v>51.807548494300868</v>
      </c>
    </row>
    <row r="786" spans="4:4" x14ac:dyDescent="0.25">
      <c r="D786">
        <f t="shared" ca="1" si="25"/>
        <v>46.964164668048127</v>
      </c>
    </row>
    <row r="787" spans="4:4" x14ac:dyDescent="0.25">
      <c r="D787">
        <f t="shared" ca="1" si="25"/>
        <v>52.714450873042054</v>
      </c>
    </row>
    <row r="788" spans="4:4" x14ac:dyDescent="0.25">
      <c r="D788">
        <f t="shared" ca="1" si="25"/>
        <v>57.340767739551502</v>
      </c>
    </row>
    <row r="789" spans="4:4" x14ac:dyDescent="0.25">
      <c r="D789">
        <f t="shared" ca="1" si="25"/>
        <v>51.240870742048386</v>
      </c>
    </row>
    <row r="790" spans="4:4" x14ac:dyDescent="0.25">
      <c r="D790">
        <f t="shared" ca="1" si="25"/>
        <v>49.748875840388777</v>
      </c>
    </row>
    <row r="791" spans="4:4" x14ac:dyDescent="0.25">
      <c r="D791">
        <f t="shared" ca="1" si="25"/>
        <v>42.54214723690982</v>
      </c>
    </row>
    <row r="792" spans="4:4" x14ac:dyDescent="0.25">
      <c r="D792">
        <f t="shared" ca="1" si="25"/>
        <v>41.7455208337838</v>
      </c>
    </row>
    <row r="793" spans="4:4" x14ac:dyDescent="0.25">
      <c r="D793">
        <f t="shared" ca="1" si="25"/>
        <v>47.148274389883404</v>
      </c>
    </row>
    <row r="794" spans="4:4" x14ac:dyDescent="0.25">
      <c r="D794">
        <f t="shared" ca="1" si="25"/>
        <v>47.804840017310809</v>
      </c>
    </row>
    <row r="795" spans="4:4" x14ac:dyDescent="0.25">
      <c r="D795">
        <f t="shared" ca="1" si="25"/>
        <v>43.855022565521949</v>
      </c>
    </row>
    <row r="796" spans="4:4" x14ac:dyDescent="0.25">
      <c r="D796">
        <f t="shared" ca="1" si="25"/>
        <v>43.502761912678601</v>
      </c>
    </row>
    <row r="797" spans="4:4" x14ac:dyDescent="0.25">
      <c r="D797">
        <f t="shared" ca="1" si="25"/>
        <v>48.119191008475617</v>
      </c>
    </row>
    <row r="798" spans="4:4" x14ac:dyDescent="0.25">
      <c r="D798">
        <f t="shared" ca="1" si="25"/>
        <v>47.830255240486757</v>
      </c>
    </row>
    <row r="799" spans="4:4" x14ac:dyDescent="0.25">
      <c r="D799">
        <f t="shared" ca="1" si="25"/>
        <v>42.636666479500555</v>
      </c>
    </row>
    <row r="800" spans="4:4" x14ac:dyDescent="0.25">
      <c r="D800">
        <f t="shared" ca="1" si="25"/>
        <v>49.686658929663317</v>
      </c>
    </row>
    <row r="801" spans="4:4" x14ac:dyDescent="0.25">
      <c r="D801">
        <f t="shared" ca="1" si="25"/>
        <v>53.173996599042319</v>
      </c>
    </row>
    <row r="802" spans="4:4" x14ac:dyDescent="0.25">
      <c r="D802">
        <f t="shared" ca="1" si="25"/>
        <v>45.708320871100426</v>
      </c>
    </row>
    <row r="803" spans="4:4" x14ac:dyDescent="0.25">
      <c r="D803">
        <f t="shared" ca="1" si="25"/>
        <v>49.055900584928764</v>
      </c>
    </row>
    <row r="804" spans="4:4" x14ac:dyDescent="0.25">
      <c r="D804">
        <f t="shared" ca="1" si="25"/>
        <v>54.921518188806438</v>
      </c>
    </row>
    <row r="805" spans="4:4" x14ac:dyDescent="0.25">
      <c r="D805">
        <f t="shared" ca="1" si="25"/>
        <v>56.065889021483073</v>
      </c>
    </row>
    <row r="806" spans="4:4" x14ac:dyDescent="0.25">
      <c r="D806">
        <f t="shared" ca="1" si="25"/>
        <v>51.530007758023622</v>
      </c>
    </row>
    <row r="807" spans="4:4" x14ac:dyDescent="0.25">
      <c r="D807">
        <f t="shared" ca="1" si="25"/>
        <v>51.840379083037334</v>
      </c>
    </row>
    <row r="808" spans="4:4" x14ac:dyDescent="0.25">
      <c r="D808">
        <f t="shared" ca="1" si="25"/>
        <v>53.806651662233236</v>
      </c>
    </row>
    <row r="809" spans="4:4" x14ac:dyDescent="0.25">
      <c r="D809">
        <f t="shared" ca="1" si="25"/>
        <v>40.821818834017336</v>
      </c>
    </row>
    <row r="810" spans="4:4" x14ac:dyDescent="0.25">
      <c r="D810">
        <f t="shared" ca="1" si="25"/>
        <v>37.123640716603106</v>
      </c>
    </row>
    <row r="811" spans="4:4" x14ac:dyDescent="0.25">
      <c r="D811">
        <f t="shared" ca="1" si="25"/>
        <v>55.887132950989951</v>
      </c>
    </row>
    <row r="812" spans="4:4" x14ac:dyDescent="0.25">
      <c r="D812">
        <f t="shared" ca="1" si="25"/>
        <v>56.341902654735243</v>
      </c>
    </row>
    <row r="813" spans="4:4" x14ac:dyDescent="0.25">
      <c r="D813">
        <f t="shared" ca="1" si="25"/>
        <v>50.474862007400361</v>
      </c>
    </row>
    <row r="814" spans="4:4" x14ac:dyDescent="0.25">
      <c r="D814">
        <f t="shared" ca="1" si="25"/>
        <v>47.36528369551165</v>
      </c>
    </row>
    <row r="815" spans="4:4" x14ac:dyDescent="0.25">
      <c r="D815">
        <f t="shared" ca="1" si="25"/>
        <v>56.527858729710957</v>
      </c>
    </row>
    <row r="816" spans="4:4" x14ac:dyDescent="0.25">
      <c r="D816">
        <f t="shared" ca="1" si="25"/>
        <v>40.284316370628915</v>
      </c>
    </row>
    <row r="817" spans="4:4" x14ac:dyDescent="0.25">
      <c r="D817">
        <f t="shared" ca="1" si="25"/>
        <v>44.833733622942709</v>
      </c>
    </row>
    <row r="818" spans="4:4" x14ac:dyDescent="0.25">
      <c r="D818">
        <f t="shared" ca="1" si="25"/>
        <v>53.840776855133299</v>
      </c>
    </row>
    <row r="819" spans="4:4" x14ac:dyDescent="0.25">
      <c r="D819">
        <f t="shared" ca="1" si="25"/>
        <v>46.770788651586741</v>
      </c>
    </row>
    <row r="820" spans="4:4" x14ac:dyDescent="0.25">
      <c r="D820">
        <f t="shared" ca="1" si="25"/>
        <v>57.701189803295627</v>
      </c>
    </row>
    <row r="821" spans="4:4" x14ac:dyDescent="0.25">
      <c r="D821">
        <f t="shared" ca="1" si="25"/>
        <v>51.339025711910438</v>
      </c>
    </row>
    <row r="822" spans="4:4" x14ac:dyDescent="0.25">
      <c r="D822">
        <f t="shared" ca="1" si="25"/>
        <v>47.740074421693812</v>
      </c>
    </row>
    <row r="823" spans="4:4" x14ac:dyDescent="0.25">
      <c r="D823">
        <f t="shared" ca="1" si="25"/>
        <v>49.825589125170275</v>
      </c>
    </row>
    <row r="824" spans="4:4" x14ac:dyDescent="0.25">
      <c r="D824">
        <f t="shared" ca="1" si="25"/>
        <v>52.462525889336533</v>
      </c>
    </row>
    <row r="825" spans="4:4" x14ac:dyDescent="0.25">
      <c r="D825">
        <f t="shared" ca="1" si="25"/>
        <v>52.657246240892455</v>
      </c>
    </row>
    <row r="826" spans="4:4" x14ac:dyDescent="0.25">
      <c r="D826">
        <f t="shared" ca="1" si="25"/>
        <v>43.114275563247254</v>
      </c>
    </row>
    <row r="827" spans="4:4" x14ac:dyDescent="0.25">
      <c r="D827">
        <f t="shared" ca="1" si="25"/>
        <v>39.573077721309772</v>
      </c>
    </row>
    <row r="828" spans="4:4" x14ac:dyDescent="0.25">
      <c r="D828">
        <f t="shared" ca="1" si="25"/>
        <v>40.206747816235399</v>
      </c>
    </row>
    <row r="829" spans="4:4" x14ac:dyDescent="0.25">
      <c r="D829">
        <f t="shared" ca="1" si="25"/>
        <v>42.604499163430035</v>
      </c>
    </row>
    <row r="830" spans="4:4" x14ac:dyDescent="0.25">
      <c r="D830">
        <f t="shared" ca="1" si="25"/>
        <v>51.895763669071215</v>
      </c>
    </row>
    <row r="831" spans="4:4" x14ac:dyDescent="0.25">
      <c r="D831">
        <f t="shared" ca="1" si="25"/>
        <v>48.156908123402772</v>
      </c>
    </row>
    <row r="832" spans="4:4" x14ac:dyDescent="0.25">
      <c r="D832">
        <f t="shared" ca="1" si="25"/>
        <v>57.771211500795324</v>
      </c>
    </row>
    <row r="833" spans="4:4" x14ac:dyDescent="0.25">
      <c r="D833">
        <f t="shared" ca="1" si="25"/>
        <v>51.782691891833998</v>
      </c>
    </row>
    <row r="834" spans="4:4" x14ac:dyDescent="0.25">
      <c r="D834">
        <f t="shared" ca="1" si="25"/>
        <v>45.94310947958116</v>
      </c>
    </row>
    <row r="835" spans="4:4" x14ac:dyDescent="0.25">
      <c r="D835">
        <f t="shared" ref="D835:D898" ca="1" si="26">_xlfn.T.INV(RAND(),25)*$G$3+$F$3</f>
        <v>51.048497750422193</v>
      </c>
    </row>
    <row r="836" spans="4:4" x14ac:dyDescent="0.25">
      <c r="D836">
        <f t="shared" ca="1" si="26"/>
        <v>45.404797411446978</v>
      </c>
    </row>
    <row r="837" spans="4:4" x14ac:dyDescent="0.25">
      <c r="D837">
        <f t="shared" ca="1" si="26"/>
        <v>62.466897590540746</v>
      </c>
    </row>
    <row r="838" spans="4:4" x14ac:dyDescent="0.25">
      <c r="D838">
        <f t="shared" ca="1" si="26"/>
        <v>51.752415306045705</v>
      </c>
    </row>
    <row r="839" spans="4:4" x14ac:dyDescent="0.25">
      <c r="D839">
        <f t="shared" ca="1" si="26"/>
        <v>49.86225502377637</v>
      </c>
    </row>
    <row r="840" spans="4:4" x14ac:dyDescent="0.25">
      <c r="D840">
        <f t="shared" ca="1" si="26"/>
        <v>46.251797773193701</v>
      </c>
    </row>
    <row r="841" spans="4:4" x14ac:dyDescent="0.25">
      <c r="D841">
        <f t="shared" ca="1" si="26"/>
        <v>45.070202758108273</v>
      </c>
    </row>
    <row r="842" spans="4:4" x14ac:dyDescent="0.25">
      <c r="D842">
        <f t="shared" ca="1" si="26"/>
        <v>51.355841131646393</v>
      </c>
    </row>
    <row r="843" spans="4:4" x14ac:dyDescent="0.25">
      <c r="D843">
        <f t="shared" ca="1" si="26"/>
        <v>52.601401509795302</v>
      </c>
    </row>
    <row r="844" spans="4:4" x14ac:dyDescent="0.25">
      <c r="D844">
        <f t="shared" ca="1" si="26"/>
        <v>46.844121787566699</v>
      </c>
    </row>
    <row r="845" spans="4:4" x14ac:dyDescent="0.25">
      <c r="D845">
        <f t="shared" ca="1" si="26"/>
        <v>45.986068456178671</v>
      </c>
    </row>
    <row r="846" spans="4:4" x14ac:dyDescent="0.25">
      <c r="D846">
        <f t="shared" ca="1" si="26"/>
        <v>52.808391180035088</v>
      </c>
    </row>
    <row r="847" spans="4:4" x14ac:dyDescent="0.25">
      <c r="D847">
        <f t="shared" ca="1" si="26"/>
        <v>50.152611027979574</v>
      </c>
    </row>
    <row r="848" spans="4:4" x14ac:dyDescent="0.25">
      <c r="D848">
        <f t="shared" ca="1" si="26"/>
        <v>47.695346139297122</v>
      </c>
    </row>
    <row r="849" spans="4:4" x14ac:dyDescent="0.25">
      <c r="D849">
        <f t="shared" ca="1" si="26"/>
        <v>38.086425200213483</v>
      </c>
    </row>
    <row r="850" spans="4:4" x14ac:dyDescent="0.25">
      <c r="D850">
        <f t="shared" ca="1" si="26"/>
        <v>52.56131939924002</v>
      </c>
    </row>
    <row r="851" spans="4:4" x14ac:dyDescent="0.25">
      <c r="D851">
        <f t="shared" ca="1" si="26"/>
        <v>52.656814419875985</v>
      </c>
    </row>
    <row r="852" spans="4:4" x14ac:dyDescent="0.25">
      <c r="D852">
        <f t="shared" ca="1" si="26"/>
        <v>48.150798087771889</v>
      </c>
    </row>
    <row r="853" spans="4:4" x14ac:dyDescent="0.25">
      <c r="D853">
        <f t="shared" ca="1" si="26"/>
        <v>55.147000393194887</v>
      </c>
    </row>
    <row r="854" spans="4:4" x14ac:dyDescent="0.25">
      <c r="D854">
        <f t="shared" ca="1" si="26"/>
        <v>45.603252394703837</v>
      </c>
    </row>
    <row r="855" spans="4:4" x14ac:dyDescent="0.25">
      <c r="D855">
        <f t="shared" ca="1" si="26"/>
        <v>46.588148260123162</v>
      </c>
    </row>
    <row r="856" spans="4:4" x14ac:dyDescent="0.25">
      <c r="D856">
        <f t="shared" ca="1" si="26"/>
        <v>50.401933807791565</v>
      </c>
    </row>
    <row r="857" spans="4:4" x14ac:dyDescent="0.25">
      <c r="D857">
        <f t="shared" ca="1" si="26"/>
        <v>51.268934262207488</v>
      </c>
    </row>
    <row r="858" spans="4:4" x14ac:dyDescent="0.25">
      <c r="D858">
        <f t="shared" ca="1" si="26"/>
        <v>56.571035242670888</v>
      </c>
    </row>
    <row r="859" spans="4:4" x14ac:dyDescent="0.25">
      <c r="D859">
        <f t="shared" ca="1" si="26"/>
        <v>47.157535791522307</v>
      </c>
    </row>
    <row r="860" spans="4:4" x14ac:dyDescent="0.25">
      <c r="D860">
        <f t="shared" ca="1" si="26"/>
        <v>49.925491884230276</v>
      </c>
    </row>
    <row r="861" spans="4:4" x14ac:dyDescent="0.25">
      <c r="D861">
        <f t="shared" ca="1" si="26"/>
        <v>54.581871215036358</v>
      </c>
    </row>
    <row r="862" spans="4:4" x14ac:dyDescent="0.25">
      <c r="D862">
        <f t="shared" ca="1" si="26"/>
        <v>54.670998126055309</v>
      </c>
    </row>
    <row r="863" spans="4:4" x14ac:dyDescent="0.25">
      <c r="D863">
        <f t="shared" ca="1" si="26"/>
        <v>51.785876987222622</v>
      </c>
    </row>
    <row r="864" spans="4:4" x14ac:dyDescent="0.25">
      <c r="D864">
        <f t="shared" ca="1" si="26"/>
        <v>35.115130921343805</v>
      </c>
    </row>
    <row r="865" spans="4:4" x14ac:dyDescent="0.25">
      <c r="D865">
        <f t="shared" ca="1" si="26"/>
        <v>49.542823859643157</v>
      </c>
    </row>
    <row r="866" spans="4:4" x14ac:dyDescent="0.25">
      <c r="D866">
        <f t="shared" ca="1" si="26"/>
        <v>50.547391791585753</v>
      </c>
    </row>
    <row r="867" spans="4:4" x14ac:dyDescent="0.25">
      <c r="D867">
        <f t="shared" ca="1" si="26"/>
        <v>52.963582329487068</v>
      </c>
    </row>
    <row r="868" spans="4:4" x14ac:dyDescent="0.25">
      <c r="D868">
        <f t="shared" ca="1" si="26"/>
        <v>41.865568878191212</v>
      </c>
    </row>
    <row r="869" spans="4:4" x14ac:dyDescent="0.25">
      <c r="D869">
        <f t="shared" ca="1" si="26"/>
        <v>45.149384428373324</v>
      </c>
    </row>
    <row r="870" spans="4:4" x14ac:dyDescent="0.25">
      <c r="D870">
        <f t="shared" ca="1" si="26"/>
        <v>46.545531382229449</v>
      </c>
    </row>
    <row r="871" spans="4:4" x14ac:dyDescent="0.25">
      <c r="D871">
        <f t="shared" ca="1" si="26"/>
        <v>46.413121987486988</v>
      </c>
    </row>
    <row r="872" spans="4:4" x14ac:dyDescent="0.25">
      <c r="D872">
        <f t="shared" ca="1" si="26"/>
        <v>52.717681648611972</v>
      </c>
    </row>
    <row r="873" spans="4:4" x14ac:dyDescent="0.25">
      <c r="D873">
        <f t="shared" ca="1" si="26"/>
        <v>52.629031475781886</v>
      </c>
    </row>
    <row r="874" spans="4:4" x14ac:dyDescent="0.25">
      <c r="D874">
        <f t="shared" ca="1" si="26"/>
        <v>46.544577051749158</v>
      </c>
    </row>
    <row r="875" spans="4:4" x14ac:dyDescent="0.25">
      <c r="D875">
        <f t="shared" ca="1" si="26"/>
        <v>53.371496883049566</v>
      </c>
    </row>
    <row r="876" spans="4:4" x14ac:dyDescent="0.25">
      <c r="D876">
        <f t="shared" ca="1" si="26"/>
        <v>45.878665925808377</v>
      </c>
    </row>
    <row r="877" spans="4:4" x14ac:dyDescent="0.25">
      <c r="D877">
        <f t="shared" ca="1" si="26"/>
        <v>52.074510832369739</v>
      </c>
    </row>
    <row r="878" spans="4:4" x14ac:dyDescent="0.25">
      <c r="D878">
        <f t="shared" ca="1" si="26"/>
        <v>51.824088156102654</v>
      </c>
    </row>
    <row r="879" spans="4:4" x14ac:dyDescent="0.25">
      <c r="D879">
        <f t="shared" ca="1" si="26"/>
        <v>56.147442021683503</v>
      </c>
    </row>
    <row r="880" spans="4:4" x14ac:dyDescent="0.25">
      <c r="D880">
        <f t="shared" ca="1" si="26"/>
        <v>49.826183887693588</v>
      </c>
    </row>
    <row r="881" spans="4:4" x14ac:dyDescent="0.25">
      <c r="D881">
        <f t="shared" ca="1" si="26"/>
        <v>51.447416500099145</v>
      </c>
    </row>
    <row r="882" spans="4:4" x14ac:dyDescent="0.25">
      <c r="D882">
        <f t="shared" ca="1" si="26"/>
        <v>44.485415928841441</v>
      </c>
    </row>
    <row r="883" spans="4:4" x14ac:dyDescent="0.25">
      <c r="D883">
        <f t="shared" ca="1" si="26"/>
        <v>46.90713886497015</v>
      </c>
    </row>
    <row r="884" spans="4:4" x14ac:dyDescent="0.25">
      <c r="D884">
        <f t="shared" ca="1" si="26"/>
        <v>51.979611411695522</v>
      </c>
    </row>
    <row r="885" spans="4:4" x14ac:dyDescent="0.25">
      <c r="D885">
        <f t="shared" ca="1" si="26"/>
        <v>43.742692172391827</v>
      </c>
    </row>
    <row r="886" spans="4:4" x14ac:dyDescent="0.25">
      <c r="D886">
        <f t="shared" ca="1" si="26"/>
        <v>47.68511024464447</v>
      </c>
    </row>
    <row r="887" spans="4:4" x14ac:dyDescent="0.25">
      <c r="D887">
        <f t="shared" ca="1" si="26"/>
        <v>53.63018746551468</v>
      </c>
    </row>
    <row r="888" spans="4:4" x14ac:dyDescent="0.25">
      <c r="D888">
        <f t="shared" ca="1" si="26"/>
        <v>48.844824513490323</v>
      </c>
    </row>
    <row r="889" spans="4:4" x14ac:dyDescent="0.25">
      <c r="D889">
        <f t="shared" ca="1" si="26"/>
        <v>48.39276637771782</v>
      </c>
    </row>
    <row r="890" spans="4:4" x14ac:dyDescent="0.25">
      <c r="D890">
        <f t="shared" ca="1" si="26"/>
        <v>55.262418066786587</v>
      </c>
    </row>
    <row r="891" spans="4:4" x14ac:dyDescent="0.25">
      <c r="D891">
        <f t="shared" ca="1" si="26"/>
        <v>55.604205542937194</v>
      </c>
    </row>
    <row r="892" spans="4:4" x14ac:dyDescent="0.25">
      <c r="D892">
        <f t="shared" ca="1" si="26"/>
        <v>48.86327161759796</v>
      </c>
    </row>
    <row r="893" spans="4:4" x14ac:dyDescent="0.25">
      <c r="D893">
        <f t="shared" ca="1" si="26"/>
        <v>53.645792961407892</v>
      </c>
    </row>
    <row r="894" spans="4:4" x14ac:dyDescent="0.25">
      <c r="D894">
        <f t="shared" ca="1" si="26"/>
        <v>41.817402736464778</v>
      </c>
    </row>
    <row r="895" spans="4:4" x14ac:dyDescent="0.25">
      <c r="D895">
        <f t="shared" ca="1" si="26"/>
        <v>50.770864014175821</v>
      </c>
    </row>
    <row r="896" spans="4:4" x14ac:dyDescent="0.25">
      <c r="D896">
        <f t="shared" ca="1" si="26"/>
        <v>53.046447624455965</v>
      </c>
    </row>
    <row r="897" spans="4:4" x14ac:dyDescent="0.25">
      <c r="D897">
        <f t="shared" ca="1" si="26"/>
        <v>47.606176387402527</v>
      </c>
    </row>
    <row r="898" spans="4:4" x14ac:dyDescent="0.25">
      <c r="D898">
        <f t="shared" ca="1" si="26"/>
        <v>45.117570319828381</v>
      </c>
    </row>
    <row r="899" spans="4:4" x14ac:dyDescent="0.25">
      <c r="D899">
        <f t="shared" ref="D899:D962" ca="1" si="27">_xlfn.T.INV(RAND(),25)*$G$3+$F$3</f>
        <v>46.638725622735144</v>
      </c>
    </row>
    <row r="900" spans="4:4" x14ac:dyDescent="0.25">
      <c r="D900">
        <f t="shared" ca="1" si="27"/>
        <v>40.689947462047506</v>
      </c>
    </row>
    <row r="901" spans="4:4" x14ac:dyDescent="0.25">
      <c r="D901">
        <f t="shared" ca="1" si="27"/>
        <v>50.273002386875362</v>
      </c>
    </row>
    <row r="902" spans="4:4" x14ac:dyDescent="0.25">
      <c r="D902">
        <f t="shared" ca="1" si="27"/>
        <v>48.723303104939546</v>
      </c>
    </row>
    <row r="903" spans="4:4" x14ac:dyDescent="0.25">
      <c r="D903">
        <f t="shared" ca="1" si="27"/>
        <v>50.214789798251466</v>
      </c>
    </row>
    <row r="904" spans="4:4" x14ac:dyDescent="0.25">
      <c r="D904">
        <f t="shared" ca="1" si="27"/>
        <v>45.809258037936502</v>
      </c>
    </row>
    <row r="905" spans="4:4" x14ac:dyDescent="0.25">
      <c r="D905">
        <f t="shared" ca="1" si="27"/>
        <v>46.243347453978529</v>
      </c>
    </row>
    <row r="906" spans="4:4" x14ac:dyDescent="0.25">
      <c r="D906">
        <f t="shared" ca="1" si="27"/>
        <v>35.24507787298127</v>
      </c>
    </row>
    <row r="907" spans="4:4" x14ac:dyDescent="0.25">
      <c r="D907">
        <f t="shared" ca="1" si="27"/>
        <v>48.605663404330144</v>
      </c>
    </row>
    <row r="908" spans="4:4" x14ac:dyDescent="0.25">
      <c r="D908">
        <f t="shared" ca="1" si="27"/>
        <v>49.60389173772537</v>
      </c>
    </row>
    <row r="909" spans="4:4" x14ac:dyDescent="0.25">
      <c r="D909">
        <f t="shared" ca="1" si="27"/>
        <v>42.67261001330187</v>
      </c>
    </row>
    <row r="910" spans="4:4" x14ac:dyDescent="0.25">
      <c r="D910">
        <f t="shared" ca="1" si="27"/>
        <v>41.803431027284716</v>
      </c>
    </row>
    <row r="911" spans="4:4" x14ac:dyDescent="0.25">
      <c r="D911">
        <f t="shared" ca="1" si="27"/>
        <v>56.688145291855548</v>
      </c>
    </row>
    <row r="912" spans="4:4" x14ac:dyDescent="0.25">
      <c r="D912">
        <f t="shared" ca="1" si="27"/>
        <v>49.095694107008526</v>
      </c>
    </row>
    <row r="913" spans="4:4" x14ac:dyDescent="0.25">
      <c r="D913">
        <f t="shared" ca="1" si="27"/>
        <v>48.450108566629879</v>
      </c>
    </row>
    <row r="914" spans="4:4" x14ac:dyDescent="0.25">
      <c r="D914">
        <f t="shared" ca="1" si="27"/>
        <v>49.963342164598977</v>
      </c>
    </row>
    <row r="915" spans="4:4" x14ac:dyDescent="0.25">
      <c r="D915">
        <f t="shared" ca="1" si="27"/>
        <v>46.756136570913334</v>
      </c>
    </row>
    <row r="916" spans="4:4" x14ac:dyDescent="0.25">
      <c r="D916">
        <f t="shared" ca="1" si="27"/>
        <v>49.932813452121934</v>
      </c>
    </row>
    <row r="917" spans="4:4" x14ac:dyDescent="0.25">
      <c r="D917">
        <f t="shared" ca="1" si="27"/>
        <v>45.626403509531492</v>
      </c>
    </row>
    <row r="918" spans="4:4" x14ac:dyDescent="0.25">
      <c r="D918">
        <f t="shared" ca="1" si="27"/>
        <v>42.322159457718897</v>
      </c>
    </row>
    <row r="919" spans="4:4" x14ac:dyDescent="0.25">
      <c r="D919">
        <f t="shared" ca="1" si="27"/>
        <v>49.899187177160151</v>
      </c>
    </row>
    <row r="920" spans="4:4" x14ac:dyDescent="0.25">
      <c r="D920">
        <f t="shared" ca="1" si="27"/>
        <v>55.116751565849988</v>
      </c>
    </row>
    <row r="921" spans="4:4" x14ac:dyDescent="0.25">
      <c r="D921">
        <f t="shared" ca="1" si="27"/>
        <v>45.1793111586992</v>
      </c>
    </row>
    <row r="922" spans="4:4" x14ac:dyDescent="0.25">
      <c r="D922">
        <f t="shared" ca="1" si="27"/>
        <v>48.600310388008879</v>
      </c>
    </row>
    <row r="923" spans="4:4" x14ac:dyDescent="0.25">
      <c r="D923">
        <f t="shared" ca="1" si="27"/>
        <v>45.275343159903706</v>
      </c>
    </row>
    <row r="924" spans="4:4" x14ac:dyDescent="0.25">
      <c r="D924">
        <f t="shared" ca="1" si="27"/>
        <v>44.571602393878479</v>
      </c>
    </row>
    <row r="925" spans="4:4" x14ac:dyDescent="0.25">
      <c r="D925">
        <f t="shared" ca="1" si="27"/>
        <v>52.155762025194633</v>
      </c>
    </row>
    <row r="926" spans="4:4" x14ac:dyDescent="0.25">
      <c r="D926">
        <f t="shared" ca="1" si="27"/>
        <v>51.370860590791722</v>
      </c>
    </row>
    <row r="927" spans="4:4" x14ac:dyDescent="0.25">
      <c r="D927">
        <f t="shared" ca="1" si="27"/>
        <v>47.255077216905285</v>
      </c>
    </row>
    <row r="928" spans="4:4" x14ac:dyDescent="0.25">
      <c r="D928">
        <f t="shared" ca="1" si="27"/>
        <v>48.242172112395416</v>
      </c>
    </row>
    <row r="929" spans="4:4" x14ac:dyDescent="0.25">
      <c r="D929">
        <f t="shared" ca="1" si="27"/>
        <v>44.745224210878945</v>
      </c>
    </row>
    <row r="930" spans="4:4" x14ac:dyDescent="0.25">
      <c r="D930">
        <f t="shared" ca="1" si="27"/>
        <v>48.190505706165332</v>
      </c>
    </row>
    <row r="931" spans="4:4" x14ac:dyDescent="0.25">
      <c r="D931">
        <f t="shared" ca="1" si="27"/>
        <v>58.540417841589793</v>
      </c>
    </row>
    <row r="932" spans="4:4" x14ac:dyDescent="0.25">
      <c r="D932">
        <f t="shared" ca="1" si="27"/>
        <v>53.300285789347221</v>
      </c>
    </row>
    <row r="933" spans="4:4" x14ac:dyDescent="0.25">
      <c r="D933">
        <f t="shared" ca="1" si="27"/>
        <v>49.242976407332179</v>
      </c>
    </row>
    <row r="934" spans="4:4" x14ac:dyDescent="0.25">
      <c r="D934">
        <f t="shared" ca="1" si="27"/>
        <v>48.201316699426513</v>
      </c>
    </row>
    <row r="935" spans="4:4" x14ac:dyDescent="0.25">
      <c r="D935">
        <f t="shared" ca="1" si="27"/>
        <v>51.21930523279164</v>
      </c>
    </row>
    <row r="936" spans="4:4" x14ac:dyDescent="0.25">
      <c r="D936">
        <f t="shared" ca="1" si="27"/>
        <v>50.088477047862249</v>
      </c>
    </row>
    <row r="937" spans="4:4" x14ac:dyDescent="0.25">
      <c r="D937">
        <f t="shared" ca="1" si="27"/>
        <v>47.104322382940602</v>
      </c>
    </row>
    <row r="938" spans="4:4" x14ac:dyDescent="0.25">
      <c r="D938">
        <f t="shared" ca="1" si="27"/>
        <v>46.312292824367908</v>
      </c>
    </row>
    <row r="939" spans="4:4" x14ac:dyDescent="0.25">
      <c r="D939">
        <f t="shared" ca="1" si="27"/>
        <v>46.283879599808287</v>
      </c>
    </row>
    <row r="940" spans="4:4" x14ac:dyDescent="0.25">
      <c r="D940">
        <f t="shared" ca="1" si="27"/>
        <v>45.125643181102845</v>
      </c>
    </row>
    <row r="941" spans="4:4" x14ac:dyDescent="0.25">
      <c r="D941">
        <f t="shared" ca="1" si="27"/>
        <v>40.254951168900234</v>
      </c>
    </row>
    <row r="942" spans="4:4" x14ac:dyDescent="0.25">
      <c r="D942">
        <f t="shared" ca="1" si="27"/>
        <v>49.69160800159392</v>
      </c>
    </row>
    <row r="943" spans="4:4" x14ac:dyDescent="0.25">
      <c r="D943">
        <f t="shared" ca="1" si="27"/>
        <v>57.156567041056739</v>
      </c>
    </row>
    <row r="944" spans="4:4" x14ac:dyDescent="0.25">
      <c r="D944">
        <f t="shared" ca="1" si="27"/>
        <v>54.860226046594761</v>
      </c>
    </row>
    <row r="945" spans="4:4" x14ac:dyDescent="0.25">
      <c r="D945">
        <f t="shared" ca="1" si="27"/>
        <v>52.878076946242778</v>
      </c>
    </row>
    <row r="946" spans="4:4" x14ac:dyDescent="0.25">
      <c r="D946">
        <f t="shared" ca="1" si="27"/>
        <v>58.731399659211277</v>
      </c>
    </row>
    <row r="947" spans="4:4" x14ac:dyDescent="0.25">
      <c r="D947">
        <f t="shared" ca="1" si="27"/>
        <v>53.202488062792945</v>
      </c>
    </row>
    <row r="948" spans="4:4" x14ac:dyDescent="0.25">
      <c r="D948">
        <f t="shared" ca="1" si="27"/>
        <v>57.06139178458146</v>
      </c>
    </row>
    <row r="949" spans="4:4" x14ac:dyDescent="0.25">
      <c r="D949">
        <f t="shared" ca="1" si="27"/>
        <v>57.187326537667069</v>
      </c>
    </row>
    <row r="950" spans="4:4" x14ac:dyDescent="0.25">
      <c r="D950">
        <f t="shared" ca="1" si="27"/>
        <v>46.325655075630223</v>
      </c>
    </row>
    <row r="951" spans="4:4" x14ac:dyDescent="0.25">
      <c r="D951">
        <f t="shared" ca="1" si="27"/>
        <v>58.641569854026756</v>
      </c>
    </row>
    <row r="952" spans="4:4" x14ac:dyDescent="0.25">
      <c r="D952">
        <f t="shared" ca="1" si="27"/>
        <v>46.658877569517962</v>
      </c>
    </row>
    <row r="953" spans="4:4" x14ac:dyDescent="0.25">
      <c r="D953">
        <f t="shared" ca="1" si="27"/>
        <v>45.919466656129714</v>
      </c>
    </row>
    <row r="954" spans="4:4" x14ac:dyDescent="0.25">
      <c r="D954">
        <f t="shared" ca="1" si="27"/>
        <v>47.48194285923357</v>
      </c>
    </row>
    <row r="955" spans="4:4" x14ac:dyDescent="0.25">
      <c r="D955">
        <f t="shared" ca="1" si="27"/>
        <v>53.869075880144628</v>
      </c>
    </row>
    <row r="956" spans="4:4" x14ac:dyDescent="0.25">
      <c r="D956">
        <f t="shared" ca="1" si="27"/>
        <v>43.621661708224451</v>
      </c>
    </row>
    <row r="957" spans="4:4" x14ac:dyDescent="0.25">
      <c r="D957">
        <f t="shared" ca="1" si="27"/>
        <v>51.258376395090288</v>
      </c>
    </row>
    <row r="958" spans="4:4" x14ac:dyDescent="0.25">
      <c r="D958">
        <f t="shared" ca="1" si="27"/>
        <v>49.55088831282692</v>
      </c>
    </row>
    <row r="959" spans="4:4" x14ac:dyDescent="0.25">
      <c r="D959">
        <f t="shared" ca="1" si="27"/>
        <v>60.237104510347677</v>
      </c>
    </row>
    <row r="960" spans="4:4" x14ac:dyDescent="0.25">
      <c r="D960">
        <f t="shared" ca="1" si="27"/>
        <v>51.186624111483887</v>
      </c>
    </row>
    <row r="961" spans="4:4" x14ac:dyDescent="0.25">
      <c r="D961">
        <f t="shared" ca="1" si="27"/>
        <v>50.672262009296119</v>
      </c>
    </row>
    <row r="962" spans="4:4" x14ac:dyDescent="0.25">
      <c r="D962">
        <f t="shared" ca="1" si="27"/>
        <v>52.356069306871213</v>
      </c>
    </row>
    <row r="963" spans="4:4" x14ac:dyDescent="0.25">
      <c r="D963">
        <f t="shared" ref="D963:D1026" ca="1" si="28">_xlfn.T.INV(RAND(),25)*$G$3+$F$3</f>
        <v>43.365444094525571</v>
      </c>
    </row>
    <row r="964" spans="4:4" x14ac:dyDescent="0.25">
      <c r="D964">
        <f t="shared" ca="1" si="28"/>
        <v>44.543779072758582</v>
      </c>
    </row>
    <row r="965" spans="4:4" x14ac:dyDescent="0.25">
      <c r="D965">
        <f t="shared" ca="1" si="28"/>
        <v>42.741436855071093</v>
      </c>
    </row>
    <row r="966" spans="4:4" x14ac:dyDescent="0.25">
      <c r="D966">
        <f t="shared" ca="1" si="28"/>
        <v>53.195933177755819</v>
      </c>
    </row>
    <row r="967" spans="4:4" x14ac:dyDescent="0.25">
      <c r="D967">
        <f t="shared" ca="1" si="28"/>
        <v>56.144683586272521</v>
      </c>
    </row>
    <row r="968" spans="4:4" x14ac:dyDescent="0.25">
      <c r="D968">
        <f t="shared" ca="1" si="28"/>
        <v>52.096028091280871</v>
      </c>
    </row>
    <row r="969" spans="4:4" x14ac:dyDescent="0.25">
      <c r="D969">
        <f t="shared" ca="1" si="28"/>
        <v>44.458626299782722</v>
      </c>
    </row>
    <row r="970" spans="4:4" x14ac:dyDescent="0.25">
      <c r="D970">
        <f t="shared" ca="1" si="28"/>
        <v>51.681262976296544</v>
      </c>
    </row>
    <row r="971" spans="4:4" x14ac:dyDescent="0.25">
      <c r="D971">
        <f t="shared" ca="1" si="28"/>
        <v>42.746725658112553</v>
      </c>
    </row>
    <row r="972" spans="4:4" x14ac:dyDescent="0.25">
      <c r="D972">
        <f t="shared" ca="1" si="28"/>
        <v>46.176239666679308</v>
      </c>
    </row>
    <row r="973" spans="4:4" x14ac:dyDescent="0.25">
      <c r="D973">
        <f t="shared" ca="1" si="28"/>
        <v>45.366359311901029</v>
      </c>
    </row>
    <row r="974" spans="4:4" x14ac:dyDescent="0.25">
      <c r="D974">
        <f t="shared" ca="1" si="28"/>
        <v>48.407022783792556</v>
      </c>
    </row>
    <row r="975" spans="4:4" x14ac:dyDescent="0.25">
      <c r="D975">
        <f t="shared" ca="1" si="28"/>
        <v>52.543121150215413</v>
      </c>
    </row>
    <row r="976" spans="4:4" x14ac:dyDescent="0.25">
      <c r="D976">
        <f t="shared" ca="1" si="28"/>
        <v>50.510889131502076</v>
      </c>
    </row>
    <row r="977" spans="4:4" x14ac:dyDescent="0.25">
      <c r="D977">
        <f t="shared" ca="1" si="28"/>
        <v>46.713260141022552</v>
      </c>
    </row>
    <row r="978" spans="4:4" x14ac:dyDescent="0.25">
      <c r="D978">
        <f t="shared" ca="1" si="28"/>
        <v>50.402325002984654</v>
      </c>
    </row>
    <row r="979" spans="4:4" x14ac:dyDescent="0.25">
      <c r="D979">
        <f t="shared" ca="1" si="28"/>
        <v>46.133265442322703</v>
      </c>
    </row>
    <row r="980" spans="4:4" x14ac:dyDescent="0.25">
      <c r="D980">
        <f t="shared" ca="1" si="28"/>
        <v>48.2014444129277</v>
      </c>
    </row>
    <row r="981" spans="4:4" x14ac:dyDescent="0.25">
      <c r="D981">
        <f t="shared" ca="1" si="28"/>
        <v>50.080023493861994</v>
      </c>
    </row>
    <row r="982" spans="4:4" x14ac:dyDescent="0.25">
      <c r="D982">
        <f t="shared" ca="1" si="28"/>
        <v>48.038204273140686</v>
      </c>
    </row>
    <row r="983" spans="4:4" x14ac:dyDescent="0.25">
      <c r="D983">
        <f t="shared" ca="1" si="28"/>
        <v>45.86448211750885</v>
      </c>
    </row>
    <row r="984" spans="4:4" x14ac:dyDescent="0.25">
      <c r="D984">
        <f t="shared" ca="1" si="28"/>
        <v>40.783887736934084</v>
      </c>
    </row>
    <row r="985" spans="4:4" x14ac:dyDescent="0.25">
      <c r="D985">
        <f t="shared" ca="1" si="28"/>
        <v>45.098345854151994</v>
      </c>
    </row>
    <row r="986" spans="4:4" x14ac:dyDescent="0.25">
      <c r="D986">
        <f t="shared" ca="1" si="28"/>
        <v>58.837323611574938</v>
      </c>
    </row>
    <row r="987" spans="4:4" x14ac:dyDescent="0.25">
      <c r="D987">
        <f t="shared" ca="1" si="28"/>
        <v>45.008019855825815</v>
      </c>
    </row>
    <row r="988" spans="4:4" x14ac:dyDescent="0.25">
      <c r="D988">
        <f t="shared" ca="1" si="28"/>
        <v>39.766617749696351</v>
      </c>
    </row>
    <row r="989" spans="4:4" x14ac:dyDescent="0.25">
      <c r="D989">
        <f t="shared" ca="1" si="28"/>
        <v>54.49472915306265</v>
      </c>
    </row>
    <row r="990" spans="4:4" x14ac:dyDescent="0.25">
      <c r="D990">
        <f t="shared" ca="1" si="28"/>
        <v>52.890251023360335</v>
      </c>
    </row>
    <row r="991" spans="4:4" x14ac:dyDescent="0.25">
      <c r="D991">
        <f t="shared" ca="1" si="28"/>
        <v>45.961863008488955</v>
      </c>
    </row>
    <row r="992" spans="4:4" x14ac:dyDescent="0.25">
      <c r="D992">
        <f t="shared" ca="1" si="28"/>
        <v>50.190798330936197</v>
      </c>
    </row>
    <row r="993" spans="4:4" x14ac:dyDescent="0.25">
      <c r="D993">
        <f t="shared" ca="1" si="28"/>
        <v>55.738547628879232</v>
      </c>
    </row>
    <row r="994" spans="4:4" x14ac:dyDescent="0.25">
      <c r="D994">
        <f t="shared" ca="1" si="28"/>
        <v>57.572855487498188</v>
      </c>
    </row>
    <row r="995" spans="4:4" x14ac:dyDescent="0.25">
      <c r="D995">
        <f t="shared" ca="1" si="28"/>
        <v>53.21856743527794</v>
      </c>
    </row>
    <row r="996" spans="4:4" x14ac:dyDescent="0.25">
      <c r="D996">
        <f t="shared" ca="1" si="28"/>
        <v>43.853829313624281</v>
      </c>
    </row>
    <row r="997" spans="4:4" x14ac:dyDescent="0.25">
      <c r="D997">
        <f t="shared" ca="1" si="28"/>
        <v>58.99059641986026</v>
      </c>
    </row>
    <row r="998" spans="4:4" x14ac:dyDescent="0.25">
      <c r="D998">
        <f t="shared" ca="1" si="28"/>
        <v>46.610159384210945</v>
      </c>
    </row>
    <row r="999" spans="4:4" x14ac:dyDescent="0.25">
      <c r="D999">
        <f t="shared" ca="1" si="28"/>
        <v>41.711731392177683</v>
      </c>
    </row>
    <row r="1000" spans="4:4" x14ac:dyDescent="0.25">
      <c r="D1000">
        <f t="shared" ca="1" si="28"/>
        <v>51.167327286889048</v>
      </c>
    </row>
    <row r="1001" spans="4:4" x14ac:dyDescent="0.25">
      <c r="D1001">
        <f t="shared" ca="1" si="28"/>
        <v>54.768094317667135</v>
      </c>
    </row>
    <row r="1002" spans="4:4" x14ac:dyDescent="0.25">
      <c r="D1002">
        <f t="shared" ca="1" si="28"/>
        <v>48.858841433742001</v>
      </c>
    </row>
    <row r="1003" spans="4:4" x14ac:dyDescent="0.25">
      <c r="D1003">
        <f t="shared" ca="1" si="28"/>
        <v>50.665254781956548</v>
      </c>
    </row>
    <row r="1004" spans="4:4" x14ac:dyDescent="0.25">
      <c r="D1004">
        <f t="shared" ca="1" si="28"/>
        <v>49.841566336875275</v>
      </c>
    </row>
    <row r="1005" spans="4:4" x14ac:dyDescent="0.25">
      <c r="D1005">
        <f t="shared" ca="1" si="28"/>
        <v>47.399216830184272</v>
      </c>
    </row>
    <row r="1006" spans="4:4" x14ac:dyDescent="0.25">
      <c r="D1006">
        <f t="shared" ca="1" si="28"/>
        <v>49.164244748461357</v>
      </c>
    </row>
    <row r="1007" spans="4:4" x14ac:dyDescent="0.25">
      <c r="D1007">
        <f t="shared" ca="1" si="28"/>
        <v>41.207973432341731</v>
      </c>
    </row>
    <row r="1008" spans="4:4" x14ac:dyDescent="0.25">
      <c r="D1008">
        <f t="shared" ca="1" si="28"/>
        <v>43.964061360694686</v>
      </c>
    </row>
    <row r="1009" spans="4:4" x14ac:dyDescent="0.25">
      <c r="D1009">
        <f t="shared" ca="1" si="28"/>
        <v>51.583808488750883</v>
      </c>
    </row>
    <row r="1010" spans="4:4" x14ac:dyDescent="0.25">
      <c r="D1010">
        <f t="shared" ca="1" si="28"/>
        <v>48.04600523598166</v>
      </c>
    </row>
    <row r="1011" spans="4:4" x14ac:dyDescent="0.25">
      <c r="D1011">
        <f t="shared" ca="1" si="28"/>
        <v>44.461206332532988</v>
      </c>
    </row>
    <row r="1012" spans="4:4" x14ac:dyDescent="0.25">
      <c r="D1012">
        <f t="shared" ca="1" si="28"/>
        <v>46.226137673114536</v>
      </c>
    </row>
    <row r="1013" spans="4:4" x14ac:dyDescent="0.25">
      <c r="D1013">
        <f t="shared" ca="1" si="28"/>
        <v>50.451347722697513</v>
      </c>
    </row>
    <row r="1014" spans="4:4" x14ac:dyDescent="0.25">
      <c r="D1014">
        <f t="shared" ca="1" si="28"/>
        <v>41.230619462700091</v>
      </c>
    </row>
    <row r="1015" spans="4:4" x14ac:dyDescent="0.25">
      <c r="D1015">
        <f t="shared" ca="1" si="28"/>
        <v>50.938615915316326</v>
      </c>
    </row>
    <row r="1016" spans="4:4" x14ac:dyDescent="0.25">
      <c r="D1016">
        <f t="shared" ca="1" si="28"/>
        <v>48.070785654496838</v>
      </c>
    </row>
    <row r="1017" spans="4:4" x14ac:dyDescent="0.25">
      <c r="D1017">
        <f t="shared" ca="1" si="28"/>
        <v>53.77746204245296</v>
      </c>
    </row>
    <row r="1018" spans="4:4" x14ac:dyDescent="0.25">
      <c r="D1018">
        <f t="shared" ca="1" si="28"/>
        <v>33.875640836493574</v>
      </c>
    </row>
    <row r="1019" spans="4:4" x14ac:dyDescent="0.25">
      <c r="D1019">
        <f t="shared" ca="1" si="28"/>
        <v>52.772102271694969</v>
      </c>
    </row>
    <row r="1020" spans="4:4" x14ac:dyDescent="0.25">
      <c r="D1020">
        <f t="shared" ca="1" si="28"/>
        <v>47.112148837249741</v>
      </c>
    </row>
    <row r="1021" spans="4:4" x14ac:dyDescent="0.25">
      <c r="D1021">
        <f t="shared" ca="1" si="28"/>
        <v>53.282439026380622</v>
      </c>
    </row>
    <row r="1022" spans="4:4" x14ac:dyDescent="0.25">
      <c r="D1022">
        <f t="shared" ca="1" si="28"/>
        <v>44.391072333658684</v>
      </c>
    </row>
    <row r="1023" spans="4:4" x14ac:dyDescent="0.25">
      <c r="D1023">
        <f t="shared" ca="1" si="28"/>
        <v>51.488016225095627</v>
      </c>
    </row>
    <row r="1024" spans="4:4" x14ac:dyDescent="0.25">
      <c r="D1024">
        <f t="shared" ca="1" si="28"/>
        <v>49.926208768043907</v>
      </c>
    </row>
    <row r="1025" spans="4:4" x14ac:dyDescent="0.25">
      <c r="D1025">
        <f t="shared" ca="1" si="28"/>
        <v>50.898232645182304</v>
      </c>
    </row>
    <row r="1026" spans="4:4" x14ac:dyDescent="0.25">
      <c r="D1026">
        <f t="shared" ca="1" si="28"/>
        <v>53.734213405579908</v>
      </c>
    </row>
    <row r="1027" spans="4:4" x14ac:dyDescent="0.25">
      <c r="D1027">
        <f t="shared" ref="D1027:D1090" ca="1" si="29">_xlfn.T.INV(RAND(),25)*$G$3+$F$3</f>
        <v>47.783718623828591</v>
      </c>
    </row>
    <row r="1028" spans="4:4" x14ac:dyDescent="0.25">
      <c r="D1028">
        <f t="shared" ca="1" si="29"/>
        <v>52.747981282320154</v>
      </c>
    </row>
    <row r="1029" spans="4:4" x14ac:dyDescent="0.25">
      <c r="D1029">
        <f t="shared" ca="1" si="29"/>
        <v>58.315225721165092</v>
      </c>
    </row>
    <row r="1030" spans="4:4" x14ac:dyDescent="0.25">
      <c r="D1030">
        <f t="shared" ca="1" si="29"/>
        <v>47.417754630364065</v>
      </c>
    </row>
    <row r="1031" spans="4:4" x14ac:dyDescent="0.25">
      <c r="D1031">
        <f t="shared" ca="1" si="29"/>
        <v>52.763072501081901</v>
      </c>
    </row>
    <row r="1032" spans="4:4" x14ac:dyDescent="0.25">
      <c r="D1032">
        <f t="shared" ca="1" si="29"/>
        <v>49.133162313164497</v>
      </c>
    </row>
    <row r="1033" spans="4:4" x14ac:dyDescent="0.25">
      <c r="D1033">
        <f t="shared" ca="1" si="29"/>
        <v>49.331156828624955</v>
      </c>
    </row>
    <row r="1034" spans="4:4" x14ac:dyDescent="0.25">
      <c r="D1034">
        <f t="shared" ca="1" si="29"/>
        <v>57.621731509614115</v>
      </c>
    </row>
    <row r="1035" spans="4:4" x14ac:dyDescent="0.25">
      <c r="D1035">
        <f t="shared" ca="1" si="29"/>
        <v>51.80389822827096</v>
      </c>
    </row>
    <row r="1036" spans="4:4" x14ac:dyDescent="0.25">
      <c r="D1036">
        <f t="shared" ca="1" si="29"/>
        <v>59.251276645237695</v>
      </c>
    </row>
    <row r="1037" spans="4:4" x14ac:dyDescent="0.25">
      <c r="D1037">
        <f t="shared" ca="1" si="29"/>
        <v>52.75979392295087</v>
      </c>
    </row>
    <row r="1038" spans="4:4" x14ac:dyDescent="0.25">
      <c r="D1038">
        <f t="shared" ca="1" si="29"/>
        <v>51.556835033681281</v>
      </c>
    </row>
    <row r="1039" spans="4:4" x14ac:dyDescent="0.25">
      <c r="D1039">
        <f t="shared" ca="1" si="29"/>
        <v>48.431333427214113</v>
      </c>
    </row>
    <row r="1040" spans="4:4" x14ac:dyDescent="0.25">
      <c r="D1040">
        <f t="shared" ca="1" si="29"/>
        <v>46.784301035266495</v>
      </c>
    </row>
    <row r="1041" spans="4:4" x14ac:dyDescent="0.25">
      <c r="D1041">
        <f t="shared" ca="1" si="29"/>
        <v>46.479162830782087</v>
      </c>
    </row>
    <row r="1042" spans="4:4" x14ac:dyDescent="0.25">
      <c r="D1042">
        <f t="shared" ca="1" si="29"/>
        <v>43.665583975435354</v>
      </c>
    </row>
    <row r="1043" spans="4:4" x14ac:dyDescent="0.25">
      <c r="D1043">
        <f t="shared" ca="1" si="29"/>
        <v>47.250640429558914</v>
      </c>
    </row>
    <row r="1044" spans="4:4" x14ac:dyDescent="0.25">
      <c r="D1044">
        <f t="shared" ca="1" si="29"/>
        <v>51.954316563934519</v>
      </c>
    </row>
    <row r="1045" spans="4:4" x14ac:dyDescent="0.25">
      <c r="D1045">
        <f t="shared" ca="1" si="29"/>
        <v>52.174934230705269</v>
      </c>
    </row>
    <row r="1046" spans="4:4" x14ac:dyDescent="0.25">
      <c r="D1046">
        <f t="shared" ca="1" si="29"/>
        <v>40.042933892732094</v>
      </c>
    </row>
    <row r="1047" spans="4:4" x14ac:dyDescent="0.25">
      <c r="D1047">
        <f t="shared" ca="1" si="29"/>
        <v>50.124596511710592</v>
      </c>
    </row>
    <row r="1048" spans="4:4" x14ac:dyDescent="0.25">
      <c r="D1048">
        <f t="shared" ca="1" si="29"/>
        <v>47.566523049150085</v>
      </c>
    </row>
    <row r="1049" spans="4:4" x14ac:dyDescent="0.25">
      <c r="D1049">
        <f t="shared" ca="1" si="29"/>
        <v>49.642695976170735</v>
      </c>
    </row>
    <row r="1050" spans="4:4" x14ac:dyDescent="0.25">
      <c r="D1050">
        <f t="shared" ca="1" si="29"/>
        <v>51.019053474247031</v>
      </c>
    </row>
    <row r="1051" spans="4:4" x14ac:dyDescent="0.25">
      <c r="D1051">
        <f t="shared" ca="1" si="29"/>
        <v>48.689392836572047</v>
      </c>
    </row>
    <row r="1052" spans="4:4" x14ac:dyDescent="0.25">
      <c r="D1052">
        <f t="shared" ca="1" si="29"/>
        <v>43.503775897753719</v>
      </c>
    </row>
    <row r="1053" spans="4:4" x14ac:dyDescent="0.25">
      <c r="D1053">
        <f t="shared" ca="1" si="29"/>
        <v>52.889892965077941</v>
      </c>
    </row>
    <row r="1054" spans="4:4" x14ac:dyDescent="0.25">
      <c r="D1054">
        <f t="shared" ca="1" si="29"/>
        <v>54.944751601501423</v>
      </c>
    </row>
    <row r="1055" spans="4:4" x14ac:dyDescent="0.25">
      <c r="D1055">
        <f t="shared" ca="1" si="29"/>
        <v>40.684179056072431</v>
      </c>
    </row>
    <row r="1056" spans="4:4" x14ac:dyDescent="0.25">
      <c r="D1056">
        <f t="shared" ca="1" si="29"/>
        <v>45.880690856582682</v>
      </c>
    </row>
    <row r="1057" spans="4:4" x14ac:dyDescent="0.25">
      <c r="D1057">
        <f t="shared" ca="1" si="29"/>
        <v>41.017795659347229</v>
      </c>
    </row>
    <row r="1058" spans="4:4" x14ac:dyDescent="0.25">
      <c r="D1058">
        <f t="shared" ca="1" si="29"/>
        <v>41.747344891302347</v>
      </c>
    </row>
    <row r="1059" spans="4:4" x14ac:dyDescent="0.25">
      <c r="D1059">
        <f t="shared" ca="1" si="29"/>
        <v>50.422555008054552</v>
      </c>
    </row>
    <row r="1060" spans="4:4" x14ac:dyDescent="0.25">
      <c r="D1060">
        <f t="shared" ca="1" si="29"/>
        <v>51.788686275377046</v>
      </c>
    </row>
    <row r="1061" spans="4:4" x14ac:dyDescent="0.25">
      <c r="D1061">
        <f t="shared" ca="1" si="29"/>
        <v>48.186259559112038</v>
      </c>
    </row>
    <row r="1062" spans="4:4" x14ac:dyDescent="0.25">
      <c r="D1062">
        <f t="shared" ca="1" si="29"/>
        <v>44.033551979150296</v>
      </c>
    </row>
    <row r="1063" spans="4:4" x14ac:dyDescent="0.25">
      <c r="D1063">
        <f t="shared" ca="1" si="29"/>
        <v>53.849863087552173</v>
      </c>
    </row>
    <row r="1064" spans="4:4" x14ac:dyDescent="0.25">
      <c r="D1064">
        <f t="shared" ca="1" si="29"/>
        <v>42.987418409768338</v>
      </c>
    </row>
    <row r="1065" spans="4:4" x14ac:dyDescent="0.25">
      <c r="D1065">
        <f t="shared" ca="1" si="29"/>
        <v>51.059674719540546</v>
      </c>
    </row>
    <row r="1066" spans="4:4" x14ac:dyDescent="0.25">
      <c r="D1066">
        <f t="shared" ca="1" si="29"/>
        <v>40.704416162068853</v>
      </c>
    </row>
    <row r="1067" spans="4:4" x14ac:dyDescent="0.25">
      <c r="D1067">
        <f t="shared" ca="1" si="29"/>
        <v>50.908714468442504</v>
      </c>
    </row>
    <row r="1068" spans="4:4" x14ac:dyDescent="0.25">
      <c r="D1068">
        <f t="shared" ca="1" si="29"/>
        <v>51.223743496831702</v>
      </c>
    </row>
    <row r="1069" spans="4:4" x14ac:dyDescent="0.25">
      <c r="D1069">
        <f t="shared" ca="1" si="29"/>
        <v>56.741208185489647</v>
      </c>
    </row>
    <row r="1070" spans="4:4" x14ac:dyDescent="0.25">
      <c r="D1070">
        <f t="shared" ca="1" si="29"/>
        <v>48.775839843684388</v>
      </c>
    </row>
    <row r="1071" spans="4:4" x14ac:dyDescent="0.25">
      <c r="D1071">
        <f t="shared" ca="1" si="29"/>
        <v>50.61188593713392</v>
      </c>
    </row>
    <row r="1072" spans="4:4" x14ac:dyDescent="0.25">
      <c r="D1072">
        <f t="shared" ca="1" si="29"/>
        <v>57.278001581085221</v>
      </c>
    </row>
    <row r="1073" spans="4:4" x14ac:dyDescent="0.25">
      <c r="D1073">
        <f t="shared" ca="1" si="29"/>
        <v>38.819582510496062</v>
      </c>
    </row>
    <row r="1074" spans="4:4" x14ac:dyDescent="0.25">
      <c r="D1074">
        <f t="shared" ca="1" si="29"/>
        <v>49.050753364678876</v>
      </c>
    </row>
    <row r="1075" spans="4:4" x14ac:dyDescent="0.25">
      <c r="D1075">
        <f t="shared" ca="1" si="29"/>
        <v>48.15726320472627</v>
      </c>
    </row>
    <row r="1076" spans="4:4" x14ac:dyDescent="0.25">
      <c r="D1076">
        <f t="shared" ca="1" si="29"/>
        <v>49.432225923186628</v>
      </c>
    </row>
    <row r="1077" spans="4:4" x14ac:dyDescent="0.25">
      <c r="D1077">
        <f t="shared" ca="1" si="29"/>
        <v>52.619189701120746</v>
      </c>
    </row>
    <row r="1078" spans="4:4" x14ac:dyDescent="0.25">
      <c r="D1078">
        <f t="shared" ca="1" si="29"/>
        <v>53.362973264224905</v>
      </c>
    </row>
    <row r="1079" spans="4:4" x14ac:dyDescent="0.25">
      <c r="D1079">
        <f t="shared" ca="1" si="29"/>
        <v>46.566209110138651</v>
      </c>
    </row>
    <row r="1080" spans="4:4" x14ac:dyDescent="0.25">
      <c r="D1080">
        <f t="shared" ca="1" si="29"/>
        <v>45.63589907938313</v>
      </c>
    </row>
    <row r="1081" spans="4:4" x14ac:dyDescent="0.25">
      <c r="D1081">
        <f t="shared" ca="1" si="29"/>
        <v>41.453983512083553</v>
      </c>
    </row>
    <row r="1082" spans="4:4" x14ac:dyDescent="0.25">
      <c r="D1082">
        <f t="shared" ca="1" si="29"/>
        <v>48.543246550939358</v>
      </c>
    </row>
    <row r="1083" spans="4:4" x14ac:dyDescent="0.25">
      <c r="D1083">
        <f t="shared" ca="1" si="29"/>
        <v>54.872590928091654</v>
      </c>
    </row>
    <row r="1084" spans="4:4" x14ac:dyDescent="0.25">
      <c r="D1084">
        <f t="shared" ca="1" si="29"/>
        <v>49.797711255070027</v>
      </c>
    </row>
    <row r="1085" spans="4:4" x14ac:dyDescent="0.25">
      <c r="D1085">
        <f t="shared" ca="1" si="29"/>
        <v>50.491695952235354</v>
      </c>
    </row>
    <row r="1086" spans="4:4" x14ac:dyDescent="0.25">
      <c r="D1086">
        <f t="shared" ca="1" si="29"/>
        <v>53.835376244955405</v>
      </c>
    </row>
    <row r="1087" spans="4:4" x14ac:dyDescent="0.25">
      <c r="D1087">
        <f t="shared" ca="1" si="29"/>
        <v>44.269706090948858</v>
      </c>
    </row>
    <row r="1088" spans="4:4" x14ac:dyDescent="0.25">
      <c r="D1088">
        <f t="shared" ca="1" si="29"/>
        <v>47.030799591113592</v>
      </c>
    </row>
    <row r="1089" spans="4:4" x14ac:dyDescent="0.25">
      <c r="D1089">
        <f t="shared" ca="1" si="29"/>
        <v>55.585434177125123</v>
      </c>
    </row>
    <row r="1090" spans="4:4" x14ac:dyDescent="0.25">
      <c r="D1090">
        <f t="shared" ca="1" si="29"/>
        <v>55.501475467023376</v>
      </c>
    </row>
    <row r="1091" spans="4:4" x14ac:dyDescent="0.25">
      <c r="D1091">
        <f t="shared" ref="D1091:D1154" ca="1" si="30">_xlfn.T.INV(RAND(),25)*$G$3+$F$3</f>
        <v>46.327765581318943</v>
      </c>
    </row>
    <row r="1092" spans="4:4" x14ac:dyDescent="0.25">
      <c r="D1092">
        <f t="shared" ca="1" si="30"/>
        <v>46.544389269300019</v>
      </c>
    </row>
    <row r="1093" spans="4:4" x14ac:dyDescent="0.25">
      <c r="D1093">
        <f t="shared" ca="1" si="30"/>
        <v>61.999190798302536</v>
      </c>
    </row>
    <row r="1094" spans="4:4" x14ac:dyDescent="0.25">
      <c r="D1094">
        <f t="shared" ca="1" si="30"/>
        <v>52.482621150716248</v>
      </c>
    </row>
    <row r="1095" spans="4:4" x14ac:dyDescent="0.25">
      <c r="D1095">
        <f t="shared" ca="1" si="30"/>
        <v>43.588234290850075</v>
      </c>
    </row>
    <row r="1096" spans="4:4" x14ac:dyDescent="0.25">
      <c r="D1096">
        <f t="shared" ca="1" si="30"/>
        <v>52.721088324035804</v>
      </c>
    </row>
    <row r="1097" spans="4:4" x14ac:dyDescent="0.25">
      <c r="D1097">
        <f t="shared" ca="1" si="30"/>
        <v>45.060058660367062</v>
      </c>
    </row>
    <row r="1098" spans="4:4" x14ac:dyDescent="0.25">
      <c r="D1098">
        <f t="shared" ca="1" si="30"/>
        <v>47.069251036644118</v>
      </c>
    </row>
    <row r="1099" spans="4:4" x14ac:dyDescent="0.25">
      <c r="D1099">
        <f t="shared" ca="1" si="30"/>
        <v>43.675939488017733</v>
      </c>
    </row>
    <row r="1100" spans="4:4" x14ac:dyDescent="0.25">
      <c r="D1100">
        <f t="shared" ca="1" si="30"/>
        <v>53.967208939929094</v>
      </c>
    </row>
    <row r="1101" spans="4:4" x14ac:dyDescent="0.25">
      <c r="D1101">
        <f t="shared" ca="1" si="30"/>
        <v>49.692372326776535</v>
      </c>
    </row>
    <row r="1102" spans="4:4" x14ac:dyDescent="0.25">
      <c r="D1102">
        <f t="shared" ca="1" si="30"/>
        <v>59.507974352976525</v>
      </c>
    </row>
    <row r="1103" spans="4:4" x14ac:dyDescent="0.25">
      <c r="D1103">
        <f t="shared" ca="1" si="30"/>
        <v>48.327375619127373</v>
      </c>
    </row>
    <row r="1104" spans="4:4" x14ac:dyDescent="0.25">
      <c r="D1104">
        <f t="shared" ca="1" si="30"/>
        <v>51.147231898690343</v>
      </c>
    </row>
    <row r="1105" spans="4:4" x14ac:dyDescent="0.25">
      <c r="D1105">
        <f t="shared" ca="1" si="30"/>
        <v>44.844618771960164</v>
      </c>
    </row>
    <row r="1106" spans="4:4" x14ac:dyDescent="0.25">
      <c r="D1106">
        <f t="shared" ca="1" si="30"/>
        <v>45.123878730129988</v>
      </c>
    </row>
    <row r="1107" spans="4:4" x14ac:dyDescent="0.25">
      <c r="D1107">
        <f t="shared" ca="1" si="30"/>
        <v>51.443009519811568</v>
      </c>
    </row>
    <row r="1108" spans="4:4" x14ac:dyDescent="0.25">
      <c r="D1108">
        <f t="shared" ca="1" si="30"/>
        <v>32.973929065181011</v>
      </c>
    </row>
    <row r="1109" spans="4:4" x14ac:dyDescent="0.25">
      <c r="D1109">
        <f t="shared" ca="1" si="30"/>
        <v>51.668075646210546</v>
      </c>
    </row>
    <row r="1110" spans="4:4" x14ac:dyDescent="0.25">
      <c r="D1110">
        <f t="shared" ca="1" si="30"/>
        <v>49.528483658160667</v>
      </c>
    </row>
    <row r="1111" spans="4:4" x14ac:dyDescent="0.25">
      <c r="D1111">
        <f t="shared" ca="1" si="30"/>
        <v>52.450139935962362</v>
      </c>
    </row>
    <row r="1112" spans="4:4" x14ac:dyDescent="0.25">
      <c r="D1112">
        <f t="shared" ca="1" si="30"/>
        <v>47.335989003501652</v>
      </c>
    </row>
    <row r="1113" spans="4:4" x14ac:dyDescent="0.25">
      <c r="D1113">
        <f t="shared" ca="1" si="30"/>
        <v>49.368983058251381</v>
      </c>
    </row>
    <row r="1114" spans="4:4" x14ac:dyDescent="0.25">
      <c r="D1114">
        <f t="shared" ca="1" si="30"/>
        <v>49.923034837048363</v>
      </c>
    </row>
    <row r="1115" spans="4:4" x14ac:dyDescent="0.25">
      <c r="D1115">
        <f t="shared" ca="1" si="30"/>
        <v>48.888648296462627</v>
      </c>
    </row>
    <row r="1116" spans="4:4" x14ac:dyDescent="0.25">
      <c r="D1116">
        <f t="shared" ca="1" si="30"/>
        <v>49.378414929957358</v>
      </c>
    </row>
    <row r="1117" spans="4:4" x14ac:dyDescent="0.25">
      <c r="D1117">
        <f t="shared" ca="1" si="30"/>
        <v>49.944300161160484</v>
      </c>
    </row>
    <row r="1118" spans="4:4" x14ac:dyDescent="0.25">
      <c r="D1118">
        <f t="shared" ca="1" si="30"/>
        <v>50.934396595687211</v>
      </c>
    </row>
    <row r="1119" spans="4:4" x14ac:dyDescent="0.25">
      <c r="D1119">
        <f t="shared" ca="1" si="30"/>
        <v>50.54264198168611</v>
      </c>
    </row>
    <row r="1120" spans="4:4" x14ac:dyDescent="0.25">
      <c r="D1120">
        <f t="shared" ca="1" si="30"/>
        <v>45.236207144532791</v>
      </c>
    </row>
    <row r="1121" spans="4:4" x14ac:dyDescent="0.25">
      <c r="D1121">
        <f t="shared" ca="1" si="30"/>
        <v>50.45407763987857</v>
      </c>
    </row>
    <row r="1122" spans="4:4" x14ac:dyDescent="0.25">
      <c r="D1122">
        <f t="shared" ca="1" si="30"/>
        <v>43.964597824991728</v>
      </c>
    </row>
    <row r="1123" spans="4:4" x14ac:dyDescent="0.25">
      <c r="D1123">
        <f t="shared" ca="1" si="30"/>
        <v>47.17277738867103</v>
      </c>
    </row>
    <row r="1124" spans="4:4" x14ac:dyDescent="0.25">
      <c r="D1124">
        <f t="shared" ca="1" si="30"/>
        <v>40.695201960899318</v>
      </c>
    </row>
    <row r="1125" spans="4:4" x14ac:dyDescent="0.25">
      <c r="D1125">
        <f t="shared" ca="1" si="30"/>
        <v>55.214330752068321</v>
      </c>
    </row>
    <row r="1126" spans="4:4" x14ac:dyDescent="0.25">
      <c r="D1126">
        <f t="shared" ca="1" si="30"/>
        <v>48.726983125028752</v>
      </c>
    </row>
    <row r="1127" spans="4:4" x14ac:dyDescent="0.25">
      <c r="D1127">
        <f t="shared" ca="1" si="30"/>
        <v>50.553676862329759</v>
      </c>
    </row>
    <row r="1128" spans="4:4" x14ac:dyDescent="0.25">
      <c r="D1128">
        <f t="shared" ca="1" si="30"/>
        <v>56.951287334846484</v>
      </c>
    </row>
    <row r="1129" spans="4:4" x14ac:dyDescent="0.25">
      <c r="D1129">
        <f t="shared" ca="1" si="30"/>
        <v>44.019477320740535</v>
      </c>
    </row>
    <row r="1130" spans="4:4" x14ac:dyDescent="0.25">
      <c r="D1130">
        <f t="shared" ca="1" si="30"/>
        <v>54.457922820861178</v>
      </c>
    </row>
    <row r="1131" spans="4:4" x14ac:dyDescent="0.25">
      <c r="D1131">
        <f t="shared" ca="1" si="30"/>
        <v>52.761106711484999</v>
      </c>
    </row>
    <row r="1132" spans="4:4" x14ac:dyDescent="0.25">
      <c r="D1132">
        <f t="shared" ca="1" si="30"/>
        <v>53.056484856507488</v>
      </c>
    </row>
    <row r="1133" spans="4:4" x14ac:dyDescent="0.25">
      <c r="D1133">
        <f t="shared" ca="1" si="30"/>
        <v>54.024248349393645</v>
      </c>
    </row>
    <row r="1134" spans="4:4" x14ac:dyDescent="0.25">
      <c r="D1134">
        <f t="shared" ca="1" si="30"/>
        <v>50.182405209708058</v>
      </c>
    </row>
    <row r="1135" spans="4:4" x14ac:dyDescent="0.25">
      <c r="D1135">
        <f t="shared" ca="1" si="30"/>
        <v>65.592564541509304</v>
      </c>
    </row>
    <row r="1136" spans="4:4" x14ac:dyDescent="0.25">
      <c r="D1136">
        <f t="shared" ca="1" si="30"/>
        <v>41.131711830167447</v>
      </c>
    </row>
    <row r="1137" spans="4:4" x14ac:dyDescent="0.25">
      <c r="D1137">
        <f t="shared" ca="1" si="30"/>
        <v>46.75854279743664</v>
      </c>
    </row>
    <row r="1138" spans="4:4" x14ac:dyDescent="0.25">
      <c r="D1138">
        <f t="shared" ca="1" si="30"/>
        <v>52.759698244368799</v>
      </c>
    </row>
    <row r="1139" spans="4:4" x14ac:dyDescent="0.25">
      <c r="D1139">
        <f t="shared" ca="1" si="30"/>
        <v>48.454007140955568</v>
      </c>
    </row>
    <row r="1140" spans="4:4" x14ac:dyDescent="0.25">
      <c r="D1140">
        <f t="shared" ca="1" si="30"/>
        <v>46.449965774943578</v>
      </c>
    </row>
    <row r="1141" spans="4:4" x14ac:dyDescent="0.25">
      <c r="D1141">
        <f t="shared" ca="1" si="30"/>
        <v>47.324347465181553</v>
      </c>
    </row>
    <row r="1142" spans="4:4" x14ac:dyDescent="0.25">
      <c r="D1142">
        <f t="shared" ca="1" si="30"/>
        <v>49.202835882186093</v>
      </c>
    </row>
    <row r="1143" spans="4:4" x14ac:dyDescent="0.25">
      <c r="D1143">
        <f t="shared" ca="1" si="30"/>
        <v>47.618923591057865</v>
      </c>
    </row>
    <row r="1144" spans="4:4" x14ac:dyDescent="0.25">
      <c r="D1144">
        <f t="shared" ca="1" si="30"/>
        <v>41.655872342732522</v>
      </c>
    </row>
    <row r="1145" spans="4:4" x14ac:dyDescent="0.25">
      <c r="D1145">
        <f t="shared" ca="1" si="30"/>
        <v>50.124792049864823</v>
      </c>
    </row>
    <row r="1146" spans="4:4" x14ac:dyDescent="0.25">
      <c r="D1146">
        <f t="shared" ca="1" si="30"/>
        <v>51.001689788242203</v>
      </c>
    </row>
    <row r="1147" spans="4:4" x14ac:dyDescent="0.25">
      <c r="D1147">
        <f t="shared" ca="1" si="30"/>
        <v>57.515798643880963</v>
      </c>
    </row>
    <row r="1148" spans="4:4" x14ac:dyDescent="0.25">
      <c r="D1148">
        <f t="shared" ca="1" si="30"/>
        <v>52.592530613329856</v>
      </c>
    </row>
    <row r="1149" spans="4:4" x14ac:dyDescent="0.25">
      <c r="D1149">
        <f t="shared" ca="1" si="30"/>
        <v>48.244469868368761</v>
      </c>
    </row>
    <row r="1150" spans="4:4" x14ac:dyDescent="0.25">
      <c r="D1150">
        <f t="shared" ca="1" si="30"/>
        <v>50.904460808010541</v>
      </c>
    </row>
    <row r="1151" spans="4:4" x14ac:dyDescent="0.25">
      <c r="D1151">
        <f t="shared" ca="1" si="30"/>
        <v>49.741943244042098</v>
      </c>
    </row>
    <row r="1152" spans="4:4" x14ac:dyDescent="0.25">
      <c r="D1152">
        <f t="shared" ca="1" si="30"/>
        <v>60.077577091122258</v>
      </c>
    </row>
    <row r="1153" spans="4:4" x14ac:dyDescent="0.25">
      <c r="D1153">
        <f t="shared" ca="1" si="30"/>
        <v>48.922922200679565</v>
      </c>
    </row>
    <row r="1154" spans="4:4" x14ac:dyDescent="0.25">
      <c r="D1154">
        <f t="shared" ca="1" si="30"/>
        <v>52.13703465478536</v>
      </c>
    </row>
    <row r="1155" spans="4:4" x14ac:dyDescent="0.25">
      <c r="D1155">
        <f t="shared" ref="D1155:D1218" ca="1" si="31">_xlfn.T.INV(RAND(),25)*$G$3+$F$3</f>
        <v>49.854926393128679</v>
      </c>
    </row>
    <row r="1156" spans="4:4" x14ac:dyDescent="0.25">
      <c r="D1156">
        <f t="shared" ca="1" si="31"/>
        <v>45.99705854870821</v>
      </c>
    </row>
    <row r="1157" spans="4:4" x14ac:dyDescent="0.25">
      <c r="D1157">
        <f t="shared" ca="1" si="31"/>
        <v>46.49404720622438</v>
      </c>
    </row>
    <row r="1158" spans="4:4" x14ac:dyDescent="0.25">
      <c r="D1158">
        <f t="shared" ca="1" si="31"/>
        <v>51.936867993630514</v>
      </c>
    </row>
    <row r="1159" spans="4:4" x14ac:dyDescent="0.25">
      <c r="D1159">
        <f t="shared" ca="1" si="31"/>
        <v>49.430470967139534</v>
      </c>
    </row>
    <row r="1160" spans="4:4" x14ac:dyDescent="0.25">
      <c r="D1160">
        <f t="shared" ca="1" si="31"/>
        <v>40.698109521782897</v>
      </c>
    </row>
    <row r="1161" spans="4:4" x14ac:dyDescent="0.25">
      <c r="D1161">
        <f t="shared" ca="1" si="31"/>
        <v>46.775444479409757</v>
      </c>
    </row>
    <row r="1162" spans="4:4" x14ac:dyDescent="0.25">
      <c r="D1162">
        <f t="shared" ca="1" si="31"/>
        <v>47.213198902129818</v>
      </c>
    </row>
    <row r="1163" spans="4:4" x14ac:dyDescent="0.25">
      <c r="D1163">
        <f t="shared" ca="1" si="31"/>
        <v>46.426850373327866</v>
      </c>
    </row>
    <row r="1164" spans="4:4" x14ac:dyDescent="0.25">
      <c r="D1164">
        <f t="shared" ca="1" si="31"/>
        <v>46.8164575224095</v>
      </c>
    </row>
    <row r="1165" spans="4:4" x14ac:dyDescent="0.25">
      <c r="D1165">
        <f t="shared" ca="1" si="31"/>
        <v>54.186798886178586</v>
      </c>
    </row>
    <row r="1166" spans="4:4" x14ac:dyDescent="0.25">
      <c r="D1166">
        <f t="shared" ca="1" si="31"/>
        <v>54.155690361541033</v>
      </c>
    </row>
    <row r="1167" spans="4:4" x14ac:dyDescent="0.25">
      <c r="D1167">
        <f t="shared" ca="1" si="31"/>
        <v>56.562538137718668</v>
      </c>
    </row>
    <row r="1168" spans="4:4" x14ac:dyDescent="0.25">
      <c r="D1168">
        <f t="shared" ca="1" si="31"/>
        <v>48.23904521983804</v>
      </c>
    </row>
    <row r="1169" spans="4:4" x14ac:dyDescent="0.25">
      <c r="D1169">
        <f t="shared" ca="1" si="31"/>
        <v>48.420497959415691</v>
      </c>
    </row>
    <row r="1170" spans="4:4" x14ac:dyDescent="0.25">
      <c r="D1170">
        <f t="shared" ca="1" si="31"/>
        <v>45.953756753213739</v>
      </c>
    </row>
    <row r="1171" spans="4:4" x14ac:dyDescent="0.25">
      <c r="D1171">
        <f t="shared" ca="1" si="31"/>
        <v>40.467535691187805</v>
      </c>
    </row>
    <row r="1172" spans="4:4" x14ac:dyDescent="0.25">
      <c r="D1172">
        <f t="shared" ca="1" si="31"/>
        <v>54.455599203797917</v>
      </c>
    </row>
    <row r="1173" spans="4:4" x14ac:dyDescent="0.25">
      <c r="D1173">
        <f t="shared" ca="1" si="31"/>
        <v>51.819660124367402</v>
      </c>
    </row>
    <row r="1174" spans="4:4" x14ac:dyDescent="0.25">
      <c r="D1174">
        <f t="shared" ca="1" si="31"/>
        <v>49.997233669633033</v>
      </c>
    </row>
    <row r="1175" spans="4:4" x14ac:dyDescent="0.25">
      <c r="D1175">
        <f t="shared" ca="1" si="31"/>
        <v>50.133033377761741</v>
      </c>
    </row>
    <row r="1176" spans="4:4" x14ac:dyDescent="0.25">
      <c r="D1176">
        <f t="shared" ca="1" si="31"/>
        <v>50.605216713760562</v>
      </c>
    </row>
    <row r="1177" spans="4:4" x14ac:dyDescent="0.25">
      <c r="D1177">
        <f t="shared" ca="1" si="31"/>
        <v>44.823950796203683</v>
      </c>
    </row>
    <row r="1178" spans="4:4" x14ac:dyDescent="0.25">
      <c r="D1178">
        <f t="shared" ca="1" si="31"/>
        <v>49.748126194940205</v>
      </c>
    </row>
    <row r="1179" spans="4:4" x14ac:dyDescent="0.25">
      <c r="D1179">
        <f t="shared" ca="1" si="31"/>
        <v>64.112506879358648</v>
      </c>
    </row>
    <row r="1180" spans="4:4" x14ac:dyDescent="0.25">
      <c r="D1180">
        <f t="shared" ca="1" si="31"/>
        <v>44.207703997379099</v>
      </c>
    </row>
    <row r="1181" spans="4:4" x14ac:dyDescent="0.25">
      <c r="D1181">
        <f t="shared" ca="1" si="31"/>
        <v>52.171590896610262</v>
      </c>
    </row>
    <row r="1182" spans="4:4" x14ac:dyDescent="0.25">
      <c r="D1182">
        <f t="shared" ca="1" si="31"/>
        <v>59.147360445400544</v>
      </c>
    </row>
    <row r="1183" spans="4:4" x14ac:dyDescent="0.25">
      <c r="D1183">
        <f t="shared" ca="1" si="31"/>
        <v>48.859668002546798</v>
      </c>
    </row>
    <row r="1184" spans="4:4" x14ac:dyDescent="0.25">
      <c r="D1184">
        <f t="shared" ca="1" si="31"/>
        <v>48.114621258658225</v>
      </c>
    </row>
    <row r="1185" spans="4:4" x14ac:dyDescent="0.25">
      <c r="D1185">
        <f t="shared" ca="1" si="31"/>
        <v>46.21357851100651</v>
      </c>
    </row>
    <row r="1186" spans="4:4" x14ac:dyDescent="0.25">
      <c r="D1186">
        <f t="shared" ca="1" si="31"/>
        <v>45.191153175841798</v>
      </c>
    </row>
    <row r="1187" spans="4:4" x14ac:dyDescent="0.25">
      <c r="D1187">
        <f t="shared" ca="1" si="31"/>
        <v>50.850828557612559</v>
      </c>
    </row>
    <row r="1188" spans="4:4" x14ac:dyDescent="0.25">
      <c r="D1188">
        <f t="shared" ca="1" si="31"/>
        <v>45.219909807602107</v>
      </c>
    </row>
    <row r="1189" spans="4:4" x14ac:dyDescent="0.25">
      <c r="D1189">
        <f t="shared" ca="1" si="31"/>
        <v>55.183730487866825</v>
      </c>
    </row>
    <row r="1190" spans="4:4" x14ac:dyDescent="0.25">
      <c r="D1190">
        <f t="shared" ca="1" si="31"/>
        <v>47.187735995209458</v>
      </c>
    </row>
    <row r="1191" spans="4:4" x14ac:dyDescent="0.25">
      <c r="D1191">
        <f t="shared" ca="1" si="31"/>
        <v>49.642295709637622</v>
      </c>
    </row>
    <row r="1192" spans="4:4" x14ac:dyDescent="0.25">
      <c r="D1192">
        <f t="shared" ca="1" si="31"/>
        <v>46.581616376124046</v>
      </c>
    </row>
    <row r="1193" spans="4:4" x14ac:dyDescent="0.25">
      <c r="D1193">
        <f t="shared" ca="1" si="31"/>
        <v>42.29555223776925</v>
      </c>
    </row>
    <row r="1194" spans="4:4" x14ac:dyDescent="0.25">
      <c r="D1194">
        <f t="shared" ca="1" si="31"/>
        <v>42.757479645128576</v>
      </c>
    </row>
    <row r="1195" spans="4:4" x14ac:dyDescent="0.25">
      <c r="D1195">
        <f t="shared" ca="1" si="31"/>
        <v>49.055092024072096</v>
      </c>
    </row>
    <row r="1196" spans="4:4" x14ac:dyDescent="0.25">
      <c r="D1196">
        <f t="shared" ca="1" si="31"/>
        <v>47.157497345685393</v>
      </c>
    </row>
    <row r="1197" spans="4:4" x14ac:dyDescent="0.25">
      <c r="D1197">
        <f t="shared" ca="1" si="31"/>
        <v>47.796461130417022</v>
      </c>
    </row>
    <row r="1198" spans="4:4" x14ac:dyDescent="0.25">
      <c r="D1198">
        <f t="shared" ca="1" si="31"/>
        <v>48.95264783699497</v>
      </c>
    </row>
    <row r="1199" spans="4:4" x14ac:dyDescent="0.25">
      <c r="D1199">
        <f t="shared" ca="1" si="31"/>
        <v>53.770793330788102</v>
      </c>
    </row>
    <row r="1200" spans="4:4" x14ac:dyDescent="0.25">
      <c r="D1200">
        <f t="shared" ca="1" si="31"/>
        <v>45.329765356712734</v>
      </c>
    </row>
    <row r="1201" spans="4:4" x14ac:dyDescent="0.25">
      <c r="D1201">
        <f t="shared" ca="1" si="31"/>
        <v>58.514722526756103</v>
      </c>
    </row>
    <row r="1202" spans="4:4" x14ac:dyDescent="0.25">
      <c r="D1202">
        <f t="shared" ca="1" si="31"/>
        <v>54.24645999269633</v>
      </c>
    </row>
    <row r="1203" spans="4:4" x14ac:dyDescent="0.25">
      <c r="D1203">
        <f t="shared" ca="1" si="31"/>
        <v>48.155848000923022</v>
      </c>
    </row>
    <row r="1204" spans="4:4" x14ac:dyDescent="0.25">
      <c r="D1204">
        <f t="shared" ca="1" si="31"/>
        <v>45.594216719972664</v>
      </c>
    </row>
    <row r="1205" spans="4:4" x14ac:dyDescent="0.25">
      <c r="D1205">
        <f t="shared" ca="1" si="31"/>
        <v>49.947171007747279</v>
      </c>
    </row>
    <row r="1206" spans="4:4" x14ac:dyDescent="0.25">
      <c r="D1206">
        <f t="shared" ca="1" si="31"/>
        <v>50.896507208174341</v>
      </c>
    </row>
    <row r="1207" spans="4:4" x14ac:dyDescent="0.25">
      <c r="D1207">
        <f t="shared" ca="1" si="31"/>
        <v>45.621327709224694</v>
      </c>
    </row>
    <row r="1208" spans="4:4" x14ac:dyDescent="0.25">
      <c r="D1208">
        <f t="shared" ca="1" si="31"/>
        <v>45.383440263354942</v>
      </c>
    </row>
    <row r="1209" spans="4:4" x14ac:dyDescent="0.25">
      <c r="D1209">
        <f t="shared" ca="1" si="31"/>
        <v>50.21037371337475</v>
      </c>
    </row>
    <row r="1210" spans="4:4" x14ac:dyDescent="0.25">
      <c r="D1210">
        <f t="shared" ca="1" si="31"/>
        <v>52.218591707689392</v>
      </c>
    </row>
    <row r="1211" spans="4:4" x14ac:dyDescent="0.25">
      <c r="D1211">
        <f t="shared" ca="1" si="31"/>
        <v>39.499925400855005</v>
      </c>
    </row>
    <row r="1212" spans="4:4" x14ac:dyDescent="0.25">
      <c r="D1212">
        <f t="shared" ca="1" si="31"/>
        <v>42.591836512806715</v>
      </c>
    </row>
    <row r="1213" spans="4:4" x14ac:dyDescent="0.25">
      <c r="D1213">
        <f t="shared" ca="1" si="31"/>
        <v>49.560851491293526</v>
      </c>
    </row>
    <row r="1214" spans="4:4" x14ac:dyDescent="0.25">
      <c r="D1214">
        <f t="shared" ca="1" si="31"/>
        <v>56.829186982221756</v>
      </c>
    </row>
    <row r="1215" spans="4:4" x14ac:dyDescent="0.25">
      <c r="D1215">
        <f t="shared" ca="1" si="31"/>
        <v>43.510747479141699</v>
      </c>
    </row>
    <row r="1216" spans="4:4" x14ac:dyDescent="0.25">
      <c r="D1216">
        <f t="shared" ca="1" si="31"/>
        <v>51.621284404446833</v>
      </c>
    </row>
    <row r="1217" spans="4:4" x14ac:dyDescent="0.25">
      <c r="D1217">
        <f t="shared" ca="1" si="31"/>
        <v>48.537772324234496</v>
      </c>
    </row>
    <row r="1218" spans="4:4" x14ac:dyDescent="0.25">
      <c r="D1218">
        <f t="shared" ca="1" si="31"/>
        <v>50.695850900194614</v>
      </c>
    </row>
    <row r="1219" spans="4:4" x14ac:dyDescent="0.25">
      <c r="D1219">
        <f t="shared" ref="D1219:D1282" ca="1" si="32">_xlfn.T.INV(RAND(),25)*$G$3+$F$3</f>
        <v>51.922787240838574</v>
      </c>
    </row>
    <row r="1220" spans="4:4" x14ac:dyDescent="0.25">
      <c r="D1220">
        <f t="shared" ca="1" si="32"/>
        <v>42.331014758255947</v>
      </c>
    </row>
    <row r="1221" spans="4:4" x14ac:dyDescent="0.25">
      <c r="D1221">
        <f t="shared" ca="1" si="32"/>
        <v>49.039768229693607</v>
      </c>
    </row>
    <row r="1222" spans="4:4" x14ac:dyDescent="0.25">
      <c r="D1222">
        <f t="shared" ca="1" si="32"/>
        <v>49.907474092411121</v>
      </c>
    </row>
    <row r="1223" spans="4:4" x14ac:dyDescent="0.25">
      <c r="D1223">
        <f t="shared" ca="1" si="32"/>
        <v>51.878797275745605</v>
      </c>
    </row>
    <row r="1224" spans="4:4" x14ac:dyDescent="0.25">
      <c r="D1224">
        <f t="shared" ca="1" si="32"/>
        <v>38.604030082200822</v>
      </c>
    </row>
    <row r="1225" spans="4:4" x14ac:dyDescent="0.25">
      <c r="D1225">
        <f t="shared" ca="1" si="32"/>
        <v>47.628455326839813</v>
      </c>
    </row>
    <row r="1226" spans="4:4" x14ac:dyDescent="0.25">
      <c r="D1226">
        <f t="shared" ca="1" si="32"/>
        <v>55.365118376103581</v>
      </c>
    </row>
    <row r="1227" spans="4:4" x14ac:dyDescent="0.25">
      <c r="D1227">
        <f t="shared" ca="1" si="32"/>
        <v>46.297582004413869</v>
      </c>
    </row>
    <row r="1228" spans="4:4" x14ac:dyDescent="0.25">
      <c r="D1228">
        <f t="shared" ca="1" si="32"/>
        <v>51.141162971073079</v>
      </c>
    </row>
    <row r="1229" spans="4:4" x14ac:dyDescent="0.25">
      <c r="D1229">
        <f t="shared" ca="1" si="32"/>
        <v>36.683389751711843</v>
      </c>
    </row>
    <row r="1230" spans="4:4" x14ac:dyDescent="0.25">
      <c r="D1230">
        <f t="shared" ca="1" si="32"/>
        <v>49.353642111097521</v>
      </c>
    </row>
    <row r="1231" spans="4:4" x14ac:dyDescent="0.25">
      <c r="D1231">
        <f t="shared" ca="1" si="32"/>
        <v>48.071653782880148</v>
      </c>
    </row>
    <row r="1232" spans="4:4" x14ac:dyDescent="0.25">
      <c r="D1232">
        <f t="shared" ca="1" si="32"/>
        <v>54.45961035045071</v>
      </c>
    </row>
    <row r="1233" spans="4:4" x14ac:dyDescent="0.25">
      <c r="D1233">
        <f t="shared" ca="1" si="32"/>
        <v>49.087314660189854</v>
      </c>
    </row>
    <row r="1234" spans="4:4" x14ac:dyDescent="0.25">
      <c r="D1234">
        <f t="shared" ca="1" si="32"/>
        <v>53.139728678619974</v>
      </c>
    </row>
    <row r="1235" spans="4:4" x14ac:dyDescent="0.25">
      <c r="D1235">
        <f t="shared" ca="1" si="32"/>
        <v>50.104155697680206</v>
      </c>
    </row>
    <row r="1236" spans="4:4" x14ac:dyDescent="0.25">
      <c r="D1236">
        <f t="shared" ca="1" si="32"/>
        <v>53.290309486441885</v>
      </c>
    </row>
    <row r="1237" spans="4:4" x14ac:dyDescent="0.25">
      <c r="D1237">
        <f t="shared" ca="1" si="32"/>
        <v>45.369641966829995</v>
      </c>
    </row>
    <row r="1238" spans="4:4" x14ac:dyDescent="0.25">
      <c r="D1238">
        <f t="shared" ca="1" si="32"/>
        <v>40.741662486368753</v>
      </c>
    </row>
    <row r="1239" spans="4:4" x14ac:dyDescent="0.25">
      <c r="D1239">
        <f t="shared" ca="1" si="32"/>
        <v>44.877566379913141</v>
      </c>
    </row>
    <row r="1240" spans="4:4" x14ac:dyDescent="0.25">
      <c r="D1240">
        <f t="shared" ca="1" si="32"/>
        <v>58.802865027791491</v>
      </c>
    </row>
    <row r="1241" spans="4:4" x14ac:dyDescent="0.25">
      <c r="D1241">
        <f t="shared" ca="1" si="32"/>
        <v>53.964236614635482</v>
      </c>
    </row>
    <row r="1242" spans="4:4" x14ac:dyDescent="0.25">
      <c r="D1242">
        <f t="shared" ca="1" si="32"/>
        <v>51.444415788206769</v>
      </c>
    </row>
    <row r="1243" spans="4:4" x14ac:dyDescent="0.25">
      <c r="D1243">
        <f t="shared" ca="1" si="32"/>
        <v>56.954298694054678</v>
      </c>
    </row>
    <row r="1244" spans="4:4" x14ac:dyDescent="0.25">
      <c r="D1244">
        <f t="shared" ca="1" si="32"/>
        <v>48.588133918444846</v>
      </c>
    </row>
    <row r="1245" spans="4:4" x14ac:dyDescent="0.25">
      <c r="D1245">
        <f t="shared" ca="1" si="32"/>
        <v>51.996715686159533</v>
      </c>
    </row>
    <row r="1246" spans="4:4" x14ac:dyDescent="0.25">
      <c r="D1246">
        <f t="shared" ca="1" si="32"/>
        <v>54.911513645845481</v>
      </c>
    </row>
    <row r="1247" spans="4:4" x14ac:dyDescent="0.25">
      <c r="D1247">
        <f t="shared" ca="1" si="32"/>
        <v>46.85257714734972</v>
      </c>
    </row>
    <row r="1248" spans="4:4" x14ac:dyDescent="0.25">
      <c r="D1248">
        <f t="shared" ca="1" si="32"/>
        <v>55.364652594940686</v>
      </c>
    </row>
    <row r="1249" spans="4:4" x14ac:dyDescent="0.25">
      <c r="D1249">
        <f t="shared" ca="1" si="32"/>
        <v>49.078774077041849</v>
      </c>
    </row>
    <row r="1250" spans="4:4" x14ac:dyDescent="0.25">
      <c r="D1250">
        <f t="shared" ca="1" si="32"/>
        <v>49.984859594620325</v>
      </c>
    </row>
    <row r="1251" spans="4:4" x14ac:dyDescent="0.25">
      <c r="D1251">
        <f t="shared" ca="1" si="32"/>
        <v>43.91235374837968</v>
      </c>
    </row>
    <row r="1252" spans="4:4" x14ac:dyDescent="0.25">
      <c r="D1252">
        <f t="shared" ca="1" si="32"/>
        <v>49.564080076910685</v>
      </c>
    </row>
    <row r="1253" spans="4:4" x14ac:dyDescent="0.25">
      <c r="D1253">
        <f t="shared" ca="1" si="32"/>
        <v>55.118465551660456</v>
      </c>
    </row>
    <row r="1254" spans="4:4" x14ac:dyDescent="0.25">
      <c r="D1254">
        <f t="shared" ca="1" si="32"/>
        <v>53.113527941106696</v>
      </c>
    </row>
    <row r="1255" spans="4:4" x14ac:dyDescent="0.25">
      <c r="D1255">
        <f t="shared" ca="1" si="32"/>
        <v>49.538811228626024</v>
      </c>
    </row>
    <row r="1256" spans="4:4" x14ac:dyDescent="0.25">
      <c r="D1256">
        <f t="shared" ca="1" si="32"/>
        <v>45.754870616333463</v>
      </c>
    </row>
    <row r="1257" spans="4:4" x14ac:dyDescent="0.25">
      <c r="D1257">
        <f t="shared" ca="1" si="32"/>
        <v>52.723527088090385</v>
      </c>
    </row>
    <row r="1258" spans="4:4" x14ac:dyDescent="0.25">
      <c r="D1258">
        <f t="shared" ca="1" si="32"/>
        <v>52.67248643201826</v>
      </c>
    </row>
    <row r="1259" spans="4:4" x14ac:dyDescent="0.25">
      <c r="D1259">
        <f t="shared" ca="1" si="32"/>
        <v>39.616691083916713</v>
      </c>
    </row>
    <row r="1260" spans="4:4" x14ac:dyDescent="0.25">
      <c r="D1260">
        <f t="shared" ca="1" si="32"/>
        <v>48.982258467503449</v>
      </c>
    </row>
    <row r="1261" spans="4:4" x14ac:dyDescent="0.25">
      <c r="D1261">
        <f t="shared" ca="1" si="32"/>
        <v>49.876691837314581</v>
      </c>
    </row>
    <row r="1262" spans="4:4" x14ac:dyDescent="0.25">
      <c r="D1262">
        <f t="shared" ca="1" si="32"/>
        <v>50.43672361194011</v>
      </c>
    </row>
    <row r="1263" spans="4:4" x14ac:dyDescent="0.25">
      <c r="D1263">
        <f t="shared" ca="1" si="32"/>
        <v>39.479323949704025</v>
      </c>
    </row>
    <row r="1264" spans="4:4" x14ac:dyDescent="0.25">
      <c r="D1264">
        <f t="shared" ca="1" si="32"/>
        <v>57.725076902052699</v>
      </c>
    </row>
    <row r="1265" spans="4:4" x14ac:dyDescent="0.25">
      <c r="D1265">
        <f t="shared" ca="1" si="32"/>
        <v>53.112385767735837</v>
      </c>
    </row>
    <row r="1266" spans="4:4" x14ac:dyDescent="0.25">
      <c r="D1266">
        <f t="shared" ca="1" si="32"/>
        <v>54.301424926920156</v>
      </c>
    </row>
    <row r="1267" spans="4:4" x14ac:dyDescent="0.25">
      <c r="D1267">
        <f t="shared" ca="1" si="32"/>
        <v>43.061901902954915</v>
      </c>
    </row>
    <row r="1268" spans="4:4" x14ac:dyDescent="0.25">
      <c r="D1268">
        <f t="shared" ca="1" si="32"/>
        <v>49.068325854583399</v>
      </c>
    </row>
    <row r="1269" spans="4:4" x14ac:dyDescent="0.25">
      <c r="D1269">
        <f t="shared" ca="1" si="32"/>
        <v>48.356681038072601</v>
      </c>
    </row>
    <row r="1270" spans="4:4" x14ac:dyDescent="0.25">
      <c r="D1270">
        <f t="shared" ca="1" si="32"/>
        <v>45.115699975225596</v>
      </c>
    </row>
    <row r="1271" spans="4:4" x14ac:dyDescent="0.25">
      <c r="D1271">
        <f t="shared" ca="1" si="32"/>
        <v>55.905260079773917</v>
      </c>
    </row>
    <row r="1272" spans="4:4" x14ac:dyDescent="0.25">
      <c r="D1272">
        <f t="shared" ca="1" si="32"/>
        <v>57.084516526048567</v>
      </c>
    </row>
    <row r="1273" spans="4:4" x14ac:dyDescent="0.25">
      <c r="D1273">
        <f t="shared" ca="1" si="32"/>
        <v>49.018315374144684</v>
      </c>
    </row>
    <row r="1274" spans="4:4" x14ac:dyDescent="0.25">
      <c r="D1274">
        <f t="shared" ca="1" si="32"/>
        <v>49.31231327869402</v>
      </c>
    </row>
    <row r="1275" spans="4:4" x14ac:dyDescent="0.25">
      <c r="D1275">
        <f t="shared" ca="1" si="32"/>
        <v>50.609525300443771</v>
      </c>
    </row>
    <row r="1276" spans="4:4" x14ac:dyDescent="0.25">
      <c r="D1276">
        <f t="shared" ca="1" si="32"/>
        <v>37.005979274474186</v>
      </c>
    </row>
    <row r="1277" spans="4:4" x14ac:dyDescent="0.25">
      <c r="D1277">
        <f t="shared" ca="1" si="32"/>
        <v>51.935047134628803</v>
      </c>
    </row>
    <row r="1278" spans="4:4" x14ac:dyDescent="0.25">
      <c r="D1278">
        <f t="shared" ca="1" si="32"/>
        <v>46.645282065529386</v>
      </c>
    </row>
    <row r="1279" spans="4:4" x14ac:dyDescent="0.25">
      <c r="D1279">
        <f t="shared" ca="1" si="32"/>
        <v>57.801703866023665</v>
      </c>
    </row>
    <row r="1280" spans="4:4" x14ac:dyDescent="0.25">
      <c r="D1280">
        <f t="shared" ca="1" si="32"/>
        <v>51.506350970958238</v>
      </c>
    </row>
    <row r="1281" spans="4:4" x14ac:dyDescent="0.25">
      <c r="D1281">
        <f t="shared" ca="1" si="32"/>
        <v>48.176028874094122</v>
      </c>
    </row>
    <row r="1282" spans="4:4" x14ac:dyDescent="0.25">
      <c r="D1282">
        <f t="shared" ca="1" si="32"/>
        <v>58.730204361382292</v>
      </c>
    </row>
    <row r="1283" spans="4:4" x14ac:dyDescent="0.25">
      <c r="D1283">
        <f t="shared" ref="D1283:D1346" ca="1" si="33">_xlfn.T.INV(RAND(),25)*$G$3+$F$3</f>
        <v>48.297887592395071</v>
      </c>
    </row>
    <row r="1284" spans="4:4" x14ac:dyDescent="0.25">
      <c r="D1284">
        <f t="shared" ca="1" si="33"/>
        <v>45.437571031091259</v>
      </c>
    </row>
    <row r="1285" spans="4:4" x14ac:dyDescent="0.25">
      <c r="D1285">
        <f t="shared" ca="1" si="33"/>
        <v>58.652003034970107</v>
      </c>
    </row>
    <row r="1286" spans="4:4" x14ac:dyDescent="0.25">
      <c r="D1286">
        <f t="shared" ca="1" si="33"/>
        <v>46.358956798554772</v>
      </c>
    </row>
    <row r="1287" spans="4:4" x14ac:dyDescent="0.25">
      <c r="D1287">
        <f t="shared" ca="1" si="33"/>
        <v>62.839184628782832</v>
      </c>
    </row>
    <row r="1288" spans="4:4" x14ac:dyDescent="0.25">
      <c r="D1288">
        <f t="shared" ca="1" si="33"/>
        <v>45.351132593453798</v>
      </c>
    </row>
    <row r="1289" spans="4:4" x14ac:dyDescent="0.25">
      <c r="D1289">
        <f t="shared" ca="1" si="33"/>
        <v>54.459139116221934</v>
      </c>
    </row>
    <row r="1290" spans="4:4" x14ac:dyDescent="0.25">
      <c r="D1290">
        <f t="shared" ca="1" si="33"/>
        <v>41.058094039036725</v>
      </c>
    </row>
    <row r="1291" spans="4:4" x14ac:dyDescent="0.25">
      <c r="D1291">
        <f t="shared" ca="1" si="33"/>
        <v>61.54685407986922</v>
      </c>
    </row>
    <row r="1292" spans="4:4" x14ac:dyDescent="0.25">
      <c r="D1292">
        <f t="shared" ca="1" si="33"/>
        <v>45.518262638355125</v>
      </c>
    </row>
    <row r="1293" spans="4:4" x14ac:dyDescent="0.25">
      <c r="D1293">
        <f t="shared" ca="1" si="33"/>
        <v>48.166787034992595</v>
      </c>
    </row>
    <row r="1294" spans="4:4" x14ac:dyDescent="0.25">
      <c r="D1294">
        <f t="shared" ca="1" si="33"/>
        <v>59.039913577717925</v>
      </c>
    </row>
    <row r="1295" spans="4:4" x14ac:dyDescent="0.25">
      <c r="D1295">
        <f t="shared" ca="1" si="33"/>
        <v>48.609021269759126</v>
      </c>
    </row>
    <row r="1296" spans="4:4" x14ac:dyDescent="0.25">
      <c r="D1296">
        <f t="shared" ca="1" si="33"/>
        <v>46.766655885601253</v>
      </c>
    </row>
    <row r="1297" spans="4:4" x14ac:dyDescent="0.25">
      <c r="D1297">
        <f t="shared" ca="1" si="33"/>
        <v>56.513363954059912</v>
      </c>
    </row>
    <row r="1298" spans="4:4" x14ac:dyDescent="0.25">
      <c r="D1298">
        <f t="shared" ca="1" si="33"/>
        <v>54.315778915517249</v>
      </c>
    </row>
    <row r="1299" spans="4:4" x14ac:dyDescent="0.25">
      <c r="D1299">
        <f t="shared" ca="1" si="33"/>
        <v>51.213085183832327</v>
      </c>
    </row>
    <row r="1300" spans="4:4" x14ac:dyDescent="0.25">
      <c r="D1300">
        <f t="shared" ca="1" si="33"/>
        <v>43.96008266663911</v>
      </c>
    </row>
    <row r="1301" spans="4:4" x14ac:dyDescent="0.25">
      <c r="D1301">
        <f t="shared" ca="1" si="33"/>
        <v>51.35352900582842</v>
      </c>
    </row>
    <row r="1302" spans="4:4" x14ac:dyDescent="0.25">
      <c r="D1302">
        <f t="shared" ca="1" si="33"/>
        <v>42.701069344510067</v>
      </c>
    </row>
    <row r="1303" spans="4:4" x14ac:dyDescent="0.25">
      <c r="D1303">
        <f t="shared" ca="1" si="33"/>
        <v>52.468402751587533</v>
      </c>
    </row>
    <row r="1304" spans="4:4" x14ac:dyDescent="0.25">
      <c r="D1304">
        <f t="shared" ca="1" si="33"/>
        <v>49.957896566496999</v>
      </c>
    </row>
    <row r="1305" spans="4:4" x14ac:dyDescent="0.25">
      <c r="D1305">
        <f t="shared" ca="1" si="33"/>
        <v>42.853213162269519</v>
      </c>
    </row>
    <row r="1306" spans="4:4" x14ac:dyDescent="0.25">
      <c r="D1306">
        <f t="shared" ca="1" si="33"/>
        <v>50.270470858931319</v>
      </c>
    </row>
    <row r="1307" spans="4:4" x14ac:dyDescent="0.25">
      <c r="D1307">
        <f t="shared" ca="1" si="33"/>
        <v>47.418205789800261</v>
      </c>
    </row>
    <row r="1308" spans="4:4" x14ac:dyDescent="0.25">
      <c r="D1308">
        <f t="shared" ca="1" si="33"/>
        <v>52.379872722421929</v>
      </c>
    </row>
    <row r="1309" spans="4:4" x14ac:dyDescent="0.25">
      <c r="D1309">
        <f t="shared" ca="1" si="33"/>
        <v>52.778239779342037</v>
      </c>
    </row>
    <row r="1310" spans="4:4" x14ac:dyDescent="0.25">
      <c r="D1310">
        <f t="shared" ca="1" si="33"/>
        <v>53.053002402035673</v>
      </c>
    </row>
    <row r="1311" spans="4:4" x14ac:dyDescent="0.25">
      <c r="D1311">
        <f t="shared" ca="1" si="33"/>
        <v>53.22720681455958</v>
      </c>
    </row>
    <row r="1312" spans="4:4" x14ac:dyDescent="0.25">
      <c r="D1312">
        <f t="shared" ca="1" si="33"/>
        <v>49.932268443776927</v>
      </c>
    </row>
    <row r="1313" spans="4:4" x14ac:dyDescent="0.25">
      <c r="D1313">
        <f t="shared" ca="1" si="33"/>
        <v>46.923429802700099</v>
      </c>
    </row>
    <row r="1314" spans="4:4" x14ac:dyDescent="0.25">
      <c r="D1314">
        <f t="shared" ca="1" si="33"/>
        <v>50.565842427423476</v>
      </c>
    </row>
    <row r="1315" spans="4:4" x14ac:dyDescent="0.25">
      <c r="D1315">
        <f t="shared" ca="1" si="33"/>
        <v>47.312921050759186</v>
      </c>
    </row>
    <row r="1316" spans="4:4" x14ac:dyDescent="0.25">
      <c r="D1316">
        <f t="shared" ca="1" si="33"/>
        <v>59.130286330854567</v>
      </c>
    </row>
    <row r="1317" spans="4:4" x14ac:dyDescent="0.25">
      <c r="D1317">
        <f t="shared" ca="1" si="33"/>
        <v>51.159426684592432</v>
      </c>
    </row>
    <row r="1318" spans="4:4" x14ac:dyDescent="0.25">
      <c r="D1318">
        <f t="shared" ca="1" si="33"/>
        <v>53.276995737415845</v>
      </c>
    </row>
    <row r="1319" spans="4:4" x14ac:dyDescent="0.25">
      <c r="D1319">
        <f t="shared" ca="1" si="33"/>
        <v>52.683585606697612</v>
      </c>
    </row>
    <row r="1320" spans="4:4" x14ac:dyDescent="0.25">
      <c r="D1320">
        <f t="shared" ca="1" si="33"/>
        <v>50.658136913372545</v>
      </c>
    </row>
    <row r="1321" spans="4:4" x14ac:dyDescent="0.25">
      <c r="D1321">
        <f t="shared" ca="1" si="33"/>
        <v>51.255199065303273</v>
      </c>
    </row>
    <row r="1322" spans="4:4" x14ac:dyDescent="0.25">
      <c r="D1322">
        <f t="shared" ca="1" si="33"/>
        <v>44.835810359208743</v>
      </c>
    </row>
    <row r="1323" spans="4:4" x14ac:dyDescent="0.25">
      <c r="D1323">
        <f t="shared" ca="1" si="33"/>
        <v>47.988574549344911</v>
      </c>
    </row>
    <row r="1324" spans="4:4" x14ac:dyDescent="0.25">
      <c r="D1324">
        <f t="shared" ca="1" si="33"/>
        <v>47.621784022640917</v>
      </c>
    </row>
    <row r="1325" spans="4:4" x14ac:dyDescent="0.25">
      <c r="D1325">
        <f t="shared" ca="1" si="33"/>
        <v>46.669826227323306</v>
      </c>
    </row>
    <row r="1326" spans="4:4" x14ac:dyDescent="0.25">
      <c r="D1326">
        <f t="shared" ca="1" si="33"/>
        <v>47.526068086129968</v>
      </c>
    </row>
    <row r="1327" spans="4:4" x14ac:dyDescent="0.25">
      <c r="D1327">
        <f t="shared" ca="1" si="33"/>
        <v>45.125694813737361</v>
      </c>
    </row>
    <row r="1328" spans="4:4" x14ac:dyDescent="0.25">
      <c r="D1328">
        <f t="shared" ca="1" si="33"/>
        <v>45.021626001320143</v>
      </c>
    </row>
    <row r="1329" spans="4:4" x14ac:dyDescent="0.25">
      <c r="D1329">
        <f t="shared" ca="1" si="33"/>
        <v>46.624188798077029</v>
      </c>
    </row>
    <row r="1330" spans="4:4" x14ac:dyDescent="0.25">
      <c r="D1330">
        <f t="shared" ca="1" si="33"/>
        <v>52.208997363972472</v>
      </c>
    </row>
    <row r="1331" spans="4:4" x14ac:dyDescent="0.25">
      <c r="D1331">
        <f t="shared" ca="1" si="33"/>
        <v>50.043125319473731</v>
      </c>
    </row>
    <row r="1332" spans="4:4" x14ac:dyDescent="0.25">
      <c r="D1332">
        <f t="shared" ca="1" si="33"/>
        <v>46.624070980897265</v>
      </c>
    </row>
    <row r="1333" spans="4:4" x14ac:dyDescent="0.25">
      <c r="D1333">
        <f t="shared" ca="1" si="33"/>
        <v>41.333721744625166</v>
      </c>
    </row>
    <row r="1334" spans="4:4" x14ac:dyDescent="0.25">
      <c r="D1334">
        <f t="shared" ca="1" si="33"/>
        <v>47.311948927638298</v>
      </c>
    </row>
    <row r="1335" spans="4:4" x14ac:dyDescent="0.25">
      <c r="D1335">
        <f t="shared" ca="1" si="33"/>
        <v>58.614374383026508</v>
      </c>
    </row>
    <row r="1336" spans="4:4" x14ac:dyDescent="0.25">
      <c r="D1336">
        <f t="shared" ca="1" si="33"/>
        <v>53.634877148567</v>
      </c>
    </row>
    <row r="1337" spans="4:4" x14ac:dyDescent="0.25">
      <c r="D1337">
        <f t="shared" ca="1" si="33"/>
        <v>47.734066447582038</v>
      </c>
    </row>
    <row r="1338" spans="4:4" x14ac:dyDescent="0.25">
      <c r="D1338">
        <f t="shared" ca="1" si="33"/>
        <v>50.464028087121683</v>
      </c>
    </row>
    <row r="1339" spans="4:4" x14ac:dyDescent="0.25">
      <c r="D1339">
        <f t="shared" ca="1" si="33"/>
        <v>50.444933284025311</v>
      </c>
    </row>
    <row r="1340" spans="4:4" x14ac:dyDescent="0.25">
      <c r="D1340">
        <f t="shared" ca="1" si="33"/>
        <v>51.386030172664036</v>
      </c>
    </row>
    <row r="1341" spans="4:4" x14ac:dyDescent="0.25">
      <c r="D1341">
        <f t="shared" ca="1" si="33"/>
        <v>53.772317649369306</v>
      </c>
    </row>
    <row r="1342" spans="4:4" x14ac:dyDescent="0.25">
      <c r="D1342">
        <f t="shared" ca="1" si="33"/>
        <v>41.701357891205603</v>
      </c>
    </row>
    <row r="1343" spans="4:4" x14ac:dyDescent="0.25">
      <c r="D1343">
        <f t="shared" ca="1" si="33"/>
        <v>52.279328662729057</v>
      </c>
    </row>
    <row r="1344" spans="4:4" x14ac:dyDescent="0.25">
      <c r="D1344">
        <f t="shared" ca="1" si="33"/>
        <v>41.166757517817103</v>
      </c>
    </row>
    <row r="1345" spans="4:4" x14ac:dyDescent="0.25">
      <c r="D1345">
        <f t="shared" ca="1" si="33"/>
        <v>43.676445533379791</v>
      </c>
    </row>
    <row r="1346" spans="4:4" x14ac:dyDescent="0.25">
      <c r="D1346">
        <f t="shared" ca="1" si="33"/>
        <v>47.507735272997543</v>
      </c>
    </row>
    <row r="1347" spans="4:4" x14ac:dyDescent="0.25">
      <c r="D1347">
        <f t="shared" ref="D1347:D1410" ca="1" si="34">_xlfn.T.INV(RAND(),25)*$G$3+$F$3</f>
        <v>53.552610973541832</v>
      </c>
    </row>
    <row r="1348" spans="4:4" x14ac:dyDescent="0.25">
      <c r="D1348">
        <f t="shared" ca="1" si="34"/>
        <v>52.293381418660182</v>
      </c>
    </row>
    <row r="1349" spans="4:4" x14ac:dyDescent="0.25">
      <c r="D1349">
        <f t="shared" ca="1" si="34"/>
        <v>53.500729233846023</v>
      </c>
    </row>
    <row r="1350" spans="4:4" x14ac:dyDescent="0.25">
      <c r="D1350">
        <f t="shared" ca="1" si="34"/>
        <v>41.446467883093796</v>
      </c>
    </row>
    <row r="1351" spans="4:4" x14ac:dyDescent="0.25">
      <c r="D1351">
        <f t="shared" ca="1" si="34"/>
        <v>46.820720671181718</v>
      </c>
    </row>
    <row r="1352" spans="4:4" x14ac:dyDescent="0.25">
      <c r="D1352">
        <f t="shared" ca="1" si="34"/>
        <v>43.841832235281252</v>
      </c>
    </row>
    <row r="1353" spans="4:4" x14ac:dyDescent="0.25">
      <c r="D1353">
        <f t="shared" ca="1" si="34"/>
        <v>43.983965947640328</v>
      </c>
    </row>
    <row r="1354" spans="4:4" x14ac:dyDescent="0.25">
      <c r="D1354">
        <f t="shared" ca="1" si="34"/>
        <v>45.743923231352589</v>
      </c>
    </row>
    <row r="1355" spans="4:4" x14ac:dyDescent="0.25">
      <c r="D1355">
        <f t="shared" ca="1" si="34"/>
        <v>51.893051871626547</v>
      </c>
    </row>
    <row r="1356" spans="4:4" x14ac:dyDescent="0.25">
      <c r="D1356">
        <f t="shared" ca="1" si="34"/>
        <v>50.334637974014676</v>
      </c>
    </row>
    <row r="1357" spans="4:4" x14ac:dyDescent="0.25">
      <c r="D1357">
        <f t="shared" ca="1" si="34"/>
        <v>49.462574816095206</v>
      </c>
    </row>
    <row r="1358" spans="4:4" x14ac:dyDescent="0.25">
      <c r="D1358">
        <f t="shared" ca="1" si="34"/>
        <v>48.26789067536567</v>
      </c>
    </row>
    <row r="1359" spans="4:4" x14ac:dyDescent="0.25">
      <c r="D1359">
        <f t="shared" ca="1" si="34"/>
        <v>48.470617041875563</v>
      </c>
    </row>
    <row r="1360" spans="4:4" x14ac:dyDescent="0.25">
      <c r="D1360">
        <f t="shared" ca="1" si="34"/>
        <v>50.130633243211392</v>
      </c>
    </row>
    <row r="1361" spans="4:4" x14ac:dyDescent="0.25">
      <c r="D1361">
        <f t="shared" ca="1" si="34"/>
        <v>41.600729293746312</v>
      </c>
    </row>
    <row r="1362" spans="4:4" x14ac:dyDescent="0.25">
      <c r="D1362">
        <f t="shared" ca="1" si="34"/>
        <v>58.070850224223697</v>
      </c>
    </row>
    <row r="1363" spans="4:4" x14ac:dyDescent="0.25">
      <c r="D1363">
        <f t="shared" ca="1" si="34"/>
        <v>50.435272521270761</v>
      </c>
    </row>
    <row r="1364" spans="4:4" x14ac:dyDescent="0.25">
      <c r="D1364">
        <f t="shared" ca="1" si="34"/>
        <v>53.453017755713688</v>
      </c>
    </row>
    <row r="1365" spans="4:4" x14ac:dyDescent="0.25">
      <c r="D1365">
        <f t="shared" ca="1" si="34"/>
        <v>47.581690076402104</v>
      </c>
    </row>
    <row r="1366" spans="4:4" x14ac:dyDescent="0.25">
      <c r="D1366">
        <f t="shared" ca="1" si="34"/>
        <v>46.687975802861594</v>
      </c>
    </row>
    <row r="1367" spans="4:4" x14ac:dyDescent="0.25">
      <c r="D1367">
        <f t="shared" ca="1" si="34"/>
        <v>47.683208230883892</v>
      </c>
    </row>
    <row r="1368" spans="4:4" x14ac:dyDescent="0.25">
      <c r="D1368">
        <f t="shared" ca="1" si="34"/>
        <v>49.317242293646686</v>
      </c>
    </row>
    <row r="1369" spans="4:4" x14ac:dyDescent="0.25">
      <c r="D1369">
        <f t="shared" ca="1" si="34"/>
        <v>48.880315559299227</v>
      </c>
    </row>
    <row r="1370" spans="4:4" x14ac:dyDescent="0.25">
      <c r="D1370">
        <f t="shared" ca="1" si="34"/>
        <v>48.438320428547534</v>
      </c>
    </row>
    <row r="1371" spans="4:4" x14ac:dyDescent="0.25">
      <c r="D1371">
        <f t="shared" ca="1" si="34"/>
        <v>51.682130791285886</v>
      </c>
    </row>
    <row r="1372" spans="4:4" x14ac:dyDescent="0.25">
      <c r="D1372">
        <f t="shared" ca="1" si="34"/>
        <v>52.586167673814714</v>
      </c>
    </row>
    <row r="1373" spans="4:4" x14ac:dyDescent="0.25">
      <c r="D1373">
        <f t="shared" ca="1" si="34"/>
        <v>47.341327510578608</v>
      </c>
    </row>
    <row r="1374" spans="4:4" x14ac:dyDescent="0.25">
      <c r="D1374">
        <f t="shared" ca="1" si="34"/>
        <v>50.599959632775821</v>
      </c>
    </row>
    <row r="1375" spans="4:4" x14ac:dyDescent="0.25">
      <c r="D1375">
        <f t="shared" ca="1" si="34"/>
        <v>48.168860602212916</v>
      </c>
    </row>
    <row r="1376" spans="4:4" x14ac:dyDescent="0.25">
      <c r="D1376">
        <f t="shared" ca="1" si="34"/>
        <v>44.471279283279713</v>
      </c>
    </row>
    <row r="1377" spans="4:4" x14ac:dyDescent="0.25">
      <c r="D1377">
        <f t="shared" ca="1" si="34"/>
        <v>53.365112641868144</v>
      </c>
    </row>
    <row r="1378" spans="4:4" x14ac:dyDescent="0.25">
      <c r="D1378">
        <f t="shared" ca="1" si="34"/>
        <v>50.328373316478711</v>
      </c>
    </row>
    <row r="1379" spans="4:4" x14ac:dyDescent="0.25">
      <c r="D1379">
        <f t="shared" ca="1" si="34"/>
        <v>44.737537073937773</v>
      </c>
    </row>
    <row r="1380" spans="4:4" x14ac:dyDescent="0.25">
      <c r="D1380">
        <f t="shared" ca="1" si="34"/>
        <v>47.630797194560117</v>
      </c>
    </row>
    <row r="1381" spans="4:4" x14ac:dyDescent="0.25">
      <c r="D1381">
        <f t="shared" ca="1" si="34"/>
        <v>48.313522345544321</v>
      </c>
    </row>
    <row r="1382" spans="4:4" x14ac:dyDescent="0.25">
      <c r="D1382">
        <f t="shared" ca="1" si="34"/>
        <v>44.193485567888665</v>
      </c>
    </row>
    <row r="1383" spans="4:4" x14ac:dyDescent="0.25">
      <c r="D1383">
        <f t="shared" ca="1" si="34"/>
        <v>50.059769141433982</v>
      </c>
    </row>
    <row r="1384" spans="4:4" x14ac:dyDescent="0.25">
      <c r="D1384">
        <f t="shared" ca="1" si="34"/>
        <v>49.710021380160988</v>
      </c>
    </row>
    <row r="1385" spans="4:4" x14ac:dyDescent="0.25">
      <c r="D1385">
        <f t="shared" ca="1" si="34"/>
        <v>43.634486298967559</v>
      </c>
    </row>
    <row r="1386" spans="4:4" x14ac:dyDescent="0.25">
      <c r="D1386">
        <f t="shared" ca="1" si="34"/>
        <v>41.776865292255792</v>
      </c>
    </row>
    <row r="1387" spans="4:4" x14ac:dyDescent="0.25">
      <c r="D1387">
        <f t="shared" ca="1" si="34"/>
        <v>54.436266047797467</v>
      </c>
    </row>
    <row r="1388" spans="4:4" x14ac:dyDescent="0.25">
      <c r="D1388">
        <f t="shared" ca="1" si="34"/>
        <v>45.970955614977001</v>
      </c>
    </row>
    <row r="1389" spans="4:4" x14ac:dyDescent="0.25">
      <c r="D1389">
        <f t="shared" ca="1" si="34"/>
        <v>43.056356827948441</v>
      </c>
    </row>
    <row r="1390" spans="4:4" x14ac:dyDescent="0.25">
      <c r="D1390">
        <f t="shared" ca="1" si="34"/>
        <v>54.383068929779085</v>
      </c>
    </row>
    <row r="1391" spans="4:4" x14ac:dyDescent="0.25">
      <c r="D1391">
        <f t="shared" ca="1" si="34"/>
        <v>51.79990988037148</v>
      </c>
    </row>
    <row r="1392" spans="4:4" x14ac:dyDescent="0.25">
      <c r="D1392">
        <f t="shared" ca="1" si="34"/>
        <v>49.907360041340922</v>
      </c>
    </row>
    <row r="1393" spans="4:4" x14ac:dyDescent="0.25">
      <c r="D1393">
        <f t="shared" ca="1" si="34"/>
        <v>46.521746974169666</v>
      </c>
    </row>
    <row r="1394" spans="4:4" x14ac:dyDescent="0.25">
      <c r="D1394">
        <f t="shared" ca="1" si="34"/>
        <v>49.07520770103902</v>
      </c>
    </row>
    <row r="1395" spans="4:4" x14ac:dyDescent="0.25">
      <c r="D1395">
        <f t="shared" ca="1" si="34"/>
        <v>57.090487048376907</v>
      </c>
    </row>
    <row r="1396" spans="4:4" x14ac:dyDescent="0.25">
      <c r="D1396">
        <f t="shared" ca="1" si="34"/>
        <v>51.357802911767905</v>
      </c>
    </row>
    <row r="1397" spans="4:4" x14ac:dyDescent="0.25">
      <c r="D1397">
        <f t="shared" ca="1" si="34"/>
        <v>55.019778691135805</v>
      </c>
    </row>
    <row r="1398" spans="4:4" x14ac:dyDescent="0.25">
      <c r="D1398">
        <f t="shared" ca="1" si="34"/>
        <v>46.617289339998926</v>
      </c>
    </row>
    <row r="1399" spans="4:4" x14ac:dyDescent="0.25">
      <c r="D1399">
        <f t="shared" ca="1" si="34"/>
        <v>50.733154713709546</v>
      </c>
    </row>
    <row r="1400" spans="4:4" x14ac:dyDescent="0.25">
      <c r="D1400">
        <f t="shared" ca="1" si="34"/>
        <v>54.237924987191668</v>
      </c>
    </row>
    <row r="1401" spans="4:4" x14ac:dyDescent="0.25">
      <c r="D1401">
        <f t="shared" ca="1" si="34"/>
        <v>46.432516047542705</v>
      </c>
    </row>
    <row r="1402" spans="4:4" x14ac:dyDescent="0.25">
      <c r="D1402">
        <f t="shared" ca="1" si="34"/>
        <v>43.103326378368699</v>
      </c>
    </row>
    <row r="1403" spans="4:4" x14ac:dyDescent="0.25">
      <c r="D1403">
        <f t="shared" ca="1" si="34"/>
        <v>48.371375327422207</v>
      </c>
    </row>
    <row r="1404" spans="4:4" x14ac:dyDescent="0.25">
      <c r="D1404">
        <f t="shared" ca="1" si="34"/>
        <v>52.062360047176625</v>
      </c>
    </row>
    <row r="1405" spans="4:4" x14ac:dyDescent="0.25">
      <c r="D1405">
        <f t="shared" ca="1" si="34"/>
        <v>50.071647934708849</v>
      </c>
    </row>
    <row r="1406" spans="4:4" x14ac:dyDescent="0.25">
      <c r="D1406">
        <f t="shared" ca="1" si="34"/>
        <v>53.44710344270306</v>
      </c>
    </row>
    <row r="1407" spans="4:4" x14ac:dyDescent="0.25">
      <c r="D1407">
        <f t="shared" ca="1" si="34"/>
        <v>51.299798351684409</v>
      </c>
    </row>
    <row r="1408" spans="4:4" x14ac:dyDescent="0.25">
      <c r="D1408">
        <f t="shared" ca="1" si="34"/>
        <v>58.267181502387338</v>
      </c>
    </row>
    <row r="1409" spans="4:4" x14ac:dyDescent="0.25">
      <c r="D1409">
        <f t="shared" ca="1" si="34"/>
        <v>55.98898340792752</v>
      </c>
    </row>
    <row r="1410" spans="4:4" x14ac:dyDescent="0.25">
      <c r="D1410">
        <f t="shared" ca="1" si="34"/>
        <v>51.908017685484481</v>
      </c>
    </row>
    <row r="1411" spans="4:4" x14ac:dyDescent="0.25">
      <c r="D1411">
        <f t="shared" ref="D1411:D1474" ca="1" si="35">_xlfn.T.INV(RAND(),25)*$G$3+$F$3</f>
        <v>49.918434343378159</v>
      </c>
    </row>
    <row r="1412" spans="4:4" x14ac:dyDescent="0.25">
      <c r="D1412">
        <f t="shared" ca="1" si="35"/>
        <v>43.938902807488248</v>
      </c>
    </row>
    <row r="1413" spans="4:4" x14ac:dyDescent="0.25">
      <c r="D1413">
        <f t="shared" ca="1" si="35"/>
        <v>52.76086699949704</v>
      </c>
    </row>
    <row r="1414" spans="4:4" x14ac:dyDescent="0.25">
      <c r="D1414">
        <f t="shared" ca="1" si="35"/>
        <v>46.698896279902968</v>
      </c>
    </row>
    <row r="1415" spans="4:4" x14ac:dyDescent="0.25">
      <c r="D1415">
        <f t="shared" ca="1" si="35"/>
        <v>45.366650660063719</v>
      </c>
    </row>
    <row r="1416" spans="4:4" x14ac:dyDescent="0.25">
      <c r="D1416">
        <f t="shared" ca="1" si="35"/>
        <v>48.240483103646596</v>
      </c>
    </row>
    <row r="1417" spans="4:4" x14ac:dyDescent="0.25">
      <c r="D1417">
        <f t="shared" ca="1" si="35"/>
        <v>46.401670518864186</v>
      </c>
    </row>
    <row r="1418" spans="4:4" x14ac:dyDescent="0.25">
      <c r="D1418">
        <f t="shared" ca="1" si="35"/>
        <v>52.939760018863154</v>
      </c>
    </row>
    <row r="1419" spans="4:4" x14ac:dyDescent="0.25">
      <c r="D1419">
        <f t="shared" ca="1" si="35"/>
        <v>47.321844012221966</v>
      </c>
    </row>
    <row r="1420" spans="4:4" x14ac:dyDescent="0.25">
      <c r="D1420">
        <f t="shared" ca="1" si="35"/>
        <v>46.703213015904282</v>
      </c>
    </row>
    <row r="1421" spans="4:4" x14ac:dyDescent="0.25">
      <c r="D1421">
        <f t="shared" ca="1" si="35"/>
        <v>50.490057023867635</v>
      </c>
    </row>
    <row r="1422" spans="4:4" x14ac:dyDescent="0.25">
      <c r="D1422">
        <f t="shared" ca="1" si="35"/>
        <v>46.506024149236225</v>
      </c>
    </row>
    <row r="1423" spans="4:4" x14ac:dyDescent="0.25">
      <c r="D1423">
        <f t="shared" ca="1" si="35"/>
        <v>52.310858292036556</v>
      </c>
    </row>
    <row r="1424" spans="4:4" x14ac:dyDescent="0.25">
      <c r="D1424">
        <f t="shared" ca="1" si="35"/>
        <v>49.465548490569809</v>
      </c>
    </row>
    <row r="1425" spans="4:4" x14ac:dyDescent="0.25">
      <c r="D1425">
        <f t="shared" ca="1" si="35"/>
        <v>52.879380254736823</v>
      </c>
    </row>
    <row r="1426" spans="4:4" x14ac:dyDescent="0.25">
      <c r="D1426">
        <f t="shared" ca="1" si="35"/>
        <v>43.579924846269783</v>
      </c>
    </row>
    <row r="1427" spans="4:4" x14ac:dyDescent="0.25">
      <c r="D1427">
        <f t="shared" ca="1" si="35"/>
        <v>39.799821590277183</v>
      </c>
    </row>
    <row r="1428" spans="4:4" x14ac:dyDescent="0.25">
      <c r="D1428">
        <f t="shared" ca="1" si="35"/>
        <v>47.66610221247327</v>
      </c>
    </row>
    <row r="1429" spans="4:4" x14ac:dyDescent="0.25">
      <c r="D1429">
        <f t="shared" ca="1" si="35"/>
        <v>52.44531605756336</v>
      </c>
    </row>
    <row r="1430" spans="4:4" x14ac:dyDescent="0.25">
      <c r="D1430">
        <f t="shared" ca="1" si="35"/>
        <v>51.445885879030577</v>
      </c>
    </row>
    <row r="1431" spans="4:4" x14ac:dyDescent="0.25">
      <c r="D1431">
        <f t="shared" ca="1" si="35"/>
        <v>57.491515480035176</v>
      </c>
    </row>
    <row r="1432" spans="4:4" x14ac:dyDescent="0.25">
      <c r="D1432">
        <f t="shared" ca="1" si="35"/>
        <v>41.129868558566017</v>
      </c>
    </row>
    <row r="1433" spans="4:4" x14ac:dyDescent="0.25">
      <c r="D1433">
        <f t="shared" ca="1" si="35"/>
        <v>42.213255155125388</v>
      </c>
    </row>
    <row r="1434" spans="4:4" x14ac:dyDescent="0.25">
      <c r="D1434">
        <f t="shared" ca="1" si="35"/>
        <v>47.36580744781061</v>
      </c>
    </row>
    <row r="1435" spans="4:4" x14ac:dyDescent="0.25">
      <c r="D1435">
        <f t="shared" ca="1" si="35"/>
        <v>49.464287862514951</v>
      </c>
    </row>
    <row r="1436" spans="4:4" x14ac:dyDescent="0.25">
      <c r="D1436">
        <f t="shared" ca="1" si="35"/>
        <v>46.373429724067101</v>
      </c>
    </row>
    <row r="1437" spans="4:4" x14ac:dyDescent="0.25">
      <c r="D1437">
        <f t="shared" ca="1" si="35"/>
        <v>52.617126925328307</v>
      </c>
    </row>
    <row r="1438" spans="4:4" x14ac:dyDescent="0.25">
      <c r="D1438">
        <f t="shared" ca="1" si="35"/>
        <v>48.17223470852494</v>
      </c>
    </row>
    <row r="1439" spans="4:4" x14ac:dyDescent="0.25">
      <c r="D1439">
        <f t="shared" ca="1" si="35"/>
        <v>53.762736799140377</v>
      </c>
    </row>
    <row r="1440" spans="4:4" x14ac:dyDescent="0.25">
      <c r="D1440">
        <f t="shared" ca="1" si="35"/>
        <v>42.612909228696346</v>
      </c>
    </row>
    <row r="1441" spans="4:4" x14ac:dyDescent="0.25">
      <c r="D1441">
        <f t="shared" ca="1" si="35"/>
        <v>54.257448014769217</v>
      </c>
    </row>
    <row r="1442" spans="4:4" x14ac:dyDescent="0.25">
      <c r="D1442">
        <f t="shared" ca="1" si="35"/>
        <v>51.498402713813796</v>
      </c>
    </row>
    <row r="1443" spans="4:4" x14ac:dyDescent="0.25">
      <c r="D1443">
        <f t="shared" ca="1" si="35"/>
        <v>50.526205468410879</v>
      </c>
    </row>
    <row r="1444" spans="4:4" x14ac:dyDescent="0.25">
      <c r="D1444">
        <f t="shared" ca="1" si="35"/>
        <v>47.152717251427362</v>
      </c>
    </row>
    <row r="1445" spans="4:4" x14ac:dyDescent="0.25">
      <c r="D1445">
        <f t="shared" ca="1" si="35"/>
        <v>45.505106345264998</v>
      </c>
    </row>
    <row r="1446" spans="4:4" x14ac:dyDescent="0.25">
      <c r="D1446">
        <f t="shared" ca="1" si="35"/>
        <v>59.769844288480357</v>
      </c>
    </row>
    <row r="1447" spans="4:4" x14ac:dyDescent="0.25">
      <c r="D1447">
        <f t="shared" ca="1" si="35"/>
        <v>55.779595931704776</v>
      </c>
    </row>
    <row r="1448" spans="4:4" x14ac:dyDescent="0.25">
      <c r="D1448">
        <f t="shared" ca="1" si="35"/>
        <v>49.47746698726521</v>
      </c>
    </row>
    <row r="1449" spans="4:4" x14ac:dyDescent="0.25">
      <c r="D1449">
        <f t="shared" ca="1" si="35"/>
        <v>50.293584903800173</v>
      </c>
    </row>
    <row r="1450" spans="4:4" x14ac:dyDescent="0.25">
      <c r="D1450">
        <f t="shared" ca="1" si="35"/>
        <v>52.669030821323446</v>
      </c>
    </row>
    <row r="1451" spans="4:4" x14ac:dyDescent="0.25">
      <c r="D1451">
        <f t="shared" ca="1" si="35"/>
        <v>47.382050620410631</v>
      </c>
    </row>
    <row r="1452" spans="4:4" x14ac:dyDescent="0.25">
      <c r="D1452">
        <f t="shared" ca="1" si="35"/>
        <v>51.534543517134296</v>
      </c>
    </row>
    <row r="1453" spans="4:4" x14ac:dyDescent="0.25">
      <c r="D1453">
        <f t="shared" ca="1" si="35"/>
        <v>46.983403763349934</v>
      </c>
    </row>
    <row r="1454" spans="4:4" x14ac:dyDescent="0.25">
      <c r="D1454">
        <f t="shared" ca="1" si="35"/>
        <v>50.265491159878302</v>
      </c>
    </row>
    <row r="1455" spans="4:4" x14ac:dyDescent="0.25">
      <c r="D1455">
        <f t="shared" ca="1" si="35"/>
        <v>48.664833027869427</v>
      </c>
    </row>
    <row r="1456" spans="4:4" x14ac:dyDescent="0.25">
      <c r="D1456">
        <f t="shared" ca="1" si="35"/>
        <v>42.471420819327193</v>
      </c>
    </row>
    <row r="1457" spans="4:4" x14ac:dyDescent="0.25">
      <c r="D1457">
        <f t="shared" ca="1" si="35"/>
        <v>47.741733764366757</v>
      </c>
    </row>
    <row r="1458" spans="4:4" x14ac:dyDescent="0.25">
      <c r="D1458">
        <f t="shared" ca="1" si="35"/>
        <v>49.565615385668359</v>
      </c>
    </row>
    <row r="1459" spans="4:4" x14ac:dyDescent="0.25">
      <c r="D1459">
        <f t="shared" ca="1" si="35"/>
        <v>47.983222403124863</v>
      </c>
    </row>
    <row r="1460" spans="4:4" x14ac:dyDescent="0.25">
      <c r="D1460">
        <f t="shared" ca="1" si="35"/>
        <v>45.004099322851062</v>
      </c>
    </row>
    <row r="1461" spans="4:4" x14ac:dyDescent="0.25">
      <c r="D1461">
        <f t="shared" ca="1" si="35"/>
        <v>60.998373185599931</v>
      </c>
    </row>
    <row r="1462" spans="4:4" x14ac:dyDescent="0.25">
      <c r="D1462">
        <f t="shared" ca="1" si="35"/>
        <v>48.11558670182874</v>
      </c>
    </row>
    <row r="1463" spans="4:4" x14ac:dyDescent="0.25">
      <c r="D1463">
        <f t="shared" ca="1" si="35"/>
        <v>51.811669941691974</v>
      </c>
    </row>
    <row r="1464" spans="4:4" x14ac:dyDescent="0.25">
      <c r="D1464">
        <f t="shared" ca="1" si="35"/>
        <v>42.705003099534686</v>
      </c>
    </row>
    <row r="1465" spans="4:4" x14ac:dyDescent="0.25">
      <c r="D1465">
        <f t="shared" ca="1" si="35"/>
        <v>51.340625708868373</v>
      </c>
    </row>
    <row r="1466" spans="4:4" x14ac:dyDescent="0.25">
      <c r="D1466">
        <f t="shared" ca="1" si="35"/>
        <v>53.891097687924685</v>
      </c>
    </row>
    <row r="1467" spans="4:4" x14ac:dyDescent="0.25">
      <c r="D1467">
        <f t="shared" ca="1" si="35"/>
        <v>49.171768508011155</v>
      </c>
    </row>
    <row r="1468" spans="4:4" x14ac:dyDescent="0.25">
      <c r="D1468">
        <f t="shared" ca="1" si="35"/>
        <v>47.510017722134727</v>
      </c>
    </row>
    <row r="1469" spans="4:4" x14ac:dyDescent="0.25">
      <c r="D1469">
        <f t="shared" ca="1" si="35"/>
        <v>47.105881690780443</v>
      </c>
    </row>
    <row r="1470" spans="4:4" x14ac:dyDescent="0.25">
      <c r="D1470">
        <f t="shared" ca="1" si="35"/>
        <v>46.547755097148546</v>
      </c>
    </row>
    <row r="1471" spans="4:4" x14ac:dyDescent="0.25">
      <c r="D1471">
        <f t="shared" ca="1" si="35"/>
        <v>44.527444339942484</v>
      </c>
    </row>
    <row r="1472" spans="4:4" x14ac:dyDescent="0.25">
      <c r="D1472">
        <f t="shared" ca="1" si="35"/>
        <v>43.851500337773786</v>
      </c>
    </row>
    <row r="1473" spans="4:4" x14ac:dyDescent="0.25">
      <c r="D1473">
        <f t="shared" ca="1" si="35"/>
        <v>50.600186090680914</v>
      </c>
    </row>
    <row r="1474" spans="4:4" x14ac:dyDescent="0.25">
      <c r="D1474">
        <f t="shared" ca="1" si="35"/>
        <v>50.690022211275881</v>
      </c>
    </row>
    <row r="1475" spans="4:4" x14ac:dyDescent="0.25">
      <c r="D1475">
        <f t="shared" ref="D1475:D1538" ca="1" si="36">_xlfn.T.INV(RAND(),25)*$G$3+$F$3</f>
        <v>48.391155667202931</v>
      </c>
    </row>
    <row r="1476" spans="4:4" x14ac:dyDescent="0.25">
      <c r="D1476">
        <f t="shared" ca="1" si="36"/>
        <v>56.142846528874735</v>
      </c>
    </row>
    <row r="1477" spans="4:4" x14ac:dyDescent="0.25">
      <c r="D1477">
        <f t="shared" ca="1" si="36"/>
        <v>54.648154078531562</v>
      </c>
    </row>
    <row r="1478" spans="4:4" x14ac:dyDescent="0.25">
      <c r="D1478">
        <f t="shared" ca="1" si="36"/>
        <v>55.144507992755862</v>
      </c>
    </row>
    <row r="1479" spans="4:4" x14ac:dyDescent="0.25">
      <c r="D1479">
        <f t="shared" ca="1" si="36"/>
        <v>47.98578042463631</v>
      </c>
    </row>
    <row r="1480" spans="4:4" x14ac:dyDescent="0.25">
      <c r="D1480">
        <f t="shared" ca="1" si="36"/>
        <v>47.032746877167639</v>
      </c>
    </row>
    <row r="1481" spans="4:4" x14ac:dyDescent="0.25">
      <c r="D1481">
        <f t="shared" ca="1" si="36"/>
        <v>45.985124565926171</v>
      </c>
    </row>
    <row r="1482" spans="4:4" x14ac:dyDescent="0.25">
      <c r="D1482">
        <f t="shared" ca="1" si="36"/>
        <v>43.249527234639409</v>
      </c>
    </row>
    <row r="1483" spans="4:4" x14ac:dyDescent="0.25">
      <c r="D1483">
        <f t="shared" ca="1" si="36"/>
        <v>50.819853195617213</v>
      </c>
    </row>
    <row r="1484" spans="4:4" x14ac:dyDescent="0.25">
      <c r="D1484">
        <f t="shared" ca="1" si="36"/>
        <v>47.827435848256307</v>
      </c>
    </row>
    <row r="1485" spans="4:4" x14ac:dyDescent="0.25">
      <c r="D1485">
        <f t="shared" ca="1" si="36"/>
        <v>49.915164197242618</v>
      </c>
    </row>
    <row r="1486" spans="4:4" x14ac:dyDescent="0.25">
      <c r="D1486">
        <f t="shared" ca="1" si="36"/>
        <v>42.812447970969671</v>
      </c>
    </row>
    <row r="1487" spans="4:4" x14ac:dyDescent="0.25">
      <c r="D1487">
        <f t="shared" ca="1" si="36"/>
        <v>57.047205940441373</v>
      </c>
    </row>
    <row r="1488" spans="4:4" x14ac:dyDescent="0.25">
      <c r="D1488">
        <f t="shared" ca="1" si="36"/>
        <v>49.395050072681414</v>
      </c>
    </row>
    <row r="1489" spans="4:4" x14ac:dyDescent="0.25">
      <c r="D1489">
        <f t="shared" ca="1" si="36"/>
        <v>47.598584142532559</v>
      </c>
    </row>
    <row r="1490" spans="4:4" x14ac:dyDescent="0.25">
      <c r="D1490">
        <f t="shared" ca="1" si="36"/>
        <v>50.396480621013595</v>
      </c>
    </row>
    <row r="1491" spans="4:4" x14ac:dyDescent="0.25">
      <c r="D1491">
        <f t="shared" ca="1" si="36"/>
        <v>46.963235041517606</v>
      </c>
    </row>
    <row r="1492" spans="4:4" x14ac:dyDescent="0.25">
      <c r="D1492">
        <f t="shared" ca="1" si="36"/>
        <v>48.339132505862651</v>
      </c>
    </row>
    <row r="1493" spans="4:4" x14ac:dyDescent="0.25">
      <c r="D1493">
        <f t="shared" ca="1" si="36"/>
        <v>39.140393889145962</v>
      </c>
    </row>
    <row r="1494" spans="4:4" x14ac:dyDescent="0.25">
      <c r="D1494">
        <f t="shared" ca="1" si="36"/>
        <v>51.140660794132749</v>
      </c>
    </row>
    <row r="1495" spans="4:4" x14ac:dyDescent="0.25">
      <c r="D1495">
        <f t="shared" ca="1" si="36"/>
        <v>38.644842896276515</v>
      </c>
    </row>
    <row r="1496" spans="4:4" x14ac:dyDescent="0.25">
      <c r="D1496">
        <f t="shared" ca="1" si="36"/>
        <v>51.349338385832176</v>
      </c>
    </row>
    <row r="1497" spans="4:4" x14ac:dyDescent="0.25">
      <c r="D1497">
        <f t="shared" ca="1" si="36"/>
        <v>44.718808382330351</v>
      </c>
    </row>
    <row r="1498" spans="4:4" x14ac:dyDescent="0.25">
      <c r="D1498">
        <f t="shared" ca="1" si="36"/>
        <v>49.624876092460383</v>
      </c>
    </row>
    <row r="1499" spans="4:4" x14ac:dyDescent="0.25">
      <c r="D1499">
        <f t="shared" ca="1" si="36"/>
        <v>50.19785531372014</v>
      </c>
    </row>
    <row r="1500" spans="4:4" x14ac:dyDescent="0.25">
      <c r="D1500">
        <f t="shared" ca="1" si="36"/>
        <v>51.666150741814519</v>
      </c>
    </row>
    <row r="1501" spans="4:4" x14ac:dyDescent="0.25">
      <c r="D1501">
        <f t="shared" ca="1" si="36"/>
        <v>44.966772351091251</v>
      </c>
    </row>
    <row r="1502" spans="4:4" x14ac:dyDescent="0.25">
      <c r="D1502">
        <f t="shared" ca="1" si="36"/>
        <v>44.38175043032161</v>
      </c>
    </row>
    <row r="1503" spans="4:4" x14ac:dyDescent="0.25">
      <c r="D1503">
        <f t="shared" ca="1" si="36"/>
        <v>50.107936159162399</v>
      </c>
    </row>
    <row r="1504" spans="4:4" x14ac:dyDescent="0.25">
      <c r="D1504">
        <f t="shared" ca="1" si="36"/>
        <v>48.691065815108168</v>
      </c>
    </row>
    <row r="1505" spans="4:4" x14ac:dyDescent="0.25">
      <c r="D1505">
        <f t="shared" ca="1" si="36"/>
        <v>54.386424366303146</v>
      </c>
    </row>
    <row r="1506" spans="4:4" x14ac:dyDescent="0.25">
      <c r="D1506">
        <f t="shared" ca="1" si="36"/>
        <v>52.790592552201105</v>
      </c>
    </row>
    <row r="1507" spans="4:4" x14ac:dyDescent="0.25">
      <c r="D1507">
        <f t="shared" ca="1" si="36"/>
        <v>51.623668901529925</v>
      </c>
    </row>
    <row r="1508" spans="4:4" x14ac:dyDescent="0.25">
      <c r="D1508">
        <f t="shared" ca="1" si="36"/>
        <v>54.135565070469752</v>
      </c>
    </row>
    <row r="1509" spans="4:4" x14ac:dyDescent="0.25">
      <c r="D1509">
        <f t="shared" ca="1" si="36"/>
        <v>45.637596479887662</v>
      </c>
    </row>
    <row r="1510" spans="4:4" x14ac:dyDescent="0.25">
      <c r="D1510">
        <f t="shared" ca="1" si="36"/>
        <v>53.350296927584125</v>
      </c>
    </row>
    <row r="1511" spans="4:4" x14ac:dyDescent="0.25">
      <c r="D1511">
        <f t="shared" ca="1" si="36"/>
        <v>61.334786616253631</v>
      </c>
    </row>
    <row r="1512" spans="4:4" x14ac:dyDescent="0.25">
      <c r="D1512">
        <f t="shared" ca="1" si="36"/>
        <v>54.684766899632827</v>
      </c>
    </row>
    <row r="1513" spans="4:4" x14ac:dyDescent="0.25">
      <c r="D1513">
        <f t="shared" ca="1" si="36"/>
        <v>50.127148532909324</v>
      </c>
    </row>
    <row r="1514" spans="4:4" x14ac:dyDescent="0.25">
      <c r="D1514">
        <f t="shared" ca="1" si="36"/>
        <v>51.433994709051937</v>
      </c>
    </row>
    <row r="1515" spans="4:4" x14ac:dyDescent="0.25">
      <c r="D1515">
        <f t="shared" ca="1" si="36"/>
        <v>50.555959049410127</v>
      </c>
    </row>
    <row r="1516" spans="4:4" x14ac:dyDescent="0.25">
      <c r="D1516">
        <f t="shared" ca="1" si="36"/>
        <v>56.451175364952313</v>
      </c>
    </row>
    <row r="1517" spans="4:4" x14ac:dyDescent="0.25">
      <c r="D1517">
        <f t="shared" ca="1" si="36"/>
        <v>41.307603721838511</v>
      </c>
    </row>
    <row r="1518" spans="4:4" x14ac:dyDescent="0.25">
      <c r="D1518">
        <f t="shared" ca="1" si="36"/>
        <v>43.459253760489908</v>
      </c>
    </row>
    <row r="1519" spans="4:4" x14ac:dyDescent="0.25">
      <c r="D1519">
        <f t="shared" ca="1" si="36"/>
        <v>44.746240572953283</v>
      </c>
    </row>
    <row r="1520" spans="4:4" x14ac:dyDescent="0.25">
      <c r="D1520">
        <f t="shared" ca="1" si="36"/>
        <v>47.398827999342828</v>
      </c>
    </row>
    <row r="1521" spans="4:4" x14ac:dyDescent="0.25">
      <c r="D1521">
        <f t="shared" ca="1" si="36"/>
        <v>53.379446025029139</v>
      </c>
    </row>
    <row r="1522" spans="4:4" x14ac:dyDescent="0.25">
      <c r="D1522">
        <f t="shared" ca="1" si="36"/>
        <v>46.769780966794336</v>
      </c>
    </row>
    <row r="1523" spans="4:4" x14ac:dyDescent="0.25">
      <c r="D1523">
        <f t="shared" ca="1" si="36"/>
        <v>52.52807202570844</v>
      </c>
    </row>
    <row r="1524" spans="4:4" x14ac:dyDescent="0.25">
      <c r="D1524">
        <f t="shared" ca="1" si="36"/>
        <v>55.97910640442074</v>
      </c>
    </row>
    <row r="1525" spans="4:4" x14ac:dyDescent="0.25">
      <c r="D1525">
        <f t="shared" ca="1" si="36"/>
        <v>45.596812275166862</v>
      </c>
    </row>
    <row r="1526" spans="4:4" x14ac:dyDescent="0.25">
      <c r="D1526">
        <f t="shared" ca="1" si="36"/>
        <v>45.332720165648901</v>
      </c>
    </row>
    <row r="1527" spans="4:4" x14ac:dyDescent="0.25">
      <c r="D1527">
        <f t="shared" ca="1" si="36"/>
        <v>46.817250092788271</v>
      </c>
    </row>
    <row r="1528" spans="4:4" x14ac:dyDescent="0.25">
      <c r="D1528">
        <f t="shared" ca="1" si="36"/>
        <v>46.786766600053454</v>
      </c>
    </row>
    <row r="1529" spans="4:4" x14ac:dyDescent="0.25">
      <c r="D1529">
        <f t="shared" ca="1" si="36"/>
        <v>56.1006790997751</v>
      </c>
    </row>
    <row r="1530" spans="4:4" x14ac:dyDescent="0.25">
      <c r="D1530">
        <f t="shared" ca="1" si="36"/>
        <v>44.225832246877019</v>
      </c>
    </row>
    <row r="1531" spans="4:4" x14ac:dyDescent="0.25">
      <c r="D1531">
        <f t="shared" ca="1" si="36"/>
        <v>43.533132723558325</v>
      </c>
    </row>
    <row r="1532" spans="4:4" x14ac:dyDescent="0.25">
      <c r="D1532">
        <f t="shared" ca="1" si="36"/>
        <v>40.454955293751418</v>
      </c>
    </row>
    <row r="1533" spans="4:4" x14ac:dyDescent="0.25">
      <c r="D1533">
        <f t="shared" ca="1" si="36"/>
        <v>42.504590953663509</v>
      </c>
    </row>
    <row r="1534" spans="4:4" x14ac:dyDescent="0.25">
      <c r="D1534">
        <f t="shared" ca="1" si="36"/>
        <v>52.933003450602698</v>
      </c>
    </row>
    <row r="1535" spans="4:4" x14ac:dyDescent="0.25">
      <c r="D1535">
        <f t="shared" ca="1" si="36"/>
        <v>54.261074010249537</v>
      </c>
    </row>
    <row r="1536" spans="4:4" x14ac:dyDescent="0.25">
      <c r="D1536">
        <f t="shared" ca="1" si="36"/>
        <v>44.894418052672329</v>
      </c>
    </row>
    <row r="1537" spans="4:4" x14ac:dyDescent="0.25">
      <c r="D1537">
        <f t="shared" ca="1" si="36"/>
        <v>48.508405404027592</v>
      </c>
    </row>
    <row r="1538" spans="4:4" x14ac:dyDescent="0.25">
      <c r="D1538">
        <f t="shared" ca="1" si="36"/>
        <v>54.120525889042639</v>
      </c>
    </row>
    <row r="1539" spans="4:4" x14ac:dyDescent="0.25">
      <c r="D1539">
        <f t="shared" ref="D1539:D1602" ca="1" si="37">_xlfn.T.INV(RAND(),25)*$G$3+$F$3</f>
        <v>54.505745137817648</v>
      </c>
    </row>
    <row r="1540" spans="4:4" x14ac:dyDescent="0.25">
      <c r="D1540">
        <f t="shared" ca="1" si="37"/>
        <v>53.268143448845187</v>
      </c>
    </row>
    <row r="1541" spans="4:4" x14ac:dyDescent="0.25">
      <c r="D1541">
        <f t="shared" ca="1" si="37"/>
        <v>55.267887909607886</v>
      </c>
    </row>
    <row r="1542" spans="4:4" x14ac:dyDescent="0.25">
      <c r="D1542">
        <f t="shared" ca="1" si="37"/>
        <v>55.843581729411156</v>
      </c>
    </row>
    <row r="1543" spans="4:4" x14ac:dyDescent="0.25">
      <c r="D1543">
        <f t="shared" ca="1" si="37"/>
        <v>50.853526352837477</v>
      </c>
    </row>
    <row r="1544" spans="4:4" x14ac:dyDescent="0.25">
      <c r="D1544">
        <f t="shared" ca="1" si="37"/>
        <v>52.610219736495324</v>
      </c>
    </row>
    <row r="1545" spans="4:4" x14ac:dyDescent="0.25">
      <c r="D1545">
        <f t="shared" ca="1" si="37"/>
        <v>51.40435535707207</v>
      </c>
    </row>
    <row r="1546" spans="4:4" x14ac:dyDescent="0.25">
      <c r="D1546">
        <f t="shared" ca="1" si="37"/>
        <v>47.399414957949965</v>
      </c>
    </row>
    <row r="1547" spans="4:4" x14ac:dyDescent="0.25">
      <c r="D1547">
        <f t="shared" ca="1" si="37"/>
        <v>51.786562881171001</v>
      </c>
    </row>
    <row r="1548" spans="4:4" x14ac:dyDescent="0.25">
      <c r="D1548">
        <f t="shared" ca="1" si="37"/>
        <v>52.873618845665895</v>
      </c>
    </row>
    <row r="1549" spans="4:4" x14ac:dyDescent="0.25">
      <c r="D1549">
        <f t="shared" ca="1" si="37"/>
        <v>52.221417745035204</v>
      </c>
    </row>
    <row r="1550" spans="4:4" x14ac:dyDescent="0.25">
      <c r="D1550">
        <f t="shared" ca="1" si="37"/>
        <v>56.282973597469521</v>
      </c>
    </row>
    <row r="1551" spans="4:4" x14ac:dyDescent="0.25">
      <c r="D1551">
        <f t="shared" ca="1" si="37"/>
        <v>49.682433777414758</v>
      </c>
    </row>
    <row r="1552" spans="4:4" x14ac:dyDescent="0.25">
      <c r="D1552">
        <f t="shared" ca="1" si="37"/>
        <v>49.482252854662718</v>
      </c>
    </row>
    <row r="1553" spans="4:4" x14ac:dyDescent="0.25">
      <c r="D1553">
        <f t="shared" ca="1" si="37"/>
        <v>56.562239323447493</v>
      </c>
    </row>
    <row r="1554" spans="4:4" x14ac:dyDescent="0.25">
      <c r="D1554">
        <f t="shared" ca="1" si="37"/>
        <v>45.247542313206026</v>
      </c>
    </row>
    <row r="1555" spans="4:4" x14ac:dyDescent="0.25">
      <c r="D1555">
        <f t="shared" ca="1" si="37"/>
        <v>45.053239496612086</v>
      </c>
    </row>
    <row r="1556" spans="4:4" x14ac:dyDescent="0.25">
      <c r="D1556">
        <f t="shared" ca="1" si="37"/>
        <v>47.299000451001064</v>
      </c>
    </row>
    <row r="1557" spans="4:4" x14ac:dyDescent="0.25">
      <c r="D1557">
        <f t="shared" ca="1" si="37"/>
        <v>54.109961972382763</v>
      </c>
    </row>
    <row r="1558" spans="4:4" x14ac:dyDescent="0.25">
      <c r="D1558">
        <f t="shared" ca="1" si="37"/>
        <v>45.838274997779436</v>
      </c>
    </row>
    <row r="1559" spans="4:4" x14ac:dyDescent="0.25">
      <c r="D1559">
        <f t="shared" ca="1" si="37"/>
        <v>46.011808289263655</v>
      </c>
    </row>
    <row r="1560" spans="4:4" x14ac:dyDescent="0.25">
      <c r="D1560">
        <f t="shared" ca="1" si="37"/>
        <v>44.497575479752776</v>
      </c>
    </row>
    <row r="1561" spans="4:4" x14ac:dyDescent="0.25">
      <c r="D1561">
        <f t="shared" ca="1" si="37"/>
        <v>62.574111647118926</v>
      </c>
    </row>
    <row r="1562" spans="4:4" x14ac:dyDescent="0.25">
      <c r="D1562">
        <f t="shared" ca="1" si="37"/>
        <v>53.77304644428007</v>
      </c>
    </row>
    <row r="1563" spans="4:4" x14ac:dyDescent="0.25">
      <c r="D1563">
        <f t="shared" ca="1" si="37"/>
        <v>54.818381867086998</v>
      </c>
    </row>
    <row r="1564" spans="4:4" x14ac:dyDescent="0.25">
      <c r="D1564">
        <f t="shared" ca="1" si="37"/>
        <v>56.982169698920394</v>
      </c>
    </row>
    <row r="1565" spans="4:4" x14ac:dyDescent="0.25">
      <c r="D1565">
        <f t="shared" ca="1" si="37"/>
        <v>46.421357963106836</v>
      </c>
    </row>
    <row r="1566" spans="4:4" x14ac:dyDescent="0.25">
      <c r="D1566">
        <f t="shared" ca="1" si="37"/>
        <v>47.361144268991168</v>
      </c>
    </row>
    <row r="1567" spans="4:4" x14ac:dyDescent="0.25">
      <c r="D1567">
        <f t="shared" ca="1" si="37"/>
        <v>40.441002519496337</v>
      </c>
    </row>
    <row r="1568" spans="4:4" x14ac:dyDescent="0.25">
      <c r="D1568">
        <f t="shared" ca="1" si="37"/>
        <v>50.169228326845818</v>
      </c>
    </row>
    <row r="1569" spans="4:4" x14ac:dyDescent="0.25">
      <c r="D1569">
        <f t="shared" ca="1" si="37"/>
        <v>50.298925684157226</v>
      </c>
    </row>
    <row r="1570" spans="4:4" x14ac:dyDescent="0.25">
      <c r="D1570">
        <f t="shared" ca="1" si="37"/>
        <v>51.132872738642909</v>
      </c>
    </row>
    <row r="1571" spans="4:4" x14ac:dyDescent="0.25">
      <c r="D1571">
        <f t="shared" ca="1" si="37"/>
        <v>60.415964890024078</v>
      </c>
    </row>
    <row r="1572" spans="4:4" x14ac:dyDescent="0.25">
      <c r="D1572">
        <f t="shared" ca="1" si="37"/>
        <v>42.765590329778391</v>
      </c>
    </row>
    <row r="1573" spans="4:4" x14ac:dyDescent="0.25">
      <c r="D1573">
        <f t="shared" ca="1" si="37"/>
        <v>58.968886768397212</v>
      </c>
    </row>
    <row r="1574" spans="4:4" x14ac:dyDescent="0.25">
      <c r="D1574">
        <f t="shared" ca="1" si="37"/>
        <v>55.697304762741254</v>
      </c>
    </row>
    <row r="1575" spans="4:4" x14ac:dyDescent="0.25">
      <c r="D1575">
        <f t="shared" ca="1" si="37"/>
        <v>49.261177565946603</v>
      </c>
    </row>
    <row r="1576" spans="4:4" x14ac:dyDescent="0.25">
      <c r="D1576">
        <f t="shared" ca="1" si="37"/>
        <v>57.691575239605868</v>
      </c>
    </row>
    <row r="1577" spans="4:4" x14ac:dyDescent="0.25">
      <c r="D1577">
        <f t="shared" ca="1" si="37"/>
        <v>52.658959847924564</v>
      </c>
    </row>
    <row r="1578" spans="4:4" x14ac:dyDescent="0.25">
      <c r="D1578">
        <f t="shared" ca="1" si="37"/>
        <v>50.480324242087015</v>
      </c>
    </row>
    <row r="1579" spans="4:4" x14ac:dyDescent="0.25">
      <c r="D1579">
        <f t="shared" ca="1" si="37"/>
        <v>43.43269810222705</v>
      </c>
    </row>
    <row r="1580" spans="4:4" x14ac:dyDescent="0.25">
      <c r="D1580">
        <f t="shared" ca="1" si="37"/>
        <v>51.296891457723611</v>
      </c>
    </row>
    <row r="1581" spans="4:4" x14ac:dyDescent="0.25">
      <c r="D1581">
        <f t="shared" ca="1" si="37"/>
        <v>49.564988479351122</v>
      </c>
    </row>
    <row r="1582" spans="4:4" x14ac:dyDescent="0.25">
      <c r="D1582">
        <f t="shared" ca="1" si="37"/>
        <v>42.663462675477945</v>
      </c>
    </row>
    <row r="1583" spans="4:4" x14ac:dyDescent="0.25">
      <c r="D1583">
        <f t="shared" ca="1" si="37"/>
        <v>40.976232731700776</v>
      </c>
    </row>
    <row r="1584" spans="4:4" x14ac:dyDescent="0.25">
      <c r="D1584">
        <f t="shared" ca="1" si="37"/>
        <v>55.541147227489077</v>
      </c>
    </row>
    <row r="1585" spans="4:4" x14ac:dyDescent="0.25">
      <c r="D1585">
        <f t="shared" ca="1" si="37"/>
        <v>50.076235733507822</v>
      </c>
    </row>
    <row r="1586" spans="4:4" x14ac:dyDescent="0.25">
      <c r="D1586">
        <f t="shared" ca="1" si="37"/>
        <v>45.818384517840755</v>
      </c>
    </row>
    <row r="1587" spans="4:4" x14ac:dyDescent="0.25">
      <c r="D1587">
        <f t="shared" ca="1" si="37"/>
        <v>48.291113023094333</v>
      </c>
    </row>
    <row r="1588" spans="4:4" x14ac:dyDescent="0.25">
      <c r="D1588">
        <f t="shared" ca="1" si="37"/>
        <v>52.121873953934838</v>
      </c>
    </row>
    <row r="1589" spans="4:4" x14ac:dyDescent="0.25">
      <c r="D1589">
        <f t="shared" ca="1" si="37"/>
        <v>40.383865845914663</v>
      </c>
    </row>
    <row r="1590" spans="4:4" x14ac:dyDescent="0.25">
      <c r="D1590">
        <f t="shared" ca="1" si="37"/>
        <v>50.348977606415176</v>
      </c>
    </row>
    <row r="1591" spans="4:4" x14ac:dyDescent="0.25">
      <c r="D1591">
        <f t="shared" ca="1" si="37"/>
        <v>50.285785415161392</v>
      </c>
    </row>
    <row r="1592" spans="4:4" x14ac:dyDescent="0.25">
      <c r="D1592">
        <f t="shared" ca="1" si="37"/>
        <v>47.944342508858611</v>
      </c>
    </row>
    <row r="1593" spans="4:4" x14ac:dyDescent="0.25">
      <c r="D1593">
        <f t="shared" ca="1" si="37"/>
        <v>45.873285981938629</v>
      </c>
    </row>
    <row r="1594" spans="4:4" x14ac:dyDescent="0.25">
      <c r="D1594">
        <f t="shared" ca="1" si="37"/>
        <v>45.607796638018449</v>
      </c>
    </row>
    <row r="1595" spans="4:4" x14ac:dyDescent="0.25">
      <c r="D1595">
        <f t="shared" ca="1" si="37"/>
        <v>51.014237816866896</v>
      </c>
    </row>
    <row r="1596" spans="4:4" x14ac:dyDescent="0.25">
      <c r="D1596">
        <f t="shared" ca="1" si="37"/>
        <v>52.863542268272298</v>
      </c>
    </row>
    <row r="1597" spans="4:4" x14ac:dyDescent="0.25">
      <c r="D1597">
        <f t="shared" ca="1" si="37"/>
        <v>49.43342374082647</v>
      </c>
    </row>
    <row r="1598" spans="4:4" x14ac:dyDescent="0.25">
      <c r="D1598">
        <f t="shared" ca="1" si="37"/>
        <v>51.520979412000635</v>
      </c>
    </row>
    <row r="1599" spans="4:4" x14ac:dyDescent="0.25">
      <c r="D1599">
        <f t="shared" ca="1" si="37"/>
        <v>45.931823083141289</v>
      </c>
    </row>
    <row r="1600" spans="4:4" x14ac:dyDescent="0.25">
      <c r="D1600">
        <f t="shared" ca="1" si="37"/>
        <v>50.438856859962435</v>
      </c>
    </row>
    <row r="1601" spans="4:4" x14ac:dyDescent="0.25">
      <c r="D1601">
        <f t="shared" ca="1" si="37"/>
        <v>49.585211333693536</v>
      </c>
    </row>
    <row r="1602" spans="4:4" x14ac:dyDescent="0.25">
      <c r="D1602">
        <f t="shared" ca="1" si="37"/>
        <v>56.246350041016484</v>
      </c>
    </row>
    <row r="1603" spans="4:4" x14ac:dyDescent="0.25">
      <c r="D1603">
        <f t="shared" ref="D1603:D1666" ca="1" si="38">_xlfn.T.INV(RAND(),25)*$G$3+$F$3</f>
        <v>50.035319566647431</v>
      </c>
    </row>
    <row r="1604" spans="4:4" x14ac:dyDescent="0.25">
      <c r="D1604">
        <f t="shared" ca="1" si="38"/>
        <v>42.304118588226089</v>
      </c>
    </row>
    <row r="1605" spans="4:4" x14ac:dyDescent="0.25">
      <c r="D1605">
        <f t="shared" ca="1" si="38"/>
        <v>51.748562016041895</v>
      </c>
    </row>
    <row r="1606" spans="4:4" x14ac:dyDescent="0.25">
      <c r="D1606">
        <f t="shared" ca="1" si="38"/>
        <v>51.038277544230617</v>
      </c>
    </row>
    <row r="1607" spans="4:4" x14ac:dyDescent="0.25">
      <c r="D1607">
        <f t="shared" ca="1" si="38"/>
        <v>49.014714484303283</v>
      </c>
    </row>
    <row r="1608" spans="4:4" x14ac:dyDescent="0.25">
      <c r="D1608">
        <f t="shared" ca="1" si="38"/>
        <v>44.394397724285355</v>
      </c>
    </row>
    <row r="1609" spans="4:4" x14ac:dyDescent="0.25">
      <c r="D1609">
        <f t="shared" ca="1" si="38"/>
        <v>53.251085018723735</v>
      </c>
    </row>
    <row r="1610" spans="4:4" x14ac:dyDescent="0.25">
      <c r="D1610">
        <f t="shared" ca="1" si="38"/>
        <v>43.406408202165366</v>
      </c>
    </row>
    <row r="1611" spans="4:4" x14ac:dyDescent="0.25">
      <c r="D1611">
        <f t="shared" ca="1" si="38"/>
        <v>47.743511090379499</v>
      </c>
    </row>
    <row r="1612" spans="4:4" x14ac:dyDescent="0.25">
      <c r="D1612">
        <f t="shared" ca="1" si="38"/>
        <v>47.375184732293121</v>
      </c>
    </row>
    <row r="1613" spans="4:4" x14ac:dyDescent="0.25">
      <c r="D1613">
        <f t="shared" ca="1" si="38"/>
        <v>47.077538782638001</v>
      </c>
    </row>
    <row r="1614" spans="4:4" x14ac:dyDescent="0.25">
      <c r="D1614">
        <f t="shared" ca="1" si="38"/>
        <v>48.313022896946698</v>
      </c>
    </row>
    <row r="1615" spans="4:4" x14ac:dyDescent="0.25">
      <c r="D1615">
        <f t="shared" ca="1" si="38"/>
        <v>51.222913607015762</v>
      </c>
    </row>
    <row r="1616" spans="4:4" x14ac:dyDescent="0.25">
      <c r="D1616">
        <f t="shared" ca="1" si="38"/>
        <v>51.38357364706242</v>
      </c>
    </row>
    <row r="1617" spans="4:4" x14ac:dyDescent="0.25">
      <c r="D1617">
        <f t="shared" ca="1" si="38"/>
        <v>48.091652254307313</v>
      </c>
    </row>
    <row r="1618" spans="4:4" x14ac:dyDescent="0.25">
      <c r="D1618">
        <f t="shared" ca="1" si="38"/>
        <v>50.703230856962982</v>
      </c>
    </row>
    <row r="1619" spans="4:4" x14ac:dyDescent="0.25">
      <c r="D1619">
        <f t="shared" ca="1" si="38"/>
        <v>50.721884672122272</v>
      </c>
    </row>
    <row r="1620" spans="4:4" x14ac:dyDescent="0.25">
      <c r="D1620">
        <f t="shared" ca="1" si="38"/>
        <v>51.155003066984492</v>
      </c>
    </row>
    <row r="1621" spans="4:4" x14ac:dyDescent="0.25">
      <c r="D1621">
        <f t="shared" ca="1" si="38"/>
        <v>52.643955689056227</v>
      </c>
    </row>
    <row r="1622" spans="4:4" x14ac:dyDescent="0.25">
      <c r="D1622">
        <f t="shared" ca="1" si="38"/>
        <v>47.89023172105216</v>
      </c>
    </row>
    <row r="1623" spans="4:4" x14ac:dyDescent="0.25">
      <c r="D1623">
        <f t="shared" ca="1" si="38"/>
        <v>53.370240030084645</v>
      </c>
    </row>
    <row r="1624" spans="4:4" x14ac:dyDescent="0.25">
      <c r="D1624">
        <f t="shared" ca="1" si="38"/>
        <v>57.506187593734829</v>
      </c>
    </row>
    <row r="1625" spans="4:4" x14ac:dyDescent="0.25">
      <c r="D1625">
        <f t="shared" ca="1" si="38"/>
        <v>56.653900682537149</v>
      </c>
    </row>
    <row r="1626" spans="4:4" x14ac:dyDescent="0.25">
      <c r="D1626">
        <f t="shared" ca="1" si="38"/>
        <v>50.369033945093626</v>
      </c>
    </row>
    <row r="1627" spans="4:4" x14ac:dyDescent="0.25">
      <c r="D1627">
        <f t="shared" ca="1" si="38"/>
        <v>52.379766830338959</v>
      </c>
    </row>
    <row r="1628" spans="4:4" x14ac:dyDescent="0.25">
      <c r="D1628">
        <f t="shared" ca="1" si="38"/>
        <v>47.464454328479981</v>
      </c>
    </row>
    <row r="1629" spans="4:4" x14ac:dyDescent="0.25">
      <c r="D1629">
        <f t="shared" ca="1" si="38"/>
        <v>44.747081138285075</v>
      </c>
    </row>
    <row r="1630" spans="4:4" x14ac:dyDescent="0.25">
      <c r="D1630">
        <f t="shared" ca="1" si="38"/>
        <v>48.91304480215237</v>
      </c>
    </row>
    <row r="1631" spans="4:4" x14ac:dyDescent="0.25">
      <c r="D1631">
        <f t="shared" ca="1" si="38"/>
        <v>46.1520010070167</v>
      </c>
    </row>
    <row r="1632" spans="4:4" x14ac:dyDescent="0.25">
      <c r="D1632">
        <f t="shared" ca="1" si="38"/>
        <v>54.817833347094009</v>
      </c>
    </row>
    <row r="1633" spans="4:4" x14ac:dyDescent="0.25">
      <c r="D1633">
        <f t="shared" ca="1" si="38"/>
        <v>53.304236666012791</v>
      </c>
    </row>
    <row r="1634" spans="4:4" x14ac:dyDescent="0.25">
      <c r="D1634">
        <f t="shared" ca="1" si="38"/>
        <v>47.509091238858431</v>
      </c>
    </row>
    <row r="1635" spans="4:4" x14ac:dyDescent="0.25">
      <c r="D1635">
        <f t="shared" ca="1" si="38"/>
        <v>53.083900299572562</v>
      </c>
    </row>
    <row r="1636" spans="4:4" x14ac:dyDescent="0.25">
      <c r="D1636">
        <f t="shared" ca="1" si="38"/>
        <v>53.295320054435201</v>
      </c>
    </row>
    <row r="1637" spans="4:4" x14ac:dyDescent="0.25">
      <c r="D1637">
        <f t="shared" ca="1" si="38"/>
        <v>45.833774428894777</v>
      </c>
    </row>
    <row r="1638" spans="4:4" x14ac:dyDescent="0.25">
      <c r="D1638">
        <f t="shared" ca="1" si="38"/>
        <v>47.075209669512077</v>
      </c>
    </row>
    <row r="1639" spans="4:4" x14ac:dyDescent="0.25">
      <c r="D1639">
        <f t="shared" ca="1" si="38"/>
        <v>45.792533649183447</v>
      </c>
    </row>
    <row r="1640" spans="4:4" x14ac:dyDescent="0.25">
      <c r="D1640">
        <f t="shared" ca="1" si="38"/>
        <v>48.878171408042597</v>
      </c>
    </row>
    <row r="1641" spans="4:4" x14ac:dyDescent="0.25">
      <c r="D1641">
        <f t="shared" ca="1" si="38"/>
        <v>61.911810842727363</v>
      </c>
    </row>
    <row r="1642" spans="4:4" x14ac:dyDescent="0.25">
      <c r="D1642">
        <f t="shared" ca="1" si="38"/>
        <v>45.790118422985266</v>
      </c>
    </row>
    <row r="1643" spans="4:4" x14ac:dyDescent="0.25">
      <c r="D1643">
        <f t="shared" ca="1" si="38"/>
        <v>44.27793414108114</v>
      </c>
    </row>
    <row r="1644" spans="4:4" x14ac:dyDescent="0.25">
      <c r="D1644">
        <f t="shared" ca="1" si="38"/>
        <v>47.151189583100056</v>
      </c>
    </row>
    <row r="1645" spans="4:4" x14ac:dyDescent="0.25">
      <c r="D1645">
        <f t="shared" ca="1" si="38"/>
        <v>45.264561898357869</v>
      </c>
    </row>
    <row r="1646" spans="4:4" x14ac:dyDescent="0.25">
      <c r="D1646">
        <f t="shared" ca="1" si="38"/>
        <v>48.961339016792323</v>
      </c>
    </row>
    <row r="1647" spans="4:4" x14ac:dyDescent="0.25">
      <c r="D1647">
        <f t="shared" ca="1" si="38"/>
        <v>44.747130573123435</v>
      </c>
    </row>
    <row r="1648" spans="4:4" x14ac:dyDescent="0.25">
      <c r="D1648">
        <f t="shared" ca="1" si="38"/>
        <v>40.610954756093506</v>
      </c>
    </row>
    <row r="1649" spans="4:4" x14ac:dyDescent="0.25">
      <c r="D1649">
        <f t="shared" ca="1" si="38"/>
        <v>52.06909012590117</v>
      </c>
    </row>
    <row r="1650" spans="4:4" x14ac:dyDescent="0.25">
      <c r="D1650">
        <f t="shared" ca="1" si="38"/>
        <v>69.530279029286149</v>
      </c>
    </row>
    <row r="1651" spans="4:4" x14ac:dyDescent="0.25">
      <c r="D1651">
        <f t="shared" ca="1" si="38"/>
        <v>51.267029144077043</v>
      </c>
    </row>
    <row r="1652" spans="4:4" x14ac:dyDescent="0.25">
      <c r="D1652">
        <f t="shared" ca="1" si="38"/>
        <v>59.551066093421809</v>
      </c>
    </row>
    <row r="1653" spans="4:4" x14ac:dyDescent="0.25">
      <c r="D1653">
        <f t="shared" ca="1" si="38"/>
        <v>57.668913941829686</v>
      </c>
    </row>
    <row r="1654" spans="4:4" x14ac:dyDescent="0.25">
      <c r="D1654">
        <f t="shared" ca="1" si="38"/>
        <v>54.801455617217869</v>
      </c>
    </row>
    <row r="1655" spans="4:4" x14ac:dyDescent="0.25">
      <c r="D1655">
        <f t="shared" ca="1" si="38"/>
        <v>45.602465056032287</v>
      </c>
    </row>
    <row r="1656" spans="4:4" x14ac:dyDescent="0.25">
      <c r="D1656">
        <f t="shared" ca="1" si="38"/>
        <v>53.191500719024816</v>
      </c>
    </row>
    <row r="1657" spans="4:4" x14ac:dyDescent="0.25">
      <c r="D1657">
        <f t="shared" ca="1" si="38"/>
        <v>44.77014313334179</v>
      </c>
    </row>
    <row r="1658" spans="4:4" x14ac:dyDescent="0.25">
      <c r="D1658">
        <f t="shared" ca="1" si="38"/>
        <v>45.055123122997671</v>
      </c>
    </row>
    <row r="1659" spans="4:4" x14ac:dyDescent="0.25">
      <c r="D1659">
        <f t="shared" ca="1" si="38"/>
        <v>43.976950114339374</v>
      </c>
    </row>
    <row r="1660" spans="4:4" x14ac:dyDescent="0.25">
      <c r="D1660">
        <f t="shared" ca="1" si="38"/>
        <v>52.939662537494364</v>
      </c>
    </row>
    <row r="1661" spans="4:4" x14ac:dyDescent="0.25">
      <c r="D1661">
        <f t="shared" ca="1" si="38"/>
        <v>45.42103277009258</v>
      </c>
    </row>
    <row r="1662" spans="4:4" x14ac:dyDescent="0.25">
      <c r="D1662">
        <f t="shared" ca="1" si="38"/>
        <v>57.156616162679725</v>
      </c>
    </row>
    <row r="1663" spans="4:4" x14ac:dyDescent="0.25">
      <c r="D1663">
        <f t="shared" ca="1" si="38"/>
        <v>39.636606842310655</v>
      </c>
    </row>
    <row r="1664" spans="4:4" x14ac:dyDescent="0.25">
      <c r="D1664">
        <f t="shared" ca="1" si="38"/>
        <v>58.244296923928758</v>
      </c>
    </row>
    <row r="1665" spans="4:4" x14ac:dyDescent="0.25">
      <c r="D1665">
        <f t="shared" ca="1" si="38"/>
        <v>47.316322955895046</v>
      </c>
    </row>
    <row r="1666" spans="4:4" x14ac:dyDescent="0.25">
      <c r="D1666">
        <f t="shared" ca="1" si="38"/>
        <v>57.966910398195338</v>
      </c>
    </row>
    <row r="1667" spans="4:4" x14ac:dyDescent="0.25">
      <c r="D1667">
        <f t="shared" ref="D1667:D1730" ca="1" si="39">_xlfn.T.INV(RAND(),25)*$G$3+$F$3</f>
        <v>56.895656942510769</v>
      </c>
    </row>
    <row r="1668" spans="4:4" x14ac:dyDescent="0.25">
      <c r="D1668">
        <f t="shared" ca="1" si="39"/>
        <v>51.246299004700418</v>
      </c>
    </row>
    <row r="1669" spans="4:4" x14ac:dyDescent="0.25">
      <c r="D1669">
        <f t="shared" ca="1" si="39"/>
        <v>51.185123372102339</v>
      </c>
    </row>
    <row r="1670" spans="4:4" x14ac:dyDescent="0.25">
      <c r="D1670">
        <f t="shared" ca="1" si="39"/>
        <v>45.936724502674451</v>
      </c>
    </row>
    <row r="1671" spans="4:4" x14ac:dyDescent="0.25">
      <c r="D1671">
        <f t="shared" ca="1" si="39"/>
        <v>49.503801820639424</v>
      </c>
    </row>
    <row r="1672" spans="4:4" x14ac:dyDescent="0.25">
      <c r="D1672">
        <f t="shared" ca="1" si="39"/>
        <v>48.057321632047916</v>
      </c>
    </row>
    <row r="1673" spans="4:4" x14ac:dyDescent="0.25">
      <c r="D1673">
        <f t="shared" ca="1" si="39"/>
        <v>46.297217116516606</v>
      </c>
    </row>
    <row r="1674" spans="4:4" x14ac:dyDescent="0.25">
      <c r="D1674">
        <f t="shared" ca="1" si="39"/>
        <v>47.289984948112206</v>
      </c>
    </row>
    <row r="1675" spans="4:4" x14ac:dyDescent="0.25">
      <c r="D1675">
        <f t="shared" ca="1" si="39"/>
        <v>52.643026780947622</v>
      </c>
    </row>
    <row r="1676" spans="4:4" x14ac:dyDescent="0.25">
      <c r="D1676">
        <f t="shared" ca="1" si="39"/>
        <v>53.682858431114248</v>
      </c>
    </row>
    <row r="1677" spans="4:4" x14ac:dyDescent="0.25">
      <c r="D1677">
        <f t="shared" ca="1" si="39"/>
        <v>47.839746688004645</v>
      </c>
    </row>
    <row r="1678" spans="4:4" x14ac:dyDescent="0.25">
      <c r="D1678">
        <f t="shared" ca="1" si="39"/>
        <v>39.378946572894236</v>
      </c>
    </row>
    <row r="1679" spans="4:4" x14ac:dyDescent="0.25">
      <c r="D1679">
        <f t="shared" ca="1" si="39"/>
        <v>48.148003019613043</v>
      </c>
    </row>
    <row r="1680" spans="4:4" x14ac:dyDescent="0.25">
      <c r="D1680">
        <f t="shared" ca="1" si="39"/>
        <v>45.787003246235045</v>
      </c>
    </row>
    <row r="1681" spans="4:4" x14ac:dyDescent="0.25">
      <c r="D1681">
        <f t="shared" ca="1" si="39"/>
        <v>54.492025605148243</v>
      </c>
    </row>
    <row r="1682" spans="4:4" x14ac:dyDescent="0.25">
      <c r="D1682">
        <f t="shared" ca="1" si="39"/>
        <v>52.842169496761244</v>
      </c>
    </row>
    <row r="1683" spans="4:4" x14ac:dyDescent="0.25">
      <c r="D1683">
        <f t="shared" ca="1" si="39"/>
        <v>60.001592911207332</v>
      </c>
    </row>
    <row r="1684" spans="4:4" x14ac:dyDescent="0.25">
      <c r="D1684">
        <f t="shared" ca="1" si="39"/>
        <v>57.44714963472282</v>
      </c>
    </row>
    <row r="1685" spans="4:4" x14ac:dyDescent="0.25">
      <c r="D1685">
        <f t="shared" ca="1" si="39"/>
        <v>48.373841891042737</v>
      </c>
    </row>
    <row r="1686" spans="4:4" x14ac:dyDescent="0.25">
      <c r="D1686">
        <f t="shared" ca="1" si="39"/>
        <v>50.59968443181063</v>
      </c>
    </row>
    <row r="1687" spans="4:4" x14ac:dyDescent="0.25">
      <c r="D1687">
        <f t="shared" ca="1" si="39"/>
        <v>46.404399764147875</v>
      </c>
    </row>
    <row r="1688" spans="4:4" x14ac:dyDescent="0.25">
      <c r="D1688">
        <f t="shared" ca="1" si="39"/>
        <v>50.624394025547645</v>
      </c>
    </row>
    <row r="1689" spans="4:4" x14ac:dyDescent="0.25">
      <c r="D1689">
        <f t="shared" ca="1" si="39"/>
        <v>45.685153745346781</v>
      </c>
    </row>
    <row r="1690" spans="4:4" x14ac:dyDescent="0.25">
      <c r="D1690">
        <f t="shared" ca="1" si="39"/>
        <v>44.921985811893272</v>
      </c>
    </row>
    <row r="1691" spans="4:4" x14ac:dyDescent="0.25">
      <c r="D1691">
        <f t="shared" ca="1" si="39"/>
        <v>49.549380645294434</v>
      </c>
    </row>
    <row r="1692" spans="4:4" x14ac:dyDescent="0.25">
      <c r="D1692">
        <f t="shared" ca="1" si="39"/>
        <v>50.337067384272842</v>
      </c>
    </row>
    <row r="1693" spans="4:4" x14ac:dyDescent="0.25">
      <c r="D1693">
        <f t="shared" ca="1" si="39"/>
        <v>49.438402417754475</v>
      </c>
    </row>
    <row r="1694" spans="4:4" x14ac:dyDescent="0.25">
      <c r="D1694">
        <f t="shared" ca="1" si="39"/>
        <v>52.244508957694514</v>
      </c>
    </row>
    <row r="1695" spans="4:4" x14ac:dyDescent="0.25">
      <c r="D1695">
        <f t="shared" ca="1" si="39"/>
        <v>50.772105946806192</v>
      </c>
    </row>
    <row r="1696" spans="4:4" x14ac:dyDescent="0.25">
      <c r="D1696">
        <f t="shared" ca="1" si="39"/>
        <v>53.709696238998426</v>
      </c>
    </row>
    <row r="1697" spans="4:4" x14ac:dyDescent="0.25">
      <c r="D1697">
        <f t="shared" ca="1" si="39"/>
        <v>53.033098680681228</v>
      </c>
    </row>
    <row r="1698" spans="4:4" x14ac:dyDescent="0.25">
      <c r="D1698">
        <f t="shared" ca="1" si="39"/>
        <v>51.2343396539693</v>
      </c>
    </row>
    <row r="1699" spans="4:4" x14ac:dyDescent="0.25">
      <c r="D1699">
        <f t="shared" ca="1" si="39"/>
        <v>56.871642727868071</v>
      </c>
    </row>
    <row r="1700" spans="4:4" x14ac:dyDescent="0.25">
      <c r="D1700">
        <f t="shared" ca="1" si="39"/>
        <v>43.933460970125282</v>
      </c>
    </row>
    <row r="1701" spans="4:4" x14ac:dyDescent="0.25">
      <c r="D1701">
        <f t="shared" ca="1" si="39"/>
        <v>47.571531437251089</v>
      </c>
    </row>
    <row r="1702" spans="4:4" x14ac:dyDescent="0.25">
      <c r="D1702">
        <f t="shared" ca="1" si="39"/>
        <v>55.803259260065872</v>
      </c>
    </row>
    <row r="1703" spans="4:4" x14ac:dyDescent="0.25">
      <c r="D1703">
        <f t="shared" ca="1" si="39"/>
        <v>47.74591128808828</v>
      </c>
    </row>
    <row r="1704" spans="4:4" x14ac:dyDescent="0.25">
      <c r="D1704">
        <f t="shared" ca="1" si="39"/>
        <v>49.072154525623709</v>
      </c>
    </row>
    <row r="1705" spans="4:4" x14ac:dyDescent="0.25">
      <c r="D1705">
        <f t="shared" ca="1" si="39"/>
        <v>53.889129320137336</v>
      </c>
    </row>
    <row r="1706" spans="4:4" x14ac:dyDescent="0.25">
      <c r="D1706">
        <f t="shared" ca="1" si="39"/>
        <v>53.050266510341132</v>
      </c>
    </row>
    <row r="1707" spans="4:4" x14ac:dyDescent="0.25">
      <c r="D1707">
        <f t="shared" ca="1" si="39"/>
        <v>50.361841096975198</v>
      </c>
    </row>
    <row r="1708" spans="4:4" x14ac:dyDescent="0.25">
      <c r="D1708">
        <f t="shared" ca="1" si="39"/>
        <v>64.093802160786225</v>
      </c>
    </row>
    <row r="1709" spans="4:4" x14ac:dyDescent="0.25">
      <c r="D1709">
        <f t="shared" ca="1" si="39"/>
        <v>41.300793047434006</v>
      </c>
    </row>
    <row r="1710" spans="4:4" x14ac:dyDescent="0.25">
      <c r="D1710">
        <f t="shared" ca="1" si="39"/>
        <v>39.647547273551353</v>
      </c>
    </row>
    <row r="1711" spans="4:4" x14ac:dyDescent="0.25">
      <c r="D1711">
        <f t="shared" ca="1" si="39"/>
        <v>48.931664563390754</v>
      </c>
    </row>
    <row r="1712" spans="4:4" x14ac:dyDescent="0.25">
      <c r="D1712">
        <f t="shared" ca="1" si="39"/>
        <v>43.611144723031771</v>
      </c>
    </row>
    <row r="1713" spans="4:4" x14ac:dyDescent="0.25">
      <c r="D1713">
        <f t="shared" ca="1" si="39"/>
        <v>50.181661285894414</v>
      </c>
    </row>
    <row r="1714" spans="4:4" x14ac:dyDescent="0.25">
      <c r="D1714">
        <f t="shared" ca="1" si="39"/>
        <v>52.786498916348854</v>
      </c>
    </row>
    <row r="1715" spans="4:4" x14ac:dyDescent="0.25">
      <c r="D1715">
        <f t="shared" ca="1" si="39"/>
        <v>50.921078944467268</v>
      </c>
    </row>
    <row r="1716" spans="4:4" x14ac:dyDescent="0.25">
      <c r="D1716">
        <f t="shared" ca="1" si="39"/>
        <v>55.518912625228943</v>
      </c>
    </row>
    <row r="1717" spans="4:4" x14ac:dyDescent="0.25">
      <c r="D1717">
        <f t="shared" ca="1" si="39"/>
        <v>56.072435944576711</v>
      </c>
    </row>
    <row r="1718" spans="4:4" x14ac:dyDescent="0.25">
      <c r="D1718">
        <f t="shared" ca="1" si="39"/>
        <v>39.71985978088059</v>
      </c>
    </row>
    <row r="1719" spans="4:4" x14ac:dyDescent="0.25">
      <c r="D1719">
        <f t="shared" ca="1" si="39"/>
        <v>45.119853418013527</v>
      </c>
    </row>
    <row r="1720" spans="4:4" x14ac:dyDescent="0.25">
      <c r="D1720">
        <f t="shared" ca="1" si="39"/>
        <v>39.295921786633372</v>
      </c>
    </row>
    <row r="1721" spans="4:4" x14ac:dyDescent="0.25">
      <c r="D1721">
        <f t="shared" ca="1" si="39"/>
        <v>50.671103709534172</v>
      </c>
    </row>
    <row r="1722" spans="4:4" x14ac:dyDescent="0.25">
      <c r="D1722">
        <f t="shared" ca="1" si="39"/>
        <v>57.966577106791497</v>
      </c>
    </row>
    <row r="1723" spans="4:4" x14ac:dyDescent="0.25">
      <c r="D1723">
        <f t="shared" ca="1" si="39"/>
        <v>52.339035146378542</v>
      </c>
    </row>
    <row r="1724" spans="4:4" x14ac:dyDescent="0.25">
      <c r="D1724">
        <f t="shared" ca="1" si="39"/>
        <v>56.422217025863148</v>
      </c>
    </row>
    <row r="1725" spans="4:4" x14ac:dyDescent="0.25">
      <c r="D1725">
        <f t="shared" ca="1" si="39"/>
        <v>49.546640002766509</v>
      </c>
    </row>
    <row r="1726" spans="4:4" x14ac:dyDescent="0.25">
      <c r="D1726">
        <f t="shared" ca="1" si="39"/>
        <v>52.318144899489297</v>
      </c>
    </row>
    <row r="1727" spans="4:4" x14ac:dyDescent="0.25">
      <c r="D1727">
        <f t="shared" ca="1" si="39"/>
        <v>54.619990523670261</v>
      </c>
    </row>
    <row r="1728" spans="4:4" x14ac:dyDescent="0.25">
      <c r="D1728">
        <f t="shared" ca="1" si="39"/>
        <v>48.071104362437211</v>
      </c>
    </row>
    <row r="1729" spans="4:4" x14ac:dyDescent="0.25">
      <c r="D1729">
        <f t="shared" ca="1" si="39"/>
        <v>57.582601250123005</v>
      </c>
    </row>
    <row r="1730" spans="4:4" x14ac:dyDescent="0.25">
      <c r="D1730">
        <f t="shared" ca="1" si="39"/>
        <v>52.050251218129311</v>
      </c>
    </row>
    <row r="1731" spans="4:4" x14ac:dyDescent="0.25">
      <c r="D1731">
        <f t="shared" ref="D1731:D1794" ca="1" si="40">_xlfn.T.INV(RAND(),25)*$G$3+$F$3</f>
        <v>50.046025122256758</v>
      </c>
    </row>
    <row r="1732" spans="4:4" x14ac:dyDescent="0.25">
      <c r="D1732">
        <f t="shared" ca="1" si="40"/>
        <v>51.266226254094818</v>
      </c>
    </row>
    <row r="1733" spans="4:4" x14ac:dyDescent="0.25">
      <c r="D1733">
        <f t="shared" ca="1" si="40"/>
        <v>52.00336677686694</v>
      </c>
    </row>
    <row r="1734" spans="4:4" x14ac:dyDescent="0.25">
      <c r="D1734">
        <f t="shared" ca="1" si="40"/>
        <v>49.267905714770215</v>
      </c>
    </row>
    <row r="1735" spans="4:4" x14ac:dyDescent="0.25">
      <c r="D1735">
        <f t="shared" ca="1" si="40"/>
        <v>50.094872677729441</v>
      </c>
    </row>
    <row r="1736" spans="4:4" x14ac:dyDescent="0.25">
      <c r="D1736">
        <f t="shared" ca="1" si="40"/>
        <v>48.890378690189948</v>
      </c>
    </row>
    <row r="1737" spans="4:4" x14ac:dyDescent="0.25">
      <c r="D1737">
        <f t="shared" ca="1" si="40"/>
        <v>50.319081376672813</v>
      </c>
    </row>
    <row r="1738" spans="4:4" x14ac:dyDescent="0.25">
      <c r="D1738">
        <f t="shared" ca="1" si="40"/>
        <v>53.948511984962813</v>
      </c>
    </row>
    <row r="1739" spans="4:4" x14ac:dyDescent="0.25">
      <c r="D1739">
        <f t="shared" ca="1" si="40"/>
        <v>56.623892599989027</v>
      </c>
    </row>
    <row r="1740" spans="4:4" x14ac:dyDescent="0.25">
      <c r="D1740">
        <f t="shared" ca="1" si="40"/>
        <v>52.123791599187392</v>
      </c>
    </row>
    <row r="1741" spans="4:4" x14ac:dyDescent="0.25">
      <c r="D1741">
        <f t="shared" ca="1" si="40"/>
        <v>57.761145288904075</v>
      </c>
    </row>
    <row r="1742" spans="4:4" x14ac:dyDescent="0.25">
      <c r="D1742">
        <f t="shared" ca="1" si="40"/>
        <v>48.332441040343625</v>
      </c>
    </row>
    <row r="1743" spans="4:4" x14ac:dyDescent="0.25">
      <c r="D1743">
        <f t="shared" ca="1" si="40"/>
        <v>53.138212366370382</v>
      </c>
    </row>
    <row r="1744" spans="4:4" x14ac:dyDescent="0.25">
      <c r="D1744">
        <f t="shared" ca="1" si="40"/>
        <v>48.255009497387348</v>
      </c>
    </row>
    <row r="1745" spans="4:4" x14ac:dyDescent="0.25">
      <c r="D1745">
        <f t="shared" ca="1" si="40"/>
        <v>52.24374360285595</v>
      </c>
    </row>
    <row r="1746" spans="4:4" x14ac:dyDescent="0.25">
      <c r="D1746">
        <f t="shared" ca="1" si="40"/>
        <v>47.851798474417123</v>
      </c>
    </row>
    <row r="1747" spans="4:4" x14ac:dyDescent="0.25">
      <c r="D1747">
        <f t="shared" ca="1" si="40"/>
        <v>43.651797875840984</v>
      </c>
    </row>
    <row r="1748" spans="4:4" x14ac:dyDescent="0.25">
      <c r="D1748">
        <f t="shared" ca="1" si="40"/>
        <v>42.881636702427592</v>
      </c>
    </row>
    <row r="1749" spans="4:4" x14ac:dyDescent="0.25">
      <c r="D1749">
        <f t="shared" ca="1" si="40"/>
        <v>49.111075245274868</v>
      </c>
    </row>
    <row r="1750" spans="4:4" x14ac:dyDescent="0.25">
      <c r="D1750">
        <f t="shared" ca="1" si="40"/>
        <v>49.181904950676611</v>
      </c>
    </row>
    <row r="1751" spans="4:4" x14ac:dyDescent="0.25">
      <c r="D1751">
        <f t="shared" ca="1" si="40"/>
        <v>49.468674953167579</v>
      </c>
    </row>
    <row r="1752" spans="4:4" x14ac:dyDescent="0.25">
      <c r="D1752">
        <f t="shared" ca="1" si="40"/>
        <v>49.842987645772688</v>
      </c>
    </row>
    <row r="1753" spans="4:4" x14ac:dyDescent="0.25">
      <c r="D1753">
        <f t="shared" ca="1" si="40"/>
        <v>45.865100851678484</v>
      </c>
    </row>
    <row r="1754" spans="4:4" x14ac:dyDescent="0.25">
      <c r="D1754">
        <f t="shared" ca="1" si="40"/>
        <v>47.532198694674555</v>
      </c>
    </row>
    <row r="1755" spans="4:4" x14ac:dyDescent="0.25">
      <c r="D1755">
        <f t="shared" ca="1" si="40"/>
        <v>47.282041774232667</v>
      </c>
    </row>
    <row r="1756" spans="4:4" x14ac:dyDescent="0.25">
      <c r="D1756">
        <f t="shared" ca="1" si="40"/>
        <v>48.881521147446847</v>
      </c>
    </row>
    <row r="1757" spans="4:4" x14ac:dyDescent="0.25">
      <c r="D1757">
        <f t="shared" ca="1" si="40"/>
        <v>53.542963696591059</v>
      </c>
    </row>
    <row r="1758" spans="4:4" x14ac:dyDescent="0.25">
      <c r="D1758">
        <f t="shared" ca="1" si="40"/>
        <v>54.522779327732508</v>
      </c>
    </row>
    <row r="1759" spans="4:4" x14ac:dyDescent="0.25">
      <c r="D1759">
        <f t="shared" ca="1" si="40"/>
        <v>53.0917287617334</v>
      </c>
    </row>
    <row r="1760" spans="4:4" x14ac:dyDescent="0.25">
      <c r="D1760">
        <f t="shared" ca="1" si="40"/>
        <v>46.727263249690736</v>
      </c>
    </row>
    <row r="1761" spans="4:4" x14ac:dyDescent="0.25">
      <c r="D1761">
        <f t="shared" ca="1" si="40"/>
        <v>41.130512439615146</v>
      </c>
    </row>
    <row r="1762" spans="4:4" x14ac:dyDescent="0.25">
      <c r="D1762">
        <f t="shared" ca="1" si="40"/>
        <v>39.496063368952633</v>
      </c>
    </row>
    <row r="1763" spans="4:4" x14ac:dyDescent="0.25">
      <c r="D1763">
        <f t="shared" ca="1" si="40"/>
        <v>46.829839956231595</v>
      </c>
    </row>
    <row r="1764" spans="4:4" x14ac:dyDescent="0.25">
      <c r="D1764">
        <f t="shared" ca="1" si="40"/>
        <v>47.474842513106232</v>
      </c>
    </row>
    <row r="1765" spans="4:4" x14ac:dyDescent="0.25">
      <c r="D1765">
        <f t="shared" ca="1" si="40"/>
        <v>63.120006079925815</v>
      </c>
    </row>
    <row r="1766" spans="4:4" x14ac:dyDescent="0.25">
      <c r="D1766">
        <f t="shared" ca="1" si="40"/>
        <v>52.254708956884777</v>
      </c>
    </row>
    <row r="1767" spans="4:4" x14ac:dyDescent="0.25">
      <c r="D1767">
        <f t="shared" ca="1" si="40"/>
        <v>52.104975272672291</v>
      </c>
    </row>
    <row r="1768" spans="4:4" x14ac:dyDescent="0.25">
      <c r="D1768">
        <f t="shared" ca="1" si="40"/>
        <v>58.224218252209958</v>
      </c>
    </row>
    <row r="1769" spans="4:4" x14ac:dyDescent="0.25">
      <c r="D1769">
        <f t="shared" ca="1" si="40"/>
        <v>50.10736392321504</v>
      </c>
    </row>
    <row r="1770" spans="4:4" x14ac:dyDescent="0.25">
      <c r="D1770">
        <f t="shared" ca="1" si="40"/>
        <v>52.610782851151832</v>
      </c>
    </row>
    <row r="1771" spans="4:4" x14ac:dyDescent="0.25">
      <c r="D1771">
        <f t="shared" ca="1" si="40"/>
        <v>56.722362307221829</v>
      </c>
    </row>
    <row r="1772" spans="4:4" x14ac:dyDescent="0.25">
      <c r="D1772">
        <f t="shared" ca="1" si="40"/>
        <v>45.006281818986821</v>
      </c>
    </row>
    <row r="1773" spans="4:4" x14ac:dyDescent="0.25">
      <c r="D1773">
        <f t="shared" ca="1" si="40"/>
        <v>52.537451017001295</v>
      </c>
    </row>
    <row r="1774" spans="4:4" x14ac:dyDescent="0.25">
      <c r="D1774">
        <f t="shared" ca="1" si="40"/>
        <v>46.665900802058452</v>
      </c>
    </row>
    <row r="1775" spans="4:4" x14ac:dyDescent="0.25">
      <c r="D1775">
        <f t="shared" ca="1" si="40"/>
        <v>50.153485871483213</v>
      </c>
    </row>
    <row r="1776" spans="4:4" x14ac:dyDescent="0.25">
      <c r="D1776">
        <f t="shared" ca="1" si="40"/>
        <v>45.057128033188448</v>
      </c>
    </row>
    <row r="1777" spans="4:4" x14ac:dyDescent="0.25">
      <c r="D1777">
        <f t="shared" ca="1" si="40"/>
        <v>57.115086044007477</v>
      </c>
    </row>
    <row r="1778" spans="4:4" x14ac:dyDescent="0.25">
      <c r="D1778">
        <f t="shared" ca="1" si="40"/>
        <v>40.255600947600911</v>
      </c>
    </row>
    <row r="1779" spans="4:4" x14ac:dyDescent="0.25">
      <c r="D1779">
        <f t="shared" ca="1" si="40"/>
        <v>51.054694877921165</v>
      </c>
    </row>
    <row r="1780" spans="4:4" x14ac:dyDescent="0.25">
      <c r="D1780">
        <f t="shared" ca="1" si="40"/>
        <v>58.038582143230855</v>
      </c>
    </row>
    <row r="1781" spans="4:4" x14ac:dyDescent="0.25">
      <c r="D1781">
        <f t="shared" ca="1" si="40"/>
        <v>48.159850165012998</v>
      </c>
    </row>
    <row r="1782" spans="4:4" x14ac:dyDescent="0.25">
      <c r="D1782">
        <f t="shared" ca="1" si="40"/>
        <v>47.904781240905841</v>
      </c>
    </row>
    <row r="1783" spans="4:4" x14ac:dyDescent="0.25">
      <c r="D1783">
        <f t="shared" ca="1" si="40"/>
        <v>48.119047947907951</v>
      </c>
    </row>
    <row r="1784" spans="4:4" x14ac:dyDescent="0.25">
      <c r="D1784">
        <f t="shared" ca="1" si="40"/>
        <v>50.358258584988661</v>
      </c>
    </row>
    <row r="1785" spans="4:4" x14ac:dyDescent="0.25">
      <c r="D1785">
        <f t="shared" ca="1" si="40"/>
        <v>51.447190735595633</v>
      </c>
    </row>
    <row r="1786" spans="4:4" x14ac:dyDescent="0.25">
      <c r="D1786">
        <f t="shared" ca="1" si="40"/>
        <v>50.023947324207768</v>
      </c>
    </row>
    <row r="1787" spans="4:4" x14ac:dyDescent="0.25">
      <c r="D1787">
        <f t="shared" ca="1" si="40"/>
        <v>52.715628167334607</v>
      </c>
    </row>
    <row r="1788" spans="4:4" x14ac:dyDescent="0.25">
      <c r="D1788">
        <f t="shared" ca="1" si="40"/>
        <v>52.611058277436726</v>
      </c>
    </row>
    <row r="1789" spans="4:4" x14ac:dyDescent="0.25">
      <c r="D1789">
        <f t="shared" ca="1" si="40"/>
        <v>50.165786401273728</v>
      </c>
    </row>
    <row r="1790" spans="4:4" x14ac:dyDescent="0.25">
      <c r="D1790">
        <f t="shared" ca="1" si="40"/>
        <v>51.085380269561547</v>
      </c>
    </row>
    <row r="1791" spans="4:4" x14ac:dyDescent="0.25">
      <c r="D1791">
        <f t="shared" ca="1" si="40"/>
        <v>56.889559950355647</v>
      </c>
    </row>
    <row r="1792" spans="4:4" x14ac:dyDescent="0.25">
      <c r="D1792">
        <f t="shared" ca="1" si="40"/>
        <v>53.603732206204839</v>
      </c>
    </row>
    <row r="1793" spans="4:4" x14ac:dyDescent="0.25">
      <c r="D1793">
        <f t="shared" ca="1" si="40"/>
        <v>46.32639714775371</v>
      </c>
    </row>
    <row r="1794" spans="4:4" x14ac:dyDescent="0.25">
      <c r="D1794">
        <f t="shared" ca="1" si="40"/>
        <v>42.534202345811885</v>
      </c>
    </row>
    <row r="1795" spans="4:4" x14ac:dyDescent="0.25">
      <c r="D1795">
        <f t="shared" ref="D1795:D1858" ca="1" si="41">_xlfn.T.INV(RAND(),25)*$G$3+$F$3</f>
        <v>47.068582081173368</v>
      </c>
    </row>
    <row r="1796" spans="4:4" x14ac:dyDescent="0.25">
      <c r="D1796">
        <f t="shared" ca="1" si="41"/>
        <v>50.533073554033557</v>
      </c>
    </row>
    <row r="1797" spans="4:4" x14ac:dyDescent="0.25">
      <c r="D1797">
        <f t="shared" ca="1" si="41"/>
        <v>56.841259934076604</v>
      </c>
    </row>
    <row r="1798" spans="4:4" x14ac:dyDescent="0.25">
      <c r="D1798">
        <f t="shared" ca="1" si="41"/>
        <v>51.158637744198408</v>
      </c>
    </row>
    <row r="1799" spans="4:4" x14ac:dyDescent="0.25">
      <c r="D1799">
        <f t="shared" ca="1" si="41"/>
        <v>50.666933864005706</v>
      </c>
    </row>
    <row r="1800" spans="4:4" x14ac:dyDescent="0.25">
      <c r="D1800">
        <f t="shared" ca="1" si="41"/>
        <v>54.367875062071356</v>
      </c>
    </row>
    <row r="1801" spans="4:4" x14ac:dyDescent="0.25">
      <c r="D1801">
        <f t="shared" ca="1" si="41"/>
        <v>46.254806914731674</v>
      </c>
    </row>
    <row r="1802" spans="4:4" x14ac:dyDescent="0.25">
      <c r="D1802">
        <f t="shared" ca="1" si="41"/>
        <v>61.567576000645538</v>
      </c>
    </row>
    <row r="1803" spans="4:4" x14ac:dyDescent="0.25">
      <c r="D1803">
        <f t="shared" ca="1" si="41"/>
        <v>51.116499609630878</v>
      </c>
    </row>
    <row r="1804" spans="4:4" x14ac:dyDescent="0.25">
      <c r="D1804">
        <f t="shared" ca="1" si="41"/>
        <v>43.35104540655724</v>
      </c>
    </row>
    <row r="1805" spans="4:4" x14ac:dyDescent="0.25">
      <c r="D1805">
        <f t="shared" ca="1" si="41"/>
        <v>52.861275121978565</v>
      </c>
    </row>
    <row r="1806" spans="4:4" x14ac:dyDescent="0.25">
      <c r="D1806">
        <f t="shared" ca="1" si="41"/>
        <v>50.825505705267219</v>
      </c>
    </row>
    <row r="1807" spans="4:4" x14ac:dyDescent="0.25">
      <c r="D1807">
        <f t="shared" ca="1" si="41"/>
        <v>53.057253994609056</v>
      </c>
    </row>
    <row r="1808" spans="4:4" x14ac:dyDescent="0.25">
      <c r="D1808">
        <f t="shared" ca="1" si="41"/>
        <v>49.443271283893516</v>
      </c>
    </row>
    <row r="1809" spans="4:4" x14ac:dyDescent="0.25">
      <c r="D1809">
        <f t="shared" ca="1" si="41"/>
        <v>52.038521246862352</v>
      </c>
    </row>
    <row r="1810" spans="4:4" x14ac:dyDescent="0.25">
      <c r="D1810">
        <f t="shared" ca="1" si="41"/>
        <v>49.274015932931796</v>
      </c>
    </row>
    <row r="1811" spans="4:4" x14ac:dyDescent="0.25">
      <c r="D1811">
        <f t="shared" ca="1" si="41"/>
        <v>49.390983585493721</v>
      </c>
    </row>
    <row r="1812" spans="4:4" x14ac:dyDescent="0.25">
      <c r="D1812">
        <f t="shared" ca="1" si="41"/>
        <v>47.264910144235166</v>
      </c>
    </row>
    <row r="1813" spans="4:4" x14ac:dyDescent="0.25">
      <c r="D1813">
        <f t="shared" ca="1" si="41"/>
        <v>49.857256979946584</v>
      </c>
    </row>
    <row r="1814" spans="4:4" x14ac:dyDescent="0.25">
      <c r="D1814">
        <f t="shared" ca="1" si="41"/>
        <v>46.207697413669543</v>
      </c>
    </row>
    <row r="1815" spans="4:4" x14ac:dyDescent="0.25">
      <c r="D1815">
        <f t="shared" ca="1" si="41"/>
        <v>49.689325093705087</v>
      </c>
    </row>
    <row r="1816" spans="4:4" x14ac:dyDescent="0.25">
      <c r="D1816">
        <f t="shared" ca="1" si="41"/>
        <v>37.543826383609819</v>
      </c>
    </row>
    <row r="1817" spans="4:4" x14ac:dyDescent="0.25">
      <c r="D1817">
        <f t="shared" ca="1" si="41"/>
        <v>48.58843369089977</v>
      </c>
    </row>
    <row r="1818" spans="4:4" x14ac:dyDescent="0.25">
      <c r="D1818">
        <f t="shared" ca="1" si="41"/>
        <v>50.500455758486595</v>
      </c>
    </row>
    <row r="1819" spans="4:4" x14ac:dyDescent="0.25">
      <c r="D1819">
        <f t="shared" ca="1" si="41"/>
        <v>45.332153111837563</v>
      </c>
    </row>
    <row r="1820" spans="4:4" x14ac:dyDescent="0.25">
      <c r="D1820">
        <f t="shared" ca="1" si="41"/>
        <v>50.006484181403899</v>
      </c>
    </row>
    <row r="1821" spans="4:4" x14ac:dyDescent="0.25">
      <c r="D1821">
        <f t="shared" ca="1" si="41"/>
        <v>45.607738026479275</v>
      </c>
    </row>
    <row r="1822" spans="4:4" x14ac:dyDescent="0.25">
      <c r="D1822">
        <f t="shared" ca="1" si="41"/>
        <v>53.716909440996943</v>
      </c>
    </row>
    <row r="1823" spans="4:4" x14ac:dyDescent="0.25">
      <c r="D1823">
        <f t="shared" ca="1" si="41"/>
        <v>44.063172558402528</v>
      </c>
    </row>
    <row r="1824" spans="4:4" x14ac:dyDescent="0.25">
      <c r="D1824">
        <f t="shared" ca="1" si="41"/>
        <v>52.927056674713867</v>
      </c>
    </row>
    <row r="1825" spans="4:4" x14ac:dyDescent="0.25">
      <c r="D1825">
        <f t="shared" ca="1" si="41"/>
        <v>50.486323281452748</v>
      </c>
    </row>
    <row r="1826" spans="4:4" x14ac:dyDescent="0.25">
      <c r="D1826">
        <f t="shared" ca="1" si="41"/>
        <v>51.836657048713221</v>
      </c>
    </row>
    <row r="1827" spans="4:4" x14ac:dyDescent="0.25">
      <c r="D1827">
        <f t="shared" ca="1" si="41"/>
        <v>48.943732991050275</v>
      </c>
    </row>
    <row r="1828" spans="4:4" x14ac:dyDescent="0.25">
      <c r="D1828">
        <f t="shared" ca="1" si="41"/>
        <v>49.255037604572294</v>
      </c>
    </row>
    <row r="1829" spans="4:4" x14ac:dyDescent="0.25">
      <c r="D1829">
        <f t="shared" ca="1" si="41"/>
        <v>48.585917508257104</v>
      </c>
    </row>
    <row r="1830" spans="4:4" x14ac:dyDescent="0.25">
      <c r="D1830">
        <f t="shared" ca="1" si="41"/>
        <v>53.091332545056147</v>
      </c>
    </row>
    <row r="1831" spans="4:4" x14ac:dyDescent="0.25">
      <c r="D1831">
        <f t="shared" ca="1" si="41"/>
        <v>46.306490996348998</v>
      </c>
    </row>
    <row r="1832" spans="4:4" x14ac:dyDescent="0.25">
      <c r="D1832">
        <f t="shared" ca="1" si="41"/>
        <v>39.210097678095451</v>
      </c>
    </row>
    <row r="1833" spans="4:4" x14ac:dyDescent="0.25">
      <c r="D1833">
        <f t="shared" ca="1" si="41"/>
        <v>45.814643366953554</v>
      </c>
    </row>
    <row r="1834" spans="4:4" x14ac:dyDescent="0.25">
      <c r="D1834">
        <f t="shared" ca="1" si="41"/>
        <v>42.626221095617311</v>
      </c>
    </row>
    <row r="1835" spans="4:4" x14ac:dyDescent="0.25">
      <c r="D1835">
        <f t="shared" ca="1" si="41"/>
        <v>55.018941647400531</v>
      </c>
    </row>
    <row r="1836" spans="4:4" x14ac:dyDescent="0.25">
      <c r="D1836">
        <f t="shared" ca="1" si="41"/>
        <v>62.784195050643795</v>
      </c>
    </row>
    <row r="1837" spans="4:4" x14ac:dyDescent="0.25">
      <c r="D1837">
        <f t="shared" ca="1" si="41"/>
        <v>52.872918698330963</v>
      </c>
    </row>
    <row r="1838" spans="4:4" x14ac:dyDescent="0.25">
      <c r="D1838">
        <f t="shared" ca="1" si="41"/>
        <v>49.574692765909951</v>
      </c>
    </row>
    <row r="1839" spans="4:4" x14ac:dyDescent="0.25">
      <c r="D1839">
        <f t="shared" ca="1" si="41"/>
        <v>45.796473087100992</v>
      </c>
    </row>
    <row r="1840" spans="4:4" x14ac:dyDescent="0.25">
      <c r="D1840">
        <f t="shared" ca="1" si="41"/>
        <v>44.897690731440235</v>
      </c>
    </row>
    <row r="1841" spans="4:4" x14ac:dyDescent="0.25">
      <c r="D1841">
        <f t="shared" ca="1" si="41"/>
        <v>50.488634642557777</v>
      </c>
    </row>
    <row r="1842" spans="4:4" x14ac:dyDescent="0.25">
      <c r="D1842">
        <f t="shared" ca="1" si="41"/>
        <v>50.894814896755854</v>
      </c>
    </row>
    <row r="1843" spans="4:4" x14ac:dyDescent="0.25">
      <c r="D1843">
        <f t="shared" ca="1" si="41"/>
        <v>48.43392213401134</v>
      </c>
    </row>
    <row r="1844" spans="4:4" x14ac:dyDescent="0.25">
      <c r="D1844">
        <f t="shared" ca="1" si="41"/>
        <v>49.179636003914709</v>
      </c>
    </row>
    <row r="1845" spans="4:4" x14ac:dyDescent="0.25">
      <c r="D1845">
        <f t="shared" ca="1" si="41"/>
        <v>53.990927442603052</v>
      </c>
    </row>
    <row r="1846" spans="4:4" x14ac:dyDescent="0.25">
      <c r="D1846">
        <f t="shared" ca="1" si="41"/>
        <v>46.436033330636377</v>
      </c>
    </row>
    <row r="1847" spans="4:4" x14ac:dyDescent="0.25">
      <c r="D1847">
        <f t="shared" ca="1" si="41"/>
        <v>45.234697546870152</v>
      </c>
    </row>
    <row r="1848" spans="4:4" x14ac:dyDescent="0.25">
      <c r="D1848">
        <f t="shared" ca="1" si="41"/>
        <v>47.519072699756762</v>
      </c>
    </row>
    <row r="1849" spans="4:4" x14ac:dyDescent="0.25">
      <c r="D1849">
        <f t="shared" ca="1" si="41"/>
        <v>56.307387190563389</v>
      </c>
    </row>
    <row r="1850" spans="4:4" x14ac:dyDescent="0.25">
      <c r="D1850">
        <f t="shared" ca="1" si="41"/>
        <v>50.025626619054755</v>
      </c>
    </row>
    <row r="1851" spans="4:4" x14ac:dyDescent="0.25">
      <c r="D1851">
        <f t="shared" ca="1" si="41"/>
        <v>44.787736783232994</v>
      </c>
    </row>
    <row r="1852" spans="4:4" x14ac:dyDescent="0.25">
      <c r="D1852">
        <f t="shared" ca="1" si="41"/>
        <v>51.957567752154418</v>
      </c>
    </row>
    <row r="1853" spans="4:4" x14ac:dyDescent="0.25">
      <c r="D1853">
        <f t="shared" ca="1" si="41"/>
        <v>50.518828992204341</v>
      </c>
    </row>
    <row r="1854" spans="4:4" x14ac:dyDescent="0.25">
      <c r="D1854">
        <f t="shared" ca="1" si="41"/>
        <v>49.953323102720518</v>
      </c>
    </row>
    <row r="1855" spans="4:4" x14ac:dyDescent="0.25">
      <c r="D1855">
        <f t="shared" ca="1" si="41"/>
        <v>50.815856036523861</v>
      </c>
    </row>
    <row r="1856" spans="4:4" x14ac:dyDescent="0.25">
      <c r="D1856">
        <f t="shared" ca="1" si="41"/>
        <v>44.05446497610415</v>
      </c>
    </row>
    <row r="1857" spans="4:4" x14ac:dyDescent="0.25">
      <c r="D1857">
        <f t="shared" ca="1" si="41"/>
        <v>49.66869190692406</v>
      </c>
    </row>
    <row r="1858" spans="4:4" x14ac:dyDescent="0.25">
      <c r="D1858">
        <f t="shared" ca="1" si="41"/>
        <v>47.112836169231571</v>
      </c>
    </row>
    <row r="1859" spans="4:4" x14ac:dyDescent="0.25">
      <c r="D1859">
        <f t="shared" ref="D1859:D1922" ca="1" si="42">_xlfn.T.INV(RAND(),25)*$G$3+$F$3</f>
        <v>59.108341470288707</v>
      </c>
    </row>
    <row r="1860" spans="4:4" x14ac:dyDescent="0.25">
      <c r="D1860">
        <f t="shared" ca="1" si="42"/>
        <v>47.550324109978611</v>
      </c>
    </row>
    <row r="1861" spans="4:4" x14ac:dyDescent="0.25">
      <c r="D1861">
        <f t="shared" ca="1" si="42"/>
        <v>49.386195058318791</v>
      </c>
    </row>
    <row r="1862" spans="4:4" x14ac:dyDescent="0.25">
      <c r="D1862">
        <f t="shared" ca="1" si="42"/>
        <v>53.060610079628987</v>
      </c>
    </row>
    <row r="1863" spans="4:4" x14ac:dyDescent="0.25">
      <c r="D1863">
        <f t="shared" ca="1" si="42"/>
        <v>52.245902177327615</v>
      </c>
    </row>
    <row r="1864" spans="4:4" x14ac:dyDescent="0.25">
      <c r="D1864">
        <f t="shared" ca="1" si="42"/>
        <v>47.812884706191014</v>
      </c>
    </row>
    <row r="1865" spans="4:4" x14ac:dyDescent="0.25">
      <c r="D1865">
        <f t="shared" ca="1" si="42"/>
        <v>54.755070323360897</v>
      </c>
    </row>
    <row r="1866" spans="4:4" x14ac:dyDescent="0.25">
      <c r="D1866">
        <f t="shared" ca="1" si="42"/>
        <v>58.005171934316969</v>
      </c>
    </row>
    <row r="1867" spans="4:4" x14ac:dyDescent="0.25">
      <c r="D1867">
        <f t="shared" ca="1" si="42"/>
        <v>48.225993051804693</v>
      </c>
    </row>
    <row r="1868" spans="4:4" x14ac:dyDescent="0.25">
      <c r="D1868">
        <f t="shared" ca="1" si="42"/>
        <v>52.195600810976565</v>
      </c>
    </row>
    <row r="1869" spans="4:4" x14ac:dyDescent="0.25">
      <c r="D1869">
        <f t="shared" ca="1" si="42"/>
        <v>47.084645449383373</v>
      </c>
    </row>
    <row r="1870" spans="4:4" x14ac:dyDescent="0.25">
      <c r="D1870">
        <f t="shared" ca="1" si="42"/>
        <v>43.971853616950277</v>
      </c>
    </row>
    <row r="1871" spans="4:4" x14ac:dyDescent="0.25">
      <c r="D1871">
        <f t="shared" ca="1" si="42"/>
        <v>48.829185827544585</v>
      </c>
    </row>
    <row r="1872" spans="4:4" x14ac:dyDescent="0.25">
      <c r="D1872">
        <f t="shared" ca="1" si="42"/>
        <v>46.444883151497741</v>
      </c>
    </row>
    <row r="1873" spans="4:4" x14ac:dyDescent="0.25">
      <c r="D1873">
        <f t="shared" ca="1" si="42"/>
        <v>56.125216083954641</v>
      </c>
    </row>
    <row r="1874" spans="4:4" x14ac:dyDescent="0.25">
      <c r="D1874">
        <f t="shared" ca="1" si="42"/>
        <v>41.27858406122693</v>
      </c>
    </row>
    <row r="1875" spans="4:4" x14ac:dyDescent="0.25">
      <c r="D1875">
        <f t="shared" ca="1" si="42"/>
        <v>41.840942262879466</v>
      </c>
    </row>
    <row r="1876" spans="4:4" x14ac:dyDescent="0.25">
      <c r="D1876">
        <f t="shared" ca="1" si="42"/>
        <v>50.59509175833373</v>
      </c>
    </row>
    <row r="1877" spans="4:4" x14ac:dyDescent="0.25">
      <c r="D1877">
        <f t="shared" ca="1" si="42"/>
        <v>46.381618256693777</v>
      </c>
    </row>
    <row r="1878" spans="4:4" x14ac:dyDescent="0.25">
      <c r="D1878">
        <f t="shared" ca="1" si="42"/>
        <v>48.136757254696086</v>
      </c>
    </row>
    <row r="1879" spans="4:4" x14ac:dyDescent="0.25">
      <c r="D1879">
        <f t="shared" ca="1" si="42"/>
        <v>41.259655029711709</v>
      </c>
    </row>
    <row r="1880" spans="4:4" x14ac:dyDescent="0.25">
      <c r="D1880">
        <f t="shared" ca="1" si="42"/>
        <v>45.25536922878247</v>
      </c>
    </row>
    <row r="1881" spans="4:4" x14ac:dyDescent="0.25">
      <c r="D1881">
        <f t="shared" ca="1" si="42"/>
        <v>51.307484736466975</v>
      </c>
    </row>
    <row r="1882" spans="4:4" x14ac:dyDescent="0.25">
      <c r="D1882">
        <f t="shared" ca="1" si="42"/>
        <v>49.911231946063907</v>
      </c>
    </row>
    <row r="1883" spans="4:4" x14ac:dyDescent="0.25">
      <c r="D1883">
        <f t="shared" ca="1" si="42"/>
        <v>55.462599029907544</v>
      </c>
    </row>
    <row r="1884" spans="4:4" x14ac:dyDescent="0.25">
      <c r="D1884">
        <f t="shared" ca="1" si="42"/>
        <v>41.306489133603684</v>
      </c>
    </row>
    <row r="1885" spans="4:4" x14ac:dyDescent="0.25">
      <c r="D1885">
        <f t="shared" ca="1" si="42"/>
        <v>56.25929252006285</v>
      </c>
    </row>
    <row r="1886" spans="4:4" x14ac:dyDescent="0.25">
      <c r="D1886">
        <f t="shared" ca="1" si="42"/>
        <v>58.524251956140439</v>
      </c>
    </row>
    <row r="1887" spans="4:4" x14ac:dyDescent="0.25">
      <c r="D1887">
        <f t="shared" ca="1" si="42"/>
        <v>44.445831087846116</v>
      </c>
    </row>
    <row r="1888" spans="4:4" x14ac:dyDescent="0.25">
      <c r="D1888">
        <f t="shared" ca="1" si="42"/>
        <v>49.102228798183731</v>
      </c>
    </row>
    <row r="1889" spans="4:4" x14ac:dyDescent="0.25">
      <c r="D1889">
        <f t="shared" ca="1" si="42"/>
        <v>52.083840377608361</v>
      </c>
    </row>
    <row r="1890" spans="4:4" x14ac:dyDescent="0.25">
      <c r="D1890">
        <f t="shared" ca="1" si="42"/>
        <v>45.755396363751842</v>
      </c>
    </row>
    <row r="1891" spans="4:4" x14ac:dyDescent="0.25">
      <c r="D1891">
        <f t="shared" ca="1" si="42"/>
        <v>55.59610700292064</v>
      </c>
    </row>
    <row r="1892" spans="4:4" x14ac:dyDescent="0.25">
      <c r="D1892">
        <f t="shared" ca="1" si="42"/>
        <v>54.203233344041919</v>
      </c>
    </row>
    <row r="1893" spans="4:4" x14ac:dyDescent="0.25">
      <c r="D1893">
        <f t="shared" ca="1" si="42"/>
        <v>48.555575156694921</v>
      </c>
    </row>
    <row r="1894" spans="4:4" x14ac:dyDescent="0.25">
      <c r="D1894">
        <f t="shared" ca="1" si="42"/>
        <v>46.3560916276992</v>
      </c>
    </row>
    <row r="1895" spans="4:4" x14ac:dyDescent="0.25">
      <c r="D1895">
        <f t="shared" ca="1" si="42"/>
        <v>43.36827913072144</v>
      </c>
    </row>
    <row r="1896" spans="4:4" x14ac:dyDescent="0.25">
      <c r="D1896">
        <f t="shared" ca="1" si="42"/>
        <v>48.895792708265013</v>
      </c>
    </row>
    <row r="1897" spans="4:4" x14ac:dyDescent="0.25">
      <c r="D1897">
        <f t="shared" ca="1" si="42"/>
        <v>51.360526315779715</v>
      </c>
    </row>
    <row r="1898" spans="4:4" x14ac:dyDescent="0.25">
      <c r="D1898">
        <f t="shared" ca="1" si="42"/>
        <v>44.420461851972135</v>
      </c>
    </row>
    <row r="1899" spans="4:4" x14ac:dyDescent="0.25">
      <c r="D1899">
        <f t="shared" ca="1" si="42"/>
        <v>39.111859744139089</v>
      </c>
    </row>
    <row r="1900" spans="4:4" x14ac:dyDescent="0.25">
      <c r="D1900">
        <f t="shared" ca="1" si="42"/>
        <v>44.635499609943906</v>
      </c>
    </row>
    <row r="1901" spans="4:4" x14ac:dyDescent="0.25">
      <c r="D1901">
        <f t="shared" ca="1" si="42"/>
        <v>52.936526377606377</v>
      </c>
    </row>
    <row r="1902" spans="4:4" x14ac:dyDescent="0.25">
      <c r="D1902">
        <f t="shared" ca="1" si="42"/>
        <v>44.750930783097729</v>
      </c>
    </row>
    <row r="1903" spans="4:4" x14ac:dyDescent="0.25">
      <c r="D1903">
        <f t="shared" ca="1" si="42"/>
        <v>53.42275561989986</v>
      </c>
    </row>
    <row r="1904" spans="4:4" x14ac:dyDescent="0.25">
      <c r="D1904">
        <f t="shared" ca="1" si="42"/>
        <v>47.894665325874584</v>
      </c>
    </row>
    <row r="1905" spans="4:4" x14ac:dyDescent="0.25">
      <c r="D1905">
        <f t="shared" ca="1" si="42"/>
        <v>45.301181359967309</v>
      </c>
    </row>
    <row r="1906" spans="4:4" x14ac:dyDescent="0.25">
      <c r="D1906">
        <f t="shared" ca="1" si="42"/>
        <v>38.86010040618612</v>
      </c>
    </row>
    <row r="1907" spans="4:4" x14ac:dyDescent="0.25">
      <c r="D1907">
        <f t="shared" ca="1" si="42"/>
        <v>50.632677558123788</v>
      </c>
    </row>
    <row r="1908" spans="4:4" x14ac:dyDescent="0.25">
      <c r="D1908">
        <f t="shared" ca="1" si="42"/>
        <v>54.219369819306976</v>
      </c>
    </row>
    <row r="1909" spans="4:4" x14ac:dyDescent="0.25">
      <c r="D1909">
        <f t="shared" ca="1" si="42"/>
        <v>46.818659344158114</v>
      </c>
    </row>
    <row r="1910" spans="4:4" x14ac:dyDescent="0.25">
      <c r="D1910">
        <f t="shared" ca="1" si="42"/>
        <v>50.253871571044627</v>
      </c>
    </row>
    <row r="1911" spans="4:4" x14ac:dyDescent="0.25">
      <c r="D1911">
        <f t="shared" ca="1" si="42"/>
        <v>49.892339755885665</v>
      </c>
    </row>
    <row r="1912" spans="4:4" x14ac:dyDescent="0.25">
      <c r="D1912">
        <f t="shared" ca="1" si="42"/>
        <v>61.301749222791436</v>
      </c>
    </row>
    <row r="1913" spans="4:4" x14ac:dyDescent="0.25">
      <c r="D1913">
        <f t="shared" ca="1" si="42"/>
        <v>53.136129511242871</v>
      </c>
    </row>
    <row r="1914" spans="4:4" x14ac:dyDescent="0.25">
      <c r="D1914">
        <f t="shared" ca="1" si="42"/>
        <v>57.80692586147422</v>
      </c>
    </row>
    <row r="1915" spans="4:4" x14ac:dyDescent="0.25">
      <c r="D1915">
        <f t="shared" ca="1" si="42"/>
        <v>56.113546030888521</v>
      </c>
    </row>
    <row r="1916" spans="4:4" x14ac:dyDescent="0.25">
      <c r="D1916">
        <f t="shared" ca="1" si="42"/>
        <v>42.952251162653461</v>
      </c>
    </row>
    <row r="1917" spans="4:4" x14ac:dyDescent="0.25">
      <c r="D1917">
        <f t="shared" ca="1" si="42"/>
        <v>57.304363068990007</v>
      </c>
    </row>
    <row r="1918" spans="4:4" x14ac:dyDescent="0.25">
      <c r="D1918">
        <f t="shared" ca="1" si="42"/>
        <v>54.819800253178023</v>
      </c>
    </row>
    <row r="1919" spans="4:4" x14ac:dyDescent="0.25">
      <c r="D1919">
        <f t="shared" ca="1" si="42"/>
        <v>49.542435893995552</v>
      </c>
    </row>
    <row r="1920" spans="4:4" x14ac:dyDescent="0.25">
      <c r="D1920">
        <f t="shared" ca="1" si="42"/>
        <v>51.288403015529539</v>
      </c>
    </row>
    <row r="1921" spans="4:4" x14ac:dyDescent="0.25">
      <c r="D1921">
        <f t="shared" ca="1" si="42"/>
        <v>50.431394933535103</v>
      </c>
    </row>
    <row r="1922" spans="4:4" x14ac:dyDescent="0.25">
      <c r="D1922">
        <f t="shared" ca="1" si="42"/>
        <v>45.368079002843302</v>
      </c>
    </row>
    <row r="1923" spans="4:4" x14ac:dyDescent="0.25">
      <c r="D1923">
        <f t="shared" ref="D1923:D1986" ca="1" si="43">_xlfn.T.INV(RAND(),25)*$G$3+$F$3</f>
        <v>55.452101591405537</v>
      </c>
    </row>
    <row r="1924" spans="4:4" x14ac:dyDescent="0.25">
      <c r="D1924">
        <f t="shared" ca="1" si="43"/>
        <v>47.457501786499847</v>
      </c>
    </row>
    <row r="1925" spans="4:4" x14ac:dyDescent="0.25">
      <c r="D1925">
        <f t="shared" ca="1" si="43"/>
        <v>42.614107693055558</v>
      </c>
    </row>
    <row r="1926" spans="4:4" x14ac:dyDescent="0.25">
      <c r="D1926">
        <f t="shared" ca="1" si="43"/>
        <v>40.226452203816436</v>
      </c>
    </row>
    <row r="1927" spans="4:4" x14ac:dyDescent="0.25">
      <c r="D1927">
        <f t="shared" ca="1" si="43"/>
        <v>47.610968721101401</v>
      </c>
    </row>
    <row r="1928" spans="4:4" x14ac:dyDescent="0.25">
      <c r="D1928">
        <f t="shared" ca="1" si="43"/>
        <v>47.260417198001079</v>
      </c>
    </row>
    <row r="1929" spans="4:4" x14ac:dyDescent="0.25">
      <c r="D1929">
        <f t="shared" ca="1" si="43"/>
        <v>53.422617212892568</v>
      </c>
    </row>
    <row r="1930" spans="4:4" x14ac:dyDescent="0.25">
      <c r="D1930">
        <f t="shared" ca="1" si="43"/>
        <v>57.564954745118577</v>
      </c>
    </row>
    <row r="1931" spans="4:4" x14ac:dyDescent="0.25">
      <c r="D1931">
        <f t="shared" ca="1" si="43"/>
        <v>50.772718384317692</v>
      </c>
    </row>
    <row r="1932" spans="4:4" x14ac:dyDescent="0.25">
      <c r="D1932">
        <f t="shared" ca="1" si="43"/>
        <v>48.934554090443683</v>
      </c>
    </row>
    <row r="1933" spans="4:4" x14ac:dyDescent="0.25">
      <c r="D1933">
        <f t="shared" ca="1" si="43"/>
        <v>45.326793520498171</v>
      </c>
    </row>
    <row r="1934" spans="4:4" x14ac:dyDescent="0.25">
      <c r="D1934">
        <f t="shared" ca="1" si="43"/>
        <v>47.864219982023172</v>
      </c>
    </row>
    <row r="1935" spans="4:4" x14ac:dyDescent="0.25">
      <c r="D1935">
        <f t="shared" ca="1" si="43"/>
        <v>44.894613993382357</v>
      </c>
    </row>
    <row r="1936" spans="4:4" x14ac:dyDescent="0.25">
      <c r="D1936">
        <f t="shared" ca="1" si="43"/>
        <v>49.109613637682536</v>
      </c>
    </row>
    <row r="1937" spans="4:4" x14ac:dyDescent="0.25">
      <c r="D1937">
        <f t="shared" ca="1" si="43"/>
        <v>51.17665132002621</v>
      </c>
    </row>
    <row r="1938" spans="4:4" x14ac:dyDescent="0.25">
      <c r="D1938">
        <f t="shared" ca="1" si="43"/>
        <v>46.738399131775402</v>
      </c>
    </row>
    <row r="1939" spans="4:4" x14ac:dyDescent="0.25">
      <c r="D1939">
        <f t="shared" ca="1" si="43"/>
        <v>52.256054927533526</v>
      </c>
    </row>
    <row r="1940" spans="4:4" x14ac:dyDescent="0.25">
      <c r="D1940">
        <f t="shared" ca="1" si="43"/>
        <v>58.977559517593605</v>
      </c>
    </row>
    <row r="1941" spans="4:4" x14ac:dyDescent="0.25">
      <c r="D1941">
        <f t="shared" ca="1" si="43"/>
        <v>56.679187579153137</v>
      </c>
    </row>
    <row r="1942" spans="4:4" x14ac:dyDescent="0.25">
      <c r="D1942">
        <f t="shared" ca="1" si="43"/>
        <v>48.058648721284918</v>
      </c>
    </row>
    <row r="1943" spans="4:4" x14ac:dyDescent="0.25">
      <c r="D1943">
        <f t="shared" ca="1" si="43"/>
        <v>52.905622734847341</v>
      </c>
    </row>
    <row r="1944" spans="4:4" x14ac:dyDescent="0.25">
      <c r="D1944">
        <f t="shared" ca="1" si="43"/>
        <v>58.849055794606286</v>
      </c>
    </row>
    <row r="1945" spans="4:4" x14ac:dyDescent="0.25">
      <c r="D1945">
        <f t="shared" ca="1" si="43"/>
        <v>47.325639741262584</v>
      </c>
    </row>
    <row r="1946" spans="4:4" x14ac:dyDescent="0.25">
      <c r="D1946">
        <f t="shared" ca="1" si="43"/>
        <v>48.59271202503259</v>
      </c>
    </row>
    <row r="1947" spans="4:4" x14ac:dyDescent="0.25">
      <c r="D1947">
        <f t="shared" ca="1" si="43"/>
        <v>48.364321510509988</v>
      </c>
    </row>
    <row r="1948" spans="4:4" x14ac:dyDescent="0.25">
      <c r="D1948">
        <f t="shared" ca="1" si="43"/>
        <v>40.218630606610816</v>
      </c>
    </row>
    <row r="1949" spans="4:4" x14ac:dyDescent="0.25">
      <c r="D1949">
        <f t="shared" ca="1" si="43"/>
        <v>46.148646286100806</v>
      </c>
    </row>
    <row r="1950" spans="4:4" x14ac:dyDescent="0.25">
      <c r="D1950">
        <f t="shared" ca="1" si="43"/>
        <v>54.251031858079735</v>
      </c>
    </row>
    <row r="1951" spans="4:4" x14ac:dyDescent="0.25">
      <c r="D1951">
        <f t="shared" ca="1" si="43"/>
        <v>56.358823399752687</v>
      </c>
    </row>
    <row r="1952" spans="4:4" x14ac:dyDescent="0.25">
      <c r="D1952">
        <f t="shared" ca="1" si="43"/>
        <v>53.340622352701601</v>
      </c>
    </row>
    <row r="1953" spans="4:4" x14ac:dyDescent="0.25">
      <c r="D1953">
        <f t="shared" ca="1" si="43"/>
        <v>43.898043501923631</v>
      </c>
    </row>
    <row r="1954" spans="4:4" x14ac:dyDescent="0.25">
      <c r="D1954">
        <f t="shared" ca="1" si="43"/>
        <v>47.202101500915802</v>
      </c>
    </row>
    <row r="1955" spans="4:4" x14ac:dyDescent="0.25">
      <c r="D1955">
        <f t="shared" ca="1" si="43"/>
        <v>48.701978376921339</v>
      </c>
    </row>
    <row r="1956" spans="4:4" x14ac:dyDescent="0.25">
      <c r="D1956">
        <f t="shared" ca="1" si="43"/>
        <v>50.19736517258476</v>
      </c>
    </row>
    <row r="1957" spans="4:4" x14ac:dyDescent="0.25">
      <c r="D1957">
        <f t="shared" ca="1" si="43"/>
        <v>45.929510135232874</v>
      </c>
    </row>
    <row r="1958" spans="4:4" x14ac:dyDescent="0.25">
      <c r="D1958">
        <f t="shared" ca="1" si="43"/>
        <v>49.321422620315815</v>
      </c>
    </row>
    <row r="1959" spans="4:4" x14ac:dyDescent="0.25">
      <c r="D1959">
        <f t="shared" ca="1" si="43"/>
        <v>49.707993318454463</v>
      </c>
    </row>
    <row r="1960" spans="4:4" x14ac:dyDescent="0.25">
      <c r="D1960">
        <f t="shared" ca="1" si="43"/>
        <v>44.095328957852345</v>
      </c>
    </row>
    <row r="1961" spans="4:4" x14ac:dyDescent="0.25">
      <c r="D1961">
        <f t="shared" ca="1" si="43"/>
        <v>51.406192645929679</v>
      </c>
    </row>
    <row r="1962" spans="4:4" x14ac:dyDescent="0.25">
      <c r="D1962">
        <f t="shared" ca="1" si="43"/>
        <v>44.646587367454245</v>
      </c>
    </row>
    <row r="1963" spans="4:4" x14ac:dyDescent="0.25">
      <c r="D1963">
        <f t="shared" ca="1" si="43"/>
        <v>46.851060142260749</v>
      </c>
    </row>
    <row r="1964" spans="4:4" x14ac:dyDescent="0.25">
      <c r="D1964">
        <f t="shared" ca="1" si="43"/>
        <v>38.475894451300462</v>
      </c>
    </row>
    <row r="1965" spans="4:4" x14ac:dyDescent="0.25">
      <c r="D1965">
        <f t="shared" ca="1" si="43"/>
        <v>48.035561652925153</v>
      </c>
    </row>
    <row r="1966" spans="4:4" x14ac:dyDescent="0.25">
      <c r="D1966">
        <f t="shared" ca="1" si="43"/>
        <v>52.807810914209973</v>
      </c>
    </row>
    <row r="1967" spans="4:4" x14ac:dyDescent="0.25">
      <c r="D1967">
        <f t="shared" ca="1" si="43"/>
        <v>39.093157728534443</v>
      </c>
    </row>
    <row r="1968" spans="4:4" x14ac:dyDescent="0.25">
      <c r="D1968">
        <f t="shared" ca="1" si="43"/>
        <v>48.399510826535362</v>
      </c>
    </row>
    <row r="1969" spans="4:4" x14ac:dyDescent="0.25">
      <c r="D1969">
        <f t="shared" ca="1" si="43"/>
        <v>50.516728062730024</v>
      </c>
    </row>
    <row r="1970" spans="4:4" x14ac:dyDescent="0.25">
      <c r="D1970">
        <f t="shared" ca="1" si="43"/>
        <v>54.606582423511334</v>
      </c>
    </row>
    <row r="1971" spans="4:4" x14ac:dyDescent="0.25">
      <c r="D1971">
        <f t="shared" ca="1" si="43"/>
        <v>44.986845487704436</v>
      </c>
    </row>
    <row r="1972" spans="4:4" x14ac:dyDescent="0.25">
      <c r="D1972">
        <f t="shared" ca="1" si="43"/>
        <v>40.93393483662949</v>
      </c>
    </row>
    <row r="1973" spans="4:4" x14ac:dyDescent="0.25">
      <c r="D1973">
        <f t="shared" ca="1" si="43"/>
        <v>44.533153713016176</v>
      </c>
    </row>
    <row r="1974" spans="4:4" x14ac:dyDescent="0.25">
      <c r="D1974">
        <f t="shared" ca="1" si="43"/>
        <v>48.939823822336862</v>
      </c>
    </row>
    <row r="1975" spans="4:4" x14ac:dyDescent="0.25">
      <c r="D1975">
        <f t="shared" ca="1" si="43"/>
        <v>46.262964886455556</v>
      </c>
    </row>
    <row r="1976" spans="4:4" x14ac:dyDescent="0.25">
      <c r="D1976">
        <f t="shared" ca="1" si="43"/>
        <v>50.773244105198224</v>
      </c>
    </row>
    <row r="1977" spans="4:4" x14ac:dyDescent="0.25">
      <c r="D1977">
        <f t="shared" ca="1" si="43"/>
        <v>45.229949498911033</v>
      </c>
    </row>
    <row r="1978" spans="4:4" x14ac:dyDescent="0.25">
      <c r="D1978">
        <f t="shared" ca="1" si="43"/>
        <v>54.834375544584027</v>
      </c>
    </row>
    <row r="1979" spans="4:4" x14ac:dyDescent="0.25">
      <c r="D1979">
        <f t="shared" ca="1" si="43"/>
        <v>44.995410717994574</v>
      </c>
    </row>
    <row r="1980" spans="4:4" x14ac:dyDescent="0.25">
      <c r="D1980">
        <f t="shared" ca="1" si="43"/>
        <v>44.05117509604213</v>
      </c>
    </row>
    <row r="1981" spans="4:4" x14ac:dyDescent="0.25">
      <c r="D1981">
        <f t="shared" ca="1" si="43"/>
        <v>52.54250088246873</v>
      </c>
    </row>
    <row r="1982" spans="4:4" x14ac:dyDescent="0.25">
      <c r="D1982">
        <f t="shared" ca="1" si="43"/>
        <v>59.278014727267099</v>
      </c>
    </row>
    <row r="1983" spans="4:4" x14ac:dyDescent="0.25">
      <c r="D1983">
        <f t="shared" ca="1" si="43"/>
        <v>49.83122416747581</v>
      </c>
    </row>
    <row r="1984" spans="4:4" x14ac:dyDescent="0.25">
      <c r="D1984">
        <f t="shared" ca="1" si="43"/>
        <v>56.866180305166573</v>
      </c>
    </row>
    <row r="1985" spans="4:4" x14ac:dyDescent="0.25">
      <c r="D1985">
        <f t="shared" ca="1" si="43"/>
        <v>49.532265696815365</v>
      </c>
    </row>
    <row r="1986" spans="4:4" x14ac:dyDescent="0.25">
      <c r="D1986">
        <f t="shared" ca="1" si="43"/>
        <v>48.016591280875261</v>
      </c>
    </row>
    <row r="1987" spans="4:4" x14ac:dyDescent="0.25">
      <c r="D1987">
        <f t="shared" ref="D1987:D2050" ca="1" si="44">_xlfn.T.INV(RAND(),25)*$G$3+$F$3</f>
        <v>55.189623873824367</v>
      </c>
    </row>
    <row r="1988" spans="4:4" x14ac:dyDescent="0.25">
      <c r="D1988">
        <f t="shared" ca="1" si="44"/>
        <v>49.574677180594371</v>
      </c>
    </row>
    <row r="1989" spans="4:4" x14ac:dyDescent="0.25">
      <c r="D1989">
        <f t="shared" ca="1" si="44"/>
        <v>52.828086962663654</v>
      </c>
    </row>
    <row r="1990" spans="4:4" x14ac:dyDescent="0.25">
      <c r="D1990">
        <f t="shared" ca="1" si="44"/>
        <v>44.64777389509571</v>
      </c>
    </row>
    <row r="1991" spans="4:4" x14ac:dyDescent="0.25">
      <c r="D1991">
        <f t="shared" ca="1" si="44"/>
        <v>44.322698229606722</v>
      </c>
    </row>
    <row r="1992" spans="4:4" x14ac:dyDescent="0.25">
      <c r="D1992">
        <f t="shared" ca="1" si="44"/>
        <v>53.497096942984243</v>
      </c>
    </row>
    <row r="1993" spans="4:4" x14ac:dyDescent="0.25">
      <c r="D1993">
        <f t="shared" ca="1" si="44"/>
        <v>51.948022555834967</v>
      </c>
    </row>
    <row r="1994" spans="4:4" x14ac:dyDescent="0.25">
      <c r="D1994">
        <f t="shared" ca="1" si="44"/>
        <v>48.810325280092478</v>
      </c>
    </row>
    <row r="1995" spans="4:4" x14ac:dyDescent="0.25">
      <c r="D1995">
        <f t="shared" ca="1" si="44"/>
        <v>56.915064525829536</v>
      </c>
    </row>
    <row r="1996" spans="4:4" x14ac:dyDescent="0.25">
      <c r="D1996">
        <f t="shared" ca="1" si="44"/>
        <v>49.474408109108225</v>
      </c>
    </row>
    <row r="1997" spans="4:4" x14ac:dyDescent="0.25">
      <c r="D1997">
        <f t="shared" ca="1" si="44"/>
        <v>51.038028362166301</v>
      </c>
    </row>
    <row r="1998" spans="4:4" x14ac:dyDescent="0.25">
      <c r="D1998">
        <f t="shared" ca="1" si="44"/>
        <v>51.467716719189553</v>
      </c>
    </row>
    <row r="1999" spans="4:4" x14ac:dyDescent="0.25">
      <c r="D1999">
        <f t="shared" ca="1" si="44"/>
        <v>54.098815072045404</v>
      </c>
    </row>
    <row r="2000" spans="4:4" x14ac:dyDescent="0.25">
      <c r="D2000">
        <f t="shared" ca="1" si="44"/>
        <v>47.669075198523124</v>
      </c>
    </row>
    <row r="2001" spans="4:4" x14ac:dyDescent="0.25">
      <c r="D2001">
        <f t="shared" ca="1" si="44"/>
        <v>52.351539457817395</v>
      </c>
    </row>
    <row r="2002" spans="4:4" x14ac:dyDescent="0.25">
      <c r="D2002">
        <f t="shared" ca="1" si="44"/>
        <v>49.47698678127523</v>
      </c>
    </row>
    <row r="2003" spans="4:4" x14ac:dyDescent="0.25">
      <c r="D2003">
        <f t="shared" ca="1" si="44"/>
        <v>55.707313777397161</v>
      </c>
    </row>
    <row r="2004" spans="4:4" x14ac:dyDescent="0.25">
      <c r="D2004">
        <f t="shared" ca="1" si="44"/>
        <v>57.347718040810811</v>
      </c>
    </row>
    <row r="2005" spans="4:4" x14ac:dyDescent="0.25">
      <c r="D2005">
        <f t="shared" ca="1" si="44"/>
        <v>57.304698296826245</v>
      </c>
    </row>
    <row r="2006" spans="4:4" x14ac:dyDescent="0.25">
      <c r="D2006">
        <f t="shared" ca="1" si="44"/>
        <v>54.035052187632466</v>
      </c>
    </row>
    <row r="2007" spans="4:4" x14ac:dyDescent="0.25">
      <c r="D2007">
        <f t="shared" ca="1" si="44"/>
        <v>54.672700635880929</v>
      </c>
    </row>
    <row r="2008" spans="4:4" x14ac:dyDescent="0.25">
      <c r="D2008">
        <f t="shared" ca="1" si="44"/>
        <v>51.093381528475014</v>
      </c>
    </row>
    <row r="2009" spans="4:4" x14ac:dyDescent="0.25">
      <c r="D2009">
        <f t="shared" ca="1" si="44"/>
        <v>59.250445515804969</v>
      </c>
    </row>
    <row r="2010" spans="4:4" x14ac:dyDescent="0.25">
      <c r="D2010">
        <f t="shared" ca="1" si="44"/>
        <v>47.294785041323507</v>
      </c>
    </row>
    <row r="2011" spans="4:4" x14ac:dyDescent="0.25">
      <c r="D2011">
        <f t="shared" ca="1" si="44"/>
        <v>44.899388081586125</v>
      </c>
    </row>
    <row r="2012" spans="4:4" x14ac:dyDescent="0.25">
      <c r="D2012">
        <f t="shared" ca="1" si="44"/>
        <v>53.326689033411697</v>
      </c>
    </row>
    <row r="2013" spans="4:4" x14ac:dyDescent="0.25">
      <c r="D2013">
        <f t="shared" ca="1" si="44"/>
        <v>47.626867904109695</v>
      </c>
    </row>
    <row r="2014" spans="4:4" x14ac:dyDescent="0.25">
      <c r="D2014">
        <f t="shared" ca="1" si="44"/>
        <v>50.869520288513499</v>
      </c>
    </row>
    <row r="2015" spans="4:4" x14ac:dyDescent="0.25">
      <c r="D2015">
        <f t="shared" ca="1" si="44"/>
        <v>45.606798634850016</v>
      </c>
    </row>
    <row r="2016" spans="4:4" x14ac:dyDescent="0.25">
      <c r="D2016">
        <f t="shared" ca="1" si="44"/>
        <v>51.379124575192932</v>
      </c>
    </row>
    <row r="2017" spans="4:4" x14ac:dyDescent="0.25">
      <c r="D2017">
        <f t="shared" ca="1" si="44"/>
        <v>49.144657401248004</v>
      </c>
    </row>
    <row r="2018" spans="4:4" x14ac:dyDescent="0.25">
      <c r="D2018">
        <f t="shared" ca="1" si="44"/>
        <v>52.337923472139281</v>
      </c>
    </row>
    <row r="2019" spans="4:4" x14ac:dyDescent="0.25">
      <c r="D2019">
        <f t="shared" ca="1" si="44"/>
        <v>48.044757677682682</v>
      </c>
    </row>
    <row r="2020" spans="4:4" x14ac:dyDescent="0.25">
      <c r="D2020">
        <f t="shared" ca="1" si="44"/>
        <v>46.964087517275161</v>
      </c>
    </row>
    <row r="2021" spans="4:4" x14ac:dyDescent="0.25">
      <c r="D2021">
        <f t="shared" ca="1" si="44"/>
        <v>43.331347259451533</v>
      </c>
    </row>
    <row r="2022" spans="4:4" x14ac:dyDescent="0.25">
      <c r="D2022">
        <f t="shared" ca="1" si="44"/>
        <v>44.435446899901265</v>
      </c>
    </row>
    <row r="2023" spans="4:4" x14ac:dyDescent="0.25">
      <c r="D2023">
        <f t="shared" ca="1" si="44"/>
        <v>46.077054322168777</v>
      </c>
    </row>
    <row r="2024" spans="4:4" x14ac:dyDescent="0.25">
      <c r="D2024">
        <f t="shared" ca="1" si="44"/>
        <v>43.48702279778324</v>
      </c>
    </row>
    <row r="2025" spans="4:4" x14ac:dyDescent="0.25">
      <c r="D2025">
        <f t="shared" ca="1" si="44"/>
        <v>59.701489297613293</v>
      </c>
    </row>
    <row r="2026" spans="4:4" x14ac:dyDescent="0.25">
      <c r="D2026">
        <f t="shared" ca="1" si="44"/>
        <v>54.285878599878885</v>
      </c>
    </row>
    <row r="2027" spans="4:4" x14ac:dyDescent="0.25">
      <c r="D2027">
        <f t="shared" ca="1" si="44"/>
        <v>46.755398740273776</v>
      </c>
    </row>
    <row r="2028" spans="4:4" x14ac:dyDescent="0.25">
      <c r="D2028">
        <f t="shared" ca="1" si="44"/>
        <v>59.945152345367205</v>
      </c>
    </row>
    <row r="2029" spans="4:4" x14ac:dyDescent="0.25">
      <c r="D2029">
        <f t="shared" ca="1" si="44"/>
        <v>51.300263593666585</v>
      </c>
    </row>
    <row r="2030" spans="4:4" x14ac:dyDescent="0.25">
      <c r="D2030">
        <f t="shared" ca="1" si="44"/>
        <v>49.897053958204395</v>
      </c>
    </row>
    <row r="2031" spans="4:4" x14ac:dyDescent="0.25">
      <c r="D2031">
        <f t="shared" ca="1" si="44"/>
        <v>46.937680305792732</v>
      </c>
    </row>
    <row r="2032" spans="4:4" x14ac:dyDescent="0.25">
      <c r="D2032">
        <f t="shared" ca="1" si="44"/>
        <v>53.319182461508831</v>
      </c>
    </row>
    <row r="2033" spans="4:4" x14ac:dyDescent="0.25">
      <c r="D2033">
        <f t="shared" ca="1" si="44"/>
        <v>47.923571582511485</v>
      </c>
    </row>
    <row r="2034" spans="4:4" x14ac:dyDescent="0.25">
      <c r="D2034">
        <f t="shared" ca="1" si="44"/>
        <v>49.659530282815744</v>
      </c>
    </row>
    <row r="2035" spans="4:4" x14ac:dyDescent="0.25">
      <c r="D2035">
        <f t="shared" ca="1" si="44"/>
        <v>46.439533782819787</v>
      </c>
    </row>
    <row r="2036" spans="4:4" x14ac:dyDescent="0.25">
      <c r="D2036">
        <f t="shared" ca="1" si="44"/>
        <v>50.665590586751598</v>
      </c>
    </row>
    <row r="2037" spans="4:4" x14ac:dyDescent="0.25">
      <c r="D2037">
        <f t="shared" ca="1" si="44"/>
        <v>54.621141409302879</v>
      </c>
    </row>
    <row r="2038" spans="4:4" x14ac:dyDescent="0.25">
      <c r="D2038">
        <f t="shared" ca="1" si="44"/>
        <v>41.524312460993052</v>
      </c>
    </row>
    <row r="2039" spans="4:4" x14ac:dyDescent="0.25">
      <c r="D2039">
        <f t="shared" ca="1" si="44"/>
        <v>48.072610999654678</v>
      </c>
    </row>
    <row r="2040" spans="4:4" x14ac:dyDescent="0.25">
      <c r="D2040">
        <f t="shared" ca="1" si="44"/>
        <v>52.204988587525364</v>
      </c>
    </row>
    <row r="2041" spans="4:4" x14ac:dyDescent="0.25">
      <c r="D2041">
        <f t="shared" ca="1" si="44"/>
        <v>49.426221925802572</v>
      </c>
    </row>
    <row r="2042" spans="4:4" x14ac:dyDescent="0.25">
      <c r="D2042">
        <f t="shared" ca="1" si="44"/>
        <v>49.425055522129682</v>
      </c>
    </row>
    <row r="2043" spans="4:4" x14ac:dyDescent="0.25">
      <c r="D2043">
        <f t="shared" ca="1" si="44"/>
        <v>48.585985951392665</v>
      </c>
    </row>
    <row r="2044" spans="4:4" x14ac:dyDescent="0.25">
      <c r="D2044">
        <f t="shared" ca="1" si="44"/>
        <v>45.349874573984472</v>
      </c>
    </row>
    <row r="2045" spans="4:4" x14ac:dyDescent="0.25">
      <c r="D2045">
        <f t="shared" ca="1" si="44"/>
        <v>51.17330396013265</v>
      </c>
    </row>
    <row r="2046" spans="4:4" x14ac:dyDescent="0.25">
      <c r="D2046">
        <f t="shared" ca="1" si="44"/>
        <v>51.69966805645312</v>
      </c>
    </row>
    <row r="2047" spans="4:4" x14ac:dyDescent="0.25">
      <c r="D2047">
        <f t="shared" ca="1" si="44"/>
        <v>50.095935181634324</v>
      </c>
    </row>
    <row r="2048" spans="4:4" x14ac:dyDescent="0.25">
      <c r="D2048">
        <f t="shared" ca="1" si="44"/>
        <v>47.291755307927069</v>
      </c>
    </row>
    <row r="2049" spans="4:4" x14ac:dyDescent="0.25">
      <c r="D2049">
        <f t="shared" ca="1" si="44"/>
        <v>52.030895908550107</v>
      </c>
    </row>
    <row r="2050" spans="4:4" x14ac:dyDescent="0.25">
      <c r="D2050">
        <f t="shared" ca="1" si="44"/>
        <v>50.509478320260797</v>
      </c>
    </row>
    <row r="2051" spans="4:4" x14ac:dyDescent="0.25">
      <c r="D2051">
        <f t="shared" ref="D2051:D2114" ca="1" si="45">_xlfn.T.INV(RAND(),25)*$G$3+$F$3</f>
        <v>59.862712021380403</v>
      </c>
    </row>
    <row r="2052" spans="4:4" x14ac:dyDescent="0.25">
      <c r="D2052">
        <f t="shared" ca="1" si="45"/>
        <v>47.112994691757052</v>
      </c>
    </row>
    <row r="2053" spans="4:4" x14ac:dyDescent="0.25">
      <c r="D2053">
        <f t="shared" ca="1" si="45"/>
        <v>47.612163808501151</v>
      </c>
    </row>
    <row r="2054" spans="4:4" x14ac:dyDescent="0.25">
      <c r="D2054">
        <f t="shared" ca="1" si="45"/>
        <v>52.916681524196463</v>
      </c>
    </row>
    <row r="2055" spans="4:4" x14ac:dyDescent="0.25">
      <c r="D2055">
        <f t="shared" ca="1" si="45"/>
        <v>45.031511978373473</v>
      </c>
    </row>
    <row r="2056" spans="4:4" x14ac:dyDescent="0.25">
      <c r="D2056">
        <f t="shared" ca="1" si="45"/>
        <v>44.844481589647984</v>
      </c>
    </row>
    <row r="2057" spans="4:4" x14ac:dyDescent="0.25">
      <c r="D2057">
        <f t="shared" ca="1" si="45"/>
        <v>53.395234815878098</v>
      </c>
    </row>
    <row r="2058" spans="4:4" x14ac:dyDescent="0.25">
      <c r="D2058">
        <f t="shared" ca="1" si="45"/>
        <v>46.041074757881169</v>
      </c>
    </row>
    <row r="2059" spans="4:4" x14ac:dyDescent="0.25">
      <c r="D2059">
        <f t="shared" ca="1" si="45"/>
        <v>52.87684322227318</v>
      </c>
    </row>
    <row r="2060" spans="4:4" x14ac:dyDescent="0.25">
      <c r="D2060">
        <f t="shared" ca="1" si="45"/>
        <v>43.038212813549876</v>
      </c>
    </row>
    <row r="2061" spans="4:4" x14ac:dyDescent="0.25">
      <c r="D2061">
        <f t="shared" ca="1" si="45"/>
        <v>50.123077128577762</v>
      </c>
    </row>
    <row r="2062" spans="4:4" x14ac:dyDescent="0.25">
      <c r="D2062">
        <f t="shared" ca="1" si="45"/>
        <v>42.184264689345795</v>
      </c>
    </row>
    <row r="2063" spans="4:4" x14ac:dyDescent="0.25">
      <c r="D2063">
        <f t="shared" ca="1" si="45"/>
        <v>46.416512198707565</v>
      </c>
    </row>
    <row r="2064" spans="4:4" x14ac:dyDescent="0.25">
      <c r="D2064">
        <f t="shared" ca="1" si="45"/>
        <v>48.775708450864222</v>
      </c>
    </row>
    <row r="2065" spans="4:4" x14ac:dyDescent="0.25">
      <c r="D2065">
        <f t="shared" ca="1" si="45"/>
        <v>45.907407036992154</v>
      </c>
    </row>
    <row r="2066" spans="4:4" x14ac:dyDescent="0.25">
      <c r="D2066">
        <f t="shared" ca="1" si="45"/>
        <v>43.787284561716859</v>
      </c>
    </row>
    <row r="2067" spans="4:4" x14ac:dyDescent="0.25">
      <c r="D2067">
        <f t="shared" ca="1" si="45"/>
        <v>41.514338477325147</v>
      </c>
    </row>
    <row r="2068" spans="4:4" x14ac:dyDescent="0.25">
      <c r="D2068">
        <f t="shared" ca="1" si="45"/>
        <v>51.601365809252911</v>
      </c>
    </row>
    <row r="2069" spans="4:4" x14ac:dyDescent="0.25">
      <c r="D2069">
        <f t="shared" ca="1" si="45"/>
        <v>46.726102335166445</v>
      </c>
    </row>
    <row r="2070" spans="4:4" x14ac:dyDescent="0.25">
      <c r="D2070">
        <f t="shared" ca="1" si="45"/>
        <v>53.401221489187606</v>
      </c>
    </row>
    <row r="2071" spans="4:4" x14ac:dyDescent="0.25">
      <c r="D2071">
        <f t="shared" ca="1" si="45"/>
        <v>50.056717055686143</v>
      </c>
    </row>
    <row r="2072" spans="4:4" x14ac:dyDescent="0.25">
      <c r="D2072">
        <f t="shared" ca="1" si="45"/>
        <v>61.15358573244211</v>
      </c>
    </row>
    <row r="2073" spans="4:4" x14ac:dyDescent="0.25">
      <c r="D2073">
        <f t="shared" ca="1" si="45"/>
        <v>52.132419248814038</v>
      </c>
    </row>
    <row r="2074" spans="4:4" x14ac:dyDescent="0.25">
      <c r="D2074">
        <f t="shared" ca="1" si="45"/>
        <v>50.528682406274243</v>
      </c>
    </row>
    <row r="2075" spans="4:4" x14ac:dyDescent="0.25">
      <c r="D2075">
        <f t="shared" ca="1" si="45"/>
        <v>45.462580939571538</v>
      </c>
    </row>
    <row r="2076" spans="4:4" x14ac:dyDescent="0.25">
      <c r="D2076">
        <f t="shared" ca="1" si="45"/>
        <v>53.095203330184027</v>
      </c>
    </row>
    <row r="2077" spans="4:4" x14ac:dyDescent="0.25">
      <c r="D2077">
        <f t="shared" ca="1" si="45"/>
        <v>42.83387710416325</v>
      </c>
    </row>
    <row r="2078" spans="4:4" x14ac:dyDescent="0.25">
      <c r="D2078">
        <f t="shared" ca="1" si="45"/>
        <v>57.981806030258483</v>
      </c>
    </row>
    <row r="2079" spans="4:4" x14ac:dyDescent="0.25">
      <c r="D2079">
        <f t="shared" ca="1" si="45"/>
        <v>50.05245997041083</v>
      </c>
    </row>
    <row r="2080" spans="4:4" x14ac:dyDescent="0.25">
      <c r="D2080">
        <f t="shared" ca="1" si="45"/>
        <v>49.77523305252565</v>
      </c>
    </row>
    <row r="2081" spans="4:4" x14ac:dyDescent="0.25">
      <c r="D2081">
        <f t="shared" ca="1" si="45"/>
        <v>47.163903847305015</v>
      </c>
    </row>
    <row r="2082" spans="4:4" x14ac:dyDescent="0.25">
      <c r="D2082">
        <f t="shared" ca="1" si="45"/>
        <v>62.439557286340808</v>
      </c>
    </row>
    <row r="2083" spans="4:4" x14ac:dyDescent="0.25">
      <c r="D2083">
        <f t="shared" ca="1" si="45"/>
        <v>47.823159573967033</v>
      </c>
    </row>
    <row r="2084" spans="4:4" x14ac:dyDescent="0.25">
      <c r="D2084">
        <f t="shared" ca="1" si="45"/>
        <v>49.960958298081046</v>
      </c>
    </row>
    <row r="2085" spans="4:4" x14ac:dyDescent="0.25">
      <c r="D2085">
        <f t="shared" ca="1" si="45"/>
        <v>51.576279959271631</v>
      </c>
    </row>
    <row r="2086" spans="4:4" x14ac:dyDescent="0.25">
      <c r="D2086">
        <f t="shared" ca="1" si="45"/>
        <v>46.82741491811808</v>
      </c>
    </row>
    <row r="2087" spans="4:4" x14ac:dyDescent="0.25">
      <c r="D2087">
        <f t="shared" ca="1" si="45"/>
        <v>39.242784818204441</v>
      </c>
    </row>
    <row r="2088" spans="4:4" x14ac:dyDescent="0.25">
      <c r="D2088">
        <f t="shared" ca="1" si="45"/>
        <v>48.136232146982657</v>
      </c>
    </row>
    <row r="2089" spans="4:4" x14ac:dyDescent="0.25">
      <c r="D2089">
        <f t="shared" ca="1" si="45"/>
        <v>55.429822804285223</v>
      </c>
    </row>
    <row r="2090" spans="4:4" x14ac:dyDescent="0.25">
      <c r="D2090">
        <f t="shared" ca="1" si="45"/>
        <v>54.112860030749353</v>
      </c>
    </row>
    <row r="2091" spans="4:4" x14ac:dyDescent="0.25">
      <c r="D2091">
        <f t="shared" ca="1" si="45"/>
        <v>50.962425321380152</v>
      </c>
    </row>
    <row r="2092" spans="4:4" x14ac:dyDescent="0.25">
      <c r="D2092">
        <f t="shared" ca="1" si="45"/>
        <v>48.151941123623949</v>
      </c>
    </row>
    <row r="2093" spans="4:4" x14ac:dyDescent="0.25">
      <c r="D2093">
        <f t="shared" ca="1" si="45"/>
        <v>45.577041940402061</v>
      </c>
    </row>
    <row r="2094" spans="4:4" x14ac:dyDescent="0.25">
      <c r="D2094">
        <f t="shared" ca="1" si="45"/>
        <v>46.96628020838358</v>
      </c>
    </row>
    <row r="2095" spans="4:4" x14ac:dyDescent="0.25">
      <c r="D2095">
        <f t="shared" ca="1" si="45"/>
        <v>45.640724496965042</v>
      </c>
    </row>
    <row r="2096" spans="4:4" x14ac:dyDescent="0.25">
      <c r="D2096">
        <f t="shared" ca="1" si="45"/>
        <v>53.676886976843882</v>
      </c>
    </row>
    <row r="2097" spans="4:4" x14ac:dyDescent="0.25">
      <c r="D2097">
        <f t="shared" ca="1" si="45"/>
        <v>58.388087381903802</v>
      </c>
    </row>
    <row r="2098" spans="4:4" x14ac:dyDescent="0.25">
      <c r="D2098">
        <f t="shared" ca="1" si="45"/>
        <v>42.255448980943662</v>
      </c>
    </row>
    <row r="2099" spans="4:4" x14ac:dyDescent="0.25">
      <c r="D2099">
        <f t="shared" ca="1" si="45"/>
        <v>47.06024790128302</v>
      </c>
    </row>
    <row r="2100" spans="4:4" x14ac:dyDescent="0.25">
      <c r="D2100">
        <f t="shared" ca="1" si="45"/>
        <v>58.508875447212958</v>
      </c>
    </row>
    <row r="2101" spans="4:4" x14ac:dyDescent="0.25">
      <c r="D2101">
        <f t="shared" ca="1" si="45"/>
        <v>37.422895506452264</v>
      </c>
    </row>
    <row r="2102" spans="4:4" x14ac:dyDescent="0.25">
      <c r="D2102">
        <f t="shared" ca="1" si="45"/>
        <v>55.5218816188045</v>
      </c>
    </row>
    <row r="2103" spans="4:4" x14ac:dyDescent="0.25">
      <c r="D2103">
        <f t="shared" ca="1" si="45"/>
        <v>46.183151415004573</v>
      </c>
    </row>
    <row r="2104" spans="4:4" x14ac:dyDescent="0.25">
      <c r="D2104">
        <f t="shared" ca="1" si="45"/>
        <v>45.946049858184146</v>
      </c>
    </row>
    <row r="2105" spans="4:4" x14ac:dyDescent="0.25">
      <c r="D2105">
        <f t="shared" ca="1" si="45"/>
        <v>44.729133400910847</v>
      </c>
    </row>
    <row r="2106" spans="4:4" x14ac:dyDescent="0.25">
      <c r="D2106">
        <f t="shared" ca="1" si="45"/>
        <v>53.477038961513912</v>
      </c>
    </row>
    <row r="2107" spans="4:4" x14ac:dyDescent="0.25">
      <c r="D2107">
        <f t="shared" ca="1" si="45"/>
        <v>62.926688210656408</v>
      </c>
    </row>
    <row r="2108" spans="4:4" x14ac:dyDescent="0.25">
      <c r="D2108">
        <f t="shared" ca="1" si="45"/>
        <v>49.033007056363438</v>
      </c>
    </row>
    <row r="2109" spans="4:4" x14ac:dyDescent="0.25">
      <c r="D2109">
        <f t="shared" ca="1" si="45"/>
        <v>54.786311007094774</v>
      </c>
    </row>
    <row r="2110" spans="4:4" x14ac:dyDescent="0.25">
      <c r="D2110">
        <f t="shared" ca="1" si="45"/>
        <v>47.681169404835224</v>
      </c>
    </row>
    <row r="2111" spans="4:4" x14ac:dyDescent="0.25">
      <c r="D2111">
        <f t="shared" ca="1" si="45"/>
        <v>57.668558581415468</v>
      </c>
    </row>
    <row r="2112" spans="4:4" x14ac:dyDescent="0.25">
      <c r="D2112">
        <f t="shared" ca="1" si="45"/>
        <v>45.927266373366621</v>
      </c>
    </row>
    <row r="2113" spans="4:4" x14ac:dyDescent="0.25">
      <c r="D2113">
        <f t="shared" ca="1" si="45"/>
        <v>52.585897757120819</v>
      </c>
    </row>
    <row r="2114" spans="4:4" x14ac:dyDescent="0.25">
      <c r="D2114">
        <f t="shared" ca="1" si="45"/>
        <v>53.806859008004373</v>
      </c>
    </row>
    <row r="2115" spans="4:4" x14ac:dyDescent="0.25">
      <c r="D2115">
        <f t="shared" ref="D2115:D2178" ca="1" si="46">_xlfn.T.INV(RAND(),25)*$G$3+$F$3</f>
        <v>59.767300728058331</v>
      </c>
    </row>
    <row r="2116" spans="4:4" x14ac:dyDescent="0.25">
      <c r="D2116">
        <f t="shared" ca="1" si="46"/>
        <v>47.498982351290444</v>
      </c>
    </row>
    <row r="2117" spans="4:4" x14ac:dyDescent="0.25">
      <c r="D2117">
        <f t="shared" ca="1" si="46"/>
        <v>49.927167843306407</v>
      </c>
    </row>
    <row r="2118" spans="4:4" x14ac:dyDescent="0.25">
      <c r="D2118">
        <f t="shared" ca="1" si="46"/>
        <v>57.10244446643437</v>
      </c>
    </row>
    <row r="2119" spans="4:4" x14ac:dyDescent="0.25">
      <c r="D2119">
        <f t="shared" ca="1" si="46"/>
        <v>50.738917998717412</v>
      </c>
    </row>
    <row r="2120" spans="4:4" x14ac:dyDescent="0.25">
      <c r="D2120">
        <f t="shared" ca="1" si="46"/>
        <v>49.865590028868283</v>
      </c>
    </row>
    <row r="2121" spans="4:4" x14ac:dyDescent="0.25">
      <c r="D2121">
        <f t="shared" ca="1" si="46"/>
        <v>48.509234464055865</v>
      </c>
    </row>
    <row r="2122" spans="4:4" x14ac:dyDescent="0.25">
      <c r="D2122">
        <f t="shared" ca="1" si="46"/>
        <v>48.216341949660574</v>
      </c>
    </row>
    <row r="2123" spans="4:4" x14ac:dyDescent="0.25">
      <c r="D2123">
        <f t="shared" ca="1" si="46"/>
        <v>39.642519631263092</v>
      </c>
    </row>
    <row r="2124" spans="4:4" x14ac:dyDescent="0.25">
      <c r="D2124">
        <f t="shared" ca="1" si="46"/>
        <v>49.335755051389299</v>
      </c>
    </row>
    <row r="2125" spans="4:4" x14ac:dyDescent="0.25">
      <c r="D2125">
        <f t="shared" ca="1" si="46"/>
        <v>50.896101236772743</v>
      </c>
    </row>
    <row r="2126" spans="4:4" x14ac:dyDescent="0.25">
      <c r="D2126">
        <f t="shared" ca="1" si="46"/>
        <v>52.314327584667907</v>
      </c>
    </row>
    <row r="2127" spans="4:4" x14ac:dyDescent="0.25">
      <c r="D2127">
        <f t="shared" ca="1" si="46"/>
        <v>56.852690656480924</v>
      </c>
    </row>
    <row r="2128" spans="4:4" x14ac:dyDescent="0.25">
      <c r="D2128">
        <f t="shared" ca="1" si="46"/>
        <v>43.75494065850468</v>
      </c>
    </row>
    <row r="2129" spans="4:4" x14ac:dyDescent="0.25">
      <c r="D2129">
        <f t="shared" ca="1" si="46"/>
        <v>52.915371787929743</v>
      </c>
    </row>
    <row r="2130" spans="4:4" x14ac:dyDescent="0.25">
      <c r="D2130">
        <f t="shared" ca="1" si="46"/>
        <v>55.127193565748769</v>
      </c>
    </row>
    <row r="2131" spans="4:4" x14ac:dyDescent="0.25">
      <c r="D2131">
        <f t="shared" ca="1" si="46"/>
        <v>47.282698666546153</v>
      </c>
    </row>
    <row r="2132" spans="4:4" x14ac:dyDescent="0.25">
      <c r="D2132">
        <f t="shared" ca="1" si="46"/>
        <v>50.328139700818284</v>
      </c>
    </row>
    <row r="2133" spans="4:4" x14ac:dyDescent="0.25">
      <c r="D2133">
        <f t="shared" ca="1" si="46"/>
        <v>48.781181800028477</v>
      </c>
    </row>
    <row r="2134" spans="4:4" x14ac:dyDescent="0.25">
      <c r="D2134">
        <f t="shared" ca="1" si="46"/>
        <v>48.818215589383861</v>
      </c>
    </row>
    <row r="2135" spans="4:4" x14ac:dyDescent="0.25">
      <c r="D2135">
        <f t="shared" ca="1" si="46"/>
        <v>47.321451474629797</v>
      </c>
    </row>
    <row r="2136" spans="4:4" x14ac:dyDescent="0.25">
      <c r="D2136">
        <f t="shared" ca="1" si="46"/>
        <v>44.29472777210993</v>
      </c>
    </row>
    <row r="2137" spans="4:4" x14ac:dyDescent="0.25">
      <c r="D2137">
        <f t="shared" ca="1" si="46"/>
        <v>55.536385921328211</v>
      </c>
    </row>
    <row r="2138" spans="4:4" x14ac:dyDescent="0.25">
      <c r="D2138">
        <f t="shared" ca="1" si="46"/>
        <v>48.328138286684272</v>
      </c>
    </row>
    <row r="2139" spans="4:4" x14ac:dyDescent="0.25">
      <c r="D2139">
        <f t="shared" ca="1" si="46"/>
        <v>54.981409043225426</v>
      </c>
    </row>
    <row r="2140" spans="4:4" x14ac:dyDescent="0.25">
      <c r="D2140">
        <f t="shared" ca="1" si="46"/>
        <v>47.120903376712761</v>
      </c>
    </row>
    <row r="2141" spans="4:4" x14ac:dyDescent="0.25">
      <c r="D2141">
        <f t="shared" ca="1" si="46"/>
        <v>53.371749153414882</v>
      </c>
    </row>
    <row r="2142" spans="4:4" x14ac:dyDescent="0.25">
      <c r="D2142">
        <f t="shared" ca="1" si="46"/>
        <v>45.988672503150404</v>
      </c>
    </row>
    <row r="2143" spans="4:4" x14ac:dyDescent="0.25">
      <c r="D2143">
        <f t="shared" ca="1" si="46"/>
        <v>51.122257301564616</v>
      </c>
    </row>
    <row r="2144" spans="4:4" x14ac:dyDescent="0.25">
      <c r="D2144">
        <f t="shared" ca="1" si="46"/>
        <v>50.050175532479358</v>
      </c>
    </row>
    <row r="2145" spans="4:4" x14ac:dyDescent="0.25">
      <c r="D2145">
        <f t="shared" ca="1" si="46"/>
        <v>45.972017693394385</v>
      </c>
    </row>
    <row r="2146" spans="4:4" x14ac:dyDescent="0.25">
      <c r="D2146">
        <f t="shared" ca="1" si="46"/>
        <v>49.211097586779609</v>
      </c>
    </row>
    <row r="2147" spans="4:4" x14ac:dyDescent="0.25">
      <c r="D2147">
        <f t="shared" ca="1" si="46"/>
        <v>50.403600282185828</v>
      </c>
    </row>
    <row r="2148" spans="4:4" x14ac:dyDescent="0.25">
      <c r="D2148">
        <f t="shared" ca="1" si="46"/>
        <v>48.064055819276177</v>
      </c>
    </row>
    <row r="2149" spans="4:4" x14ac:dyDescent="0.25">
      <c r="D2149">
        <f t="shared" ca="1" si="46"/>
        <v>44.608091656086486</v>
      </c>
    </row>
    <row r="2150" spans="4:4" x14ac:dyDescent="0.25">
      <c r="D2150">
        <f t="shared" ca="1" si="46"/>
        <v>42.762396765948701</v>
      </c>
    </row>
    <row r="2151" spans="4:4" x14ac:dyDescent="0.25">
      <c r="D2151">
        <f t="shared" ca="1" si="46"/>
        <v>49.019753062765197</v>
      </c>
    </row>
    <row r="2152" spans="4:4" x14ac:dyDescent="0.25">
      <c r="D2152">
        <f t="shared" ca="1" si="46"/>
        <v>61.839534061225386</v>
      </c>
    </row>
    <row r="2153" spans="4:4" x14ac:dyDescent="0.25">
      <c r="D2153">
        <f t="shared" ca="1" si="46"/>
        <v>47.410199367604072</v>
      </c>
    </row>
    <row r="2154" spans="4:4" x14ac:dyDescent="0.25">
      <c r="D2154">
        <f t="shared" ca="1" si="46"/>
        <v>54.201873031680321</v>
      </c>
    </row>
    <row r="2155" spans="4:4" x14ac:dyDescent="0.25">
      <c r="D2155">
        <f t="shared" ca="1" si="46"/>
        <v>38.020107329980718</v>
      </c>
    </row>
    <row r="2156" spans="4:4" x14ac:dyDescent="0.25">
      <c r="D2156">
        <f t="shared" ca="1" si="46"/>
        <v>51.288364463411703</v>
      </c>
    </row>
    <row r="2157" spans="4:4" x14ac:dyDescent="0.25">
      <c r="D2157">
        <f t="shared" ca="1" si="46"/>
        <v>51.703373626210421</v>
      </c>
    </row>
    <row r="2158" spans="4:4" x14ac:dyDescent="0.25">
      <c r="D2158">
        <f t="shared" ca="1" si="46"/>
        <v>53.140912426064119</v>
      </c>
    </row>
    <row r="2159" spans="4:4" x14ac:dyDescent="0.25">
      <c r="D2159">
        <f t="shared" ca="1" si="46"/>
        <v>52.727695490874538</v>
      </c>
    </row>
    <row r="2160" spans="4:4" x14ac:dyDescent="0.25">
      <c r="D2160">
        <f t="shared" ca="1" si="46"/>
        <v>43.103491981795926</v>
      </c>
    </row>
    <row r="2161" spans="4:4" x14ac:dyDescent="0.25">
      <c r="D2161">
        <f t="shared" ca="1" si="46"/>
        <v>49.29284347738259</v>
      </c>
    </row>
    <row r="2162" spans="4:4" x14ac:dyDescent="0.25">
      <c r="D2162">
        <f t="shared" ca="1" si="46"/>
        <v>47.210416108834828</v>
      </c>
    </row>
    <row r="2163" spans="4:4" x14ac:dyDescent="0.25">
      <c r="D2163">
        <f t="shared" ca="1" si="46"/>
        <v>49.715169162295162</v>
      </c>
    </row>
    <row r="2164" spans="4:4" x14ac:dyDescent="0.25">
      <c r="D2164">
        <f t="shared" ca="1" si="46"/>
        <v>41.650358784088226</v>
      </c>
    </row>
    <row r="2165" spans="4:4" x14ac:dyDescent="0.25">
      <c r="D2165">
        <f t="shared" ca="1" si="46"/>
        <v>59.810910358749084</v>
      </c>
    </row>
    <row r="2166" spans="4:4" x14ac:dyDescent="0.25">
      <c r="D2166">
        <f t="shared" ca="1" si="46"/>
        <v>60.004575785469356</v>
      </c>
    </row>
    <row r="2167" spans="4:4" x14ac:dyDescent="0.25">
      <c r="D2167">
        <f t="shared" ca="1" si="46"/>
        <v>41.709924088134407</v>
      </c>
    </row>
    <row r="2168" spans="4:4" x14ac:dyDescent="0.25">
      <c r="D2168">
        <f t="shared" ca="1" si="46"/>
        <v>56.100618562479276</v>
      </c>
    </row>
    <row r="2169" spans="4:4" x14ac:dyDescent="0.25">
      <c r="D2169">
        <f t="shared" ca="1" si="46"/>
        <v>44.418281039643091</v>
      </c>
    </row>
    <row r="2170" spans="4:4" x14ac:dyDescent="0.25">
      <c r="D2170">
        <f t="shared" ca="1" si="46"/>
        <v>48.330351982908574</v>
      </c>
    </row>
    <row r="2171" spans="4:4" x14ac:dyDescent="0.25">
      <c r="D2171">
        <f t="shared" ca="1" si="46"/>
        <v>43.084008994337594</v>
      </c>
    </row>
    <row r="2172" spans="4:4" x14ac:dyDescent="0.25">
      <c r="D2172">
        <f t="shared" ca="1" si="46"/>
        <v>51.006241598742662</v>
      </c>
    </row>
    <row r="2173" spans="4:4" x14ac:dyDescent="0.25">
      <c r="D2173">
        <f t="shared" ca="1" si="46"/>
        <v>51.474517339736494</v>
      </c>
    </row>
    <row r="2174" spans="4:4" x14ac:dyDescent="0.25">
      <c r="D2174">
        <f t="shared" ca="1" si="46"/>
        <v>48.867164141807343</v>
      </c>
    </row>
    <row r="2175" spans="4:4" x14ac:dyDescent="0.25">
      <c r="D2175">
        <f t="shared" ca="1" si="46"/>
        <v>48.536244866623626</v>
      </c>
    </row>
    <row r="2176" spans="4:4" x14ac:dyDescent="0.25">
      <c r="D2176">
        <f t="shared" ca="1" si="46"/>
        <v>47.7050967330647</v>
      </c>
    </row>
    <row r="2177" spans="4:4" x14ac:dyDescent="0.25">
      <c r="D2177">
        <f t="shared" ca="1" si="46"/>
        <v>37.065833451014875</v>
      </c>
    </row>
    <row r="2178" spans="4:4" x14ac:dyDescent="0.25">
      <c r="D2178">
        <f t="shared" ca="1" si="46"/>
        <v>48.360344207347012</v>
      </c>
    </row>
    <row r="2179" spans="4:4" x14ac:dyDescent="0.25">
      <c r="D2179">
        <f t="shared" ref="D2179:D2242" ca="1" si="47">_xlfn.T.INV(RAND(),25)*$G$3+$F$3</f>
        <v>48.617439266533076</v>
      </c>
    </row>
    <row r="2180" spans="4:4" x14ac:dyDescent="0.25">
      <c r="D2180">
        <f t="shared" ca="1" si="47"/>
        <v>50.508363571880231</v>
      </c>
    </row>
    <row r="2181" spans="4:4" x14ac:dyDescent="0.25">
      <c r="D2181">
        <f t="shared" ca="1" si="47"/>
        <v>46.915204713650553</v>
      </c>
    </row>
    <row r="2182" spans="4:4" x14ac:dyDescent="0.25">
      <c r="D2182">
        <f t="shared" ca="1" si="47"/>
        <v>55.687367017785135</v>
      </c>
    </row>
    <row r="2183" spans="4:4" x14ac:dyDescent="0.25">
      <c r="D2183">
        <f t="shared" ca="1" si="47"/>
        <v>44.204158049646203</v>
      </c>
    </row>
    <row r="2184" spans="4:4" x14ac:dyDescent="0.25">
      <c r="D2184">
        <f t="shared" ca="1" si="47"/>
        <v>44.533400659035394</v>
      </c>
    </row>
    <row r="2185" spans="4:4" x14ac:dyDescent="0.25">
      <c r="D2185">
        <f t="shared" ca="1" si="47"/>
        <v>49.955991750072485</v>
      </c>
    </row>
    <row r="2186" spans="4:4" x14ac:dyDescent="0.25">
      <c r="D2186">
        <f t="shared" ca="1" si="47"/>
        <v>47.168152705538624</v>
      </c>
    </row>
    <row r="2187" spans="4:4" x14ac:dyDescent="0.25">
      <c r="D2187">
        <f t="shared" ca="1" si="47"/>
        <v>53.998183668527645</v>
      </c>
    </row>
    <row r="2188" spans="4:4" x14ac:dyDescent="0.25">
      <c r="D2188">
        <f t="shared" ca="1" si="47"/>
        <v>46.049496446526227</v>
      </c>
    </row>
    <row r="2189" spans="4:4" x14ac:dyDescent="0.25">
      <c r="D2189">
        <f t="shared" ca="1" si="47"/>
        <v>52.858901753178245</v>
      </c>
    </row>
    <row r="2190" spans="4:4" x14ac:dyDescent="0.25">
      <c r="D2190">
        <f t="shared" ca="1" si="47"/>
        <v>54.214605292784739</v>
      </c>
    </row>
    <row r="2191" spans="4:4" x14ac:dyDescent="0.25">
      <c r="D2191">
        <f t="shared" ca="1" si="47"/>
        <v>55.727352084275729</v>
      </c>
    </row>
    <row r="2192" spans="4:4" x14ac:dyDescent="0.25">
      <c r="D2192">
        <f t="shared" ca="1" si="47"/>
        <v>48.941348185009097</v>
      </c>
    </row>
    <row r="2193" spans="4:4" x14ac:dyDescent="0.25">
      <c r="D2193">
        <f t="shared" ca="1" si="47"/>
        <v>46.328340088960246</v>
      </c>
    </row>
    <row r="2194" spans="4:4" x14ac:dyDescent="0.25">
      <c r="D2194">
        <f t="shared" ca="1" si="47"/>
        <v>54.817600633603966</v>
      </c>
    </row>
    <row r="2195" spans="4:4" x14ac:dyDescent="0.25">
      <c r="D2195">
        <f t="shared" ca="1" si="47"/>
        <v>56.64127809013106</v>
      </c>
    </row>
    <row r="2196" spans="4:4" x14ac:dyDescent="0.25">
      <c r="D2196">
        <f t="shared" ca="1" si="47"/>
        <v>47.679661152775751</v>
      </c>
    </row>
    <row r="2197" spans="4:4" x14ac:dyDescent="0.25">
      <c r="D2197">
        <f t="shared" ca="1" si="47"/>
        <v>60.896184434103006</v>
      </c>
    </row>
    <row r="2198" spans="4:4" x14ac:dyDescent="0.25">
      <c r="D2198">
        <f t="shared" ca="1" si="47"/>
        <v>54.145923403677926</v>
      </c>
    </row>
    <row r="2199" spans="4:4" x14ac:dyDescent="0.25">
      <c r="D2199">
        <f t="shared" ca="1" si="47"/>
        <v>42.142191429738759</v>
      </c>
    </row>
    <row r="2200" spans="4:4" x14ac:dyDescent="0.25">
      <c r="D2200">
        <f t="shared" ca="1" si="47"/>
        <v>40.97345107006651</v>
      </c>
    </row>
    <row r="2201" spans="4:4" x14ac:dyDescent="0.25">
      <c r="D2201">
        <f t="shared" ca="1" si="47"/>
        <v>36.973672194893467</v>
      </c>
    </row>
    <row r="2202" spans="4:4" x14ac:dyDescent="0.25">
      <c r="D2202">
        <f t="shared" ca="1" si="47"/>
        <v>49.075720429689909</v>
      </c>
    </row>
    <row r="2203" spans="4:4" x14ac:dyDescent="0.25">
      <c r="D2203">
        <f t="shared" ca="1" si="47"/>
        <v>43.414655191577687</v>
      </c>
    </row>
    <row r="2204" spans="4:4" x14ac:dyDescent="0.25">
      <c r="D2204">
        <f t="shared" ca="1" si="47"/>
        <v>51.946789507372948</v>
      </c>
    </row>
    <row r="2205" spans="4:4" x14ac:dyDescent="0.25">
      <c r="D2205">
        <f t="shared" ca="1" si="47"/>
        <v>47.86607823111386</v>
      </c>
    </row>
    <row r="2206" spans="4:4" x14ac:dyDescent="0.25">
      <c r="D2206">
        <f t="shared" ca="1" si="47"/>
        <v>58.737045039942672</v>
      </c>
    </row>
    <row r="2207" spans="4:4" x14ac:dyDescent="0.25">
      <c r="D2207">
        <f t="shared" ca="1" si="47"/>
        <v>57.462163494828246</v>
      </c>
    </row>
    <row r="2208" spans="4:4" x14ac:dyDescent="0.25">
      <c r="D2208">
        <f t="shared" ca="1" si="47"/>
        <v>50.171366615232401</v>
      </c>
    </row>
    <row r="2209" spans="4:4" x14ac:dyDescent="0.25">
      <c r="D2209">
        <f t="shared" ca="1" si="47"/>
        <v>59.155938367438623</v>
      </c>
    </row>
    <row r="2210" spans="4:4" x14ac:dyDescent="0.25">
      <c r="D2210">
        <f t="shared" ca="1" si="47"/>
        <v>58.778061277246479</v>
      </c>
    </row>
    <row r="2211" spans="4:4" x14ac:dyDescent="0.25">
      <c r="D2211">
        <f t="shared" ca="1" si="47"/>
        <v>53.03890825818695</v>
      </c>
    </row>
    <row r="2212" spans="4:4" x14ac:dyDescent="0.25">
      <c r="D2212">
        <f t="shared" ca="1" si="47"/>
        <v>53.316994083029698</v>
      </c>
    </row>
    <row r="2213" spans="4:4" x14ac:dyDescent="0.25">
      <c r="D2213">
        <f t="shared" ca="1" si="47"/>
        <v>42.15215215697598</v>
      </c>
    </row>
    <row r="2214" spans="4:4" x14ac:dyDescent="0.25">
      <c r="D2214">
        <f t="shared" ca="1" si="47"/>
        <v>49.223289402099176</v>
      </c>
    </row>
    <row r="2215" spans="4:4" x14ac:dyDescent="0.25">
      <c r="D2215">
        <f t="shared" ca="1" si="47"/>
        <v>52.482278672635516</v>
      </c>
    </row>
    <row r="2216" spans="4:4" x14ac:dyDescent="0.25">
      <c r="D2216">
        <f t="shared" ca="1" si="47"/>
        <v>50.824499611909758</v>
      </c>
    </row>
    <row r="2217" spans="4:4" x14ac:dyDescent="0.25">
      <c r="D2217">
        <f t="shared" ca="1" si="47"/>
        <v>42.398547562434331</v>
      </c>
    </row>
    <row r="2218" spans="4:4" x14ac:dyDescent="0.25">
      <c r="D2218">
        <f t="shared" ca="1" si="47"/>
        <v>54.190604000930769</v>
      </c>
    </row>
    <row r="2219" spans="4:4" x14ac:dyDescent="0.25">
      <c r="D2219">
        <f t="shared" ca="1" si="47"/>
        <v>58.601623239963772</v>
      </c>
    </row>
    <row r="2220" spans="4:4" x14ac:dyDescent="0.25">
      <c r="D2220">
        <f t="shared" ca="1" si="47"/>
        <v>40.656205006788817</v>
      </c>
    </row>
    <row r="2221" spans="4:4" x14ac:dyDescent="0.25">
      <c r="D2221">
        <f t="shared" ca="1" si="47"/>
        <v>50.359650949586374</v>
      </c>
    </row>
    <row r="2222" spans="4:4" x14ac:dyDescent="0.25">
      <c r="D2222">
        <f t="shared" ca="1" si="47"/>
        <v>52.941070961899214</v>
      </c>
    </row>
    <row r="2223" spans="4:4" x14ac:dyDescent="0.25">
      <c r="D2223">
        <f t="shared" ca="1" si="47"/>
        <v>41.41211929998579</v>
      </c>
    </row>
    <row r="2224" spans="4:4" x14ac:dyDescent="0.25">
      <c r="D2224">
        <f t="shared" ca="1" si="47"/>
        <v>52.97190640411884</v>
      </c>
    </row>
    <row r="2225" spans="4:4" x14ac:dyDescent="0.25">
      <c r="D2225">
        <f t="shared" ca="1" si="47"/>
        <v>46.611596525671999</v>
      </c>
    </row>
    <row r="2226" spans="4:4" x14ac:dyDescent="0.25">
      <c r="D2226">
        <f t="shared" ca="1" si="47"/>
        <v>48.698325227621197</v>
      </c>
    </row>
    <row r="2227" spans="4:4" x14ac:dyDescent="0.25">
      <c r="D2227">
        <f t="shared" ca="1" si="47"/>
        <v>47.524259458403485</v>
      </c>
    </row>
    <row r="2228" spans="4:4" x14ac:dyDescent="0.25">
      <c r="D2228">
        <f t="shared" ca="1" si="47"/>
        <v>44.929066554612682</v>
      </c>
    </row>
    <row r="2229" spans="4:4" x14ac:dyDescent="0.25">
      <c r="D2229">
        <f t="shared" ca="1" si="47"/>
        <v>55.364334141487561</v>
      </c>
    </row>
    <row r="2230" spans="4:4" x14ac:dyDescent="0.25">
      <c r="D2230">
        <f t="shared" ca="1" si="47"/>
        <v>55.132279688433592</v>
      </c>
    </row>
    <row r="2231" spans="4:4" x14ac:dyDescent="0.25">
      <c r="D2231">
        <f t="shared" ca="1" si="47"/>
        <v>51.9963425621063</v>
      </c>
    </row>
    <row r="2232" spans="4:4" x14ac:dyDescent="0.25">
      <c r="D2232">
        <f t="shared" ca="1" si="47"/>
        <v>48.469902421811774</v>
      </c>
    </row>
    <row r="2233" spans="4:4" x14ac:dyDescent="0.25">
      <c r="D2233">
        <f t="shared" ca="1" si="47"/>
        <v>51.38772377058752</v>
      </c>
    </row>
    <row r="2234" spans="4:4" x14ac:dyDescent="0.25">
      <c r="D2234">
        <f t="shared" ca="1" si="47"/>
        <v>50.108351183167656</v>
      </c>
    </row>
    <row r="2235" spans="4:4" x14ac:dyDescent="0.25">
      <c r="D2235">
        <f t="shared" ca="1" si="47"/>
        <v>46.662159035608639</v>
      </c>
    </row>
    <row r="2236" spans="4:4" x14ac:dyDescent="0.25">
      <c r="D2236">
        <f t="shared" ca="1" si="47"/>
        <v>48.413384970481147</v>
      </c>
    </row>
    <row r="2237" spans="4:4" x14ac:dyDescent="0.25">
      <c r="D2237">
        <f t="shared" ca="1" si="47"/>
        <v>47.111122953372032</v>
      </c>
    </row>
    <row r="2238" spans="4:4" x14ac:dyDescent="0.25">
      <c r="D2238">
        <f t="shared" ca="1" si="47"/>
        <v>56.72983028150778</v>
      </c>
    </row>
    <row r="2239" spans="4:4" x14ac:dyDescent="0.25">
      <c r="D2239">
        <f t="shared" ca="1" si="47"/>
        <v>51.015038106255034</v>
      </c>
    </row>
    <row r="2240" spans="4:4" x14ac:dyDescent="0.25">
      <c r="D2240">
        <f t="shared" ca="1" si="47"/>
        <v>55.464046426717019</v>
      </c>
    </row>
    <row r="2241" spans="4:4" x14ac:dyDescent="0.25">
      <c r="D2241">
        <f t="shared" ca="1" si="47"/>
        <v>48.921205891802629</v>
      </c>
    </row>
    <row r="2242" spans="4:4" x14ac:dyDescent="0.25">
      <c r="D2242">
        <f t="shared" ca="1" si="47"/>
        <v>57.965851635489656</v>
      </c>
    </row>
    <row r="2243" spans="4:4" x14ac:dyDescent="0.25">
      <c r="D2243">
        <f t="shared" ref="D2243:D2306" ca="1" si="48">_xlfn.T.INV(RAND(),25)*$G$3+$F$3</f>
        <v>46.799526063686876</v>
      </c>
    </row>
    <row r="2244" spans="4:4" x14ac:dyDescent="0.25">
      <c r="D2244">
        <f t="shared" ca="1" si="48"/>
        <v>52.018997930277649</v>
      </c>
    </row>
    <row r="2245" spans="4:4" x14ac:dyDescent="0.25">
      <c r="D2245">
        <f t="shared" ca="1" si="48"/>
        <v>55.539846772251877</v>
      </c>
    </row>
    <row r="2246" spans="4:4" x14ac:dyDescent="0.25">
      <c r="D2246">
        <f t="shared" ca="1" si="48"/>
        <v>50.929196752911125</v>
      </c>
    </row>
    <row r="2247" spans="4:4" x14ac:dyDescent="0.25">
      <c r="D2247">
        <f t="shared" ca="1" si="48"/>
        <v>43.857293723489789</v>
      </c>
    </row>
    <row r="2248" spans="4:4" x14ac:dyDescent="0.25">
      <c r="D2248">
        <f t="shared" ca="1" si="48"/>
        <v>43.976995276925301</v>
      </c>
    </row>
    <row r="2249" spans="4:4" x14ac:dyDescent="0.25">
      <c r="D2249">
        <f t="shared" ca="1" si="48"/>
        <v>49.636420847928946</v>
      </c>
    </row>
    <row r="2250" spans="4:4" x14ac:dyDescent="0.25">
      <c r="D2250">
        <f t="shared" ca="1" si="48"/>
        <v>52.137538628417317</v>
      </c>
    </row>
    <row r="2251" spans="4:4" x14ac:dyDescent="0.25">
      <c r="D2251">
        <f t="shared" ca="1" si="48"/>
        <v>55.493223239968586</v>
      </c>
    </row>
    <row r="2252" spans="4:4" x14ac:dyDescent="0.25">
      <c r="D2252">
        <f t="shared" ca="1" si="48"/>
        <v>54.019402699872956</v>
      </c>
    </row>
    <row r="2253" spans="4:4" x14ac:dyDescent="0.25">
      <c r="D2253">
        <f t="shared" ca="1" si="48"/>
        <v>49.381666111373868</v>
      </c>
    </row>
    <row r="2254" spans="4:4" x14ac:dyDescent="0.25">
      <c r="D2254">
        <f t="shared" ca="1" si="48"/>
        <v>45.821271172649439</v>
      </c>
    </row>
    <row r="2255" spans="4:4" x14ac:dyDescent="0.25">
      <c r="D2255">
        <f t="shared" ca="1" si="48"/>
        <v>44.099676304064587</v>
      </c>
    </row>
    <row r="2256" spans="4:4" x14ac:dyDescent="0.25">
      <c r="D2256">
        <f t="shared" ca="1" si="48"/>
        <v>54.395447411101536</v>
      </c>
    </row>
    <row r="2257" spans="4:4" x14ac:dyDescent="0.25">
      <c r="D2257">
        <f t="shared" ca="1" si="48"/>
        <v>48.79043163391129</v>
      </c>
    </row>
    <row r="2258" spans="4:4" x14ac:dyDescent="0.25">
      <c r="D2258">
        <f t="shared" ca="1" si="48"/>
        <v>51.191838440894372</v>
      </c>
    </row>
    <row r="2259" spans="4:4" x14ac:dyDescent="0.25">
      <c r="D2259">
        <f t="shared" ca="1" si="48"/>
        <v>55.276107962771015</v>
      </c>
    </row>
    <row r="2260" spans="4:4" x14ac:dyDescent="0.25">
      <c r="D2260">
        <f t="shared" ca="1" si="48"/>
        <v>44.957229905697865</v>
      </c>
    </row>
    <row r="2261" spans="4:4" x14ac:dyDescent="0.25">
      <c r="D2261">
        <f t="shared" ca="1" si="48"/>
        <v>57.68321220853084</v>
      </c>
    </row>
    <row r="2262" spans="4:4" x14ac:dyDescent="0.25">
      <c r="D2262">
        <f t="shared" ca="1" si="48"/>
        <v>50.154605549148421</v>
      </c>
    </row>
    <row r="2263" spans="4:4" x14ac:dyDescent="0.25">
      <c r="D2263">
        <f t="shared" ca="1" si="48"/>
        <v>56.273499588828507</v>
      </c>
    </row>
    <row r="2264" spans="4:4" x14ac:dyDescent="0.25">
      <c r="D2264">
        <f t="shared" ca="1" si="48"/>
        <v>48.433932304523921</v>
      </c>
    </row>
    <row r="2265" spans="4:4" x14ac:dyDescent="0.25">
      <c r="D2265">
        <f t="shared" ca="1" si="48"/>
        <v>57.803375156796051</v>
      </c>
    </row>
    <row r="2266" spans="4:4" x14ac:dyDescent="0.25">
      <c r="D2266">
        <f t="shared" ca="1" si="48"/>
        <v>48.837282050381681</v>
      </c>
    </row>
    <row r="2267" spans="4:4" x14ac:dyDescent="0.25">
      <c r="D2267">
        <f t="shared" ca="1" si="48"/>
        <v>48.765371241252318</v>
      </c>
    </row>
    <row r="2268" spans="4:4" x14ac:dyDescent="0.25">
      <c r="D2268">
        <f t="shared" ca="1" si="48"/>
        <v>51.276936013468003</v>
      </c>
    </row>
    <row r="2269" spans="4:4" x14ac:dyDescent="0.25">
      <c r="D2269">
        <f t="shared" ca="1" si="48"/>
        <v>49.208990307614052</v>
      </c>
    </row>
    <row r="2270" spans="4:4" x14ac:dyDescent="0.25">
      <c r="D2270">
        <f t="shared" ca="1" si="48"/>
        <v>50.677267600282065</v>
      </c>
    </row>
    <row r="2271" spans="4:4" x14ac:dyDescent="0.25">
      <c r="D2271">
        <f t="shared" ca="1" si="48"/>
        <v>56.01422241633977</v>
      </c>
    </row>
    <row r="2272" spans="4:4" x14ac:dyDescent="0.25">
      <c r="D2272">
        <f t="shared" ca="1" si="48"/>
        <v>47.233255421292256</v>
      </c>
    </row>
    <row r="2273" spans="4:4" x14ac:dyDescent="0.25">
      <c r="D2273">
        <f t="shared" ca="1" si="48"/>
        <v>48.781988733698519</v>
      </c>
    </row>
    <row r="2274" spans="4:4" x14ac:dyDescent="0.25">
      <c r="D2274">
        <f t="shared" ca="1" si="48"/>
        <v>44.766475872258724</v>
      </c>
    </row>
    <row r="2275" spans="4:4" x14ac:dyDescent="0.25">
      <c r="D2275">
        <f t="shared" ca="1" si="48"/>
        <v>48.966801278843867</v>
      </c>
    </row>
    <row r="2276" spans="4:4" x14ac:dyDescent="0.25">
      <c r="D2276">
        <f t="shared" ca="1" si="48"/>
        <v>47.739460519944501</v>
      </c>
    </row>
    <row r="2277" spans="4:4" x14ac:dyDescent="0.25">
      <c r="D2277">
        <f t="shared" ca="1" si="48"/>
        <v>46.519859801960131</v>
      </c>
    </row>
    <row r="2278" spans="4:4" x14ac:dyDescent="0.25">
      <c r="D2278">
        <f t="shared" ca="1" si="48"/>
        <v>57.513503108500373</v>
      </c>
    </row>
    <row r="2279" spans="4:4" x14ac:dyDescent="0.25">
      <c r="D2279">
        <f t="shared" ca="1" si="48"/>
        <v>51.41432881875901</v>
      </c>
    </row>
    <row r="2280" spans="4:4" x14ac:dyDescent="0.25">
      <c r="D2280">
        <f t="shared" ca="1" si="48"/>
        <v>47.82789120205188</v>
      </c>
    </row>
    <row r="2281" spans="4:4" x14ac:dyDescent="0.25">
      <c r="D2281">
        <f t="shared" ca="1" si="48"/>
        <v>40.523695600566313</v>
      </c>
    </row>
    <row r="2282" spans="4:4" x14ac:dyDescent="0.25">
      <c r="D2282">
        <f t="shared" ca="1" si="48"/>
        <v>47.263469724042785</v>
      </c>
    </row>
    <row r="2283" spans="4:4" x14ac:dyDescent="0.25">
      <c r="D2283">
        <f t="shared" ca="1" si="48"/>
        <v>47.419949339800304</v>
      </c>
    </row>
    <row r="2284" spans="4:4" x14ac:dyDescent="0.25">
      <c r="D2284">
        <f t="shared" ca="1" si="48"/>
        <v>55.446223103672395</v>
      </c>
    </row>
    <row r="2285" spans="4:4" x14ac:dyDescent="0.25">
      <c r="D2285">
        <f t="shared" ca="1" si="48"/>
        <v>58.323799788268104</v>
      </c>
    </row>
    <row r="2286" spans="4:4" x14ac:dyDescent="0.25">
      <c r="D2286">
        <f t="shared" ca="1" si="48"/>
        <v>47.89056443130854</v>
      </c>
    </row>
    <row r="2287" spans="4:4" x14ac:dyDescent="0.25">
      <c r="D2287">
        <f t="shared" ca="1" si="48"/>
        <v>47.944920717422946</v>
      </c>
    </row>
    <row r="2288" spans="4:4" x14ac:dyDescent="0.25">
      <c r="D2288">
        <f t="shared" ca="1" si="48"/>
        <v>51.783662305946315</v>
      </c>
    </row>
    <row r="2289" spans="4:4" x14ac:dyDescent="0.25">
      <c r="D2289">
        <f t="shared" ca="1" si="48"/>
        <v>43.999444552723439</v>
      </c>
    </row>
    <row r="2290" spans="4:4" x14ac:dyDescent="0.25">
      <c r="D2290">
        <f t="shared" ca="1" si="48"/>
        <v>48.541909067472275</v>
      </c>
    </row>
    <row r="2291" spans="4:4" x14ac:dyDescent="0.25">
      <c r="D2291">
        <f t="shared" ca="1" si="48"/>
        <v>51.029562404680881</v>
      </c>
    </row>
    <row r="2292" spans="4:4" x14ac:dyDescent="0.25">
      <c r="D2292">
        <f t="shared" ca="1" si="48"/>
        <v>46.511274341032887</v>
      </c>
    </row>
    <row r="2293" spans="4:4" x14ac:dyDescent="0.25">
      <c r="D2293">
        <f t="shared" ca="1" si="48"/>
        <v>45.195947737228011</v>
      </c>
    </row>
    <row r="2294" spans="4:4" x14ac:dyDescent="0.25">
      <c r="D2294">
        <f t="shared" ca="1" si="48"/>
        <v>52.896927735983652</v>
      </c>
    </row>
    <row r="2295" spans="4:4" x14ac:dyDescent="0.25">
      <c r="D2295">
        <f t="shared" ca="1" si="48"/>
        <v>47.046048876191975</v>
      </c>
    </row>
    <row r="2296" spans="4:4" x14ac:dyDescent="0.25">
      <c r="D2296">
        <f t="shared" ca="1" si="48"/>
        <v>48.123306823146223</v>
      </c>
    </row>
    <row r="2297" spans="4:4" x14ac:dyDescent="0.25">
      <c r="D2297">
        <f t="shared" ca="1" si="48"/>
        <v>48.638705930237407</v>
      </c>
    </row>
    <row r="2298" spans="4:4" x14ac:dyDescent="0.25">
      <c r="D2298">
        <f t="shared" ca="1" si="48"/>
        <v>49.164549060922958</v>
      </c>
    </row>
    <row r="2299" spans="4:4" x14ac:dyDescent="0.25">
      <c r="D2299">
        <f t="shared" ca="1" si="48"/>
        <v>48.52679195666358</v>
      </c>
    </row>
    <row r="2300" spans="4:4" x14ac:dyDescent="0.25">
      <c r="D2300">
        <f t="shared" ca="1" si="48"/>
        <v>52.863947889722326</v>
      </c>
    </row>
    <row r="2301" spans="4:4" x14ac:dyDescent="0.25">
      <c r="D2301">
        <f t="shared" ca="1" si="48"/>
        <v>34.114711900805659</v>
      </c>
    </row>
    <row r="2302" spans="4:4" x14ac:dyDescent="0.25">
      <c r="D2302">
        <f t="shared" ca="1" si="48"/>
        <v>39.359932245634802</v>
      </c>
    </row>
    <row r="2303" spans="4:4" x14ac:dyDescent="0.25">
      <c r="D2303">
        <f t="shared" ca="1" si="48"/>
        <v>48.59480791676615</v>
      </c>
    </row>
    <row r="2304" spans="4:4" x14ac:dyDescent="0.25">
      <c r="D2304">
        <f t="shared" ca="1" si="48"/>
        <v>55.576410002390226</v>
      </c>
    </row>
    <row r="2305" spans="4:4" x14ac:dyDescent="0.25">
      <c r="D2305">
        <f t="shared" ca="1" si="48"/>
        <v>45.764827657941417</v>
      </c>
    </row>
    <row r="2306" spans="4:4" x14ac:dyDescent="0.25">
      <c r="D2306">
        <f t="shared" ca="1" si="48"/>
        <v>43.493333482793602</v>
      </c>
    </row>
    <row r="2307" spans="4:4" x14ac:dyDescent="0.25">
      <c r="D2307">
        <f t="shared" ref="D2307:D2370" ca="1" si="49">_xlfn.T.INV(RAND(),25)*$G$3+$F$3</f>
        <v>49.45466425908144</v>
      </c>
    </row>
    <row r="2308" spans="4:4" x14ac:dyDescent="0.25">
      <c r="D2308">
        <f t="shared" ca="1" si="49"/>
        <v>46.563714643673272</v>
      </c>
    </row>
    <row r="2309" spans="4:4" x14ac:dyDescent="0.25">
      <c r="D2309">
        <f t="shared" ca="1" si="49"/>
        <v>47.792618892125454</v>
      </c>
    </row>
    <row r="2310" spans="4:4" x14ac:dyDescent="0.25">
      <c r="D2310">
        <f t="shared" ca="1" si="49"/>
        <v>46.669763506537421</v>
      </c>
    </row>
    <row r="2311" spans="4:4" x14ac:dyDescent="0.25">
      <c r="D2311">
        <f t="shared" ca="1" si="49"/>
        <v>50.481325667928935</v>
      </c>
    </row>
    <row r="2312" spans="4:4" x14ac:dyDescent="0.25">
      <c r="D2312">
        <f t="shared" ca="1" si="49"/>
        <v>54.93871829640397</v>
      </c>
    </row>
    <row r="2313" spans="4:4" x14ac:dyDescent="0.25">
      <c r="D2313">
        <f t="shared" ca="1" si="49"/>
        <v>45.372987291882254</v>
      </c>
    </row>
    <row r="2314" spans="4:4" x14ac:dyDescent="0.25">
      <c r="D2314">
        <f t="shared" ca="1" si="49"/>
        <v>63.687129209749685</v>
      </c>
    </row>
    <row r="2315" spans="4:4" x14ac:dyDescent="0.25">
      <c r="D2315">
        <f t="shared" ca="1" si="49"/>
        <v>47.295818853650964</v>
      </c>
    </row>
    <row r="2316" spans="4:4" x14ac:dyDescent="0.25">
      <c r="D2316">
        <f t="shared" ca="1" si="49"/>
        <v>43.28406253205565</v>
      </c>
    </row>
    <row r="2317" spans="4:4" x14ac:dyDescent="0.25">
      <c r="D2317">
        <f t="shared" ca="1" si="49"/>
        <v>47.538663012060731</v>
      </c>
    </row>
    <row r="2318" spans="4:4" x14ac:dyDescent="0.25">
      <c r="D2318">
        <f t="shared" ca="1" si="49"/>
        <v>43.948506421896418</v>
      </c>
    </row>
    <row r="2319" spans="4:4" x14ac:dyDescent="0.25">
      <c r="D2319">
        <f t="shared" ca="1" si="49"/>
        <v>48.298680974942691</v>
      </c>
    </row>
    <row r="2320" spans="4:4" x14ac:dyDescent="0.25">
      <c r="D2320">
        <f t="shared" ca="1" si="49"/>
        <v>54.893536430743325</v>
      </c>
    </row>
    <row r="2321" spans="4:4" x14ac:dyDescent="0.25">
      <c r="D2321">
        <f t="shared" ca="1" si="49"/>
        <v>46.993174986234337</v>
      </c>
    </row>
    <row r="2322" spans="4:4" x14ac:dyDescent="0.25">
      <c r="D2322">
        <f t="shared" ca="1" si="49"/>
        <v>55.049661904316459</v>
      </c>
    </row>
    <row r="2323" spans="4:4" x14ac:dyDescent="0.25">
      <c r="D2323">
        <f t="shared" ca="1" si="49"/>
        <v>51.166502659651485</v>
      </c>
    </row>
    <row r="2324" spans="4:4" x14ac:dyDescent="0.25">
      <c r="D2324">
        <f t="shared" ca="1" si="49"/>
        <v>47.575687399393424</v>
      </c>
    </row>
    <row r="2325" spans="4:4" x14ac:dyDescent="0.25">
      <c r="D2325">
        <f t="shared" ca="1" si="49"/>
        <v>49.606919999997942</v>
      </c>
    </row>
    <row r="2326" spans="4:4" x14ac:dyDescent="0.25">
      <c r="D2326">
        <f t="shared" ca="1" si="49"/>
        <v>42.783441411215264</v>
      </c>
    </row>
    <row r="2327" spans="4:4" x14ac:dyDescent="0.25">
      <c r="D2327">
        <f t="shared" ca="1" si="49"/>
        <v>45.060184868859174</v>
      </c>
    </row>
    <row r="2328" spans="4:4" x14ac:dyDescent="0.25">
      <c r="D2328">
        <f t="shared" ca="1" si="49"/>
        <v>50.349133120999134</v>
      </c>
    </row>
    <row r="2329" spans="4:4" x14ac:dyDescent="0.25">
      <c r="D2329">
        <f t="shared" ca="1" si="49"/>
        <v>52.330933907082013</v>
      </c>
    </row>
    <row r="2330" spans="4:4" x14ac:dyDescent="0.25">
      <c r="D2330">
        <f t="shared" ca="1" si="49"/>
        <v>46.1441561053134</v>
      </c>
    </row>
    <row r="2331" spans="4:4" x14ac:dyDescent="0.25">
      <c r="D2331">
        <f t="shared" ca="1" si="49"/>
        <v>52.94230530085931</v>
      </c>
    </row>
    <row r="2332" spans="4:4" x14ac:dyDescent="0.25">
      <c r="D2332">
        <f t="shared" ca="1" si="49"/>
        <v>47.406137497227256</v>
      </c>
    </row>
    <row r="2333" spans="4:4" x14ac:dyDescent="0.25">
      <c r="D2333">
        <f t="shared" ca="1" si="49"/>
        <v>44.723463868792365</v>
      </c>
    </row>
    <row r="2334" spans="4:4" x14ac:dyDescent="0.25">
      <c r="D2334">
        <f t="shared" ca="1" si="49"/>
        <v>51.385172697891321</v>
      </c>
    </row>
    <row r="2335" spans="4:4" x14ac:dyDescent="0.25">
      <c r="D2335">
        <f t="shared" ca="1" si="49"/>
        <v>50.285569126553689</v>
      </c>
    </row>
    <row r="2336" spans="4:4" x14ac:dyDescent="0.25">
      <c r="D2336">
        <f t="shared" ca="1" si="49"/>
        <v>56.637389017756014</v>
      </c>
    </row>
    <row r="2337" spans="4:4" x14ac:dyDescent="0.25">
      <c r="D2337">
        <f t="shared" ca="1" si="49"/>
        <v>38.287096264720404</v>
      </c>
    </row>
    <row r="2338" spans="4:4" x14ac:dyDescent="0.25">
      <c r="D2338">
        <f t="shared" ca="1" si="49"/>
        <v>52.23074967817999</v>
      </c>
    </row>
    <row r="2339" spans="4:4" x14ac:dyDescent="0.25">
      <c r="D2339">
        <f t="shared" ca="1" si="49"/>
        <v>51.294356587423273</v>
      </c>
    </row>
    <row r="2340" spans="4:4" x14ac:dyDescent="0.25">
      <c r="D2340">
        <f t="shared" ca="1" si="49"/>
        <v>51.735524786212807</v>
      </c>
    </row>
    <row r="2341" spans="4:4" x14ac:dyDescent="0.25">
      <c r="D2341">
        <f t="shared" ca="1" si="49"/>
        <v>48.017139574466789</v>
      </c>
    </row>
    <row r="2342" spans="4:4" x14ac:dyDescent="0.25">
      <c r="D2342">
        <f t="shared" ca="1" si="49"/>
        <v>52.57437668390984</v>
      </c>
    </row>
    <row r="2343" spans="4:4" x14ac:dyDescent="0.25">
      <c r="D2343">
        <f t="shared" ca="1" si="49"/>
        <v>54.314208119083276</v>
      </c>
    </row>
    <row r="2344" spans="4:4" x14ac:dyDescent="0.25">
      <c r="D2344">
        <f t="shared" ca="1" si="49"/>
        <v>47.006700868586911</v>
      </c>
    </row>
    <row r="2345" spans="4:4" x14ac:dyDescent="0.25">
      <c r="D2345">
        <f t="shared" ca="1" si="49"/>
        <v>53.385332994161068</v>
      </c>
    </row>
    <row r="2346" spans="4:4" x14ac:dyDescent="0.25">
      <c r="D2346">
        <f t="shared" ca="1" si="49"/>
        <v>48.632625943327398</v>
      </c>
    </row>
    <row r="2347" spans="4:4" x14ac:dyDescent="0.25">
      <c r="D2347">
        <f t="shared" ca="1" si="49"/>
        <v>42.339005517200285</v>
      </c>
    </row>
    <row r="2348" spans="4:4" x14ac:dyDescent="0.25">
      <c r="D2348">
        <f t="shared" ca="1" si="49"/>
        <v>45.388809244529959</v>
      </c>
    </row>
    <row r="2349" spans="4:4" x14ac:dyDescent="0.25">
      <c r="D2349">
        <f t="shared" ca="1" si="49"/>
        <v>52.815782278758803</v>
      </c>
    </row>
    <row r="2350" spans="4:4" x14ac:dyDescent="0.25">
      <c r="D2350">
        <f t="shared" ca="1" si="49"/>
        <v>54.342829929371902</v>
      </c>
    </row>
    <row r="2351" spans="4:4" x14ac:dyDescent="0.25">
      <c r="D2351">
        <f t="shared" ca="1" si="49"/>
        <v>48.540711789952866</v>
      </c>
    </row>
    <row r="2352" spans="4:4" x14ac:dyDescent="0.25">
      <c r="D2352">
        <f t="shared" ca="1" si="49"/>
        <v>45.301141066961293</v>
      </c>
    </row>
    <row r="2353" spans="4:4" x14ac:dyDescent="0.25">
      <c r="D2353">
        <f t="shared" ca="1" si="49"/>
        <v>43.371198799968454</v>
      </c>
    </row>
    <row r="2354" spans="4:4" x14ac:dyDescent="0.25">
      <c r="D2354">
        <f t="shared" ca="1" si="49"/>
        <v>52.212890536062275</v>
      </c>
    </row>
    <row r="2355" spans="4:4" x14ac:dyDescent="0.25">
      <c r="D2355">
        <f t="shared" ca="1" si="49"/>
        <v>48.778043481668902</v>
      </c>
    </row>
    <row r="2356" spans="4:4" x14ac:dyDescent="0.25">
      <c r="D2356">
        <f t="shared" ca="1" si="49"/>
        <v>52.697143398207785</v>
      </c>
    </row>
    <row r="2357" spans="4:4" x14ac:dyDescent="0.25">
      <c r="D2357">
        <f t="shared" ca="1" si="49"/>
        <v>50.379642065269849</v>
      </c>
    </row>
    <row r="2358" spans="4:4" x14ac:dyDescent="0.25">
      <c r="D2358">
        <f t="shared" ca="1" si="49"/>
        <v>46.761862615645171</v>
      </c>
    </row>
    <row r="2359" spans="4:4" x14ac:dyDescent="0.25">
      <c r="D2359">
        <f t="shared" ca="1" si="49"/>
        <v>50.974823191131478</v>
      </c>
    </row>
    <row r="2360" spans="4:4" x14ac:dyDescent="0.25">
      <c r="D2360">
        <f t="shared" ca="1" si="49"/>
        <v>52.390489269812932</v>
      </c>
    </row>
    <row r="2361" spans="4:4" x14ac:dyDescent="0.25">
      <c r="D2361">
        <f t="shared" ca="1" si="49"/>
        <v>56.925087038839052</v>
      </c>
    </row>
    <row r="2362" spans="4:4" x14ac:dyDescent="0.25">
      <c r="D2362">
        <f t="shared" ca="1" si="49"/>
        <v>50.543096573629136</v>
      </c>
    </row>
    <row r="2363" spans="4:4" x14ac:dyDescent="0.25">
      <c r="D2363">
        <f t="shared" ca="1" si="49"/>
        <v>53.466500716697261</v>
      </c>
    </row>
    <row r="2364" spans="4:4" x14ac:dyDescent="0.25">
      <c r="D2364">
        <f t="shared" ca="1" si="49"/>
        <v>37.939516368435875</v>
      </c>
    </row>
    <row r="2365" spans="4:4" x14ac:dyDescent="0.25">
      <c r="D2365">
        <f t="shared" ca="1" si="49"/>
        <v>53.585989395908648</v>
      </c>
    </row>
    <row r="2366" spans="4:4" x14ac:dyDescent="0.25">
      <c r="D2366">
        <f t="shared" ca="1" si="49"/>
        <v>46.114630043291385</v>
      </c>
    </row>
    <row r="2367" spans="4:4" x14ac:dyDescent="0.25">
      <c r="D2367">
        <f t="shared" ca="1" si="49"/>
        <v>51.731284061853103</v>
      </c>
    </row>
    <row r="2368" spans="4:4" x14ac:dyDescent="0.25">
      <c r="D2368">
        <f t="shared" ca="1" si="49"/>
        <v>56.188507789845346</v>
      </c>
    </row>
    <row r="2369" spans="4:4" x14ac:dyDescent="0.25">
      <c r="D2369">
        <f t="shared" ca="1" si="49"/>
        <v>42.990835955835038</v>
      </c>
    </row>
    <row r="2370" spans="4:4" x14ac:dyDescent="0.25">
      <c r="D2370">
        <f t="shared" ca="1" si="49"/>
        <v>45.419881713015812</v>
      </c>
    </row>
    <row r="2371" spans="4:4" x14ac:dyDescent="0.25">
      <c r="D2371">
        <f t="shared" ref="D2371:D2434" ca="1" si="50">_xlfn.T.INV(RAND(),25)*$G$3+$F$3</f>
        <v>44.159016218872985</v>
      </c>
    </row>
    <row r="2372" spans="4:4" x14ac:dyDescent="0.25">
      <c r="D2372">
        <f t="shared" ca="1" si="50"/>
        <v>52.867450888306493</v>
      </c>
    </row>
    <row r="2373" spans="4:4" x14ac:dyDescent="0.25">
      <c r="D2373">
        <f t="shared" ca="1" si="50"/>
        <v>45.488775314008848</v>
      </c>
    </row>
    <row r="2374" spans="4:4" x14ac:dyDescent="0.25">
      <c r="D2374">
        <f t="shared" ca="1" si="50"/>
        <v>49.990119887646834</v>
      </c>
    </row>
    <row r="2375" spans="4:4" x14ac:dyDescent="0.25">
      <c r="D2375">
        <f t="shared" ca="1" si="50"/>
        <v>44.172115738019983</v>
      </c>
    </row>
    <row r="2376" spans="4:4" x14ac:dyDescent="0.25">
      <c r="D2376">
        <f t="shared" ca="1" si="50"/>
        <v>47.398701201497239</v>
      </c>
    </row>
    <row r="2377" spans="4:4" x14ac:dyDescent="0.25">
      <c r="D2377">
        <f t="shared" ca="1" si="50"/>
        <v>46.396808518326871</v>
      </c>
    </row>
    <row r="2378" spans="4:4" x14ac:dyDescent="0.25">
      <c r="D2378">
        <f t="shared" ca="1" si="50"/>
        <v>48.610238989410234</v>
      </c>
    </row>
    <row r="2379" spans="4:4" x14ac:dyDescent="0.25">
      <c r="D2379">
        <f t="shared" ca="1" si="50"/>
        <v>50.213762022016581</v>
      </c>
    </row>
    <row r="2380" spans="4:4" x14ac:dyDescent="0.25">
      <c r="D2380">
        <f t="shared" ca="1" si="50"/>
        <v>47.652312050170394</v>
      </c>
    </row>
    <row r="2381" spans="4:4" x14ac:dyDescent="0.25">
      <c r="D2381">
        <f t="shared" ca="1" si="50"/>
        <v>46.976140000038498</v>
      </c>
    </row>
    <row r="2382" spans="4:4" x14ac:dyDescent="0.25">
      <c r="D2382">
        <f t="shared" ca="1" si="50"/>
        <v>43.605589465354228</v>
      </c>
    </row>
    <row r="2383" spans="4:4" x14ac:dyDescent="0.25">
      <c r="D2383">
        <f t="shared" ca="1" si="50"/>
        <v>47.100220902923596</v>
      </c>
    </row>
    <row r="2384" spans="4:4" x14ac:dyDescent="0.25">
      <c r="D2384">
        <f t="shared" ca="1" si="50"/>
        <v>50.729718808173708</v>
      </c>
    </row>
    <row r="2385" spans="4:4" x14ac:dyDescent="0.25">
      <c r="D2385">
        <f t="shared" ca="1" si="50"/>
        <v>49.236147312594071</v>
      </c>
    </row>
    <row r="2386" spans="4:4" x14ac:dyDescent="0.25">
      <c r="D2386">
        <f t="shared" ca="1" si="50"/>
        <v>57.348317597770645</v>
      </c>
    </row>
    <row r="2387" spans="4:4" x14ac:dyDescent="0.25">
      <c r="D2387">
        <f t="shared" ca="1" si="50"/>
        <v>51.403509550148208</v>
      </c>
    </row>
    <row r="2388" spans="4:4" x14ac:dyDescent="0.25">
      <c r="D2388">
        <f t="shared" ca="1" si="50"/>
        <v>50.72049887480344</v>
      </c>
    </row>
    <row r="2389" spans="4:4" x14ac:dyDescent="0.25">
      <c r="D2389">
        <f t="shared" ca="1" si="50"/>
        <v>49.352835638352715</v>
      </c>
    </row>
    <row r="2390" spans="4:4" x14ac:dyDescent="0.25">
      <c r="D2390">
        <f t="shared" ca="1" si="50"/>
        <v>57.049423360601743</v>
      </c>
    </row>
    <row r="2391" spans="4:4" x14ac:dyDescent="0.25">
      <c r="D2391">
        <f t="shared" ca="1" si="50"/>
        <v>44.471327976244666</v>
      </c>
    </row>
    <row r="2392" spans="4:4" x14ac:dyDescent="0.25">
      <c r="D2392">
        <f t="shared" ca="1" si="50"/>
        <v>37.311781282117714</v>
      </c>
    </row>
    <row r="2393" spans="4:4" x14ac:dyDescent="0.25">
      <c r="D2393">
        <f t="shared" ca="1" si="50"/>
        <v>44.287633059089245</v>
      </c>
    </row>
    <row r="2394" spans="4:4" x14ac:dyDescent="0.25">
      <c r="D2394">
        <f t="shared" ca="1" si="50"/>
        <v>47.001766248161417</v>
      </c>
    </row>
    <row r="2395" spans="4:4" x14ac:dyDescent="0.25">
      <c r="D2395">
        <f t="shared" ca="1" si="50"/>
        <v>44.708045341473941</v>
      </c>
    </row>
    <row r="2396" spans="4:4" x14ac:dyDescent="0.25">
      <c r="D2396">
        <f t="shared" ca="1" si="50"/>
        <v>49.77095985229068</v>
      </c>
    </row>
    <row r="2397" spans="4:4" x14ac:dyDescent="0.25">
      <c r="D2397">
        <f t="shared" ca="1" si="50"/>
        <v>50.887866422177602</v>
      </c>
    </row>
    <row r="2398" spans="4:4" x14ac:dyDescent="0.25">
      <c r="D2398">
        <f t="shared" ca="1" si="50"/>
        <v>52.458627686151182</v>
      </c>
    </row>
    <row r="2399" spans="4:4" x14ac:dyDescent="0.25">
      <c r="D2399">
        <f t="shared" ca="1" si="50"/>
        <v>42.85236040133988</v>
      </c>
    </row>
    <row r="2400" spans="4:4" x14ac:dyDescent="0.25">
      <c r="D2400">
        <f t="shared" ca="1" si="50"/>
        <v>48.053308753696506</v>
      </c>
    </row>
    <row r="2401" spans="4:4" x14ac:dyDescent="0.25">
      <c r="D2401">
        <f t="shared" ca="1" si="50"/>
        <v>47.472593402780426</v>
      </c>
    </row>
    <row r="2402" spans="4:4" x14ac:dyDescent="0.25">
      <c r="D2402">
        <f t="shared" ca="1" si="50"/>
        <v>55.373828419985344</v>
      </c>
    </row>
    <row r="2403" spans="4:4" x14ac:dyDescent="0.25">
      <c r="D2403">
        <f t="shared" ca="1" si="50"/>
        <v>54.41627633600163</v>
      </c>
    </row>
    <row r="2404" spans="4:4" x14ac:dyDescent="0.25">
      <c r="D2404">
        <f t="shared" ca="1" si="50"/>
        <v>46.619669036372194</v>
      </c>
    </row>
    <row r="2405" spans="4:4" x14ac:dyDescent="0.25">
      <c r="D2405">
        <f t="shared" ca="1" si="50"/>
        <v>52.765041386060915</v>
      </c>
    </row>
    <row r="2406" spans="4:4" x14ac:dyDescent="0.25">
      <c r="D2406">
        <f t="shared" ca="1" si="50"/>
        <v>53.996530458424878</v>
      </c>
    </row>
    <row r="2407" spans="4:4" x14ac:dyDescent="0.25">
      <c r="D2407">
        <f t="shared" ca="1" si="50"/>
        <v>48.840050805064394</v>
      </c>
    </row>
    <row r="2408" spans="4:4" x14ac:dyDescent="0.25">
      <c r="D2408">
        <f t="shared" ca="1" si="50"/>
        <v>51.979770594420202</v>
      </c>
    </row>
    <row r="2409" spans="4:4" x14ac:dyDescent="0.25">
      <c r="D2409">
        <f t="shared" ca="1" si="50"/>
        <v>32.806892747595199</v>
      </c>
    </row>
    <row r="2410" spans="4:4" x14ac:dyDescent="0.25">
      <c r="D2410">
        <f t="shared" ca="1" si="50"/>
        <v>47.906293043703577</v>
      </c>
    </row>
    <row r="2411" spans="4:4" x14ac:dyDescent="0.25">
      <c r="D2411">
        <f t="shared" ca="1" si="50"/>
        <v>42.526468711367286</v>
      </c>
    </row>
    <row r="2412" spans="4:4" x14ac:dyDescent="0.25">
      <c r="D2412">
        <f t="shared" ca="1" si="50"/>
        <v>49.257569756270534</v>
      </c>
    </row>
    <row r="2413" spans="4:4" x14ac:dyDescent="0.25">
      <c r="D2413">
        <f t="shared" ca="1" si="50"/>
        <v>44.424333344405817</v>
      </c>
    </row>
    <row r="2414" spans="4:4" x14ac:dyDescent="0.25">
      <c r="D2414">
        <f t="shared" ca="1" si="50"/>
        <v>45.2866731678346</v>
      </c>
    </row>
    <row r="2415" spans="4:4" x14ac:dyDescent="0.25">
      <c r="D2415">
        <f t="shared" ca="1" si="50"/>
        <v>44.015843055201039</v>
      </c>
    </row>
    <row r="2416" spans="4:4" x14ac:dyDescent="0.25">
      <c r="D2416">
        <f t="shared" ca="1" si="50"/>
        <v>54.094018116253174</v>
      </c>
    </row>
    <row r="2417" spans="4:4" x14ac:dyDescent="0.25">
      <c r="D2417">
        <f t="shared" ca="1" si="50"/>
        <v>59.581939104924857</v>
      </c>
    </row>
    <row r="2418" spans="4:4" x14ac:dyDescent="0.25">
      <c r="D2418">
        <f t="shared" ca="1" si="50"/>
        <v>51.100723065562768</v>
      </c>
    </row>
    <row r="2419" spans="4:4" x14ac:dyDescent="0.25">
      <c r="D2419">
        <f t="shared" ca="1" si="50"/>
        <v>44.655770462392503</v>
      </c>
    </row>
    <row r="2420" spans="4:4" x14ac:dyDescent="0.25">
      <c r="D2420">
        <f t="shared" ca="1" si="50"/>
        <v>42.091645637210178</v>
      </c>
    </row>
    <row r="2421" spans="4:4" x14ac:dyDescent="0.25">
      <c r="D2421">
        <f t="shared" ca="1" si="50"/>
        <v>52.557267361135118</v>
      </c>
    </row>
    <row r="2422" spans="4:4" x14ac:dyDescent="0.25">
      <c r="D2422">
        <f t="shared" ca="1" si="50"/>
        <v>43.410155792877291</v>
      </c>
    </row>
    <row r="2423" spans="4:4" x14ac:dyDescent="0.25">
      <c r="D2423">
        <f t="shared" ca="1" si="50"/>
        <v>46.744045952175711</v>
      </c>
    </row>
    <row r="2424" spans="4:4" x14ac:dyDescent="0.25">
      <c r="D2424">
        <f t="shared" ca="1" si="50"/>
        <v>57.357077910020671</v>
      </c>
    </row>
    <row r="2425" spans="4:4" x14ac:dyDescent="0.25">
      <c r="D2425">
        <f t="shared" ca="1" si="50"/>
        <v>44.878549050794916</v>
      </c>
    </row>
    <row r="2426" spans="4:4" x14ac:dyDescent="0.25">
      <c r="D2426">
        <f t="shared" ca="1" si="50"/>
        <v>47.064037223939309</v>
      </c>
    </row>
    <row r="2427" spans="4:4" x14ac:dyDescent="0.25">
      <c r="D2427">
        <f t="shared" ca="1" si="50"/>
        <v>50.08937614205648</v>
      </c>
    </row>
    <row r="2428" spans="4:4" x14ac:dyDescent="0.25">
      <c r="D2428">
        <f t="shared" ca="1" si="50"/>
        <v>50.414229569971027</v>
      </c>
    </row>
    <row r="2429" spans="4:4" x14ac:dyDescent="0.25">
      <c r="D2429">
        <f t="shared" ca="1" si="50"/>
        <v>49.761346785684268</v>
      </c>
    </row>
    <row r="2430" spans="4:4" x14ac:dyDescent="0.25">
      <c r="D2430">
        <f t="shared" ca="1" si="50"/>
        <v>43.51885863407778</v>
      </c>
    </row>
    <row r="2431" spans="4:4" x14ac:dyDescent="0.25">
      <c r="D2431">
        <f t="shared" ca="1" si="50"/>
        <v>48.370380763825736</v>
      </c>
    </row>
    <row r="2432" spans="4:4" x14ac:dyDescent="0.25">
      <c r="D2432">
        <f t="shared" ca="1" si="50"/>
        <v>48.888236039538796</v>
      </c>
    </row>
    <row r="2433" spans="4:4" x14ac:dyDescent="0.25">
      <c r="D2433">
        <f t="shared" ca="1" si="50"/>
        <v>39.529850735718618</v>
      </c>
    </row>
    <row r="2434" spans="4:4" x14ac:dyDescent="0.25">
      <c r="D2434">
        <f t="shared" ca="1" si="50"/>
        <v>53.495722504487631</v>
      </c>
    </row>
    <row r="2435" spans="4:4" x14ac:dyDescent="0.25">
      <c r="D2435">
        <f t="shared" ref="D2435:D2498" ca="1" si="51">_xlfn.T.INV(RAND(),25)*$G$3+$F$3</f>
        <v>50.526368604598275</v>
      </c>
    </row>
    <row r="2436" spans="4:4" x14ac:dyDescent="0.25">
      <c r="D2436">
        <f t="shared" ca="1" si="51"/>
        <v>52.292022202312097</v>
      </c>
    </row>
    <row r="2437" spans="4:4" x14ac:dyDescent="0.25">
      <c r="D2437">
        <f t="shared" ca="1" si="51"/>
        <v>61.10743825370124</v>
      </c>
    </row>
    <row r="2438" spans="4:4" x14ac:dyDescent="0.25">
      <c r="D2438">
        <f t="shared" ca="1" si="51"/>
        <v>49.189257574403094</v>
      </c>
    </row>
    <row r="2439" spans="4:4" x14ac:dyDescent="0.25">
      <c r="D2439">
        <f t="shared" ca="1" si="51"/>
        <v>53.17425365320743</v>
      </c>
    </row>
    <row r="2440" spans="4:4" x14ac:dyDescent="0.25">
      <c r="D2440">
        <f t="shared" ca="1" si="51"/>
        <v>47.842153660793244</v>
      </c>
    </row>
    <row r="2441" spans="4:4" x14ac:dyDescent="0.25">
      <c r="D2441">
        <f t="shared" ca="1" si="51"/>
        <v>51.506110411659151</v>
      </c>
    </row>
    <row r="2442" spans="4:4" x14ac:dyDescent="0.25">
      <c r="D2442">
        <f t="shared" ca="1" si="51"/>
        <v>53.317384340483017</v>
      </c>
    </row>
    <row r="2443" spans="4:4" x14ac:dyDescent="0.25">
      <c r="D2443">
        <f t="shared" ca="1" si="51"/>
        <v>45.590317156013676</v>
      </c>
    </row>
    <row r="2444" spans="4:4" x14ac:dyDescent="0.25">
      <c r="D2444">
        <f t="shared" ca="1" si="51"/>
        <v>56.038981095727976</v>
      </c>
    </row>
    <row r="2445" spans="4:4" x14ac:dyDescent="0.25">
      <c r="D2445">
        <f t="shared" ca="1" si="51"/>
        <v>51.455789338729744</v>
      </c>
    </row>
    <row r="2446" spans="4:4" x14ac:dyDescent="0.25">
      <c r="D2446">
        <f t="shared" ca="1" si="51"/>
        <v>54.233084992122095</v>
      </c>
    </row>
    <row r="2447" spans="4:4" x14ac:dyDescent="0.25">
      <c r="D2447">
        <f t="shared" ca="1" si="51"/>
        <v>62.77177401967549</v>
      </c>
    </row>
    <row r="2448" spans="4:4" x14ac:dyDescent="0.25">
      <c r="D2448">
        <f t="shared" ca="1" si="51"/>
        <v>38.67276510715768</v>
      </c>
    </row>
    <row r="2449" spans="4:4" x14ac:dyDescent="0.25">
      <c r="D2449">
        <f t="shared" ca="1" si="51"/>
        <v>44.232410088656508</v>
      </c>
    </row>
    <row r="2450" spans="4:4" x14ac:dyDescent="0.25">
      <c r="D2450">
        <f t="shared" ca="1" si="51"/>
        <v>48.393458072678499</v>
      </c>
    </row>
    <row r="2451" spans="4:4" x14ac:dyDescent="0.25">
      <c r="D2451">
        <f t="shared" ca="1" si="51"/>
        <v>47.154738145127624</v>
      </c>
    </row>
    <row r="2452" spans="4:4" x14ac:dyDescent="0.25">
      <c r="D2452">
        <f t="shared" ca="1" si="51"/>
        <v>43.967983882881164</v>
      </c>
    </row>
    <row r="2453" spans="4:4" x14ac:dyDescent="0.25">
      <c r="D2453">
        <f t="shared" ca="1" si="51"/>
        <v>43.372984878176865</v>
      </c>
    </row>
    <row r="2454" spans="4:4" x14ac:dyDescent="0.25">
      <c r="D2454">
        <f t="shared" ca="1" si="51"/>
        <v>48.252524810608534</v>
      </c>
    </row>
    <row r="2455" spans="4:4" x14ac:dyDescent="0.25">
      <c r="D2455">
        <f t="shared" ca="1" si="51"/>
        <v>51.405897936170867</v>
      </c>
    </row>
    <row r="2456" spans="4:4" x14ac:dyDescent="0.25">
      <c r="D2456">
        <f t="shared" ca="1" si="51"/>
        <v>51.488021483003941</v>
      </c>
    </row>
    <row r="2457" spans="4:4" x14ac:dyDescent="0.25">
      <c r="D2457">
        <f t="shared" ca="1" si="51"/>
        <v>48.298959893858999</v>
      </c>
    </row>
    <row r="2458" spans="4:4" x14ac:dyDescent="0.25">
      <c r="D2458">
        <f t="shared" ca="1" si="51"/>
        <v>49.563007331956697</v>
      </c>
    </row>
    <row r="2459" spans="4:4" x14ac:dyDescent="0.25">
      <c r="D2459">
        <f t="shared" ca="1" si="51"/>
        <v>54.360965239622452</v>
      </c>
    </row>
    <row r="2460" spans="4:4" x14ac:dyDescent="0.25">
      <c r="D2460">
        <f t="shared" ca="1" si="51"/>
        <v>43.092052717464014</v>
      </c>
    </row>
    <row r="2461" spans="4:4" x14ac:dyDescent="0.25">
      <c r="D2461">
        <f t="shared" ca="1" si="51"/>
        <v>46.752832851341758</v>
      </c>
    </row>
    <row r="2462" spans="4:4" x14ac:dyDescent="0.25">
      <c r="D2462">
        <f t="shared" ca="1" si="51"/>
        <v>52.360653957267786</v>
      </c>
    </row>
    <row r="2463" spans="4:4" x14ac:dyDescent="0.25">
      <c r="D2463">
        <f t="shared" ca="1" si="51"/>
        <v>53.942049723941594</v>
      </c>
    </row>
    <row r="2464" spans="4:4" x14ac:dyDescent="0.25">
      <c r="D2464">
        <f t="shared" ca="1" si="51"/>
        <v>50.910234973098824</v>
      </c>
    </row>
    <row r="2465" spans="4:4" x14ac:dyDescent="0.25">
      <c r="D2465">
        <f t="shared" ca="1" si="51"/>
        <v>45.880941835959248</v>
      </c>
    </row>
    <row r="2466" spans="4:4" x14ac:dyDescent="0.25">
      <c r="D2466">
        <f t="shared" ca="1" si="51"/>
        <v>54.041361923970726</v>
      </c>
    </row>
    <row r="2467" spans="4:4" x14ac:dyDescent="0.25">
      <c r="D2467">
        <f t="shared" ca="1" si="51"/>
        <v>38.260982198269971</v>
      </c>
    </row>
    <row r="2468" spans="4:4" x14ac:dyDescent="0.25">
      <c r="D2468">
        <f t="shared" ca="1" si="51"/>
        <v>51.598953988829621</v>
      </c>
    </row>
    <row r="2469" spans="4:4" x14ac:dyDescent="0.25">
      <c r="D2469">
        <f t="shared" ca="1" si="51"/>
        <v>59.311454726015043</v>
      </c>
    </row>
    <row r="2470" spans="4:4" x14ac:dyDescent="0.25">
      <c r="D2470">
        <f t="shared" ca="1" si="51"/>
        <v>46.92606620552008</v>
      </c>
    </row>
    <row r="2471" spans="4:4" x14ac:dyDescent="0.25">
      <c r="D2471">
        <f t="shared" ca="1" si="51"/>
        <v>53.141819295094258</v>
      </c>
    </row>
    <row r="2472" spans="4:4" x14ac:dyDescent="0.25">
      <c r="D2472">
        <f t="shared" ca="1" si="51"/>
        <v>52.629788522930291</v>
      </c>
    </row>
    <row r="2473" spans="4:4" x14ac:dyDescent="0.25">
      <c r="D2473">
        <f t="shared" ca="1" si="51"/>
        <v>59.47812053503435</v>
      </c>
    </row>
    <row r="2474" spans="4:4" x14ac:dyDescent="0.25">
      <c r="D2474">
        <f t="shared" ca="1" si="51"/>
        <v>50.30155024651625</v>
      </c>
    </row>
    <row r="2475" spans="4:4" x14ac:dyDescent="0.25">
      <c r="D2475">
        <f t="shared" ca="1" si="51"/>
        <v>53.695315628393445</v>
      </c>
    </row>
    <row r="2476" spans="4:4" x14ac:dyDescent="0.25">
      <c r="D2476">
        <f t="shared" ca="1" si="51"/>
        <v>59.170820703512824</v>
      </c>
    </row>
    <row r="2477" spans="4:4" x14ac:dyDescent="0.25">
      <c r="D2477">
        <f t="shared" ca="1" si="51"/>
        <v>52.394522902552282</v>
      </c>
    </row>
    <row r="2478" spans="4:4" x14ac:dyDescent="0.25">
      <c r="D2478">
        <f t="shared" ca="1" si="51"/>
        <v>53.756062615676029</v>
      </c>
    </row>
    <row r="2479" spans="4:4" x14ac:dyDescent="0.25">
      <c r="D2479">
        <f t="shared" ca="1" si="51"/>
        <v>56.323324673475277</v>
      </c>
    </row>
    <row r="2480" spans="4:4" x14ac:dyDescent="0.25">
      <c r="D2480">
        <f t="shared" ca="1" si="51"/>
        <v>57.512342906463907</v>
      </c>
    </row>
    <row r="2481" spans="4:4" x14ac:dyDescent="0.25">
      <c r="D2481">
        <f t="shared" ca="1" si="51"/>
        <v>52.096430929301015</v>
      </c>
    </row>
    <row r="2482" spans="4:4" x14ac:dyDescent="0.25">
      <c r="D2482">
        <f t="shared" ca="1" si="51"/>
        <v>44.716427072607047</v>
      </c>
    </row>
    <row r="2483" spans="4:4" x14ac:dyDescent="0.25">
      <c r="D2483">
        <f t="shared" ca="1" si="51"/>
        <v>50.118953166839496</v>
      </c>
    </row>
    <row r="2484" spans="4:4" x14ac:dyDescent="0.25">
      <c r="D2484">
        <f t="shared" ca="1" si="51"/>
        <v>47.74907394360298</v>
      </c>
    </row>
    <row r="2485" spans="4:4" x14ac:dyDescent="0.25">
      <c r="D2485">
        <f t="shared" ca="1" si="51"/>
        <v>53.353095000417653</v>
      </c>
    </row>
    <row r="2486" spans="4:4" x14ac:dyDescent="0.25">
      <c r="D2486">
        <f t="shared" ca="1" si="51"/>
        <v>39.740043928154002</v>
      </c>
    </row>
    <row r="2487" spans="4:4" x14ac:dyDescent="0.25">
      <c r="D2487">
        <f t="shared" ca="1" si="51"/>
        <v>43.269695980927253</v>
      </c>
    </row>
    <row r="2488" spans="4:4" x14ac:dyDescent="0.25">
      <c r="D2488">
        <f t="shared" ca="1" si="51"/>
        <v>46.945637593875276</v>
      </c>
    </row>
    <row r="2489" spans="4:4" x14ac:dyDescent="0.25">
      <c r="D2489">
        <f t="shared" ca="1" si="51"/>
        <v>58.320352414498757</v>
      </c>
    </row>
    <row r="2490" spans="4:4" x14ac:dyDescent="0.25">
      <c r="D2490">
        <f t="shared" ca="1" si="51"/>
        <v>42.592363249770692</v>
      </c>
    </row>
    <row r="2491" spans="4:4" x14ac:dyDescent="0.25">
      <c r="D2491">
        <f t="shared" ca="1" si="51"/>
        <v>55.624382870517991</v>
      </c>
    </row>
    <row r="2492" spans="4:4" x14ac:dyDescent="0.25">
      <c r="D2492">
        <f t="shared" ca="1" si="51"/>
        <v>51.248731165327783</v>
      </c>
    </row>
    <row r="2493" spans="4:4" x14ac:dyDescent="0.25">
      <c r="D2493">
        <f t="shared" ca="1" si="51"/>
        <v>51.944507798656154</v>
      </c>
    </row>
    <row r="2494" spans="4:4" x14ac:dyDescent="0.25">
      <c r="D2494">
        <f t="shared" ca="1" si="51"/>
        <v>50.644566984718956</v>
      </c>
    </row>
    <row r="2495" spans="4:4" x14ac:dyDescent="0.25">
      <c r="D2495">
        <f t="shared" ca="1" si="51"/>
        <v>46.667693821755968</v>
      </c>
    </row>
    <row r="2496" spans="4:4" x14ac:dyDescent="0.25">
      <c r="D2496">
        <f t="shared" ca="1" si="51"/>
        <v>54.260256642192175</v>
      </c>
    </row>
    <row r="2497" spans="4:4" x14ac:dyDescent="0.25">
      <c r="D2497">
        <f t="shared" ca="1" si="51"/>
        <v>49.310151921101536</v>
      </c>
    </row>
    <row r="2498" spans="4:4" x14ac:dyDescent="0.25">
      <c r="D2498">
        <f t="shared" ca="1" si="51"/>
        <v>43.927357341108035</v>
      </c>
    </row>
    <row r="2499" spans="4:4" x14ac:dyDescent="0.25">
      <c r="D2499">
        <f t="shared" ref="D2499:D2562" ca="1" si="52">_xlfn.T.INV(RAND(),25)*$G$3+$F$3</f>
        <v>47.44373944661033</v>
      </c>
    </row>
    <row r="2500" spans="4:4" x14ac:dyDescent="0.25">
      <c r="D2500">
        <f t="shared" ca="1" si="52"/>
        <v>43.223128414762456</v>
      </c>
    </row>
    <row r="2501" spans="4:4" x14ac:dyDescent="0.25">
      <c r="D2501">
        <f t="shared" ca="1" si="52"/>
        <v>44.692167228831714</v>
      </c>
    </row>
    <row r="2502" spans="4:4" x14ac:dyDescent="0.25">
      <c r="D2502">
        <f t="shared" ca="1" si="52"/>
        <v>55.24314175906536</v>
      </c>
    </row>
    <row r="2503" spans="4:4" x14ac:dyDescent="0.25">
      <c r="D2503">
        <f t="shared" ca="1" si="52"/>
        <v>43.681740273380306</v>
      </c>
    </row>
    <row r="2504" spans="4:4" x14ac:dyDescent="0.25">
      <c r="D2504">
        <f t="shared" ca="1" si="52"/>
        <v>37.789374863930703</v>
      </c>
    </row>
    <row r="2505" spans="4:4" x14ac:dyDescent="0.25">
      <c r="D2505">
        <f t="shared" ca="1" si="52"/>
        <v>53.180456243489061</v>
      </c>
    </row>
    <row r="2506" spans="4:4" x14ac:dyDescent="0.25">
      <c r="D2506">
        <f t="shared" ca="1" si="52"/>
        <v>52.024510266979021</v>
      </c>
    </row>
    <row r="2507" spans="4:4" x14ac:dyDescent="0.25">
      <c r="D2507">
        <f t="shared" ca="1" si="52"/>
        <v>50.999974792362686</v>
      </c>
    </row>
    <row r="2508" spans="4:4" x14ac:dyDescent="0.25">
      <c r="D2508">
        <f t="shared" ca="1" si="52"/>
        <v>51.610105381030664</v>
      </c>
    </row>
    <row r="2509" spans="4:4" x14ac:dyDescent="0.25">
      <c r="D2509">
        <f t="shared" ca="1" si="52"/>
        <v>53.353491382553415</v>
      </c>
    </row>
    <row r="2510" spans="4:4" x14ac:dyDescent="0.25">
      <c r="D2510">
        <f t="shared" ca="1" si="52"/>
        <v>52.649021140170809</v>
      </c>
    </row>
    <row r="2511" spans="4:4" x14ac:dyDescent="0.25">
      <c r="D2511">
        <f t="shared" ca="1" si="52"/>
        <v>53.780722589209184</v>
      </c>
    </row>
    <row r="2512" spans="4:4" x14ac:dyDescent="0.25">
      <c r="D2512">
        <f t="shared" ca="1" si="52"/>
        <v>49.105497043707707</v>
      </c>
    </row>
    <row r="2513" spans="4:4" x14ac:dyDescent="0.25">
      <c r="D2513">
        <f t="shared" ca="1" si="52"/>
        <v>53.90986684265016</v>
      </c>
    </row>
    <row r="2514" spans="4:4" x14ac:dyDescent="0.25">
      <c r="D2514">
        <f t="shared" ca="1" si="52"/>
        <v>51.881268329409053</v>
      </c>
    </row>
    <row r="2515" spans="4:4" x14ac:dyDescent="0.25">
      <c r="D2515">
        <f t="shared" ca="1" si="52"/>
        <v>53.577290219748605</v>
      </c>
    </row>
    <row r="2516" spans="4:4" x14ac:dyDescent="0.25">
      <c r="D2516">
        <f t="shared" ca="1" si="52"/>
        <v>42.391503910904447</v>
      </c>
    </row>
    <row r="2517" spans="4:4" x14ac:dyDescent="0.25">
      <c r="D2517">
        <f t="shared" ca="1" si="52"/>
        <v>48.213875893623609</v>
      </c>
    </row>
    <row r="2518" spans="4:4" x14ac:dyDescent="0.25">
      <c r="D2518">
        <f t="shared" ca="1" si="52"/>
        <v>53.794832593027074</v>
      </c>
    </row>
    <row r="2519" spans="4:4" x14ac:dyDescent="0.25">
      <c r="D2519">
        <f t="shared" ca="1" si="52"/>
        <v>41.080178913274182</v>
      </c>
    </row>
    <row r="2520" spans="4:4" x14ac:dyDescent="0.25">
      <c r="D2520">
        <f t="shared" ca="1" si="52"/>
        <v>45.909857064461825</v>
      </c>
    </row>
    <row r="2521" spans="4:4" x14ac:dyDescent="0.25">
      <c r="D2521">
        <f t="shared" ca="1" si="52"/>
        <v>47.708136800469539</v>
      </c>
    </row>
    <row r="2522" spans="4:4" x14ac:dyDescent="0.25">
      <c r="D2522">
        <f t="shared" ca="1" si="52"/>
        <v>53.129501930721489</v>
      </c>
    </row>
    <row r="2523" spans="4:4" x14ac:dyDescent="0.25">
      <c r="D2523">
        <f t="shared" ca="1" si="52"/>
        <v>52.589790008263051</v>
      </c>
    </row>
    <row r="2524" spans="4:4" x14ac:dyDescent="0.25">
      <c r="D2524">
        <f t="shared" ca="1" si="52"/>
        <v>56.375644869830651</v>
      </c>
    </row>
    <row r="2525" spans="4:4" x14ac:dyDescent="0.25">
      <c r="D2525">
        <f t="shared" ca="1" si="52"/>
        <v>53.086682991134595</v>
      </c>
    </row>
    <row r="2526" spans="4:4" x14ac:dyDescent="0.25">
      <c r="D2526">
        <f t="shared" ca="1" si="52"/>
        <v>47.444471240168333</v>
      </c>
    </row>
    <row r="2527" spans="4:4" x14ac:dyDescent="0.25">
      <c r="D2527">
        <f t="shared" ca="1" si="52"/>
        <v>54.532885078540581</v>
      </c>
    </row>
    <row r="2528" spans="4:4" x14ac:dyDescent="0.25">
      <c r="D2528">
        <f t="shared" ca="1" si="52"/>
        <v>54.339549149195761</v>
      </c>
    </row>
    <row r="2529" spans="4:4" x14ac:dyDescent="0.25">
      <c r="D2529">
        <f t="shared" ca="1" si="52"/>
        <v>54.535497689160159</v>
      </c>
    </row>
    <row r="2530" spans="4:4" x14ac:dyDescent="0.25">
      <c r="D2530">
        <f t="shared" ca="1" si="52"/>
        <v>58.948572956423384</v>
      </c>
    </row>
    <row r="2531" spans="4:4" x14ac:dyDescent="0.25">
      <c r="D2531">
        <f t="shared" ca="1" si="52"/>
        <v>47.179496199837303</v>
      </c>
    </row>
    <row r="2532" spans="4:4" x14ac:dyDescent="0.25">
      <c r="D2532">
        <f t="shared" ca="1" si="52"/>
        <v>52.288064680234264</v>
      </c>
    </row>
    <row r="2533" spans="4:4" x14ac:dyDescent="0.25">
      <c r="D2533">
        <f t="shared" ca="1" si="52"/>
        <v>46.175180954745635</v>
      </c>
    </row>
    <row r="2534" spans="4:4" x14ac:dyDescent="0.25">
      <c r="D2534">
        <f t="shared" ca="1" si="52"/>
        <v>49.87557331069911</v>
      </c>
    </row>
    <row r="2535" spans="4:4" x14ac:dyDescent="0.25">
      <c r="D2535">
        <f t="shared" ca="1" si="52"/>
        <v>40.541517670951528</v>
      </c>
    </row>
    <row r="2536" spans="4:4" x14ac:dyDescent="0.25">
      <c r="D2536">
        <f t="shared" ca="1" si="52"/>
        <v>55.627258535990549</v>
      </c>
    </row>
    <row r="2537" spans="4:4" x14ac:dyDescent="0.25">
      <c r="D2537">
        <f t="shared" ca="1" si="52"/>
        <v>52.094279313244499</v>
      </c>
    </row>
    <row r="2538" spans="4:4" x14ac:dyDescent="0.25">
      <c r="D2538">
        <f t="shared" ca="1" si="52"/>
        <v>53.285799133677486</v>
      </c>
    </row>
    <row r="2539" spans="4:4" x14ac:dyDescent="0.25">
      <c r="D2539">
        <f t="shared" ca="1" si="52"/>
        <v>50.432097343537478</v>
      </c>
    </row>
    <row r="2540" spans="4:4" x14ac:dyDescent="0.25">
      <c r="D2540">
        <f t="shared" ca="1" si="52"/>
        <v>52.999661902137554</v>
      </c>
    </row>
    <row r="2541" spans="4:4" x14ac:dyDescent="0.25">
      <c r="D2541">
        <f t="shared" ca="1" si="52"/>
        <v>50.64043326854221</v>
      </c>
    </row>
    <row r="2542" spans="4:4" x14ac:dyDescent="0.25">
      <c r="D2542">
        <f t="shared" ca="1" si="52"/>
        <v>54.963405482295201</v>
      </c>
    </row>
    <row r="2543" spans="4:4" x14ac:dyDescent="0.25">
      <c r="D2543">
        <f t="shared" ca="1" si="52"/>
        <v>51.520625065272519</v>
      </c>
    </row>
    <row r="2544" spans="4:4" x14ac:dyDescent="0.25">
      <c r="D2544">
        <f t="shared" ca="1" si="52"/>
        <v>55.039457712048822</v>
      </c>
    </row>
    <row r="2545" spans="4:4" x14ac:dyDescent="0.25">
      <c r="D2545">
        <f t="shared" ca="1" si="52"/>
        <v>43.687311936610996</v>
      </c>
    </row>
    <row r="2546" spans="4:4" x14ac:dyDescent="0.25">
      <c r="D2546">
        <f t="shared" ca="1" si="52"/>
        <v>54.336223538891865</v>
      </c>
    </row>
    <row r="2547" spans="4:4" x14ac:dyDescent="0.25">
      <c r="D2547">
        <f t="shared" ca="1" si="52"/>
        <v>45.648438108729998</v>
      </c>
    </row>
    <row r="2548" spans="4:4" x14ac:dyDescent="0.25">
      <c r="D2548">
        <f t="shared" ca="1" si="52"/>
        <v>40.415573717848531</v>
      </c>
    </row>
    <row r="2549" spans="4:4" x14ac:dyDescent="0.25">
      <c r="D2549">
        <f t="shared" ca="1" si="52"/>
        <v>42.547228338701828</v>
      </c>
    </row>
    <row r="2550" spans="4:4" x14ac:dyDescent="0.25">
      <c r="D2550">
        <f t="shared" ca="1" si="52"/>
        <v>51.88292475040506</v>
      </c>
    </row>
    <row r="2551" spans="4:4" x14ac:dyDescent="0.25">
      <c r="D2551">
        <f t="shared" ca="1" si="52"/>
        <v>50.645873299063872</v>
      </c>
    </row>
    <row r="2552" spans="4:4" x14ac:dyDescent="0.25">
      <c r="D2552">
        <f t="shared" ca="1" si="52"/>
        <v>50.229484148761252</v>
      </c>
    </row>
    <row r="2553" spans="4:4" x14ac:dyDescent="0.25">
      <c r="D2553">
        <f t="shared" ca="1" si="52"/>
        <v>42.404320829023504</v>
      </c>
    </row>
    <row r="2554" spans="4:4" x14ac:dyDescent="0.25">
      <c r="D2554">
        <f t="shared" ca="1" si="52"/>
        <v>53.776140630371444</v>
      </c>
    </row>
    <row r="2555" spans="4:4" x14ac:dyDescent="0.25">
      <c r="D2555">
        <f t="shared" ca="1" si="52"/>
        <v>46.170050538338714</v>
      </c>
    </row>
    <row r="2556" spans="4:4" x14ac:dyDescent="0.25">
      <c r="D2556">
        <f t="shared" ca="1" si="52"/>
        <v>39.556732907464514</v>
      </c>
    </row>
    <row r="2557" spans="4:4" x14ac:dyDescent="0.25">
      <c r="D2557">
        <f t="shared" ca="1" si="52"/>
        <v>43.755553161619147</v>
      </c>
    </row>
    <row r="2558" spans="4:4" x14ac:dyDescent="0.25">
      <c r="D2558">
        <f t="shared" ca="1" si="52"/>
        <v>44.722396565796458</v>
      </c>
    </row>
    <row r="2559" spans="4:4" x14ac:dyDescent="0.25">
      <c r="D2559">
        <f t="shared" ca="1" si="52"/>
        <v>52.555424567342691</v>
      </c>
    </row>
    <row r="2560" spans="4:4" x14ac:dyDescent="0.25">
      <c r="D2560">
        <f t="shared" ca="1" si="52"/>
        <v>52.869439354935587</v>
      </c>
    </row>
    <row r="2561" spans="4:4" x14ac:dyDescent="0.25">
      <c r="D2561">
        <f t="shared" ca="1" si="52"/>
        <v>47.772237435135622</v>
      </c>
    </row>
    <row r="2562" spans="4:4" x14ac:dyDescent="0.25">
      <c r="D2562">
        <f t="shared" ca="1" si="52"/>
        <v>47.758246124030308</v>
      </c>
    </row>
    <row r="2563" spans="4:4" x14ac:dyDescent="0.25">
      <c r="D2563">
        <f t="shared" ref="D2563:D2626" ca="1" si="53">_xlfn.T.INV(RAND(),25)*$G$3+$F$3</f>
        <v>44.67113021146637</v>
      </c>
    </row>
    <row r="2564" spans="4:4" x14ac:dyDescent="0.25">
      <c r="D2564">
        <f t="shared" ca="1" si="53"/>
        <v>50.717953851246818</v>
      </c>
    </row>
    <row r="2565" spans="4:4" x14ac:dyDescent="0.25">
      <c r="D2565">
        <f t="shared" ca="1" si="53"/>
        <v>49.163111592762014</v>
      </c>
    </row>
    <row r="2566" spans="4:4" x14ac:dyDescent="0.25">
      <c r="D2566">
        <f t="shared" ca="1" si="53"/>
        <v>50.14864946350751</v>
      </c>
    </row>
    <row r="2567" spans="4:4" x14ac:dyDescent="0.25">
      <c r="D2567">
        <f t="shared" ca="1" si="53"/>
        <v>47.493885911269835</v>
      </c>
    </row>
    <row r="2568" spans="4:4" x14ac:dyDescent="0.25">
      <c r="D2568">
        <f t="shared" ca="1" si="53"/>
        <v>56.533203977241726</v>
      </c>
    </row>
    <row r="2569" spans="4:4" x14ac:dyDescent="0.25">
      <c r="D2569">
        <f t="shared" ca="1" si="53"/>
        <v>46.012206909252271</v>
      </c>
    </row>
    <row r="2570" spans="4:4" x14ac:dyDescent="0.25">
      <c r="D2570">
        <f t="shared" ca="1" si="53"/>
        <v>48.858121686984433</v>
      </c>
    </row>
    <row r="2571" spans="4:4" x14ac:dyDescent="0.25">
      <c r="D2571">
        <f t="shared" ca="1" si="53"/>
        <v>49.499184195656795</v>
      </c>
    </row>
    <row r="2572" spans="4:4" x14ac:dyDescent="0.25">
      <c r="D2572">
        <f t="shared" ca="1" si="53"/>
        <v>45.357368733818518</v>
      </c>
    </row>
    <row r="2573" spans="4:4" x14ac:dyDescent="0.25">
      <c r="D2573">
        <f t="shared" ca="1" si="53"/>
        <v>45.620866452159085</v>
      </c>
    </row>
    <row r="2574" spans="4:4" x14ac:dyDescent="0.25">
      <c r="D2574">
        <f t="shared" ca="1" si="53"/>
        <v>47.205332492421611</v>
      </c>
    </row>
    <row r="2575" spans="4:4" x14ac:dyDescent="0.25">
      <c r="D2575">
        <f t="shared" ca="1" si="53"/>
        <v>47.495343500746351</v>
      </c>
    </row>
    <row r="2576" spans="4:4" x14ac:dyDescent="0.25">
      <c r="D2576">
        <f t="shared" ca="1" si="53"/>
        <v>55.141555924749085</v>
      </c>
    </row>
    <row r="2577" spans="4:4" x14ac:dyDescent="0.25">
      <c r="D2577">
        <f t="shared" ca="1" si="53"/>
        <v>47.062593897464922</v>
      </c>
    </row>
    <row r="2578" spans="4:4" x14ac:dyDescent="0.25">
      <c r="D2578">
        <f t="shared" ca="1" si="53"/>
        <v>47.434783694015572</v>
      </c>
    </row>
    <row r="2579" spans="4:4" x14ac:dyDescent="0.25">
      <c r="D2579">
        <f t="shared" ca="1" si="53"/>
        <v>48.427006162607682</v>
      </c>
    </row>
    <row r="2580" spans="4:4" x14ac:dyDescent="0.25">
      <c r="D2580">
        <f t="shared" ca="1" si="53"/>
        <v>44.691512060272977</v>
      </c>
    </row>
    <row r="2581" spans="4:4" x14ac:dyDescent="0.25">
      <c r="D2581">
        <f t="shared" ca="1" si="53"/>
        <v>48.854121191201671</v>
      </c>
    </row>
    <row r="2582" spans="4:4" x14ac:dyDescent="0.25">
      <c r="D2582">
        <f t="shared" ca="1" si="53"/>
        <v>46.253047042888618</v>
      </c>
    </row>
    <row r="2583" spans="4:4" x14ac:dyDescent="0.25">
      <c r="D2583">
        <f t="shared" ca="1" si="53"/>
        <v>46.552730989063647</v>
      </c>
    </row>
    <row r="2584" spans="4:4" x14ac:dyDescent="0.25">
      <c r="D2584">
        <f t="shared" ca="1" si="53"/>
        <v>50.440096423454342</v>
      </c>
    </row>
    <row r="2585" spans="4:4" x14ac:dyDescent="0.25">
      <c r="D2585">
        <f t="shared" ca="1" si="53"/>
        <v>44.896419126289103</v>
      </c>
    </row>
    <row r="2586" spans="4:4" x14ac:dyDescent="0.25">
      <c r="D2586">
        <f t="shared" ca="1" si="53"/>
        <v>49.910457094612589</v>
      </c>
    </row>
    <row r="2587" spans="4:4" x14ac:dyDescent="0.25">
      <c r="D2587">
        <f t="shared" ca="1" si="53"/>
        <v>49.848640985680966</v>
      </c>
    </row>
    <row r="2588" spans="4:4" x14ac:dyDescent="0.25">
      <c r="D2588">
        <f t="shared" ca="1" si="53"/>
        <v>56.678889714074096</v>
      </c>
    </row>
    <row r="2589" spans="4:4" x14ac:dyDescent="0.25">
      <c r="D2589">
        <f t="shared" ca="1" si="53"/>
        <v>42.001136610873232</v>
      </c>
    </row>
    <row r="2590" spans="4:4" x14ac:dyDescent="0.25">
      <c r="D2590">
        <f t="shared" ca="1" si="53"/>
        <v>48.671812735266457</v>
      </c>
    </row>
    <row r="2591" spans="4:4" x14ac:dyDescent="0.25">
      <c r="D2591">
        <f t="shared" ca="1" si="53"/>
        <v>46.05609415194089</v>
      </c>
    </row>
    <row r="2592" spans="4:4" x14ac:dyDescent="0.25">
      <c r="D2592">
        <f t="shared" ca="1" si="53"/>
        <v>54.447758336048842</v>
      </c>
    </row>
    <row r="2593" spans="4:4" x14ac:dyDescent="0.25">
      <c r="D2593">
        <f t="shared" ca="1" si="53"/>
        <v>40.651623882006504</v>
      </c>
    </row>
    <row r="2594" spans="4:4" x14ac:dyDescent="0.25">
      <c r="D2594">
        <f t="shared" ca="1" si="53"/>
        <v>46.676484546557241</v>
      </c>
    </row>
    <row r="2595" spans="4:4" x14ac:dyDescent="0.25">
      <c r="D2595">
        <f t="shared" ca="1" si="53"/>
        <v>49.278815200706482</v>
      </c>
    </row>
    <row r="2596" spans="4:4" x14ac:dyDescent="0.25">
      <c r="D2596">
        <f t="shared" ca="1" si="53"/>
        <v>48.469164082325513</v>
      </c>
    </row>
    <row r="2597" spans="4:4" x14ac:dyDescent="0.25">
      <c r="D2597">
        <f t="shared" ca="1" si="53"/>
        <v>50.867726636466337</v>
      </c>
    </row>
    <row r="2598" spans="4:4" x14ac:dyDescent="0.25">
      <c r="D2598">
        <f t="shared" ca="1" si="53"/>
        <v>51.210178498512271</v>
      </c>
    </row>
    <row r="2599" spans="4:4" x14ac:dyDescent="0.25">
      <c r="D2599">
        <f t="shared" ca="1" si="53"/>
        <v>41.433983959753881</v>
      </c>
    </row>
    <row r="2600" spans="4:4" x14ac:dyDescent="0.25">
      <c r="D2600">
        <f t="shared" ca="1" si="53"/>
        <v>48.950982083448103</v>
      </c>
    </row>
    <row r="2601" spans="4:4" x14ac:dyDescent="0.25">
      <c r="D2601">
        <f t="shared" ca="1" si="53"/>
        <v>56.051133197018373</v>
      </c>
    </row>
    <row r="2602" spans="4:4" x14ac:dyDescent="0.25">
      <c r="D2602">
        <f t="shared" ca="1" si="53"/>
        <v>53.934772992095233</v>
      </c>
    </row>
    <row r="2603" spans="4:4" x14ac:dyDescent="0.25">
      <c r="D2603">
        <f t="shared" ca="1" si="53"/>
        <v>45.325422410860618</v>
      </c>
    </row>
    <row r="2604" spans="4:4" x14ac:dyDescent="0.25">
      <c r="D2604">
        <f t="shared" ca="1" si="53"/>
        <v>49.395238510226626</v>
      </c>
    </row>
    <row r="2605" spans="4:4" x14ac:dyDescent="0.25">
      <c r="D2605">
        <f t="shared" ca="1" si="53"/>
        <v>52.820948129215829</v>
      </c>
    </row>
    <row r="2606" spans="4:4" x14ac:dyDescent="0.25">
      <c r="D2606">
        <f t="shared" ca="1" si="53"/>
        <v>40.967696182061289</v>
      </c>
    </row>
    <row r="2607" spans="4:4" x14ac:dyDescent="0.25">
      <c r="D2607">
        <f t="shared" ca="1" si="53"/>
        <v>43.49036234595183</v>
      </c>
    </row>
    <row r="2608" spans="4:4" x14ac:dyDescent="0.25">
      <c r="D2608">
        <f t="shared" ca="1" si="53"/>
        <v>44.893186742550334</v>
      </c>
    </row>
    <row r="2609" spans="4:4" x14ac:dyDescent="0.25">
      <c r="D2609">
        <f t="shared" ca="1" si="53"/>
        <v>49.798985334006012</v>
      </c>
    </row>
    <row r="2610" spans="4:4" x14ac:dyDescent="0.25">
      <c r="D2610">
        <f t="shared" ca="1" si="53"/>
        <v>45.414778184559424</v>
      </c>
    </row>
    <row r="2611" spans="4:4" x14ac:dyDescent="0.25">
      <c r="D2611">
        <f t="shared" ca="1" si="53"/>
        <v>51.060513130394249</v>
      </c>
    </row>
    <row r="2612" spans="4:4" x14ac:dyDescent="0.25">
      <c r="D2612">
        <f t="shared" ca="1" si="53"/>
        <v>53.573584166761258</v>
      </c>
    </row>
    <row r="2613" spans="4:4" x14ac:dyDescent="0.25">
      <c r="D2613">
        <f t="shared" ca="1" si="53"/>
        <v>52.714370547826348</v>
      </c>
    </row>
    <row r="2614" spans="4:4" x14ac:dyDescent="0.25">
      <c r="D2614">
        <f t="shared" ca="1" si="53"/>
        <v>51.473378794700267</v>
      </c>
    </row>
    <row r="2615" spans="4:4" x14ac:dyDescent="0.25">
      <c r="D2615">
        <f t="shared" ca="1" si="53"/>
        <v>49.652946853674834</v>
      </c>
    </row>
    <row r="2616" spans="4:4" x14ac:dyDescent="0.25">
      <c r="D2616">
        <f t="shared" ca="1" si="53"/>
        <v>56.485037377498223</v>
      </c>
    </row>
    <row r="2617" spans="4:4" x14ac:dyDescent="0.25">
      <c r="D2617">
        <f t="shared" ca="1" si="53"/>
        <v>53.294219081164762</v>
      </c>
    </row>
    <row r="2618" spans="4:4" x14ac:dyDescent="0.25">
      <c r="D2618">
        <f t="shared" ca="1" si="53"/>
        <v>49.600042044192463</v>
      </c>
    </row>
    <row r="2619" spans="4:4" x14ac:dyDescent="0.25">
      <c r="D2619">
        <f t="shared" ca="1" si="53"/>
        <v>53.231938241028459</v>
      </c>
    </row>
    <row r="2620" spans="4:4" x14ac:dyDescent="0.25">
      <c r="D2620">
        <f t="shared" ca="1" si="53"/>
        <v>60.197793580620385</v>
      </c>
    </row>
    <row r="2621" spans="4:4" x14ac:dyDescent="0.25">
      <c r="D2621">
        <f t="shared" ca="1" si="53"/>
        <v>49.644506047001208</v>
      </c>
    </row>
    <row r="2622" spans="4:4" x14ac:dyDescent="0.25">
      <c r="D2622">
        <f t="shared" ca="1" si="53"/>
        <v>54.538999548037296</v>
      </c>
    </row>
    <row r="2623" spans="4:4" x14ac:dyDescent="0.25">
      <c r="D2623">
        <f t="shared" ca="1" si="53"/>
        <v>57.116094202914638</v>
      </c>
    </row>
    <row r="2624" spans="4:4" x14ac:dyDescent="0.25">
      <c r="D2624">
        <f t="shared" ca="1" si="53"/>
        <v>49.409796994612066</v>
      </c>
    </row>
    <row r="2625" spans="4:4" x14ac:dyDescent="0.25">
      <c r="D2625">
        <f t="shared" ca="1" si="53"/>
        <v>46.440661274764523</v>
      </c>
    </row>
    <row r="2626" spans="4:4" x14ac:dyDescent="0.25">
      <c r="D2626">
        <f t="shared" ca="1" si="53"/>
        <v>52.699128900727537</v>
      </c>
    </row>
    <row r="2627" spans="4:4" x14ac:dyDescent="0.25">
      <c r="D2627">
        <f t="shared" ref="D2627:D2690" ca="1" si="54">_xlfn.T.INV(RAND(),25)*$G$3+$F$3</f>
        <v>51.133870117286307</v>
      </c>
    </row>
    <row r="2628" spans="4:4" x14ac:dyDescent="0.25">
      <c r="D2628">
        <f t="shared" ca="1" si="54"/>
        <v>44.947579169221399</v>
      </c>
    </row>
    <row r="2629" spans="4:4" x14ac:dyDescent="0.25">
      <c r="D2629">
        <f t="shared" ca="1" si="54"/>
        <v>55.443381032240438</v>
      </c>
    </row>
    <row r="2630" spans="4:4" x14ac:dyDescent="0.25">
      <c r="D2630">
        <f t="shared" ca="1" si="54"/>
        <v>47.833438189199377</v>
      </c>
    </row>
    <row r="2631" spans="4:4" x14ac:dyDescent="0.25">
      <c r="D2631">
        <f t="shared" ca="1" si="54"/>
        <v>50.570365805181844</v>
      </c>
    </row>
    <row r="2632" spans="4:4" x14ac:dyDescent="0.25">
      <c r="D2632">
        <f t="shared" ca="1" si="54"/>
        <v>48.930899250823202</v>
      </c>
    </row>
    <row r="2633" spans="4:4" x14ac:dyDescent="0.25">
      <c r="D2633">
        <f t="shared" ca="1" si="54"/>
        <v>59.81120738795687</v>
      </c>
    </row>
    <row r="2634" spans="4:4" x14ac:dyDescent="0.25">
      <c r="D2634">
        <f t="shared" ca="1" si="54"/>
        <v>48.599592117617071</v>
      </c>
    </row>
    <row r="2635" spans="4:4" x14ac:dyDescent="0.25">
      <c r="D2635">
        <f t="shared" ca="1" si="54"/>
        <v>42.259764297830678</v>
      </c>
    </row>
    <row r="2636" spans="4:4" x14ac:dyDescent="0.25">
      <c r="D2636">
        <f t="shared" ca="1" si="54"/>
        <v>48.903480027849938</v>
      </c>
    </row>
    <row r="2637" spans="4:4" x14ac:dyDescent="0.25">
      <c r="D2637">
        <f t="shared" ca="1" si="54"/>
        <v>49.960205786904517</v>
      </c>
    </row>
    <row r="2638" spans="4:4" x14ac:dyDescent="0.25">
      <c r="D2638">
        <f t="shared" ca="1" si="54"/>
        <v>55.908734887383723</v>
      </c>
    </row>
    <row r="2639" spans="4:4" x14ac:dyDescent="0.25">
      <c r="D2639">
        <f t="shared" ca="1" si="54"/>
        <v>47.52549328103099</v>
      </c>
    </row>
    <row r="2640" spans="4:4" x14ac:dyDescent="0.25">
      <c r="D2640">
        <f t="shared" ca="1" si="54"/>
        <v>48.849001812254407</v>
      </c>
    </row>
    <row r="2641" spans="4:4" x14ac:dyDescent="0.25">
      <c r="D2641">
        <f t="shared" ca="1" si="54"/>
        <v>45.499994083702063</v>
      </c>
    </row>
    <row r="2642" spans="4:4" x14ac:dyDescent="0.25">
      <c r="D2642">
        <f t="shared" ca="1" si="54"/>
        <v>46.713552051822937</v>
      </c>
    </row>
    <row r="2643" spans="4:4" x14ac:dyDescent="0.25">
      <c r="D2643">
        <f t="shared" ca="1" si="54"/>
        <v>49.254047505490782</v>
      </c>
    </row>
    <row r="2644" spans="4:4" x14ac:dyDescent="0.25">
      <c r="D2644">
        <f t="shared" ca="1" si="54"/>
        <v>41.562318541925336</v>
      </c>
    </row>
    <row r="2645" spans="4:4" x14ac:dyDescent="0.25">
      <c r="D2645">
        <f t="shared" ca="1" si="54"/>
        <v>58.64396068855487</v>
      </c>
    </row>
    <row r="2646" spans="4:4" x14ac:dyDescent="0.25">
      <c r="D2646">
        <f t="shared" ca="1" si="54"/>
        <v>54.765311585565293</v>
      </c>
    </row>
    <row r="2647" spans="4:4" x14ac:dyDescent="0.25">
      <c r="D2647">
        <f t="shared" ca="1" si="54"/>
        <v>54.99265590366749</v>
      </c>
    </row>
    <row r="2648" spans="4:4" x14ac:dyDescent="0.25">
      <c r="D2648">
        <f t="shared" ca="1" si="54"/>
        <v>49.443299009030341</v>
      </c>
    </row>
    <row r="2649" spans="4:4" x14ac:dyDescent="0.25">
      <c r="D2649">
        <f t="shared" ca="1" si="54"/>
        <v>39.231554586133463</v>
      </c>
    </row>
    <row r="2650" spans="4:4" x14ac:dyDescent="0.25">
      <c r="D2650">
        <f t="shared" ca="1" si="54"/>
        <v>53.781220022049382</v>
      </c>
    </row>
    <row r="2651" spans="4:4" x14ac:dyDescent="0.25">
      <c r="D2651">
        <f t="shared" ca="1" si="54"/>
        <v>40.584403317829675</v>
      </c>
    </row>
    <row r="2652" spans="4:4" x14ac:dyDescent="0.25">
      <c r="D2652">
        <f t="shared" ca="1" si="54"/>
        <v>58.51568794851633</v>
      </c>
    </row>
    <row r="2653" spans="4:4" x14ac:dyDescent="0.25">
      <c r="D2653">
        <f t="shared" ca="1" si="54"/>
        <v>47.847563931184702</v>
      </c>
    </row>
    <row r="2654" spans="4:4" x14ac:dyDescent="0.25">
      <c r="D2654">
        <f t="shared" ca="1" si="54"/>
        <v>56.340518166545607</v>
      </c>
    </row>
    <row r="2655" spans="4:4" x14ac:dyDescent="0.25">
      <c r="D2655">
        <f t="shared" ca="1" si="54"/>
        <v>46.485532793327017</v>
      </c>
    </row>
    <row r="2656" spans="4:4" x14ac:dyDescent="0.25">
      <c r="D2656">
        <f t="shared" ca="1" si="54"/>
        <v>52.009814960839179</v>
      </c>
    </row>
    <row r="2657" spans="4:4" x14ac:dyDescent="0.25">
      <c r="D2657">
        <f t="shared" ca="1" si="54"/>
        <v>56.101567512938757</v>
      </c>
    </row>
    <row r="2658" spans="4:4" x14ac:dyDescent="0.25">
      <c r="D2658">
        <f t="shared" ca="1" si="54"/>
        <v>40.726209972938115</v>
      </c>
    </row>
    <row r="2659" spans="4:4" x14ac:dyDescent="0.25">
      <c r="D2659">
        <f t="shared" ca="1" si="54"/>
        <v>42.641418431643771</v>
      </c>
    </row>
    <row r="2660" spans="4:4" x14ac:dyDescent="0.25">
      <c r="D2660">
        <f t="shared" ca="1" si="54"/>
        <v>50.388505931016411</v>
      </c>
    </row>
    <row r="2661" spans="4:4" x14ac:dyDescent="0.25">
      <c r="D2661">
        <f t="shared" ca="1" si="54"/>
        <v>48.742277820645718</v>
      </c>
    </row>
    <row r="2662" spans="4:4" x14ac:dyDescent="0.25">
      <c r="D2662">
        <f t="shared" ca="1" si="54"/>
        <v>43.110998192243372</v>
      </c>
    </row>
    <row r="2663" spans="4:4" x14ac:dyDescent="0.25">
      <c r="D2663">
        <f t="shared" ca="1" si="54"/>
        <v>52.986790062491949</v>
      </c>
    </row>
    <row r="2664" spans="4:4" x14ac:dyDescent="0.25">
      <c r="D2664">
        <f t="shared" ca="1" si="54"/>
        <v>55.722279263921436</v>
      </c>
    </row>
    <row r="2665" spans="4:4" x14ac:dyDescent="0.25">
      <c r="D2665">
        <f t="shared" ca="1" si="54"/>
        <v>48.332771115178602</v>
      </c>
    </row>
    <row r="2666" spans="4:4" x14ac:dyDescent="0.25">
      <c r="D2666">
        <f t="shared" ca="1" si="54"/>
        <v>47.674022684693952</v>
      </c>
    </row>
    <row r="2667" spans="4:4" x14ac:dyDescent="0.25">
      <c r="D2667">
        <f t="shared" ca="1" si="54"/>
        <v>46.065259154446728</v>
      </c>
    </row>
    <row r="2668" spans="4:4" x14ac:dyDescent="0.25">
      <c r="D2668">
        <f t="shared" ca="1" si="54"/>
        <v>54.10801891304807</v>
      </c>
    </row>
    <row r="2669" spans="4:4" x14ac:dyDescent="0.25">
      <c r="D2669">
        <f t="shared" ca="1" si="54"/>
        <v>58.901186948014058</v>
      </c>
    </row>
    <row r="2670" spans="4:4" x14ac:dyDescent="0.25">
      <c r="D2670">
        <f t="shared" ca="1" si="54"/>
        <v>54.822332062416706</v>
      </c>
    </row>
    <row r="2671" spans="4:4" x14ac:dyDescent="0.25">
      <c r="D2671">
        <f t="shared" ca="1" si="54"/>
        <v>44.37616451707008</v>
      </c>
    </row>
    <row r="2672" spans="4:4" x14ac:dyDescent="0.25">
      <c r="D2672">
        <f t="shared" ca="1" si="54"/>
        <v>58.814997417308845</v>
      </c>
    </row>
    <row r="2673" spans="4:4" x14ac:dyDescent="0.25">
      <c r="D2673">
        <f t="shared" ca="1" si="54"/>
        <v>46.836364649715286</v>
      </c>
    </row>
    <row r="2674" spans="4:4" x14ac:dyDescent="0.25">
      <c r="D2674">
        <f t="shared" ca="1" si="54"/>
        <v>41.001121410564245</v>
      </c>
    </row>
    <row r="2675" spans="4:4" x14ac:dyDescent="0.25">
      <c r="D2675">
        <f t="shared" ca="1" si="54"/>
        <v>55.379519735810298</v>
      </c>
    </row>
    <row r="2676" spans="4:4" x14ac:dyDescent="0.25">
      <c r="D2676">
        <f t="shared" ca="1" si="54"/>
        <v>47.763718008361444</v>
      </c>
    </row>
    <row r="2677" spans="4:4" x14ac:dyDescent="0.25">
      <c r="D2677">
        <f t="shared" ca="1" si="54"/>
        <v>46.752731627055347</v>
      </c>
    </row>
    <row r="2678" spans="4:4" x14ac:dyDescent="0.25">
      <c r="D2678">
        <f t="shared" ca="1" si="54"/>
        <v>44.750487731861917</v>
      </c>
    </row>
    <row r="2679" spans="4:4" x14ac:dyDescent="0.25">
      <c r="D2679">
        <f t="shared" ca="1" si="54"/>
        <v>47.416340354236738</v>
      </c>
    </row>
    <row r="2680" spans="4:4" x14ac:dyDescent="0.25">
      <c r="D2680">
        <f t="shared" ca="1" si="54"/>
        <v>53.249147655874346</v>
      </c>
    </row>
    <row r="2681" spans="4:4" x14ac:dyDescent="0.25">
      <c r="D2681">
        <f t="shared" ca="1" si="54"/>
        <v>45.884848574551036</v>
      </c>
    </row>
    <row r="2682" spans="4:4" x14ac:dyDescent="0.25">
      <c r="D2682">
        <f t="shared" ca="1" si="54"/>
        <v>47.093794449433382</v>
      </c>
    </row>
    <row r="2683" spans="4:4" x14ac:dyDescent="0.25">
      <c r="D2683">
        <f t="shared" ca="1" si="54"/>
        <v>55.284595110303925</v>
      </c>
    </row>
    <row r="2684" spans="4:4" x14ac:dyDescent="0.25">
      <c r="D2684">
        <f t="shared" ca="1" si="54"/>
        <v>47.998483176778912</v>
      </c>
    </row>
    <row r="2685" spans="4:4" x14ac:dyDescent="0.25">
      <c r="D2685">
        <f t="shared" ca="1" si="54"/>
        <v>59.41131815843022</v>
      </c>
    </row>
    <row r="2686" spans="4:4" x14ac:dyDescent="0.25">
      <c r="D2686">
        <f t="shared" ca="1" si="54"/>
        <v>45.842973052455918</v>
      </c>
    </row>
    <row r="2687" spans="4:4" x14ac:dyDescent="0.25">
      <c r="D2687">
        <f t="shared" ca="1" si="54"/>
        <v>51.74674339861096</v>
      </c>
    </row>
    <row r="2688" spans="4:4" x14ac:dyDescent="0.25">
      <c r="D2688">
        <f t="shared" ca="1" si="54"/>
        <v>49.61822216177859</v>
      </c>
    </row>
    <row r="2689" spans="4:4" x14ac:dyDescent="0.25">
      <c r="D2689">
        <f t="shared" ca="1" si="54"/>
        <v>46.718375436095315</v>
      </c>
    </row>
    <row r="2690" spans="4:4" x14ac:dyDescent="0.25">
      <c r="D2690">
        <f t="shared" ca="1" si="54"/>
        <v>48.254994681864822</v>
      </c>
    </row>
    <row r="2691" spans="4:4" x14ac:dyDescent="0.25">
      <c r="D2691">
        <f t="shared" ref="D2691:D2754" ca="1" si="55">_xlfn.T.INV(RAND(),25)*$G$3+$F$3</f>
        <v>45.806173394065652</v>
      </c>
    </row>
    <row r="2692" spans="4:4" x14ac:dyDescent="0.25">
      <c r="D2692">
        <f t="shared" ca="1" si="55"/>
        <v>52.980399380127857</v>
      </c>
    </row>
    <row r="2693" spans="4:4" x14ac:dyDescent="0.25">
      <c r="D2693">
        <f t="shared" ca="1" si="55"/>
        <v>47.844350910509455</v>
      </c>
    </row>
    <row r="2694" spans="4:4" x14ac:dyDescent="0.25">
      <c r="D2694">
        <f t="shared" ca="1" si="55"/>
        <v>44.593844704696345</v>
      </c>
    </row>
    <row r="2695" spans="4:4" x14ac:dyDescent="0.25">
      <c r="D2695">
        <f t="shared" ca="1" si="55"/>
        <v>47.400602975863514</v>
      </c>
    </row>
    <row r="2696" spans="4:4" x14ac:dyDescent="0.25">
      <c r="D2696">
        <f t="shared" ca="1" si="55"/>
        <v>49.258391719063425</v>
      </c>
    </row>
    <row r="2697" spans="4:4" x14ac:dyDescent="0.25">
      <c r="D2697">
        <f t="shared" ca="1" si="55"/>
        <v>53.323092534362175</v>
      </c>
    </row>
    <row r="2698" spans="4:4" x14ac:dyDescent="0.25">
      <c r="D2698">
        <f t="shared" ca="1" si="55"/>
        <v>54.925894994558902</v>
      </c>
    </row>
    <row r="2699" spans="4:4" x14ac:dyDescent="0.25">
      <c r="D2699">
        <f t="shared" ca="1" si="55"/>
        <v>38.848842523974426</v>
      </c>
    </row>
    <row r="2700" spans="4:4" x14ac:dyDescent="0.25">
      <c r="D2700">
        <f t="shared" ca="1" si="55"/>
        <v>51.325676276905185</v>
      </c>
    </row>
    <row r="2701" spans="4:4" x14ac:dyDescent="0.25">
      <c r="D2701">
        <f t="shared" ca="1" si="55"/>
        <v>46.04756769914345</v>
      </c>
    </row>
    <row r="2702" spans="4:4" x14ac:dyDescent="0.25">
      <c r="D2702">
        <f t="shared" ca="1" si="55"/>
        <v>51.907855895435915</v>
      </c>
    </row>
    <row r="2703" spans="4:4" x14ac:dyDescent="0.25">
      <c r="D2703">
        <f t="shared" ca="1" si="55"/>
        <v>47.525526259488558</v>
      </c>
    </row>
    <row r="2704" spans="4:4" x14ac:dyDescent="0.25">
      <c r="D2704">
        <f t="shared" ca="1" si="55"/>
        <v>47.032603374422763</v>
      </c>
    </row>
    <row r="2705" spans="4:4" x14ac:dyDescent="0.25">
      <c r="D2705">
        <f t="shared" ca="1" si="55"/>
        <v>49.107298053183783</v>
      </c>
    </row>
    <row r="2706" spans="4:4" x14ac:dyDescent="0.25">
      <c r="D2706">
        <f t="shared" ca="1" si="55"/>
        <v>52.184388580673328</v>
      </c>
    </row>
    <row r="2707" spans="4:4" x14ac:dyDescent="0.25">
      <c r="D2707">
        <f t="shared" ca="1" si="55"/>
        <v>50.394017434820682</v>
      </c>
    </row>
    <row r="2708" spans="4:4" x14ac:dyDescent="0.25">
      <c r="D2708">
        <f t="shared" ca="1" si="55"/>
        <v>47.910149872510374</v>
      </c>
    </row>
    <row r="2709" spans="4:4" x14ac:dyDescent="0.25">
      <c r="D2709">
        <f t="shared" ca="1" si="55"/>
        <v>46.16875369311672</v>
      </c>
    </row>
    <row r="2710" spans="4:4" x14ac:dyDescent="0.25">
      <c r="D2710">
        <f t="shared" ca="1" si="55"/>
        <v>43.314368011789625</v>
      </c>
    </row>
    <row r="2711" spans="4:4" x14ac:dyDescent="0.25">
      <c r="D2711">
        <f t="shared" ca="1" si="55"/>
        <v>50.884439993786941</v>
      </c>
    </row>
    <row r="2712" spans="4:4" x14ac:dyDescent="0.25">
      <c r="D2712">
        <f t="shared" ca="1" si="55"/>
        <v>47.192856619035972</v>
      </c>
    </row>
    <row r="2713" spans="4:4" x14ac:dyDescent="0.25">
      <c r="D2713">
        <f t="shared" ca="1" si="55"/>
        <v>38.532717644425404</v>
      </c>
    </row>
    <row r="2714" spans="4:4" x14ac:dyDescent="0.25">
      <c r="D2714">
        <f t="shared" ca="1" si="55"/>
        <v>49.537208037028755</v>
      </c>
    </row>
    <row r="2715" spans="4:4" x14ac:dyDescent="0.25">
      <c r="D2715">
        <f t="shared" ca="1" si="55"/>
        <v>40.161639927443495</v>
      </c>
    </row>
    <row r="2716" spans="4:4" x14ac:dyDescent="0.25">
      <c r="D2716">
        <f t="shared" ca="1" si="55"/>
        <v>47.752171351830526</v>
      </c>
    </row>
    <row r="2717" spans="4:4" x14ac:dyDescent="0.25">
      <c r="D2717">
        <f t="shared" ca="1" si="55"/>
        <v>50.491971697789921</v>
      </c>
    </row>
    <row r="2718" spans="4:4" x14ac:dyDescent="0.25">
      <c r="D2718">
        <f t="shared" ca="1" si="55"/>
        <v>51.584967997706151</v>
      </c>
    </row>
    <row r="2719" spans="4:4" x14ac:dyDescent="0.25">
      <c r="D2719">
        <f t="shared" ca="1" si="55"/>
        <v>41.131066508846793</v>
      </c>
    </row>
    <row r="2720" spans="4:4" x14ac:dyDescent="0.25">
      <c r="D2720">
        <f t="shared" ca="1" si="55"/>
        <v>44.313734918632719</v>
      </c>
    </row>
    <row r="2721" spans="4:4" x14ac:dyDescent="0.25">
      <c r="D2721">
        <f t="shared" ca="1" si="55"/>
        <v>54.274188235889184</v>
      </c>
    </row>
    <row r="2722" spans="4:4" x14ac:dyDescent="0.25">
      <c r="D2722">
        <f t="shared" ca="1" si="55"/>
        <v>46.175488712971877</v>
      </c>
    </row>
    <row r="2723" spans="4:4" x14ac:dyDescent="0.25">
      <c r="D2723">
        <f t="shared" ca="1" si="55"/>
        <v>51.093707957863593</v>
      </c>
    </row>
    <row r="2724" spans="4:4" x14ac:dyDescent="0.25">
      <c r="D2724">
        <f t="shared" ca="1" si="55"/>
        <v>56.749781396520198</v>
      </c>
    </row>
    <row r="2725" spans="4:4" x14ac:dyDescent="0.25">
      <c r="D2725">
        <f t="shared" ca="1" si="55"/>
        <v>48.225593259307132</v>
      </c>
    </row>
    <row r="2726" spans="4:4" x14ac:dyDescent="0.25">
      <c r="D2726">
        <f t="shared" ca="1" si="55"/>
        <v>44.777793450760981</v>
      </c>
    </row>
    <row r="2727" spans="4:4" x14ac:dyDescent="0.25">
      <c r="D2727">
        <f t="shared" ca="1" si="55"/>
        <v>48.453014152440907</v>
      </c>
    </row>
    <row r="2728" spans="4:4" x14ac:dyDescent="0.25">
      <c r="D2728">
        <f t="shared" ca="1" si="55"/>
        <v>52.42583243407573</v>
      </c>
    </row>
    <row r="2729" spans="4:4" x14ac:dyDescent="0.25">
      <c r="D2729">
        <f t="shared" ca="1" si="55"/>
        <v>44.747642166338245</v>
      </c>
    </row>
    <row r="2730" spans="4:4" x14ac:dyDescent="0.25">
      <c r="D2730">
        <f t="shared" ca="1" si="55"/>
        <v>52.862852668328451</v>
      </c>
    </row>
    <row r="2731" spans="4:4" x14ac:dyDescent="0.25">
      <c r="D2731">
        <f t="shared" ca="1" si="55"/>
        <v>47.219739526964602</v>
      </c>
    </row>
    <row r="2732" spans="4:4" x14ac:dyDescent="0.25">
      <c r="D2732">
        <f t="shared" ca="1" si="55"/>
        <v>53.10502552861476</v>
      </c>
    </row>
    <row r="2733" spans="4:4" x14ac:dyDescent="0.25">
      <c r="D2733">
        <f t="shared" ca="1" si="55"/>
        <v>52.767242848831472</v>
      </c>
    </row>
    <row r="2734" spans="4:4" x14ac:dyDescent="0.25">
      <c r="D2734">
        <f t="shared" ca="1" si="55"/>
        <v>53.026986862926925</v>
      </c>
    </row>
    <row r="2735" spans="4:4" x14ac:dyDescent="0.25">
      <c r="D2735">
        <f t="shared" ca="1" si="55"/>
        <v>54.104518559796148</v>
      </c>
    </row>
    <row r="2736" spans="4:4" x14ac:dyDescent="0.25">
      <c r="D2736">
        <f t="shared" ca="1" si="55"/>
        <v>43.30990748657252</v>
      </c>
    </row>
    <row r="2737" spans="4:4" x14ac:dyDescent="0.25">
      <c r="D2737">
        <f t="shared" ca="1" si="55"/>
        <v>46.107441040168055</v>
      </c>
    </row>
    <row r="2738" spans="4:4" x14ac:dyDescent="0.25">
      <c r="D2738">
        <f t="shared" ca="1" si="55"/>
        <v>40.974198391580693</v>
      </c>
    </row>
    <row r="2739" spans="4:4" x14ac:dyDescent="0.25">
      <c r="D2739">
        <f t="shared" ca="1" si="55"/>
        <v>58.434227820342443</v>
      </c>
    </row>
    <row r="2740" spans="4:4" x14ac:dyDescent="0.25">
      <c r="D2740">
        <f t="shared" ca="1" si="55"/>
        <v>52.369437203127653</v>
      </c>
    </row>
    <row r="2741" spans="4:4" x14ac:dyDescent="0.25">
      <c r="D2741">
        <f t="shared" ca="1" si="55"/>
        <v>50.38653979423767</v>
      </c>
    </row>
    <row r="2742" spans="4:4" x14ac:dyDescent="0.25">
      <c r="D2742">
        <f t="shared" ca="1" si="55"/>
        <v>60.844018198429538</v>
      </c>
    </row>
    <row r="2743" spans="4:4" x14ac:dyDescent="0.25">
      <c r="D2743">
        <f t="shared" ca="1" si="55"/>
        <v>45.738274158509277</v>
      </c>
    </row>
    <row r="2744" spans="4:4" x14ac:dyDescent="0.25">
      <c r="D2744">
        <f t="shared" ca="1" si="55"/>
        <v>53.869389651852224</v>
      </c>
    </row>
    <row r="2745" spans="4:4" x14ac:dyDescent="0.25">
      <c r="D2745">
        <f t="shared" ca="1" si="55"/>
        <v>51.632036804075838</v>
      </c>
    </row>
    <row r="2746" spans="4:4" x14ac:dyDescent="0.25">
      <c r="D2746">
        <f t="shared" ca="1" si="55"/>
        <v>45.883067737101861</v>
      </c>
    </row>
    <row r="2747" spans="4:4" x14ac:dyDescent="0.25">
      <c r="D2747">
        <f t="shared" ca="1" si="55"/>
        <v>53.570985566765764</v>
      </c>
    </row>
    <row r="2748" spans="4:4" x14ac:dyDescent="0.25">
      <c r="D2748">
        <f t="shared" ca="1" si="55"/>
        <v>42.954562666350334</v>
      </c>
    </row>
    <row r="2749" spans="4:4" x14ac:dyDescent="0.25">
      <c r="D2749">
        <f t="shared" ca="1" si="55"/>
        <v>43.683333146326888</v>
      </c>
    </row>
    <row r="2750" spans="4:4" x14ac:dyDescent="0.25">
      <c r="D2750">
        <f t="shared" ca="1" si="55"/>
        <v>45.932674080902714</v>
      </c>
    </row>
    <row r="2751" spans="4:4" x14ac:dyDescent="0.25">
      <c r="D2751">
        <f t="shared" ca="1" si="55"/>
        <v>56.459137331063943</v>
      </c>
    </row>
    <row r="2752" spans="4:4" x14ac:dyDescent="0.25">
      <c r="D2752">
        <f t="shared" ca="1" si="55"/>
        <v>46.634533324917605</v>
      </c>
    </row>
    <row r="2753" spans="4:4" x14ac:dyDescent="0.25">
      <c r="D2753">
        <f t="shared" ca="1" si="55"/>
        <v>55.900810482986728</v>
      </c>
    </row>
    <row r="2754" spans="4:4" x14ac:dyDescent="0.25">
      <c r="D2754">
        <f t="shared" ca="1" si="55"/>
        <v>54.258798012304965</v>
      </c>
    </row>
    <row r="2755" spans="4:4" x14ac:dyDescent="0.25">
      <c r="D2755">
        <f t="shared" ref="D2755:D2818" ca="1" si="56">_xlfn.T.INV(RAND(),25)*$G$3+$F$3</f>
        <v>50.611913114426685</v>
      </c>
    </row>
    <row r="2756" spans="4:4" x14ac:dyDescent="0.25">
      <c r="D2756">
        <f t="shared" ca="1" si="56"/>
        <v>49.662783671237108</v>
      </c>
    </row>
    <row r="2757" spans="4:4" x14ac:dyDescent="0.25">
      <c r="D2757">
        <f t="shared" ca="1" si="56"/>
        <v>51.123308825816878</v>
      </c>
    </row>
    <row r="2758" spans="4:4" x14ac:dyDescent="0.25">
      <c r="D2758">
        <f t="shared" ca="1" si="56"/>
        <v>52.047550906075969</v>
      </c>
    </row>
    <row r="2759" spans="4:4" x14ac:dyDescent="0.25">
      <c r="D2759">
        <f t="shared" ca="1" si="56"/>
        <v>58.250341838705459</v>
      </c>
    </row>
    <row r="2760" spans="4:4" x14ac:dyDescent="0.25">
      <c r="D2760">
        <f t="shared" ca="1" si="56"/>
        <v>54.29261766136365</v>
      </c>
    </row>
    <row r="2761" spans="4:4" x14ac:dyDescent="0.25">
      <c r="D2761">
        <f t="shared" ca="1" si="56"/>
        <v>47.137803729197209</v>
      </c>
    </row>
    <row r="2762" spans="4:4" x14ac:dyDescent="0.25">
      <c r="D2762">
        <f t="shared" ca="1" si="56"/>
        <v>45.595696289909334</v>
      </c>
    </row>
    <row r="2763" spans="4:4" x14ac:dyDescent="0.25">
      <c r="D2763">
        <f t="shared" ca="1" si="56"/>
        <v>46.595384104422372</v>
      </c>
    </row>
    <row r="2764" spans="4:4" x14ac:dyDescent="0.25">
      <c r="D2764">
        <f t="shared" ca="1" si="56"/>
        <v>53.644447755846961</v>
      </c>
    </row>
    <row r="2765" spans="4:4" x14ac:dyDescent="0.25">
      <c r="D2765">
        <f t="shared" ca="1" si="56"/>
        <v>46.335759710691967</v>
      </c>
    </row>
    <row r="2766" spans="4:4" x14ac:dyDescent="0.25">
      <c r="D2766">
        <f t="shared" ca="1" si="56"/>
        <v>44.95734233886801</v>
      </c>
    </row>
    <row r="2767" spans="4:4" x14ac:dyDescent="0.25">
      <c r="D2767">
        <f t="shared" ca="1" si="56"/>
        <v>57.206066106286599</v>
      </c>
    </row>
    <row r="2768" spans="4:4" x14ac:dyDescent="0.25">
      <c r="D2768">
        <f t="shared" ca="1" si="56"/>
        <v>60.344205869805549</v>
      </c>
    </row>
    <row r="2769" spans="4:4" x14ac:dyDescent="0.25">
      <c r="D2769">
        <f t="shared" ca="1" si="56"/>
        <v>46.641287212553372</v>
      </c>
    </row>
    <row r="2770" spans="4:4" x14ac:dyDescent="0.25">
      <c r="D2770">
        <f t="shared" ca="1" si="56"/>
        <v>48.281493798269537</v>
      </c>
    </row>
    <row r="2771" spans="4:4" x14ac:dyDescent="0.25">
      <c r="D2771">
        <f t="shared" ca="1" si="56"/>
        <v>49.119076855730953</v>
      </c>
    </row>
    <row r="2772" spans="4:4" x14ac:dyDescent="0.25">
      <c r="D2772">
        <f t="shared" ca="1" si="56"/>
        <v>61.910914366554351</v>
      </c>
    </row>
    <row r="2773" spans="4:4" x14ac:dyDescent="0.25">
      <c r="D2773">
        <f t="shared" ca="1" si="56"/>
        <v>49.350227502077836</v>
      </c>
    </row>
    <row r="2774" spans="4:4" x14ac:dyDescent="0.25">
      <c r="D2774">
        <f t="shared" ca="1" si="56"/>
        <v>46.402408379294997</v>
      </c>
    </row>
    <row r="2775" spans="4:4" x14ac:dyDescent="0.25">
      <c r="D2775">
        <f t="shared" ca="1" si="56"/>
        <v>55.235355488794923</v>
      </c>
    </row>
    <row r="2776" spans="4:4" x14ac:dyDescent="0.25">
      <c r="D2776">
        <f t="shared" ca="1" si="56"/>
        <v>61.836250976273575</v>
      </c>
    </row>
    <row r="2777" spans="4:4" x14ac:dyDescent="0.25">
      <c r="D2777">
        <f t="shared" ca="1" si="56"/>
        <v>42.337566455987684</v>
      </c>
    </row>
    <row r="2778" spans="4:4" x14ac:dyDescent="0.25">
      <c r="D2778">
        <f t="shared" ca="1" si="56"/>
        <v>49.414841004989007</v>
      </c>
    </row>
    <row r="2779" spans="4:4" x14ac:dyDescent="0.25">
      <c r="D2779">
        <f t="shared" ca="1" si="56"/>
        <v>53.732152979150655</v>
      </c>
    </row>
    <row r="2780" spans="4:4" x14ac:dyDescent="0.25">
      <c r="D2780">
        <f t="shared" ca="1" si="56"/>
        <v>51.530137675314116</v>
      </c>
    </row>
    <row r="2781" spans="4:4" x14ac:dyDescent="0.25">
      <c r="D2781">
        <f t="shared" ca="1" si="56"/>
        <v>40.960151903028461</v>
      </c>
    </row>
    <row r="2782" spans="4:4" x14ac:dyDescent="0.25">
      <c r="D2782">
        <f t="shared" ca="1" si="56"/>
        <v>50.735206489517871</v>
      </c>
    </row>
    <row r="2783" spans="4:4" x14ac:dyDescent="0.25">
      <c r="D2783">
        <f t="shared" ca="1" si="56"/>
        <v>58.003538977425485</v>
      </c>
    </row>
    <row r="2784" spans="4:4" x14ac:dyDescent="0.25">
      <c r="D2784">
        <f t="shared" ca="1" si="56"/>
        <v>47.557990627622402</v>
      </c>
    </row>
    <row r="2785" spans="4:4" x14ac:dyDescent="0.25">
      <c r="D2785">
        <f t="shared" ca="1" si="56"/>
        <v>63.013011176475743</v>
      </c>
    </row>
    <row r="2786" spans="4:4" x14ac:dyDescent="0.25">
      <c r="D2786">
        <f t="shared" ca="1" si="56"/>
        <v>53.256265569887532</v>
      </c>
    </row>
    <row r="2787" spans="4:4" x14ac:dyDescent="0.25">
      <c r="D2787">
        <f t="shared" ca="1" si="56"/>
        <v>47.975870152880681</v>
      </c>
    </row>
    <row r="2788" spans="4:4" x14ac:dyDescent="0.25">
      <c r="D2788">
        <f t="shared" ca="1" si="56"/>
        <v>58.087426703445971</v>
      </c>
    </row>
    <row r="2789" spans="4:4" x14ac:dyDescent="0.25">
      <c r="D2789">
        <f t="shared" ca="1" si="56"/>
        <v>52.057460839506653</v>
      </c>
    </row>
    <row r="2790" spans="4:4" x14ac:dyDescent="0.25">
      <c r="D2790">
        <f t="shared" ca="1" si="56"/>
        <v>46.155702499331284</v>
      </c>
    </row>
    <row r="2791" spans="4:4" x14ac:dyDescent="0.25">
      <c r="D2791">
        <f t="shared" ca="1" si="56"/>
        <v>51.781762165134658</v>
      </c>
    </row>
    <row r="2792" spans="4:4" x14ac:dyDescent="0.25">
      <c r="D2792">
        <f t="shared" ca="1" si="56"/>
        <v>49.497394722350442</v>
      </c>
    </row>
    <row r="2793" spans="4:4" x14ac:dyDescent="0.25">
      <c r="D2793">
        <f t="shared" ca="1" si="56"/>
        <v>46.122826115107408</v>
      </c>
    </row>
    <row r="2794" spans="4:4" x14ac:dyDescent="0.25">
      <c r="D2794">
        <f t="shared" ca="1" si="56"/>
        <v>48.218280614823534</v>
      </c>
    </row>
    <row r="2795" spans="4:4" x14ac:dyDescent="0.25">
      <c r="D2795">
        <f t="shared" ca="1" si="56"/>
        <v>50.889952547259767</v>
      </c>
    </row>
    <row r="2796" spans="4:4" x14ac:dyDescent="0.25">
      <c r="D2796">
        <f t="shared" ca="1" si="56"/>
        <v>52.757440974585272</v>
      </c>
    </row>
    <row r="2797" spans="4:4" x14ac:dyDescent="0.25">
      <c r="D2797">
        <f t="shared" ca="1" si="56"/>
        <v>47.972937342682883</v>
      </c>
    </row>
    <row r="2798" spans="4:4" x14ac:dyDescent="0.25">
      <c r="D2798">
        <f t="shared" ca="1" si="56"/>
        <v>58.490653104508738</v>
      </c>
    </row>
    <row r="2799" spans="4:4" x14ac:dyDescent="0.25">
      <c r="D2799">
        <f t="shared" ca="1" si="56"/>
        <v>48.703947912256702</v>
      </c>
    </row>
    <row r="2800" spans="4:4" x14ac:dyDescent="0.25">
      <c r="D2800">
        <f t="shared" ca="1" si="56"/>
        <v>43.1423801548002</v>
      </c>
    </row>
    <row r="2801" spans="4:4" x14ac:dyDescent="0.25">
      <c r="D2801">
        <f t="shared" ca="1" si="56"/>
        <v>45.183871182195624</v>
      </c>
    </row>
    <row r="2802" spans="4:4" x14ac:dyDescent="0.25">
      <c r="D2802">
        <f t="shared" ca="1" si="56"/>
        <v>50.149379403147734</v>
      </c>
    </row>
    <row r="2803" spans="4:4" x14ac:dyDescent="0.25">
      <c r="D2803">
        <f t="shared" ca="1" si="56"/>
        <v>47.372475529417052</v>
      </c>
    </row>
    <row r="2804" spans="4:4" x14ac:dyDescent="0.25">
      <c r="D2804">
        <f t="shared" ca="1" si="56"/>
        <v>47.983473061645682</v>
      </c>
    </row>
    <row r="2805" spans="4:4" x14ac:dyDescent="0.25">
      <c r="D2805">
        <f t="shared" ca="1" si="56"/>
        <v>52.248629226979837</v>
      </c>
    </row>
    <row r="2806" spans="4:4" x14ac:dyDescent="0.25">
      <c r="D2806">
        <f t="shared" ca="1" si="56"/>
        <v>51.984612900408969</v>
      </c>
    </row>
    <row r="2807" spans="4:4" x14ac:dyDescent="0.25">
      <c r="D2807">
        <f t="shared" ca="1" si="56"/>
        <v>35.541435530331093</v>
      </c>
    </row>
    <row r="2808" spans="4:4" x14ac:dyDescent="0.25">
      <c r="D2808">
        <f t="shared" ca="1" si="56"/>
        <v>35.973081550516497</v>
      </c>
    </row>
    <row r="2809" spans="4:4" x14ac:dyDescent="0.25">
      <c r="D2809">
        <f t="shared" ca="1" si="56"/>
        <v>43.688260907116074</v>
      </c>
    </row>
    <row r="2810" spans="4:4" x14ac:dyDescent="0.25">
      <c r="D2810">
        <f t="shared" ca="1" si="56"/>
        <v>42.384341323901701</v>
      </c>
    </row>
    <row r="2811" spans="4:4" x14ac:dyDescent="0.25">
      <c r="D2811">
        <f t="shared" ca="1" si="56"/>
        <v>42.586402949102087</v>
      </c>
    </row>
    <row r="2812" spans="4:4" x14ac:dyDescent="0.25">
      <c r="D2812">
        <f t="shared" ca="1" si="56"/>
        <v>50.487842632243812</v>
      </c>
    </row>
    <row r="2813" spans="4:4" x14ac:dyDescent="0.25">
      <c r="D2813">
        <f t="shared" ca="1" si="56"/>
        <v>47.525634479845777</v>
      </c>
    </row>
    <row r="2814" spans="4:4" x14ac:dyDescent="0.25">
      <c r="D2814">
        <f t="shared" ca="1" si="56"/>
        <v>39.683473982762479</v>
      </c>
    </row>
    <row r="2815" spans="4:4" x14ac:dyDescent="0.25">
      <c r="D2815">
        <f t="shared" ca="1" si="56"/>
        <v>49.094563210894229</v>
      </c>
    </row>
    <row r="2816" spans="4:4" x14ac:dyDescent="0.25">
      <c r="D2816">
        <f t="shared" ca="1" si="56"/>
        <v>44.805662396399541</v>
      </c>
    </row>
    <row r="2817" spans="4:4" x14ac:dyDescent="0.25">
      <c r="D2817">
        <f t="shared" ca="1" si="56"/>
        <v>44.07422726369002</v>
      </c>
    </row>
    <row r="2818" spans="4:4" x14ac:dyDescent="0.25">
      <c r="D2818">
        <f t="shared" ca="1" si="56"/>
        <v>49.087748382516502</v>
      </c>
    </row>
    <row r="2819" spans="4:4" x14ac:dyDescent="0.25">
      <c r="D2819">
        <f t="shared" ref="D2819:D2882" ca="1" si="57">_xlfn.T.INV(RAND(),25)*$G$3+$F$3</f>
        <v>51.187723049510929</v>
      </c>
    </row>
    <row r="2820" spans="4:4" x14ac:dyDescent="0.25">
      <c r="D2820">
        <f t="shared" ca="1" si="57"/>
        <v>42.865042938745397</v>
      </c>
    </row>
    <row r="2821" spans="4:4" x14ac:dyDescent="0.25">
      <c r="D2821">
        <f t="shared" ca="1" si="57"/>
        <v>48.133569156009564</v>
      </c>
    </row>
    <row r="2822" spans="4:4" x14ac:dyDescent="0.25">
      <c r="D2822">
        <f t="shared" ca="1" si="57"/>
        <v>50.765759041249403</v>
      </c>
    </row>
    <row r="2823" spans="4:4" x14ac:dyDescent="0.25">
      <c r="D2823">
        <f t="shared" ca="1" si="57"/>
        <v>44.818562352430014</v>
      </c>
    </row>
    <row r="2824" spans="4:4" x14ac:dyDescent="0.25">
      <c r="D2824">
        <f t="shared" ca="1" si="57"/>
        <v>47.527520346761804</v>
      </c>
    </row>
    <row r="2825" spans="4:4" x14ac:dyDescent="0.25">
      <c r="D2825">
        <f t="shared" ca="1" si="57"/>
        <v>52.915068180522695</v>
      </c>
    </row>
    <row r="2826" spans="4:4" x14ac:dyDescent="0.25">
      <c r="D2826">
        <f t="shared" ca="1" si="57"/>
        <v>50.685644829445835</v>
      </c>
    </row>
    <row r="2827" spans="4:4" x14ac:dyDescent="0.25">
      <c r="D2827">
        <f t="shared" ca="1" si="57"/>
        <v>49.718840886758812</v>
      </c>
    </row>
    <row r="2828" spans="4:4" x14ac:dyDescent="0.25">
      <c r="D2828">
        <f t="shared" ca="1" si="57"/>
        <v>52.10585937854605</v>
      </c>
    </row>
    <row r="2829" spans="4:4" x14ac:dyDescent="0.25">
      <c r="D2829">
        <f t="shared" ca="1" si="57"/>
        <v>46.372623681421629</v>
      </c>
    </row>
    <row r="2830" spans="4:4" x14ac:dyDescent="0.25">
      <c r="D2830">
        <f t="shared" ca="1" si="57"/>
        <v>51.150978974578308</v>
      </c>
    </row>
    <row r="2831" spans="4:4" x14ac:dyDescent="0.25">
      <c r="D2831">
        <f t="shared" ca="1" si="57"/>
        <v>49.104485664652785</v>
      </c>
    </row>
    <row r="2832" spans="4:4" x14ac:dyDescent="0.25">
      <c r="D2832">
        <f t="shared" ca="1" si="57"/>
        <v>58.565843370819053</v>
      </c>
    </row>
    <row r="2833" spans="4:4" x14ac:dyDescent="0.25">
      <c r="D2833">
        <f t="shared" ca="1" si="57"/>
        <v>48.743752162253131</v>
      </c>
    </row>
    <row r="2834" spans="4:4" x14ac:dyDescent="0.25">
      <c r="D2834">
        <f t="shared" ca="1" si="57"/>
        <v>46.400469302867037</v>
      </c>
    </row>
    <row r="2835" spans="4:4" x14ac:dyDescent="0.25">
      <c r="D2835">
        <f t="shared" ca="1" si="57"/>
        <v>55.292964317489457</v>
      </c>
    </row>
    <row r="2836" spans="4:4" x14ac:dyDescent="0.25">
      <c r="D2836">
        <f t="shared" ca="1" si="57"/>
        <v>48.267343935447471</v>
      </c>
    </row>
    <row r="2837" spans="4:4" x14ac:dyDescent="0.25">
      <c r="D2837">
        <f t="shared" ca="1" si="57"/>
        <v>50.701576911297728</v>
      </c>
    </row>
    <row r="2838" spans="4:4" x14ac:dyDescent="0.25">
      <c r="D2838">
        <f t="shared" ca="1" si="57"/>
        <v>49.108119132313021</v>
      </c>
    </row>
    <row r="2839" spans="4:4" x14ac:dyDescent="0.25">
      <c r="D2839">
        <f t="shared" ca="1" si="57"/>
        <v>47.728389042410853</v>
      </c>
    </row>
    <row r="2840" spans="4:4" x14ac:dyDescent="0.25">
      <c r="D2840">
        <f t="shared" ca="1" si="57"/>
        <v>59.025049413616514</v>
      </c>
    </row>
    <row r="2841" spans="4:4" x14ac:dyDescent="0.25">
      <c r="D2841">
        <f t="shared" ca="1" si="57"/>
        <v>46.392017350581284</v>
      </c>
    </row>
    <row r="2842" spans="4:4" x14ac:dyDescent="0.25">
      <c r="D2842">
        <f t="shared" ca="1" si="57"/>
        <v>50.614579681917469</v>
      </c>
    </row>
    <row r="2843" spans="4:4" x14ac:dyDescent="0.25">
      <c r="D2843">
        <f t="shared" ca="1" si="57"/>
        <v>48.668499883386126</v>
      </c>
    </row>
    <row r="2844" spans="4:4" x14ac:dyDescent="0.25">
      <c r="D2844">
        <f t="shared" ca="1" si="57"/>
        <v>35.934054327707635</v>
      </c>
    </row>
    <row r="2845" spans="4:4" x14ac:dyDescent="0.25">
      <c r="D2845">
        <f t="shared" ca="1" si="57"/>
        <v>54.099687532333562</v>
      </c>
    </row>
    <row r="2846" spans="4:4" x14ac:dyDescent="0.25">
      <c r="D2846">
        <f t="shared" ca="1" si="57"/>
        <v>44.098590949291705</v>
      </c>
    </row>
    <row r="2847" spans="4:4" x14ac:dyDescent="0.25">
      <c r="D2847">
        <f t="shared" ca="1" si="57"/>
        <v>42.749802935968404</v>
      </c>
    </row>
    <row r="2848" spans="4:4" x14ac:dyDescent="0.25">
      <c r="D2848">
        <f t="shared" ca="1" si="57"/>
        <v>48.93610060785381</v>
      </c>
    </row>
    <row r="2849" spans="4:4" x14ac:dyDescent="0.25">
      <c r="D2849">
        <f t="shared" ca="1" si="57"/>
        <v>38.470820007849582</v>
      </c>
    </row>
    <row r="2850" spans="4:4" x14ac:dyDescent="0.25">
      <c r="D2850">
        <f t="shared" ca="1" si="57"/>
        <v>49.667100953014952</v>
      </c>
    </row>
    <row r="2851" spans="4:4" x14ac:dyDescent="0.25">
      <c r="D2851">
        <f t="shared" ca="1" si="57"/>
        <v>47.256256065734085</v>
      </c>
    </row>
    <row r="2852" spans="4:4" x14ac:dyDescent="0.25">
      <c r="D2852">
        <f t="shared" ca="1" si="57"/>
        <v>44.938971287619921</v>
      </c>
    </row>
    <row r="2853" spans="4:4" x14ac:dyDescent="0.25">
      <c r="D2853">
        <f t="shared" ca="1" si="57"/>
        <v>55.878165890429372</v>
      </c>
    </row>
    <row r="2854" spans="4:4" x14ac:dyDescent="0.25">
      <c r="D2854">
        <f t="shared" ca="1" si="57"/>
        <v>49.6039155396467</v>
      </c>
    </row>
    <row r="2855" spans="4:4" x14ac:dyDescent="0.25">
      <c r="D2855">
        <f t="shared" ca="1" si="57"/>
        <v>50.917158030272091</v>
      </c>
    </row>
    <row r="2856" spans="4:4" x14ac:dyDescent="0.25">
      <c r="D2856">
        <f t="shared" ca="1" si="57"/>
        <v>49.998689897801832</v>
      </c>
    </row>
    <row r="2857" spans="4:4" x14ac:dyDescent="0.25">
      <c r="D2857">
        <f t="shared" ca="1" si="57"/>
        <v>49.658877270121252</v>
      </c>
    </row>
    <row r="2858" spans="4:4" x14ac:dyDescent="0.25">
      <c r="D2858">
        <f t="shared" ca="1" si="57"/>
        <v>55.036119791901534</v>
      </c>
    </row>
    <row r="2859" spans="4:4" x14ac:dyDescent="0.25">
      <c r="D2859">
        <f t="shared" ca="1" si="57"/>
        <v>40.37305291023177</v>
      </c>
    </row>
    <row r="2860" spans="4:4" x14ac:dyDescent="0.25">
      <c r="D2860">
        <f t="shared" ca="1" si="57"/>
        <v>44.60352878440991</v>
      </c>
    </row>
    <row r="2861" spans="4:4" x14ac:dyDescent="0.25">
      <c r="D2861">
        <f t="shared" ca="1" si="57"/>
        <v>41.521277825122269</v>
      </c>
    </row>
    <row r="2862" spans="4:4" x14ac:dyDescent="0.25">
      <c r="D2862">
        <f t="shared" ca="1" si="57"/>
        <v>54.49337695621756</v>
      </c>
    </row>
    <row r="2863" spans="4:4" x14ac:dyDescent="0.25">
      <c r="D2863">
        <f t="shared" ca="1" si="57"/>
        <v>54.388735042151751</v>
      </c>
    </row>
    <row r="2864" spans="4:4" x14ac:dyDescent="0.25">
      <c r="D2864">
        <f t="shared" ca="1" si="57"/>
        <v>45.001936263507694</v>
      </c>
    </row>
    <row r="2865" spans="4:4" x14ac:dyDescent="0.25">
      <c r="D2865">
        <f t="shared" ca="1" si="57"/>
        <v>49.499157612346778</v>
      </c>
    </row>
    <row r="2866" spans="4:4" x14ac:dyDescent="0.25">
      <c r="D2866">
        <f t="shared" ca="1" si="57"/>
        <v>52.899868862078328</v>
      </c>
    </row>
    <row r="2867" spans="4:4" x14ac:dyDescent="0.25">
      <c r="D2867">
        <f t="shared" ca="1" si="57"/>
        <v>52.440246955993004</v>
      </c>
    </row>
    <row r="2868" spans="4:4" x14ac:dyDescent="0.25">
      <c r="D2868">
        <f t="shared" ca="1" si="57"/>
        <v>41.876476949140624</v>
      </c>
    </row>
    <row r="2869" spans="4:4" x14ac:dyDescent="0.25">
      <c r="D2869">
        <f t="shared" ca="1" si="57"/>
        <v>45.770377349611621</v>
      </c>
    </row>
    <row r="2870" spans="4:4" x14ac:dyDescent="0.25">
      <c r="D2870">
        <f t="shared" ca="1" si="57"/>
        <v>40.017122581081004</v>
      </c>
    </row>
    <row r="2871" spans="4:4" x14ac:dyDescent="0.25">
      <c r="D2871">
        <f t="shared" ca="1" si="57"/>
        <v>47.235734614443629</v>
      </c>
    </row>
    <row r="2872" spans="4:4" x14ac:dyDescent="0.25">
      <c r="D2872">
        <f t="shared" ca="1" si="57"/>
        <v>52.032176748571317</v>
      </c>
    </row>
    <row r="2873" spans="4:4" x14ac:dyDescent="0.25">
      <c r="D2873">
        <f t="shared" ca="1" si="57"/>
        <v>50.604439760757884</v>
      </c>
    </row>
    <row r="2874" spans="4:4" x14ac:dyDescent="0.25">
      <c r="D2874">
        <f t="shared" ca="1" si="57"/>
        <v>46.637526521179872</v>
      </c>
    </row>
    <row r="2875" spans="4:4" x14ac:dyDescent="0.25">
      <c r="D2875">
        <f t="shared" ca="1" si="57"/>
        <v>46.090347893724292</v>
      </c>
    </row>
    <row r="2876" spans="4:4" x14ac:dyDescent="0.25">
      <c r="D2876">
        <f t="shared" ca="1" si="57"/>
        <v>43.876119700881446</v>
      </c>
    </row>
    <row r="2877" spans="4:4" x14ac:dyDescent="0.25">
      <c r="D2877">
        <f t="shared" ca="1" si="57"/>
        <v>50.312988025931809</v>
      </c>
    </row>
    <row r="2878" spans="4:4" x14ac:dyDescent="0.25">
      <c r="D2878">
        <f t="shared" ca="1" si="57"/>
        <v>56.093921237222574</v>
      </c>
    </row>
    <row r="2879" spans="4:4" x14ac:dyDescent="0.25">
      <c r="D2879">
        <f t="shared" ca="1" si="57"/>
        <v>52.324316298930754</v>
      </c>
    </row>
    <row r="2880" spans="4:4" x14ac:dyDescent="0.25">
      <c r="D2880">
        <f t="shared" ca="1" si="57"/>
        <v>58.03600608475756</v>
      </c>
    </row>
    <row r="2881" spans="4:4" x14ac:dyDescent="0.25">
      <c r="D2881">
        <f t="shared" ca="1" si="57"/>
        <v>50.463160864525619</v>
      </c>
    </row>
    <row r="2882" spans="4:4" x14ac:dyDescent="0.25">
      <c r="D2882">
        <f t="shared" ca="1" si="57"/>
        <v>46.278030836079964</v>
      </c>
    </row>
    <row r="2883" spans="4:4" x14ac:dyDescent="0.25">
      <c r="D2883">
        <f t="shared" ref="D2883:D2946" ca="1" si="58">_xlfn.T.INV(RAND(),25)*$G$3+$F$3</f>
        <v>51.822398671459283</v>
      </c>
    </row>
    <row r="2884" spans="4:4" x14ac:dyDescent="0.25">
      <c r="D2884">
        <f t="shared" ca="1" si="58"/>
        <v>47.266242034152306</v>
      </c>
    </row>
    <row r="2885" spans="4:4" x14ac:dyDescent="0.25">
      <c r="D2885">
        <f t="shared" ca="1" si="58"/>
        <v>49.337388037489902</v>
      </c>
    </row>
    <row r="2886" spans="4:4" x14ac:dyDescent="0.25">
      <c r="D2886">
        <f t="shared" ca="1" si="58"/>
        <v>51.207462577671627</v>
      </c>
    </row>
    <row r="2887" spans="4:4" x14ac:dyDescent="0.25">
      <c r="D2887">
        <f t="shared" ca="1" si="58"/>
        <v>44.358561108399201</v>
      </c>
    </row>
    <row r="2888" spans="4:4" x14ac:dyDescent="0.25">
      <c r="D2888">
        <f t="shared" ca="1" si="58"/>
        <v>50.70255973893881</v>
      </c>
    </row>
    <row r="2889" spans="4:4" x14ac:dyDescent="0.25">
      <c r="D2889">
        <f t="shared" ca="1" si="58"/>
        <v>51.116121360177331</v>
      </c>
    </row>
    <row r="2890" spans="4:4" x14ac:dyDescent="0.25">
      <c r="D2890">
        <f t="shared" ca="1" si="58"/>
        <v>52.607294741061303</v>
      </c>
    </row>
    <row r="2891" spans="4:4" x14ac:dyDescent="0.25">
      <c r="D2891">
        <f t="shared" ca="1" si="58"/>
        <v>54.28869883471576</v>
      </c>
    </row>
    <row r="2892" spans="4:4" x14ac:dyDescent="0.25">
      <c r="D2892">
        <f t="shared" ca="1" si="58"/>
        <v>52.531540683822278</v>
      </c>
    </row>
    <row r="2893" spans="4:4" x14ac:dyDescent="0.25">
      <c r="D2893">
        <f t="shared" ca="1" si="58"/>
        <v>47.626316102853949</v>
      </c>
    </row>
    <row r="2894" spans="4:4" x14ac:dyDescent="0.25">
      <c r="D2894">
        <f t="shared" ca="1" si="58"/>
        <v>58.461576570385319</v>
      </c>
    </row>
    <row r="2895" spans="4:4" x14ac:dyDescent="0.25">
      <c r="D2895">
        <f t="shared" ca="1" si="58"/>
        <v>40.715352949220474</v>
      </c>
    </row>
    <row r="2896" spans="4:4" x14ac:dyDescent="0.25">
      <c r="D2896">
        <f t="shared" ca="1" si="58"/>
        <v>44.501762192826725</v>
      </c>
    </row>
    <row r="2897" spans="4:4" x14ac:dyDescent="0.25">
      <c r="D2897">
        <f t="shared" ca="1" si="58"/>
        <v>38.717250368183443</v>
      </c>
    </row>
    <row r="2898" spans="4:4" x14ac:dyDescent="0.25">
      <c r="D2898">
        <f t="shared" ca="1" si="58"/>
        <v>56.614588031717943</v>
      </c>
    </row>
    <row r="2899" spans="4:4" x14ac:dyDescent="0.25">
      <c r="D2899">
        <f t="shared" ca="1" si="58"/>
        <v>52.323257806524872</v>
      </c>
    </row>
    <row r="2900" spans="4:4" x14ac:dyDescent="0.25">
      <c r="D2900">
        <f t="shared" ca="1" si="58"/>
        <v>49.098978481372981</v>
      </c>
    </row>
    <row r="2901" spans="4:4" x14ac:dyDescent="0.25">
      <c r="D2901">
        <f t="shared" ca="1" si="58"/>
        <v>47.077306545958713</v>
      </c>
    </row>
    <row r="2902" spans="4:4" x14ac:dyDescent="0.25">
      <c r="D2902">
        <f t="shared" ca="1" si="58"/>
        <v>47.671382703704907</v>
      </c>
    </row>
    <row r="2903" spans="4:4" x14ac:dyDescent="0.25">
      <c r="D2903">
        <f t="shared" ca="1" si="58"/>
        <v>48.191596936034628</v>
      </c>
    </row>
    <row r="2904" spans="4:4" x14ac:dyDescent="0.25">
      <c r="D2904">
        <f t="shared" ca="1" si="58"/>
        <v>49.668154877501607</v>
      </c>
    </row>
    <row r="2905" spans="4:4" x14ac:dyDescent="0.25">
      <c r="D2905">
        <f t="shared" ca="1" si="58"/>
        <v>46.496172362299781</v>
      </c>
    </row>
    <row r="2906" spans="4:4" x14ac:dyDescent="0.25">
      <c r="D2906">
        <f t="shared" ca="1" si="58"/>
        <v>48.027705370668109</v>
      </c>
    </row>
    <row r="2907" spans="4:4" x14ac:dyDescent="0.25">
      <c r="D2907">
        <f t="shared" ca="1" si="58"/>
        <v>43.808904111528335</v>
      </c>
    </row>
    <row r="2908" spans="4:4" x14ac:dyDescent="0.25">
      <c r="D2908">
        <f t="shared" ca="1" si="58"/>
        <v>46.005408834473265</v>
      </c>
    </row>
    <row r="2909" spans="4:4" x14ac:dyDescent="0.25">
      <c r="D2909">
        <f t="shared" ca="1" si="58"/>
        <v>46.638795992770447</v>
      </c>
    </row>
    <row r="2910" spans="4:4" x14ac:dyDescent="0.25">
      <c r="D2910">
        <f t="shared" ca="1" si="58"/>
        <v>52.908921283714825</v>
      </c>
    </row>
    <row r="2911" spans="4:4" x14ac:dyDescent="0.25">
      <c r="D2911">
        <f t="shared" ca="1" si="58"/>
        <v>52.476085007655648</v>
      </c>
    </row>
    <row r="2912" spans="4:4" x14ac:dyDescent="0.25">
      <c r="D2912">
        <f t="shared" ca="1" si="58"/>
        <v>48.244323849759965</v>
      </c>
    </row>
    <row r="2913" spans="4:4" x14ac:dyDescent="0.25">
      <c r="D2913">
        <f t="shared" ca="1" si="58"/>
        <v>40.445174586854293</v>
      </c>
    </row>
    <row r="2914" spans="4:4" x14ac:dyDescent="0.25">
      <c r="D2914">
        <f t="shared" ca="1" si="58"/>
        <v>50.690018339703144</v>
      </c>
    </row>
    <row r="2915" spans="4:4" x14ac:dyDescent="0.25">
      <c r="D2915">
        <f t="shared" ca="1" si="58"/>
        <v>46.35028742055048</v>
      </c>
    </row>
    <row r="2916" spans="4:4" x14ac:dyDescent="0.25">
      <c r="D2916">
        <f t="shared" ca="1" si="58"/>
        <v>43.379758124348776</v>
      </c>
    </row>
    <row r="2917" spans="4:4" x14ac:dyDescent="0.25">
      <c r="D2917">
        <f t="shared" ca="1" si="58"/>
        <v>49.106042497243436</v>
      </c>
    </row>
    <row r="2918" spans="4:4" x14ac:dyDescent="0.25">
      <c r="D2918">
        <f t="shared" ca="1" si="58"/>
        <v>45.860649614877673</v>
      </c>
    </row>
    <row r="2919" spans="4:4" x14ac:dyDescent="0.25">
      <c r="D2919">
        <f t="shared" ca="1" si="58"/>
        <v>48.51160445430056</v>
      </c>
    </row>
    <row r="2920" spans="4:4" x14ac:dyDescent="0.25">
      <c r="D2920">
        <f t="shared" ca="1" si="58"/>
        <v>42.813819388047854</v>
      </c>
    </row>
    <row r="2921" spans="4:4" x14ac:dyDescent="0.25">
      <c r="D2921">
        <f t="shared" ca="1" si="58"/>
        <v>56.233087375814044</v>
      </c>
    </row>
    <row r="2922" spans="4:4" x14ac:dyDescent="0.25">
      <c r="D2922">
        <f t="shared" ca="1" si="58"/>
        <v>51.027493634675622</v>
      </c>
    </row>
    <row r="2923" spans="4:4" x14ac:dyDescent="0.25">
      <c r="D2923">
        <f t="shared" ca="1" si="58"/>
        <v>53.030573154694892</v>
      </c>
    </row>
    <row r="2924" spans="4:4" x14ac:dyDescent="0.25">
      <c r="D2924">
        <f t="shared" ca="1" si="58"/>
        <v>55.462502673286671</v>
      </c>
    </row>
    <row r="2925" spans="4:4" x14ac:dyDescent="0.25">
      <c r="D2925">
        <f t="shared" ca="1" si="58"/>
        <v>43.120256840299078</v>
      </c>
    </row>
    <row r="2926" spans="4:4" x14ac:dyDescent="0.25">
      <c r="D2926">
        <f t="shared" ca="1" si="58"/>
        <v>51.658222148970346</v>
      </c>
    </row>
    <row r="2927" spans="4:4" x14ac:dyDescent="0.25">
      <c r="D2927">
        <f t="shared" ca="1" si="58"/>
        <v>46.794636137680662</v>
      </c>
    </row>
    <row r="2928" spans="4:4" x14ac:dyDescent="0.25">
      <c r="D2928">
        <f t="shared" ca="1" si="58"/>
        <v>61.746918137982377</v>
      </c>
    </row>
    <row r="2929" spans="4:4" x14ac:dyDescent="0.25">
      <c r="D2929">
        <f t="shared" ca="1" si="58"/>
        <v>46.096143483718322</v>
      </c>
    </row>
    <row r="2930" spans="4:4" x14ac:dyDescent="0.25">
      <c r="D2930">
        <f t="shared" ca="1" si="58"/>
        <v>53.089822536391374</v>
      </c>
    </row>
    <row r="2931" spans="4:4" x14ac:dyDescent="0.25">
      <c r="D2931">
        <f t="shared" ca="1" si="58"/>
        <v>40.488853665321457</v>
      </c>
    </row>
    <row r="2932" spans="4:4" x14ac:dyDescent="0.25">
      <c r="D2932">
        <f t="shared" ca="1" si="58"/>
        <v>55.020686577939387</v>
      </c>
    </row>
    <row r="2933" spans="4:4" x14ac:dyDescent="0.25">
      <c r="D2933">
        <f t="shared" ca="1" si="58"/>
        <v>50.384390323770319</v>
      </c>
    </row>
    <row r="2934" spans="4:4" x14ac:dyDescent="0.25">
      <c r="D2934">
        <f t="shared" ca="1" si="58"/>
        <v>53.748246470162179</v>
      </c>
    </row>
    <row r="2935" spans="4:4" x14ac:dyDescent="0.25">
      <c r="D2935">
        <f t="shared" ca="1" si="58"/>
        <v>48.826656627548871</v>
      </c>
    </row>
    <row r="2936" spans="4:4" x14ac:dyDescent="0.25">
      <c r="D2936">
        <f t="shared" ca="1" si="58"/>
        <v>45.346936402768975</v>
      </c>
    </row>
    <row r="2937" spans="4:4" x14ac:dyDescent="0.25">
      <c r="D2937">
        <f t="shared" ca="1" si="58"/>
        <v>48.354554561394849</v>
      </c>
    </row>
    <row r="2938" spans="4:4" x14ac:dyDescent="0.25">
      <c r="D2938">
        <f t="shared" ca="1" si="58"/>
        <v>48.512865427963298</v>
      </c>
    </row>
    <row r="2939" spans="4:4" x14ac:dyDescent="0.25">
      <c r="D2939">
        <f t="shared" ca="1" si="58"/>
        <v>53.849599471556637</v>
      </c>
    </row>
    <row r="2940" spans="4:4" x14ac:dyDescent="0.25">
      <c r="D2940">
        <f t="shared" ca="1" si="58"/>
        <v>51.755025294194169</v>
      </c>
    </row>
    <row r="2941" spans="4:4" x14ac:dyDescent="0.25">
      <c r="D2941">
        <f t="shared" ca="1" si="58"/>
        <v>44.622430818896582</v>
      </c>
    </row>
    <row r="2942" spans="4:4" x14ac:dyDescent="0.25">
      <c r="D2942">
        <f t="shared" ca="1" si="58"/>
        <v>43.798063675773982</v>
      </c>
    </row>
    <row r="2943" spans="4:4" x14ac:dyDescent="0.25">
      <c r="D2943">
        <f t="shared" ca="1" si="58"/>
        <v>41.570518583019009</v>
      </c>
    </row>
    <row r="2944" spans="4:4" x14ac:dyDescent="0.25">
      <c r="D2944">
        <f t="shared" ca="1" si="58"/>
        <v>44.200093391424595</v>
      </c>
    </row>
    <row r="2945" spans="4:4" x14ac:dyDescent="0.25">
      <c r="D2945">
        <f t="shared" ca="1" si="58"/>
        <v>54.519140924198609</v>
      </c>
    </row>
    <row r="2946" spans="4:4" x14ac:dyDescent="0.25">
      <c r="D2946">
        <f t="shared" ca="1" si="58"/>
        <v>56.01463175806775</v>
      </c>
    </row>
    <row r="2947" spans="4:4" x14ac:dyDescent="0.25">
      <c r="D2947">
        <f t="shared" ref="D2947:D3010" ca="1" si="59">_xlfn.T.INV(RAND(),25)*$G$3+$F$3</f>
        <v>50.620143402936534</v>
      </c>
    </row>
    <row r="2948" spans="4:4" x14ac:dyDescent="0.25">
      <c r="D2948">
        <f t="shared" ca="1" si="59"/>
        <v>46.649415800095333</v>
      </c>
    </row>
    <row r="2949" spans="4:4" x14ac:dyDescent="0.25">
      <c r="D2949">
        <f t="shared" ca="1" si="59"/>
        <v>42.931200852092424</v>
      </c>
    </row>
    <row r="2950" spans="4:4" x14ac:dyDescent="0.25">
      <c r="D2950">
        <f t="shared" ca="1" si="59"/>
        <v>45.91348433865177</v>
      </c>
    </row>
    <row r="2951" spans="4:4" x14ac:dyDescent="0.25">
      <c r="D2951">
        <f t="shared" ca="1" si="59"/>
        <v>47.851255939640957</v>
      </c>
    </row>
    <row r="2952" spans="4:4" x14ac:dyDescent="0.25">
      <c r="D2952">
        <f t="shared" ca="1" si="59"/>
        <v>53.300406826284863</v>
      </c>
    </row>
    <row r="2953" spans="4:4" x14ac:dyDescent="0.25">
      <c r="D2953">
        <f t="shared" ca="1" si="59"/>
        <v>52.641545446955277</v>
      </c>
    </row>
    <row r="2954" spans="4:4" x14ac:dyDescent="0.25">
      <c r="D2954">
        <f t="shared" ca="1" si="59"/>
        <v>63.477821152166932</v>
      </c>
    </row>
    <row r="2955" spans="4:4" x14ac:dyDescent="0.25">
      <c r="D2955">
        <f t="shared" ca="1" si="59"/>
        <v>46.367854414045581</v>
      </c>
    </row>
    <row r="2956" spans="4:4" x14ac:dyDescent="0.25">
      <c r="D2956">
        <f t="shared" ca="1" si="59"/>
        <v>50.396197246378577</v>
      </c>
    </row>
    <row r="2957" spans="4:4" x14ac:dyDescent="0.25">
      <c r="D2957">
        <f t="shared" ca="1" si="59"/>
        <v>46.787713126060929</v>
      </c>
    </row>
    <row r="2958" spans="4:4" x14ac:dyDescent="0.25">
      <c r="D2958">
        <f t="shared" ca="1" si="59"/>
        <v>54.10700068381378</v>
      </c>
    </row>
    <row r="2959" spans="4:4" x14ac:dyDescent="0.25">
      <c r="D2959">
        <f t="shared" ca="1" si="59"/>
        <v>48.261197350065537</v>
      </c>
    </row>
    <row r="2960" spans="4:4" x14ac:dyDescent="0.25">
      <c r="D2960">
        <f t="shared" ca="1" si="59"/>
        <v>48.939497263340719</v>
      </c>
    </row>
    <row r="2961" spans="4:4" x14ac:dyDescent="0.25">
      <c r="D2961">
        <f t="shared" ca="1" si="59"/>
        <v>53.753448340075501</v>
      </c>
    </row>
    <row r="2962" spans="4:4" x14ac:dyDescent="0.25">
      <c r="D2962">
        <f t="shared" ca="1" si="59"/>
        <v>55.427731077694631</v>
      </c>
    </row>
    <row r="2963" spans="4:4" x14ac:dyDescent="0.25">
      <c r="D2963">
        <f t="shared" ca="1" si="59"/>
        <v>51.167648838859797</v>
      </c>
    </row>
    <row r="2964" spans="4:4" x14ac:dyDescent="0.25">
      <c r="D2964">
        <f t="shared" ca="1" si="59"/>
        <v>45.134442304087919</v>
      </c>
    </row>
    <row r="2965" spans="4:4" x14ac:dyDescent="0.25">
      <c r="D2965">
        <f t="shared" ca="1" si="59"/>
        <v>53.568698608343894</v>
      </c>
    </row>
    <row r="2966" spans="4:4" x14ac:dyDescent="0.25">
      <c r="D2966">
        <f t="shared" ca="1" si="59"/>
        <v>40.649879069381022</v>
      </c>
    </row>
    <row r="2967" spans="4:4" x14ac:dyDescent="0.25">
      <c r="D2967">
        <f t="shared" ca="1" si="59"/>
        <v>49.892320568446543</v>
      </c>
    </row>
    <row r="2968" spans="4:4" x14ac:dyDescent="0.25">
      <c r="D2968">
        <f t="shared" ca="1" si="59"/>
        <v>58.264777513555465</v>
      </c>
    </row>
    <row r="2969" spans="4:4" x14ac:dyDescent="0.25">
      <c r="D2969">
        <f t="shared" ca="1" si="59"/>
        <v>49.022698439433036</v>
      </c>
    </row>
    <row r="2970" spans="4:4" x14ac:dyDescent="0.25">
      <c r="D2970">
        <f t="shared" ca="1" si="59"/>
        <v>50.377330659305521</v>
      </c>
    </row>
    <row r="2971" spans="4:4" x14ac:dyDescent="0.25">
      <c r="D2971">
        <f t="shared" ca="1" si="59"/>
        <v>48.30880927418707</v>
      </c>
    </row>
    <row r="2972" spans="4:4" x14ac:dyDescent="0.25">
      <c r="D2972">
        <f t="shared" ca="1" si="59"/>
        <v>58.899334391529223</v>
      </c>
    </row>
    <row r="2973" spans="4:4" x14ac:dyDescent="0.25">
      <c r="D2973">
        <f t="shared" ca="1" si="59"/>
        <v>50.521152277888291</v>
      </c>
    </row>
    <row r="2974" spans="4:4" x14ac:dyDescent="0.25">
      <c r="D2974">
        <f t="shared" ca="1" si="59"/>
        <v>39.819026890704727</v>
      </c>
    </row>
    <row r="2975" spans="4:4" x14ac:dyDescent="0.25">
      <c r="D2975">
        <f t="shared" ca="1" si="59"/>
        <v>52.290514484873611</v>
      </c>
    </row>
    <row r="2976" spans="4:4" x14ac:dyDescent="0.25">
      <c r="D2976">
        <f t="shared" ca="1" si="59"/>
        <v>47.349297755510449</v>
      </c>
    </row>
    <row r="2977" spans="4:4" x14ac:dyDescent="0.25">
      <c r="D2977">
        <f t="shared" ca="1" si="59"/>
        <v>45.394250776450484</v>
      </c>
    </row>
    <row r="2978" spans="4:4" x14ac:dyDescent="0.25">
      <c r="D2978">
        <f t="shared" ca="1" si="59"/>
        <v>54.271404654006943</v>
      </c>
    </row>
    <row r="2979" spans="4:4" x14ac:dyDescent="0.25">
      <c r="D2979">
        <f t="shared" ca="1" si="59"/>
        <v>44.854491142994348</v>
      </c>
    </row>
    <row r="2980" spans="4:4" x14ac:dyDescent="0.25">
      <c r="D2980">
        <f t="shared" ca="1" si="59"/>
        <v>52.652618998992438</v>
      </c>
    </row>
    <row r="2981" spans="4:4" x14ac:dyDescent="0.25">
      <c r="D2981">
        <f t="shared" ca="1" si="59"/>
        <v>49.596430295575786</v>
      </c>
    </row>
    <row r="2982" spans="4:4" x14ac:dyDescent="0.25">
      <c r="D2982">
        <f t="shared" ca="1" si="59"/>
        <v>48.918222209246423</v>
      </c>
    </row>
    <row r="2983" spans="4:4" x14ac:dyDescent="0.25">
      <c r="D2983">
        <f t="shared" ca="1" si="59"/>
        <v>47.205523590981748</v>
      </c>
    </row>
    <row r="2984" spans="4:4" x14ac:dyDescent="0.25">
      <c r="D2984">
        <f t="shared" ca="1" si="59"/>
        <v>56.727470217145658</v>
      </c>
    </row>
    <row r="2985" spans="4:4" x14ac:dyDescent="0.25">
      <c r="D2985">
        <f t="shared" ca="1" si="59"/>
        <v>46.233763144616439</v>
      </c>
    </row>
    <row r="2986" spans="4:4" x14ac:dyDescent="0.25">
      <c r="D2986">
        <f t="shared" ca="1" si="59"/>
        <v>43.93982103394876</v>
      </c>
    </row>
    <row r="2987" spans="4:4" x14ac:dyDescent="0.25">
      <c r="D2987">
        <f t="shared" ca="1" si="59"/>
        <v>51.362257334242599</v>
      </c>
    </row>
    <row r="2988" spans="4:4" x14ac:dyDescent="0.25">
      <c r="D2988">
        <f t="shared" ca="1" si="59"/>
        <v>44.547814551953998</v>
      </c>
    </row>
    <row r="2989" spans="4:4" x14ac:dyDescent="0.25">
      <c r="D2989">
        <f t="shared" ca="1" si="59"/>
        <v>52.30820416336482</v>
      </c>
    </row>
    <row r="2990" spans="4:4" x14ac:dyDescent="0.25">
      <c r="D2990">
        <f t="shared" ca="1" si="59"/>
        <v>48.802972712183504</v>
      </c>
    </row>
    <row r="2991" spans="4:4" x14ac:dyDescent="0.25">
      <c r="D2991">
        <f t="shared" ca="1" si="59"/>
        <v>55.472001332339168</v>
      </c>
    </row>
    <row r="2992" spans="4:4" x14ac:dyDescent="0.25">
      <c r="D2992">
        <f t="shared" ca="1" si="59"/>
        <v>52.551995900465919</v>
      </c>
    </row>
    <row r="2993" spans="4:4" x14ac:dyDescent="0.25">
      <c r="D2993">
        <f t="shared" ca="1" si="59"/>
        <v>54.001713701139806</v>
      </c>
    </row>
    <row r="2994" spans="4:4" x14ac:dyDescent="0.25">
      <c r="D2994">
        <f t="shared" ca="1" si="59"/>
        <v>47.370678810651164</v>
      </c>
    </row>
    <row r="2995" spans="4:4" x14ac:dyDescent="0.25">
      <c r="D2995">
        <f t="shared" ca="1" si="59"/>
        <v>49.479829115104266</v>
      </c>
    </row>
    <row r="2996" spans="4:4" x14ac:dyDescent="0.25">
      <c r="D2996">
        <f t="shared" ca="1" si="59"/>
        <v>50.827796109218745</v>
      </c>
    </row>
    <row r="2997" spans="4:4" x14ac:dyDescent="0.25">
      <c r="D2997">
        <f t="shared" ca="1" si="59"/>
        <v>52.001912550596863</v>
      </c>
    </row>
    <row r="2998" spans="4:4" x14ac:dyDescent="0.25">
      <c r="D2998">
        <f t="shared" ca="1" si="59"/>
        <v>51.590437761517251</v>
      </c>
    </row>
    <row r="2999" spans="4:4" x14ac:dyDescent="0.25">
      <c r="D2999">
        <f t="shared" ca="1" si="59"/>
        <v>49.476377781237893</v>
      </c>
    </row>
    <row r="3000" spans="4:4" x14ac:dyDescent="0.25">
      <c r="D3000">
        <f t="shared" ca="1" si="59"/>
        <v>49.746688595601803</v>
      </c>
    </row>
    <row r="3001" spans="4:4" x14ac:dyDescent="0.25">
      <c r="D3001">
        <f t="shared" ca="1" si="59"/>
        <v>55.08381659478826</v>
      </c>
    </row>
    <row r="3002" spans="4:4" x14ac:dyDescent="0.25">
      <c r="D3002">
        <f t="shared" ca="1" si="59"/>
        <v>41.726481117804973</v>
      </c>
    </row>
    <row r="3003" spans="4:4" x14ac:dyDescent="0.25">
      <c r="D3003">
        <f t="shared" ca="1" si="59"/>
        <v>44.970965900563243</v>
      </c>
    </row>
    <row r="3004" spans="4:4" x14ac:dyDescent="0.25">
      <c r="D3004">
        <f t="shared" ca="1" si="59"/>
        <v>48.232929203153304</v>
      </c>
    </row>
    <row r="3005" spans="4:4" x14ac:dyDescent="0.25">
      <c r="D3005">
        <f t="shared" ca="1" si="59"/>
        <v>56.996065784566696</v>
      </c>
    </row>
    <row r="3006" spans="4:4" x14ac:dyDescent="0.25">
      <c r="D3006">
        <f t="shared" ca="1" si="59"/>
        <v>54.51968429230503</v>
      </c>
    </row>
    <row r="3007" spans="4:4" x14ac:dyDescent="0.25">
      <c r="D3007">
        <f t="shared" ca="1" si="59"/>
        <v>40.164702180371997</v>
      </c>
    </row>
    <row r="3008" spans="4:4" x14ac:dyDescent="0.25">
      <c r="D3008">
        <f t="shared" ca="1" si="59"/>
        <v>41.674313129056927</v>
      </c>
    </row>
    <row r="3009" spans="4:4" x14ac:dyDescent="0.25">
      <c r="D3009">
        <f t="shared" ca="1" si="59"/>
        <v>45.78204290511529</v>
      </c>
    </row>
    <row r="3010" spans="4:4" x14ac:dyDescent="0.25">
      <c r="D3010">
        <f t="shared" ca="1" si="59"/>
        <v>57.843800253819779</v>
      </c>
    </row>
    <row r="3011" spans="4:4" x14ac:dyDescent="0.25">
      <c r="D3011">
        <f t="shared" ref="D3011:D3074" ca="1" si="60">_xlfn.T.INV(RAND(),25)*$G$3+$F$3</f>
        <v>45.844974245532299</v>
      </c>
    </row>
    <row r="3012" spans="4:4" x14ac:dyDescent="0.25">
      <c r="D3012">
        <f t="shared" ca="1" si="60"/>
        <v>39.861261852111838</v>
      </c>
    </row>
    <row r="3013" spans="4:4" x14ac:dyDescent="0.25">
      <c r="D3013">
        <f t="shared" ca="1" si="60"/>
        <v>48.219294677830547</v>
      </c>
    </row>
    <row r="3014" spans="4:4" x14ac:dyDescent="0.25">
      <c r="D3014">
        <f t="shared" ca="1" si="60"/>
        <v>47.781364906918789</v>
      </c>
    </row>
    <row r="3015" spans="4:4" x14ac:dyDescent="0.25">
      <c r="D3015">
        <f t="shared" ca="1" si="60"/>
        <v>52.792496924336916</v>
      </c>
    </row>
    <row r="3016" spans="4:4" x14ac:dyDescent="0.25">
      <c r="D3016">
        <f t="shared" ca="1" si="60"/>
        <v>47.996975825848239</v>
      </c>
    </row>
    <row r="3017" spans="4:4" x14ac:dyDescent="0.25">
      <c r="D3017">
        <f t="shared" ca="1" si="60"/>
        <v>50.329287521863051</v>
      </c>
    </row>
    <row r="3018" spans="4:4" x14ac:dyDescent="0.25">
      <c r="D3018">
        <f t="shared" ca="1" si="60"/>
        <v>42.948101952096103</v>
      </c>
    </row>
    <row r="3019" spans="4:4" x14ac:dyDescent="0.25">
      <c r="D3019">
        <f t="shared" ca="1" si="60"/>
        <v>49.627780342745091</v>
      </c>
    </row>
    <row r="3020" spans="4:4" x14ac:dyDescent="0.25">
      <c r="D3020">
        <f t="shared" ca="1" si="60"/>
        <v>49.904108214694659</v>
      </c>
    </row>
    <row r="3021" spans="4:4" x14ac:dyDescent="0.25">
      <c r="D3021">
        <f t="shared" ca="1" si="60"/>
        <v>54.011513970083499</v>
      </c>
    </row>
    <row r="3022" spans="4:4" x14ac:dyDescent="0.25">
      <c r="D3022">
        <f t="shared" ca="1" si="60"/>
        <v>53.528571636969914</v>
      </c>
    </row>
    <row r="3023" spans="4:4" x14ac:dyDescent="0.25">
      <c r="D3023">
        <f t="shared" ca="1" si="60"/>
        <v>53.822618657144709</v>
      </c>
    </row>
    <row r="3024" spans="4:4" x14ac:dyDescent="0.25">
      <c r="D3024">
        <f t="shared" ca="1" si="60"/>
        <v>40.189192352015645</v>
      </c>
    </row>
    <row r="3025" spans="4:4" x14ac:dyDescent="0.25">
      <c r="D3025">
        <f t="shared" ca="1" si="60"/>
        <v>54.641117646872104</v>
      </c>
    </row>
    <row r="3026" spans="4:4" x14ac:dyDescent="0.25">
      <c r="D3026">
        <f t="shared" ca="1" si="60"/>
        <v>54.404887208337151</v>
      </c>
    </row>
    <row r="3027" spans="4:4" x14ac:dyDescent="0.25">
      <c r="D3027">
        <f t="shared" ca="1" si="60"/>
        <v>62.56140891896078</v>
      </c>
    </row>
    <row r="3028" spans="4:4" x14ac:dyDescent="0.25">
      <c r="D3028">
        <f t="shared" ca="1" si="60"/>
        <v>51.5707177061648</v>
      </c>
    </row>
    <row r="3029" spans="4:4" x14ac:dyDescent="0.25">
      <c r="D3029">
        <f t="shared" ca="1" si="60"/>
        <v>51.3004829596684</v>
      </c>
    </row>
    <row r="3030" spans="4:4" x14ac:dyDescent="0.25">
      <c r="D3030">
        <f t="shared" ca="1" si="60"/>
        <v>48.755031373139126</v>
      </c>
    </row>
    <row r="3031" spans="4:4" x14ac:dyDescent="0.25">
      <c r="D3031">
        <f t="shared" ca="1" si="60"/>
        <v>47.319133985699516</v>
      </c>
    </row>
    <row r="3032" spans="4:4" x14ac:dyDescent="0.25">
      <c r="D3032">
        <f t="shared" ca="1" si="60"/>
        <v>61.18265291975132</v>
      </c>
    </row>
    <row r="3033" spans="4:4" x14ac:dyDescent="0.25">
      <c r="D3033">
        <f t="shared" ca="1" si="60"/>
        <v>53.07808414720779</v>
      </c>
    </row>
    <row r="3034" spans="4:4" x14ac:dyDescent="0.25">
      <c r="D3034">
        <f t="shared" ca="1" si="60"/>
        <v>58.323588727450272</v>
      </c>
    </row>
    <row r="3035" spans="4:4" x14ac:dyDescent="0.25">
      <c r="D3035">
        <f t="shared" ca="1" si="60"/>
        <v>52.895691812615581</v>
      </c>
    </row>
    <row r="3036" spans="4:4" x14ac:dyDescent="0.25">
      <c r="D3036">
        <f t="shared" ca="1" si="60"/>
        <v>45.790818704719612</v>
      </c>
    </row>
    <row r="3037" spans="4:4" x14ac:dyDescent="0.25">
      <c r="D3037">
        <f t="shared" ca="1" si="60"/>
        <v>50.365106257406232</v>
      </c>
    </row>
    <row r="3038" spans="4:4" x14ac:dyDescent="0.25">
      <c r="D3038">
        <f t="shared" ca="1" si="60"/>
        <v>49.573834363178158</v>
      </c>
    </row>
    <row r="3039" spans="4:4" x14ac:dyDescent="0.25">
      <c r="D3039">
        <f t="shared" ca="1" si="60"/>
        <v>55.324870956466555</v>
      </c>
    </row>
    <row r="3040" spans="4:4" x14ac:dyDescent="0.25">
      <c r="D3040">
        <f t="shared" ca="1" si="60"/>
        <v>50.541542052257519</v>
      </c>
    </row>
    <row r="3041" spans="4:4" x14ac:dyDescent="0.25">
      <c r="D3041">
        <f t="shared" ca="1" si="60"/>
        <v>47.592343073935737</v>
      </c>
    </row>
    <row r="3042" spans="4:4" x14ac:dyDescent="0.25">
      <c r="D3042">
        <f t="shared" ca="1" si="60"/>
        <v>46.658011734150016</v>
      </c>
    </row>
    <row r="3043" spans="4:4" x14ac:dyDescent="0.25">
      <c r="D3043">
        <f t="shared" ca="1" si="60"/>
        <v>54.130216727211653</v>
      </c>
    </row>
    <row r="3044" spans="4:4" x14ac:dyDescent="0.25">
      <c r="D3044">
        <f t="shared" ca="1" si="60"/>
        <v>45.66222422254031</v>
      </c>
    </row>
    <row r="3045" spans="4:4" x14ac:dyDescent="0.25">
      <c r="D3045">
        <f t="shared" ca="1" si="60"/>
        <v>45.158790736258801</v>
      </c>
    </row>
    <row r="3046" spans="4:4" x14ac:dyDescent="0.25">
      <c r="D3046">
        <f t="shared" ca="1" si="60"/>
        <v>40.776319977008527</v>
      </c>
    </row>
    <row r="3047" spans="4:4" x14ac:dyDescent="0.25">
      <c r="D3047">
        <f t="shared" ca="1" si="60"/>
        <v>43.026145755467347</v>
      </c>
    </row>
    <row r="3048" spans="4:4" x14ac:dyDescent="0.25">
      <c r="D3048">
        <f t="shared" ca="1" si="60"/>
        <v>59.101138683124411</v>
      </c>
    </row>
    <row r="3049" spans="4:4" x14ac:dyDescent="0.25">
      <c r="D3049">
        <f t="shared" ca="1" si="60"/>
        <v>41.985558687270995</v>
      </c>
    </row>
    <row r="3050" spans="4:4" x14ac:dyDescent="0.25">
      <c r="D3050">
        <f t="shared" ca="1" si="60"/>
        <v>53.478741516332391</v>
      </c>
    </row>
    <row r="3051" spans="4:4" x14ac:dyDescent="0.25">
      <c r="D3051">
        <f t="shared" ca="1" si="60"/>
        <v>51.81484201378121</v>
      </c>
    </row>
    <row r="3052" spans="4:4" x14ac:dyDescent="0.25">
      <c r="D3052">
        <f t="shared" ca="1" si="60"/>
        <v>41.85413334713045</v>
      </c>
    </row>
    <row r="3053" spans="4:4" x14ac:dyDescent="0.25">
      <c r="D3053">
        <f t="shared" ca="1" si="60"/>
        <v>51.5317760071203</v>
      </c>
    </row>
    <row r="3054" spans="4:4" x14ac:dyDescent="0.25">
      <c r="D3054">
        <f t="shared" ca="1" si="60"/>
        <v>50.182806702450485</v>
      </c>
    </row>
    <row r="3055" spans="4:4" x14ac:dyDescent="0.25">
      <c r="D3055">
        <f t="shared" ca="1" si="60"/>
        <v>53.801422948019471</v>
      </c>
    </row>
    <row r="3056" spans="4:4" x14ac:dyDescent="0.25">
      <c r="D3056">
        <f t="shared" ca="1" si="60"/>
        <v>50.07242588581758</v>
      </c>
    </row>
    <row r="3057" spans="4:4" x14ac:dyDescent="0.25">
      <c r="D3057">
        <f t="shared" ca="1" si="60"/>
        <v>54.81070307165195</v>
      </c>
    </row>
    <row r="3058" spans="4:4" x14ac:dyDescent="0.25">
      <c r="D3058">
        <f t="shared" ca="1" si="60"/>
        <v>43.705069015391317</v>
      </c>
    </row>
    <row r="3059" spans="4:4" x14ac:dyDescent="0.25">
      <c r="D3059">
        <f t="shared" ca="1" si="60"/>
        <v>48.713758494693813</v>
      </c>
    </row>
    <row r="3060" spans="4:4" x14ac:dyDescent="0.25">
      <c r="D3060">
        <f t="shared" ca="1" si="60"/>
        <v>46.299531150476632</v>
      </c>
    </row>
    <row r="3061" spans="4:4" x14ac:dyDescent="0.25">
      <c r="D3061">
        <f t="shared" ca="1" si="60"/>
        <v>48.223896928951469</v>
      </c>
    </row>
    <row r="3062" spans="4:4" x14ac:dyDescent="0.25">
      <c r="D3062">
        <f t="shared" ca="1" si="60"/>
        <v>46.334496813989766</v>
      </c>
    </row>
    <row r="3063" spans="4:4" x14ac:dyDescent="0.25">
      <c r="D3063">
        <f t="shared" ca="1" si="60"/>
        <v>42.181371417586782</v>
      </c>
    </row>
    <row r="3064" spans="4:4" x14ac:dyDescent="0.25">
      <c r="D3064">
        <f t="shared" ca="1" si="60"/>
        <v>44.300229463048126</v>
      </c>
    </row>
    <row r="3065" spans="4:4" x14ac:dyDescent="0.25">
      <c r="D3065">
        <f t="shared" ca="1" si="60"/>
        <v>52.143226611913661</v>
      </c>
    </row>
    <row r="3066" spans="4:4" x14ac:dyDescent="0.25">
      <c r="D3066">
        <f t="shared" ca="1" si="60"/>
        <v>41.28364825349329</v>
      </c>
    </row>
    <row r="3067" spans="4:4" x14ac:dyDescent="0.25">
      <c r="D3067">
        <f t="shared" ca="1" si="60"/>
        <v>48.527290164720185</v>
      </c>
    </row>
    <row r="3068" spans="4:4" x14ac:dyDescent="0.25">
      <c r="D3068">
        <f t="shared" ca="1" si="60"/>
        <v>59.494867731760642</v>
      </c>
    </row>
    <row r="3069" spans="4:4" x14ac:dyDescent="0.25">
      <c r="D3069">
        <f t="shared" ca="1" si="60"/>
        <v>49.407652492360597</v>
      </c>
    </row>
    <row r="3070" spans="4:4" x14ac:dyDescent="0.25">
      <c r="D3070">
        <f t="shared" ca="1" si="60"/>
        <v>51.858331366636286</v>
      </c>
    </row>
    <row r="3071" spans="4:4" x14ac:dyDescent="0.25">
      <c r="D3071">
        <f t="shared" ca="1" si="60"/>
        <v>52.952924137161148</v>
      </c>
    </row>
    <row r="3072" spans="4:4" x14ac:dyDescent="0.25">
      <c r="D3072">
        <f t="shared" ca="1" si="60"/>
        <v>38.110751344799013</v>
      </c>
    </row>
    <row r="3073" spans="4:4" x14ac:dyDescent="0.25">
      <c r="D3073">
        <f t="shared" ca="1" si="60"/>
        <v>40.261377885802162</v>
      </c>
    </row>
    <row r="3074" spans="4:4" x14ac:dyDescent="0.25">
      <c r="D3074">
        <f t="shared" ca="1" si="60"/>
        <v>55.28721938782256</v>
      </c>
    </row>
    <row r="3075" spans="4:4" x14ac:dyDescent="0.25">
      <c r="D3075">
        <f t="shared" ref="D3075:D3138" ca="1" si="61">_xlfn.T.INV(RAND(),25)*$G$3+$F$3</f>
        <v>47.297940262141644</v>
      </c>
    </row>
    <row r="3076" spans="4:4" x14ac:dyDescent="0.25">
      <c r="D3076">
        <f t="shared" ca="1" si="61"/>
        <v>49.726119160758877</v>
      </c>
    </row>
    <row r="3077" spans="4:4" x14ac:dyDescent="0.25">
      <c r="D3077">
        <f t="shared" ca="1" si="61"/>
        <v>44.445128874027212</v>
      </c>
    </row>
    <row r="3078" spans="4:4" x14ac:dyDescent="0.25">
      <c r="D3078">
        <f t="shared" ca="1" si="61"/>
        <v>52.921883441745024</v>
      </c>
    </row>
    <row r="3079" spans="4:4" x14ac:dyDescent="0.25">
      <c r="D3079">
        <f t="shared" ca="1" si="61"/>
        <v>49.416837103209936</v>
      </c>
    </row>
    <row r="3080" spans="4:4" x14ac:dyDescent="0.25">
      <c r="D3080">
        <f t="shared" ca="1" si="61"/>
        <v>45.720508792804409</v>
      </c>
    </row>
    <row r="3081" spans="4:4" x14ac:dyDescent="0.25">
      <c r="D3081">
        <f t="shared" ca="1" si="61"/>
        <v>59.863612671801476</v>
      </c>
    </row>
    <row r="3082" spans="4:4" x14ac:dyDescent="0.25">
      <c r="D3082">
        <f t="shared" ca="1" si="61"/>
        <v>48.757311547579953</v>
      </c>
    </row>
    <row r="3083" spans="4:4" x14ac:dyDescent="0.25">
      <c r="D3083">
        <f t="shared" ca="1" si="61"/>
        <v>52.55463219092487</v>
      </c>
    </row>
    <row r="3084" spans="4:4" x14ac:dyDescent="0.25">
      <c r="D3084">
        <f t="shared" ca="1" si="61"/>
        <v>66.055360118572466</v>
      </c>
    </row>
    <row r="3085" spans="4:4" x14ac:dyDescent="0.25">
      <c r="D3085">
        <f t="shared" ca="1" si="61"/>
        <v>44.027898956790565</v>
      </c>
    </row>
    <row r="3086" spans="4:4" x14ac:dyDescent="0.25">
      <c r="D3086">
        <f t="shared" ca="1" si="61"/>
        <v>52.122560766946847</v>
      </c>
    </row>
    <row r="3087" spans="4:4" x14ac:dyDescent="0.25">
      <c r="D3087">
        <f t="shared" ca="1" si="61"/>
        <v>48.472922009902739</v>
      </c>
    </row>
    <row r="3088" spans="4:4" x14ac:dyDescent="0.25">
      <c r="D3088">
        <f t="shared" ca="1" si="61"/>
        <v>49.96253375345826</v>
      </c>
    </row>
    <row r="3089" spans="4:4" x14ac:dyDescent="0.25">
      <c r="D3089">
        <f t="shared" ca="1" si="61"/>
        <v>53.370831523032315</v>
      </c>
    </row>
    <row r="3090" spans="4:4" x14ac:dyDescent="0.25">
      <c r="D3090">
        <f t="shared" ca="1" si="61"/>
        <v>47.549858884260388</v>
      </c>
    </row>
    <row r="3091" spans="4:4" x14ac:dyDescent="0.25">
      <c r="D3091">
        <f t="shared" ca="1" si="61"/>
        <v>51.47389017704613</v>
      </c>
    </row>
    <row r="3092" spans="4:4" x14ac:dyDescent="0.25">
      <c r="D3092">
        <f t="shared" ca="1" si="61"/>
        <v>54.816273398004171</v>
      </c>
    </row>
    <row r="3093" spans="4:4" x14ac:dyDescent="0.25">
      <c r="D3093">
        <f t="shared" ca="1" si="61"/>
        <v>51.298252045556524</v>
      </c>
    </row>
    <row r="3094" spans="4:4" x14ac:dyDescent="0.25">
      <c r="D3094">
        <f t="shared" ca="1" si="61"/>
        <v>57.472833263789575</v>
      </c>
    </row>
    <row r="3095" spans="4:4" x14ac:dyDescent="0.25">
      <c r="D3095">
        <f t="shared" ca="1" si="61"/>
        <v>43.274634948770981</v>
      </c>
    </row>
    <row r="3096" spans="4:4" x14ac:dyDescent="0.25">
      <c r="D3096">
        <f t="shared" ca="1" si="61"/>
        <v>50.523535508777286</v>
      </c>
    </row>
    <row r="3097" spans="4:4" x14ac:dyDescent="0.25">
      <c r="D3097">
        <f t="shared" ca="1" si="61"/>
        <v>51.195578367343735</v>
      </c>
    </row>
    <row r="3098" spans="4:4" x14ac:dyDescent="0.25">
      <c r="D3098">
        <f t="shared" ca="1" si="61"/>
        <v>50.730480107362084</v>
      </c>
    </row>
    <row r="3099" spans="4:4" x14ac:dyDescent="0.25">
      <c r="D3099">
        <f t="shared" ca="1" si="61"/>
        <v>46.666618594222591</v>
      </c>
    </row>
    <row r="3100" spans="4:4" x14ac:dyDescent="0.25">
      <c r="D3100">
        <f t="shared" ca="1" si="61"/>
        <v>53.967533353307772</v>
      </c>
    </row>
    <row r="3101" spans="4:4" x14ac:dyDescent="0.25">
      <c r="D3101">
        <f t="shared" ca="1" si="61"/>
        <v>52.000713278111405</v>
      </c>
    </row>
    <row r="3102" spans="4:4" x14ac:dyDescent="0.25">
      <c r="D3102">
        <f t="shared" ca="1" si="61"/>
        <v>51.900966516125159</v>
      </c>
    </row>
    <row r="3103" spans="4:4" x14ac:dyDescent="0.25">
      <c r="D3103">
        <f t="shared" ca="1" si="61"/>
        <v>39.850045016941202</v>
      </c>
    </row>
    <row r="3104" spans="4:4" x14ac:dyDescent="0.25">
      <c r="D3104">
        <f t="shared" ca="1" si="61"/>
        <v>51.94576635608562</v>
      </c>
    </row>
    <row r="3105" spans="4:4" x14ac:dyDescent="0.25">
      <c r="D3105">
        <f t="shared" ca="1" si="61"/>
        <v>42.386347473167753</v>
      </c>
    </row>
    <row r="3106" spans="4:4" x14ac:dyDescent="0.25">
      <c r="D3106">
        <f t="shared" ca="1" si="61"/>
        <v>57.128020013301608</v>
      </c>
    </row>
    <row r="3107" spans="4:4" x14ac:dyDescent="0.25">
      <c r="D3107">
        <f t="shared" ca="1" si="61"/>
        <v>47.705833827980165</v>
      </c>
    </row>
    <row r="3108" spans="4:4" x14ac:dyDescent="0.25">
      <c r="D3108">
        <f t="shared" ca="1" si="61"/>
        <v>56.878466346055745</v>
      </c>
    </row>
    <row r="3109" spans="4:4" x14ac:dyDescent="0.25">
      <c r="D3109">
        <f t="shared" ca="1" si="61"/>
        <v>50.555225935350663</v>
      </c>
    </row>
    <row r="3110" spans="4:4" x14ac:dyDescent="0.25">
      <c r="D3110">
        <f t="shared" ca="1" si="61"/>
        <v>52.814827546979082</v>
      </c>
    </row>
    <row r="3111" spans="4:4" x14ac:dyDescent="0.25">
      <c r="D3111">
        <f t="shared" ca="1" si="61"/>
        <v>51.901867549035444</v>
      </c>
    </row>
    <row r="3112" spans="4:4" x14ac:dyDescent="0.25">
      <c r="D3112">
        <f t="shared" ca="1" si="61"/>
        <v>44.908058490598187</v>
      </c>
    </row>
    <row r="3113" spans="4:4" x14ac:dyDescent="0.25">
      <c r="D3113">
        <f t="shared" ca="1" si="61"/>
        <v>52.07933717271252</v>
      </c>
    </row>
    <row r="3114" spans="4:4" x14ac:dyDescent="0.25">
      <c r="D3114">
        <f t="shared" ca="1" si="61"/>
        <v>47.181792414294911</v>
      </c>
    </row>
    <row r="3115" spans="4:4" x14ac:dyDescent="0.25">
      <c r="D3115">
        <f t="shared" ca="1" si="61"/>
        <v>49.303949498791511</v>
      </c>
    </row>
    <row r="3116" spans="4:4" x14ac:dyDescent="0.25">
      <c r="D3116">
        <f t="shared" ca="1" si="61"/>
        <v>46.046913909110799</v>
      </c>
    </row>
    <row r="3117" spans="4:4" x14ac:dyDescent="0.25">
      <c r="D3117">
        <f t="shared" ca="1" si="61"/>
        <v>54.326740307079909</v>
      </c>
    </row>
    <row r="3118" spans="4:4" x14ac:dyDescent="0.25">
      <c r="D3118">
        <f t="shared" ca="1" si="61"/>
        <v>51.579651404287276</v>
      </c>
    </row>
    <row r="3119" spans="4:4" x14ac:dyDescent="0.25">
      <c r="D3119">
        <f t="shared" ca="1" si="61"/>
        <v>48.664879452894127</v>
      </c>
    </row>
    <row r="3120" spans="4:4" x14ac:dyDescent="0.25">
      <c r="D3120">
        <f t="shared" ca="1" si="61"/>
        <v>42.003261893315774</v>
      </c>
    </row>
    <row r="3121" spans="4:4" x14ac:dyDescent="0.25">
      <c r="D3121">
        <f t="shared" ca="1" si="61"/>
        <v>50.28411496737494</v>
      </c>
    </row>
    <row r="3122" spans="4:4" x14ac:dyDescent="0.25">
      <c r="D3122">
        <f t="shared" ca="1" si="61"/>
        <v>47.039445089911212</v>
      </c>
    </row>
    <row r="3123" spans="4:4" x14ac:dyDescent="0.25">
      <c r="D3123">
        <f t="shared" ca="1" si="61"/>
        <v>54.148577876022514</v>
      </c>
    </row>
    <row r="3124" spans="4:4" x14ac:dyDescent="0.25">
      <c r="D3124">
        <f t="shared" ca="1" si="61"/>
        <v>49.262006798067802</v>
      </c>
    </row>
    <row r="3125" spans="4:4" x14ac:dyDescent="0.25">
      <c r="D3125">
        <f t="shared" ca="1" si="61"/>
        <v>57.791405866628757</v>
      </c>
    </row>
    <row r="3126" spans="4:4" x14ac:dyDescent="0.25">
      <c r="D3126">
        <f t="shared" ca="1" si="61"/>
        <v>54.952159487810178</v>
      </c>
    </row>
    <row r="3127" spans="4:4" x14ac:dyDescent="0.25">
      <c r="D3127">
        <f t="shared" ca="1" si="61"/>
        <v>49.744436343304102</v>
      </c>
    </row>
    <row r="3128" spans="4:4" x14ac:dyDescent="0.25">
      <c r="D3128">
        <f t="shared" ca="1" si="61"/>
        <v>54.848296779239341</v>
      </c>
    </row>
    <row r="3129" spans="4:4" x14ac:dyDescent="0.25">
      <c r="D3129">
        <f t="shared" ca="1" si="61"/>
        <v>45.644888883101316</v>
      </c>
    </row>
    <row r="3130" spans="4:4" x14ac:dyDescent="0.25">
      <c r="D3130">
        <f t="shared" ca="1" si="61"/>
        <v>48.767236915126482</v>
      </c>
    </row>
    <row r="3131" spans="4:4" x14ac:dyDescent="0.25">
      <c r="D3131">
        <f t="shared" ca="1" si="61"/>
        <v>44.318312933208695</v>
      </c>
    </row>
    <row r="3132" spans="4:4" x14ac:dyDescent="0.25">
      <c r="D3132">
        <f t="shared" ca="1" si="61"/>
        <v>50.881616166547907</v>
      </c>
    </row>
    <row r="3133" spans="4:4" x14ac:dyDescent="0.25">
      <c r="D3133">
        <f t="shared" ca="1" si="61"/>
        <v>47.350005399196753</v>
      </c>
    </row>
    <row r="3134" spans="4:4" x14ac:dyDescent="0.25">
      <c r="D3134">
        <f t="shared" ca="1" si="61"/>
        <v>49.169594681249684</v>
      </c>
    </row>
    <row r="3135" spans="4:4" x14ac:dyDescent="0.25">
      <c r="D3135">
        <f t="shared" ca="1" si="61"/>
        <v>46.892227841455529</v>
      </c>
    </row>
    <row r="3136" spans="4:4" x14ac:dyDescent="0.25">
      <c r="D3136">
        <f t="shared" ca="1" si="61"/>
        <v>56.293825035392132</v>
      </c>
    </row>
    <row r="3137" spans="4:4" x14ac:dyDescent="0.25">
      <c r="D3137">
        <f t="shared" ca="1" si="61"/>
        <v>48.111508878975322</v>
      </c>
    </row>
    <row r="3138" spans="4:4" x14ac:dyDescent="0.25">
      <c r="D3138">
        <f t="shared" ca="1" si="61"/>
        <v>46.534706022941933</v>
      </c>
    </row>
    <row r="3139" spans="4:4" x14ac:dyDescent="0.25">
      <c r="D3139">
        <f t="shared" ref="D3139:D3202" ca="1" si="62">_xlfn.T.INV(RAND(),25)*$G$3+$F$3</f>
        <v>36.929796905825022</v>
      </c>
    </row>
    <row r="3140" spans="4:4" x14ac:dyDescent="0.25">
      <c r="D3140">
        <f t="shared" ca="1" si="62"/>
        <v>56.117657931867832</v>
      </c>
    </row>
    <row r="3141" spans="4:4" x14ac:dyDescent="0.25">
      <c r="D3141">
        <f t="shared" ca="1" si="62"/>
        <v>51.020921319295141</v>
      </c>
    </row>
    <row r="3142" spans="4:4" x14ac:dyDescent="0.25">
      <c r="D3142">
        <f t="shared" ca="1" si="62"/>
        <v>42.11389979300705</v>
      </c>
    </row>
    <row r="3143" spans="4:4" x14ac:dyDescent="0.25">
      <c r="D3143">
        <f t="shared" ca="1" si="62"/>
        <v>53.703108352020898</v>
      </c>
    </row>
    <row r="3144" spans="4:4" x14ac:dyDescent="0.25">
      <c r="D3144">
        <f t="shared" ca="1" si="62"/>
        <v>50.890625513006007</v>
      </c>
    </row>
    <row r="3145" spans="4:4" x14ac:dyDescent="0.25">
      <c r="D3145">
        <f t="shared" ca="1" si="62"/>
        <v>49.306805470660194</v>
      </c>
    </row>
    <row r="3146" spans="4:4" x14ac:dyDescent="0.25">
      <c r="D3146">
        <f t="shared" ca="1" si="62"/>
        <v>52.797445136212637</v>
      </c>
    </row>
    <row r="3147" spans="4:4" x14ac:dyDescent="0.25">
      <c r="D3147">
        <f t="shared" ca="1" si="62"/>
        <v>64.938166473961402</v>
      </c>
    </row>
    <row r="3148" spans="4:4" x14ac:dyDescent="0.25">
      <c r="D3148">
        <f t="shared" ca="1" si="62"/>
        <v>43.300975740853339</v>
      </c>
    </row>
    <row r="3149" spans="4:4" x14ac:dyDescent="0.25">
      <c r="D3149">
        <f t="shared" ca="1" si="62"/>
        <v>56.25134443794191</v>
      </c>
    </row>
    <row r="3150" spans="4:4" x14ac:dyDescent="0.25">
      <c r="D3150">
        <f t="shared" ca="1" si="62"/>
        <v>40.979669288656339</v>
      </c>
    </row>
    <row r="3151" spans="4:4" x14ac:dyDescent="0.25">
      <c r="D3151">
        <f t="shared" ca="1" si="62"/>
        <v>51.436463455929797</v>
      </c>
    </row>
    <row r="3152" spans="4:4" x14ac:dyDescent="0.25">
      <c r="D3152">
        <f t="shared" ca="1" si="62"/>
        <v>47.964036292388933</v>
      </c>
    </row>
    <row r="3153" spans="4:4" x14ac:dyDescent="0.25">
      <c r="D3153">
        <f t="shared" ca="1" si="62"/>
        <v>46.540945831505141</v>
      </c>
    </row>
    <row r="3154" spans="4:4" x14ac:dyDescent="0.25">
      <c r="D3154">
        <f t="shared" ca="1" si="62"/>
        <v>57.741516722894801</v>
      </c>
    </row>
    <row r="3155" spans="4:4" x14ac:dyDescent="0.25">
      <c r="D3155">
        <f t="shared" ca="1" si="62"/>
        <v>49.593208230776291</v>
      </c>
    </row>
    <row r="3156" spans="4:4" x14ac:dyDescent="0.25">
      <c r="D3156">
        <f t="shared" ca="1" si="62"/>
        <v>51.909417342273635</v>
      </c>
    </row>
    <row r="3157" spans="4:4" x14ac:dyDescent="0.25">
      <c r="D3157">
        <f t="shared" ca="1" si="62"/>
        <v>50.369493033447888</v>
      </c>
    </row>
    <row r="3158" spans="4:4" x14ac:dyDescent="0.25">
      <c r="D3158">
        <f t="shared" ca="1" si="62"/>
        <v>45.153936797332804</v>
      </c>
    </row>
    <row r="3159" spans="4:4" x14ac:dyDescent="0.25">
      <c r="D3159">
        <f t="shared" ca="1" si="62"/>
        <v>53.704939396623381</v>
      </c>
    </row>
    <row r="3160" spans="4:4" x14ac:dyDescent="0.25">
      <c r="D3160">
        <f t="shared" ca="1" si="62"/>
        <v>52.09662604700388</v>
      </c>
    </row>
    <row r="3161" spans="4:4" x14ac:dyDescent="0.25">
      <c r="D3161">
        <f t="shared" ca="1" si="62"/>
        <v>49.497092321334939</v>
      </c>
    </row>
    <row r="3162" spans="4:4" x14ac:dyDescent="0.25">
      <c r="D3162">
        <f t="shared" ca="1" si="62"/>
        <v>49.251204014276631</v>
      </c>
    </row>
    <row r="3163" spans="4:4" x14ac:dyDescent="0.25">
      <c r="D3163">
        <f t="shared" ca="1" si="62"/>
        <v>47.245585029237553</v>
      </c>
    </row>
    <row r="3164" spans="4:4" x14ac:dyDescent="0.25">
      <c r="D3164">
        <f t="shared" ca="1" si="62"/>
        <v>45.641156421293289</v>
      </c>
    </row>
    <row r="3165" spans="4:4" x14ac:dyDescent="0.25">
      <c r="D3165">
        <f t="shared" ca="1" si="62"/>
        <v>50.508598778531976</v>
      </c>
    </row>
    <row r="3166" spans="4:4" x14ac:dyDescent="0.25">
      <c r="D3166">
        <f t="shared" ca="1" si="62"/>
        <v>56.873925750411118</v>
      </c>
    </row>
    <row r="3167" spans="4:4" x14ac:dyDescent="0.25">
      <c r="D3167">
        <f t="shared" ca="1" si="62"/>
        <v>52.379406938765996</v>
      </c>
    </row>
    <row r="3168" spans="4:4" x14ac:dyDescent="0.25">
      <c r="D3168">
        <f t="shared" ca="1" si="62"/>
        <v>53.150069645954453</v>
      </c>
    </row>
    <row r="3169" spans="4:4" x14ac:dyDescent="0.25">
      <c r="D3169">
        <f t="shared" ca="1" si="62"/>
        <v>50.761138887804535</v>
      </c>
    </row>
    <row r="3170" spans="4:4" x14ac:dyDescent="0.25">
      <c r="D3170">
        <f t="shared" ca="1" si="62"/>
        <v>56.309541662905907</v>
      </c>
    </row>
    <row r="3171" spans="4:4" x14ac:dyDescent="0.25">
      <c r="D3171">
        <f t="shared" ca="1" si="62"/>
        <v>45.76878883998107</v>
      </c>
    </row>
    <row r="3172" spans="4:4" x14ac:dyDescent="0.25">
      <c r="D3172">
        <f t="shared" ca="1" si="62"/>
        <v>56.802846936550061</v>
      </c>
    </row>
    <row r="3173" spans="4:4" x14ac:dyDescent="0.25">
      <c r="D3173">
        <f t="shared" ca="1" si="62"/>
        <v>50.167587959953458</v>
      </c>
    </row>
    <row r="3174" spans="4:4" x14ac:dyDescent="0.25">
      <c r="D3174">
        <f t="shared" ca="1" si="62"/>
        <v>54.485914922606177</v>
      </c>
    </row>
    <row r="3175" spans="4:4" x14ac:dyDescent="0.25">
      <c r="D3175">
        <f t="shared" ca="1" si="62"/>
        <v>53.957671568309031</v>
      </c>
    </row>
    <row r="3176" spans="4:4" x14ac:dyDescent="0.25">
      <c r="D3176">
        <f t="shared" ca="1" si="62"/>
        <v>51.5317908242424</v>
      </c>
    </row>
    <row r="3177" spans="4:4" x14ac:dyDescent="0.25">
      <c r="D3177">
        <f t="shared" ca="1" si="62"/>
        <v>42.177218321613758</v>
      </c>
    </row>
    <row r="3178" spans="4:4" x14ac:dyDescent="0.25">
      <c r="D3178">
        <f t="shared" ca="1" si="62"/>
        <v>53.887715799644504</v>
      </c>
    </row>
    <row r="3179" spans="4:4" x14ac:dyDescent="0.25">
      <c r="D3179">
        <f t="shared" ca="1" si="62"/>
        <v>46.478260074981399</v>
      </c>
    </row>
    <row r="3180" spans="4:4" x14ac:dyDescent="0.25">
      <c r="D3180">
        <f t="shared" ca="1" si="62"/>
        <v>43.138806714443383</v>
      </c>
    </row>
    <row r="3181" spans="4:4" x14ac:dyDescent="0.25">
      <c r="D3181">
        <f t="shared" ca="1" si="62"/>
        <v>53.125254000761181</v>
      </c>
    </row>
    <row r="3182" spans="4:4" x14ac:dyDescent="0.25">
      <c r="D3182">
        <f t="shared" ca="1" si="62"/>
        <v>52.978688761432593</v>
      </c>
    </row>
    <row r="3183" spans="4:4" x14ac:dyDescent="0.25">
      <c r="D3183">
        <f t="shared" ca="1" si="62"/>
        <v>45.922059968604081</v>
      </c>
    </row>
    <row r="3184" spans="4:4" x14ac:dyDescent="0.25">
      <c r="D3184">
        <f t="shared" ca="1" si="62"/>
        <v>48.951425704014007</v>
      </c>
    </row>
    <row r="3185" spans="4:4" x14ac:dyDescent="0.25">
      <c r="D3185">
        <f t="shared" ca="1" si="62"/>
        <v>40.532559315351705</v>
      </c>
    </row>
    <row r="3186" spans="4:4" x14ac:dyDescent="0.25">
      <c r="D3186">
        <f t="shared" ca="1" si="62"/>
        <v>46.739192271322686</v>
      </c>
    </row>
    <row r="3187" spans="4:4" x14ac:dyDescent="0.25">
      <c r="D3187">
        <f t="shared" ca="1" si="62"/>
        <v>49.809830066176019</v>
      </c>
    </row>
    <row r="3188" spans="4:4" x14ac:dyDescent="0.25">
      <c r="D3188">
        <f t="shared" ca="1" si="62"/>
        <v>48.222956886232851</v>
      </c>
    </row>
    <row r="3189" spans="4:4" x14ac:dyDescent="0.25">
      <c r="D3189">
        <f t="shared" ca="1" si="62"/>
        <v>51.536648860715822</v>
      </c>
    </row>
    <row r="3190" spans="4:4" x14ac:dyDescent="0.25">
      <c r="D3190">
        <f t="shared" ca="1" si="62"/>
        <v>34.324317457708929</v>
      </c>
    </row>
    <row r="3191" spans="4:4" x14ac:dyDescent="0.25">
      <c r="D3191">
        <f t="shared" ca="1" si="62"/>
        <v>44.285942923177195</v>
      </c>
    </row>
    <row r="3192" spans="4:4" x14ac:dyDescent="0.25">
      <c r="D3192">
        <f t="shared" ca="1" si="62"/>
        <v>55.462512783823016</v>
      </c>
    </row>
    <row r="3193" spans="4:4" x14ac:dyDescent="0.25">
      <c r="D3193">
        <f t="shared" ca="1" si="62"/>
        <v>49.91789224632852</v>
      </c>
    </row>
    <row r="3194" spans="4:4" x14ac:dyDescent="0.25">
      <c r="D3194">
        <f t="shared" ca="1" si="62"/>
        <v>54.292910178635623</v>
      </c>
    </row>
    <row r="3195" spans="4:4" x14ac:dyDescent="0.25">
      <c r="D3195">
        <f t="shared" ca="1" si="62"/>
        <v>44.136525588399103</v>
      </c>
    </row>
    <row r="3196" spans="4:4" x14ac:dyDescent="0.25">
      <c r="D3196">
        <f t="shared" ca="1" si="62"/>
        <v>48.896086123454083</v>
      </c>
    </row>
    <row r="3197" spans="4:4" x14ac:dyDescent="0.25">
      <c r="D3197">
        <f t="shared" ca="1" si="62"/>
        <v>40.744794649000823</v>
      </c>
    </row>
    <row r="3198" spans="4:4" x14ac:dyDescent="0.25">
      <c r="D3198">
        <f t="shared" ca="1" si="62"/>
        <v>51.281239176070329</v>
      </c>
    </row>
    <row r="3199" spans="4:4" x14ac:dyDescent="0.25">
      <c r="D3199">
        <f t="shared" ca="1" si="62"/>
        <v>60.442776216829387</v>
      </c>
    </row>
    <row r="3200" spans="4:4" x14ac:dyDescent="0.25">
      <c r="D3200">
        <f t="shared" ca="1" si="62"/>
        <v>61.934542817268294</v>
      </c>
    </row>
    <row r="3201" spans="4:4" x14ac:dyDescent="0.25">
      <c r="D3201">
        <f t="shared" ca="1" si="62"/>
        <v>49.958438587654584</v>
      </c>
    </row>
    <row r="3202" spans="4:4" x14ac:dyDescent="0.25">
      <c r="D3202">
        <f t="shared" ca="1" si="62"/>
        <v>49.299858179740063</v>
      </c>
    </row>
    <row r="3203" spans="4:4" x14ac:dyDescent="0.25">
      <c r="D3203">
        <f t="shared" ref="D3203:D3266" ca="1" si="63">_xlfn.T.INV(RAND(),25)*$G$3+$F$3</f>
        <v>50.11846271371639</v>
      </c>
    </row>
    <row r="3204" spans="4:4" x14ac:dyDescent="0.25">
      <c r="D3204">
        <f t="shared" ca="1" si="63"/>
        <v>43.82413994196358</v>
      </c>
    </row>
    <row r="3205" spans="4:4" x14ac:dyDescent="0.25">
      <c r="D3205">
        <f t="shared" ca="1" si="63"/>
        <v>54.936857775453213</v>
      </c>
    </row>
    <row r="3206" spans="4:4" x14ac:dyDescent="0.25">
      <c r="D3206">
        <f t="shared" ca="1" si="63"/>
        <v>49.954847692905375</v>
      </c>
    </row>
    <row r="3207" spans="4:4" x14ac:dyDescent="0.25">
      <c r="D3207">
        <f t="shared" ca="1" si="63"/>
        <v>55.113465118389669</v>
      </c>
    </row>
    <row r="3208" spans="4:4" x14ac:dyDescent="0.25">
      <c r="D3208">
        <f t="shared" ca="1" si="63"/>
        <v>50.462734515054031</v>
      </c>
    </row>
    <row r="3209" spans="4:4" x14ac:dyDescent="0.25">
      <c r="D3209">
        <f t="shared" ca="1" si="63"/>
        <v>47.182406673880649</v>
      </c>
    </row>
    <row r="3210" spans="4:4" x14ac:dyDescent="0.25">
      <c r="D3210">
        <f t="shared" ca="1" si="63"/>
        <v>47.968353027793441</v>
      </c>
    </row>
    <row r="3211" spans="4:4" x14ac:dyDescent="0.25">
      <c r="D3211">
        <f t="shared" ca="1" si="63"/>
        <v>43.037875371309667</v>
      </c>
    </row>
    <row r="3212" spans="4:4" x14ac:dyDescent="0.25">
      <c r="D3212">
        <f t="shared" ca="1" si="63"/>
        <v>36.908739517169785</v>
      </c>
    </row>
    <row r="3213" spans="4:4" x14ac:dyDescent="0.25">
      <c r="D3213">
        <f t="shared" ca="1" si="63"/>
        <v>40.456594159347894</v>
      </c>
    </row>
    <row r="3214" spans="4:4" x14ac:dyDescent="0.25">
      <c r="D3214">
        <f t="shared" ca="1" si="63"/>
        <v>50.918410286999723</v>
      </c>
    </row>
    <row r="3215" spans="4:4" x14ac:dyDescent="0.25">
      <c r="D3215">
        <f t="shared" ca="1" si="63"/>
        <v>42.105762001473749</v>
      </c>
    </row>
    <row r="3216" spans="4:4" x14ac:dyDescent="0.25">
      <c r="D3216">
        <f t="shared" ca="1" si="63"/>
        <v>41.812195901919665</v>
      </c>
    </row>
    <row r="3217" spans="4:4" x14ac:dyDescent="0.25">
      <c r="D3217">
        <f t="shared" ca="1" si="63"/>
        <v>58.43141672175561</v>
      </c>
    </row>
    <row r="3218" spans="4:4" x14ac:dyDescent="0.25">
      <c r="D3218">
        <f t="shared" ca="1" si="63"/>
        <v>47.982681256656036</v>
      </c>
    </row>
    <row r="3219" spans="4:4" x14ac:dyDescent="0.25">
      <c r="D3219">
        <f t="shared" ca="1" si="63"/>
        <v>50.944094443721177</v>
      </c>
    </row>
    <row r="3220" spans="4:4" x14ac:dyDescent="0.25">
      <c r="D3220">
        <f t="shared" ca="1" si="63"/>
        <v>56.50540103170372</v>
      </c>
    </row>
    <row r="3221" spans="4:4" x14ac:dyDescent="0.25">
      <c r="D3221">
        <f t="shared" ca="1" si="63"/>
        <v>43.650479200747391</v>
      </c>
    </row>
    <row r="3222" spans="4:4" x14ac:dyDescent="0.25">
      <c r="D3222">
        <f t="shared" ca="1" si="63"/>
        <v>49.899914492064255</v>
      </c>
    </row>
    <row r="3223" spans="4:4" x14ac:dyDescent="0.25">
      <c r="D3223">
        <f t="shared" ca="1" si="63"/>
        <v>49.56675563218662</v>
      </c>
    </row>
    <row r="3224" spans="4:4" x14ac:dyDescent="0.25">
      <c r="D3224">
        <f t="shared" ca="1" si="63"/>
        <v>58.697841421364814</v>
      </c>
    </row>
    <row r="3225" spans="4:4" x14ac:dyDescent="0.25">
      <c r="D3225">
        <f t="shared" ca="1" si="63"/>
        <v>51.413364682890929</v>
      </c>
    </row>
    <row r="3226" spans="4:4" x14ac:dyDescent="0.25">
      <c r="D3226">
        <f t="shared" ca="1" si="63"/>
        <v>56.463502763139672</v>
      </c>
    </row>
    <row r="3227" spans="4:4" x14ac:dyDescent="0.25">
      <c r="D3227">
        <f t="shared" ca="1" si="63"/>
        <v>53.8091375879984</v>
      </c>
    </row>
    <row r="3228" spans="4:4" x14ac:dyDescent="0.25">
      <c r="D3228">
        <f t="shared" ca="1" si="63"/>
        <v>48.826124242960525</v>
      </c>
    </row>
    <row r="3229" spans="4:4" x14ac:dyDescent="0.25">
      <c r="D3229">
        <f t="shared" ca="1" si="63"/>
        <v>43.13487724191949</v>
      </c>
    </row>
    <row r="3230" spans="4:4" x14ac:dyDescent="0.25">
      <c r="D3230">
        <f t="shared" ca="1" si="63"/>
        <v>52.892116297806751</v>
      </c>
    </row>
    <row r="3231" spans="4:4" x14ac:dyDescent="0.25">
      <c r="D3231">
        <f t="shared" ca="1" si="63"/>
        <v>54.4859304513637</v>
      </c>
    </row>
    <row r="3232" spans="4:4" x14ac:dyDescent="0.25">
      <c r="D3232">
        <f t="shared" ca="1" si="63"/>
        <v>41.944612090465839</v>
      </c>
    </row>
    <row r="3233" spans="4:4" x14ac:dyDescent="0.25">
      <c r="D3233">
        <f t="shared" ca="1" si="63"/>
        <v>50.15461554157357</v>
      </c>
    </row>
    <row r="3234" spans="4:4" x14ac:dyDescent="0.25">
      <c r="D3234">
        <f t="shared" ca="1" si="63"/>
        <v>48.901480298731563</v>
      </c>
    </row>
    <row r="3235" spans="4:4" x14ac:dyDescent="0.25">
      <c r="D3235">
        <f t="shared" ca="1" si="63"/>
        <v>49.916972101680422</v>
      </c>
    </row>
    <row r="3236" spans="4:4" x14ac:dyDescent="0.25">
      <c r="D3236">
        <f t="shared" ca="1" si="63"/>
        <v>47.510976574691888</v>
      </c>
    </row>
    <row r="3237" spans="4:4" x14ac:dyDescent="0.25">
      <c r="D3237">
        <f t="shared" ca="1" si="63"/>
        <v>51.027926426468369</v>
      </c>
    </row>
    <row r="3238" spans="4:4" x14ac:dyDescent="0.25">
      <c r="D3238">
        <f t="shared" ca="1" si="63"/>
        <v>55.35964421219969</v>
      </c>
    </row>
    <row r="3239" spans="4:4" x14ac:dyDescent="0.25">
      <c r="D3239">
        <f t="shared" ca="1" si="63"/>
        <v>57.830776227214834</v>
      </c>
    </row>
    <row r="3240" spans="4:4" x14ac:dyDescent="0.25">
      <c r="D3240">
        <f t="shared" ca="1" si="63"/>
        <v>43.488746224362338</v>
      </c>
    </row>
    <row r="3241" spans="4:4" x14ac:dyDescent="0.25">
      <c r="D3241">
        <f t="shared" ca="1" si="63"/>
        <v>49.920068310348135</v>
      </c>
    </row>
    <row r="3242" spans="4:4" x14ac:dyDescent="0.25">
      <c r="D3242">
        <f t="shared" ca="1" si="63"/>
        <v>54.623422910112978</v>
      </c>
    </row>
    <row r="3243" spans="4:4" x14ac:dyDescent="0.25">
      <c r="D3243">
        <f t="shared" ca="1" si="63"/>
        <v>49.028679883081836</v>
      </c>
    </row>
    <row r="3244" spans="4:4" x14ac:dyDescent="0.25">
      <c r="D3244">
        <f t="shared" ca="1" si="63"/>
        <v>51.339091806170551</v>
      </c>
    </row>
    <row r="3245" spans="4:4" x14ac:dyDescent="0.25">
      <c r="D3245">
        <f t="shared" ca="1" si="63"/>
        <v>53.97928224100599</v>
      </c>
    </row>
    <row r="3246" spans="4:4" x14ac:dyDescent="0.25">
      <c r="D3246">
        <f t="shared" ca="1" si="63"/>
        <v>51.405176853691898</v>
      </c>
    </row>
    <row r="3247" spans="4:4" x14ac:dyDescent="0.25">
      <c r="D3247">
        <f t="shared" ca="1" si="63"/>
        <v>51.173256418682172</v>
      </c>
    </row>
    <row r="3248" spans="4:4" x14ac:dyDescent="0.25">
      <c r="D3248">
        <f t="shared" ca="1" si="63"/>
        <v>59.125055236861087</v>
      </c>
    </row>
    <row r="3249" spans="4:4" x14ac:dyDescent="0.25">
      <c r="D3249">
        <f t="shared" ca="1" si="63"/>
        <v>49.681383830512075</v>
      </c>
    </row>
    <row r="3250" spans="4:4" x14ac:dyDescent="0.25">
      <c r="D3250">
        <f t="shared" ca="1" si="63"/>
        <v>51.365234166063324</v>
      </c>
    </row>
    <row r="3251" spans="4:4" x14ac:dyDescent="0.25">
      <c r="D3251">
        <f t="shared" ca="1" si="63"/>
        <v>43.130586808951151</v>
      </c>
    </row>
    <row r="3252" spans="4:4" x14ac:dyDescent="0.25">
      <c r="D3252">
        <f t="shared" ca="1" si="63"/>
        <v>44.712376932164531</v>
      </c>
    </row>
    <row r="3253" spans="4:4" x14ac:dyDescent="0.25">
      <c r="D3253">
        <f t="shared" ca="1" si="63"/>
        <v>47.180349620259413</v>
      </c>
    </row>
    <row r="3254" spans="4:4" x14ac:dyDescent="0.25">
      <c r="D3254">
        <f t="shared" ca="1" si="63"/>
        <v>43.671004532541311</v>
      </c>
    </row>
    <row r="3255" spans="4:4" x14ac:dyDescent="0.25">
      <c r="D3255">
        <f t="shared" ca="1" si="63"/>
        <v>44.236188820568636</v>
      </c>
    </row>
    <row r="3256" spans="4:4" x14ac:dyDescent="0.25">
      <c r="D3256">
        <f t="shared" ca="1" si="63"/>
        <v>45.298869440667069</v>
      </c>
    </row>
    <row r="3257" spans="4:4" x14ac:dyDescent="0.25">
      <c r="D3257">
        <f t="shared" ca="1" si="63"/>
        <v>46.431616067465008</v>
      </c>
    </row>
    <row r="3258" spans="4:4" x14ac:dyDescent="0.25">
      <c r="D3258">
        <f t="shared" ca="1" si="63"/>
        <v>49.89256304460816</v>
      </c>
    </row>
    <row r="3259" spans="4:4" x14ac:dyDescent="0.25">
      <c r="D3259">
        <f t="shared" ca="1" si="63"/>
        <v>52.160724714950739</v>
      </c>
    </row>
    <row r="3260" spans="4:4" x14ac:dyDescent="0.25">
      <c r="D3260">
        <f t="shared" ca="1" si="63"/>
        <v>47.113963456529682</v>
      </c>
    </row>
    <row r="3261" spans="4:4" x14ac:dyDescent="0.25">
      <c r="D3261">
        <f t="shared" ca="1" si="63"/>
        <v>55.045383746474904</v>
      </c>
    </row>
    <row r="3262" spans="4:4" x14ac:dyDescent="0.25">
      <c r="D3262">
        <f t="shared" ca="1" si="63"/>
        <v>57.413041652136783</v>
      </c>
    </row>
    <row r="3263" spans="4:4" x14ac:dyDescent="0.25">
      <c r="D3263">
        <f t="shared" ca="1" si="63"/>
        <v>44.407018165909797</v>
      </c>
    </row>
    <row r="3264" spans="4:4" x14ac:dyDescent="0.25">
      <c r="D3264">
        <f t="shared" ca="1" si="63"/>
        <v>53.106748444549211</v>
      </c>
    </row>
    <row r="3265" spans="4:4" x14ac:dyDescent="0.25">
      <c r="D3265">
        <f t="shared" ca="1" si="63"/>
        <v>45.687943120832621</v>
      </c>
    </row>
    <row r="3266" spans="4:4" x14ac:dyDescent="0.25">
      <c r="D3266">
        <f t="shared" ca="1" si="63"/>
        <v>46.194907513252012</v>
      </c>
    </row>
    <row r="3267" spans="4:4" x14ac:dyDescent="0.25">
      <c r="D3267">
        <f t="shared" ref="D3267:D3330" ca="1" si="64">_xlfn.T.INV(RAND(),25)*$G$3+$F$3</f>
        <v>48.226250468996092</v>
      </c>
    </row>
    <row r="3268" spans="4:4" x14ac:dyDescent="0.25">
      <c r="D3268">
        <f t="shared" ca="1" si="64"/>
        <v>52.231457295197266</v>
      </c>
    </row>
    <row r="3269" spans="4:4" x14ac:dyDescent="0.25">
      <c r="D3269">
        <f t="shared" ca="1" si="64"/>
        <v>45.53703402644836</v>
      </c>
    </row>
    <row r="3270" spans="4:4" x14ac:dyDescent="0.25">
      <c r="D3270">
        <f t="shared" ca="1" si="64"/>
        <v>48.066918099144168</v>
      </c>
    </row>
    <row r="3271" spans="4:4" x14ac:dyDescent="0.25">
      <c r="D3271">
        <f t="shared" ca="1" si="64"/>
        <v>49.645653425397143</v>
      </c>
    </row>
    <row r="3272" spans="4:4" x14ac:dyDescent="0.25">
      <c r="D3272">
        <f t="shared" ca="1" si="64"/>
        <v>40.125308827419012</v>
      </c>
    </row>
    <row r="3273" spans="4:4" x14ac:dyDescent="0.25">
      <c r="D3273">
        <f t="shared" ca="1" si="64"/>
        <v>50.613126822749209</v>
      </c>
    </row>
    <row r="3274" spans="4:4" x14ac:dyDescent="0.25">
      <c r="D3274">
        <f t="shared" ca="1" si="64"/>
        <v>46.034836365580098</v>
      </c>
    </row>
    <row r="3275" spans="4:4" x14ac:dyDescent="0.25">
      <c r="D3275">
        <f t="shared" ca="1" si="64"/>
        <v>58.589255347871536</v>
      </c>
    </row>
    <row r="3276" spans="4:4" x14ac:dyDescent="0.25">
      <c r="D3276">
        <f t="shared" ca="1" si="64"/>
        <v>50.715550345376997</v>
      </c>
    </row>
    <row r="3277" spans="4:4" x14ac:dyDescent="0.25">
      <c r="D3277">
        <f t="shared" ca="1" si="64"/>
        <v>49.753483158511528</v>
      </c>
    </row>
    <row r="3278" spans="4:4" x14ac:dyDescent="0.25">
      <c r="D3278">
        <f t="shared" ca="1" si="64"/>
        <v>51.819479817964236</v>
      </c>
    </row>
    <row r="3279" spans="4:4" x14ac:dyDescent="0.25">
      <c r="D3279">
        <f t="shared" ca="1" si="64"/>
        <v>55.021926074667228</v>
      </c>
    </row>
    <row r="3280" spans="4:4" x14ac:dyDescent="0.25">
      <c r="D3280">
        <f t="shared" ca="1" si="64"/>
        <v>52.246528504893149</v>
      </c>
    </row>
    <row r="3281" spans="4:4" x14ac:dyDescent="0.25">
      <c r="D3281">
        <f t="shared" ca="1" si="64"/>
        <v>53.317055356298027</v>
      </c>
    </row>
    <row r="3282" spans="4:4" x14ac:dyDescent="0.25">
      <c r="D3282">
        <f t="shared" ca="1" si="64"/>
        <v>50.049659236559762</v>
      </c>
    </row>
    <row r="3283" spans="4:4" x14ac:dyDescent="0.25">
      <c r="D3283">
        <f t="shared" ca="1" si="64"/>
        <v>52.682964202975072</v>
      </c>
    </row>
    <row r="3284" spans="4:4" x14ac:dyDescent="0.25">
      <c r="D3284">
        <f t="shared" ca="1" si="64"/>
        <v>54.25085723979587</v>
      </c>
    </row>
    <row r="3285" spans="4:4" x14ac:dyDescent="0.25">
      <c r="D3285">
        <f t="shared" ca="1" si="64"/>
        <v>51.156457930537172</v>
      </c>
    </row>
    <row r="3286" spans="4:4" x14ac:dyDescent="0.25">
      <c r="D3286">
        <f t="shared" ca="1" si="64"/>
        <v>52.284586673990503</v>
      </c>
    </row>
    <row r="3287" spans="4:4" x14ac:dyDescent="0.25">
      <c r="D3287">
        <f t="shared" ca="1" si="64"/>
        <v>49.875019583892495</v>
      </c>
    </row>
    <row r="3288" spans="4:4" x14ac:dyDescent="0.25">
      <c r="D3288">
        <f t="shared" ca="1" si="64"/>
        <v>49.501901718646856</v>
      </c>
    </row>
    <row r="3289" spans="4:4" x14ac:dyDescent="0.25">
      <c r="D3289">
        <f t="shared" ca="1" si="64"/>
        <v>46.684511775962385</v>
      </c>
    </row>
    <row r="3290" spans="4:4" x14ac:dyDescent="0.25">
      <c r="D3290">
        <f t="shared" ca="1" si="64"/>
        <v>46.603118905036126</v>
      </c>
    </row>
    <row r="3291" spans="4:4" x14ac:dyDescent="0.25">
      <c r="D3291">
        <f t="shared" ca="1" si="64"/>
        <v>45.870489486014755</v>
      </c>
    </row>
    <row r="3292" spans="4:4" x14ac:dyDescent="0.25">
      <c r="D3292">
        <f t="shared" ca="1" si="64"/>
        <v>48.893600030404144</v>
      </c>
    </row>
    <row r="3293" spans="4:4" x14ac:dyDescent="0.25">
      <c r="D3293">
        <f t="shared" ca="1" si="64"/>
        <v>52.341745428866062</v>
      </c>
    </row>
    <row r="3294" spans="4:4" x14ac:dyDescent="0.25">
      <c r="D3294">
        <f t="shared" ca="1" si="64"/>
        <v>48.293894205921141</v>
      </c>
    </row>
    <row r="3295" spans="4:4" x14ac:dyDescent="0.25">
      <c r="D3295">
        <f t="shared" ca="1" si="64"/>
        <v>43.528188983672635</v>
      </c>
    </row>
    <row r="3296" spans="4:4" x14ac:dyDescent="0.25">
      <c r="D3296">
        <f t="shared" ca="1" si="64"/>
        <v>55.678052074970452</v>
      </c>
    </row>
    <row r="3297" spans="4:4" x14ac:dyDescent="0.25">
      <c r="D3297">
        <f t="shared" ca="1" si="64"/>
        <v>49.158620970072903</v>
      </c>
    </row>
    <row r="3298" spans="4:4" x14ac:dyDescent="0.25">
      <c r="D3298">
        <f t="shared" ca="1" si="64"/>
        <v>57.511919644789174</v>
      </c>
    </row>
    <row r="3299" spans="4:4" x14ac:dyDescent="0.25">
      <c r="D3299">
        <f t="shared" ca="1" si="64"/>
        <v>50.930911396665017</v>
      </c>
    </row>
    <row r="3300" spans="4:4" x14ac:dyDescent="0.25">
      <c r="D3300">
        <f t="shared" ca="1" si="64"/>
        <v>51.61927629347155</v>
      </c>
    </row>
    <row r="3301" spans="4:4" x14ac:dyDescent="0.25">
      <c r="D3301">
        <f t="shared" ca="1" si="64"/>
        <v>46.440249478981286</v>
      </c>
    </row>
    <row r="3302" spans="4:4" x14ac:dyDescent="0.25">
      <c r="D3302">
        <f t="shared" ca="1" si="64"/>
        <v>47.129121411010672</v>
      </c>
    </row>
    <row r="3303" spans="4:4" x14ac:dyDescent="0.25">
      <c r="D3303">
        <f t="shared" ca="1" si="64"/>
        <v>45.838875480767733</v>
      </c>
    </row>
    <row r="3304" spans="4:4" x14ac:dyDescent="0.25">
      <c r="D3304">
        <f t="shared" ca="1" si="64"/>
        <v>52.610236799156922</v>
      </c>
    </row>
    <row r="3305" spans="4:4" x14ac:dyDescent="0.25">
      <c r="D3305">
        <f t="shared" ca="1" si="64"/>
        <v>50.595960668502535</v>
      </c>
    </row>
    <row r="3306" spans="4:4" x14ac:dyDescent="0.25">
      <c r="D3306">
        <f t="shared" ca="1" si="64"/>
        <v>51.815997937036464</v>
      </c>
    </row>
    <row r="3307" spans="4:4" x14ac:dyDescent="0.25">
      <c r="D3307">
        <f t="shared" ca="1" si="64"/>
        <v>50.733065025677035</v>
      </c>
    </row>
    <row r="3308" spans="4:4" x14ac:dyDescent="0.25">
      <c r="D3308">
        <f t="shared" ca="1" si="64"/>
        <v>46.001593501063823</v>
      </c>
    </row>
    <row r="3309" spans="4:4" x14ac:dyDescent="0.25">
      <c r="D3309">
        <f t="shared" ca="1" si="64"/>
        <v>43.649115308407588</v>
      </c>
    </row>
    <row r="3310" spans="4:4" x14ac:dyDescent="0.25">
      <c r="D3310">
        <f t="shared" ca="1" si="64"/>
        <v>53.911169729579242</v>
      </c>
    </row>
    <row r="3311" spans="4:4" x14ac:dyDescent="0.25">
      <c r="D3311">
        <f t="shared" ca="1" si="64"/>
        <v>44.613490238207746</v>
      </c>
    </row>
    <row r="3312" spans="4:4" x14ac:dyDescent="0.25">
      <c r="D3312">
        <f t="shared" ca="1" si="64"/>
        <v>43.724498113207332</v>
      </c>
    </row>
    <row r="3313" spans="4:4" x14ac:dyDescent="0.25">
      <c r="D3313">
        <f t="shared" ca="1" si="64"/>
        <v>42.415013747712152</v>
      </c>
    </row>
    <row r="3314" spans="4:4" x14ac:dyDescent="0.25">
      <c r="D3314">
        <f t="shared" ca="1" si="64"/>
        <v>45.059650425998633</v>
      </c>
    </row>
    <row r="3315" spans="4:4" x14ac:dyDescent="0.25">
      <c r="D3315">
        <f t="shared" ca="1" si="64"/>
        <v>50.65475625012639</v>
      </c>
    </row>
    <row r="3316" spans="4:4" x14ac:dyDescent="0.25">
      <c r="D3316">
        <f t="shared" ca="1" si="64"/>
        <v>44.316026733401095</v>
      </c>
    </row>
    <row r="3317" spans="4:4" x14ac:dyDescent="0.25">
      <c r="D3317">
        <f t="shared" ca="1" si="64"/>
        <v>49.951998891865927</v>
      </c>
    </row>
    <row r="3318" spans="4:4" x14ac:dyDescent="0.25">
      <c r="D3318">
        <f t="shared" ca="1" si="64"/>
        <v>54.938622971045959</v>
      </c>
    </row>
    <row r="3319" spans="4:4" x14ac:dyDescent="0.25">
      <c r="D3319">
        <f t="shared" ca="1" si="64"/>
        <v>49.994401186206531</v>
      </c>
    </row>
    <row r="3320" spans="4:4" x14ac:dyDescent="0.25">
      <c r="D3320">
        <f t="shared" ca="1" si="64"/>
        <v>55.15633882195543</v>
      </c>
    </row>
    <row r="3321" spans="4:4" x14ac:dyDescent="0.25">
      <c r="D3321">
        <f t="shared" ca="1" si="64"/>
        <v>52.998665140022219</v>
      </c>
    </row>
    <row r="3322" spans="4:4" x14ac:dyDescent="0.25">
      <c r="D3322">
        <f t="shared" ca="1" si="64"/>
        <v>47.718560363015207</v>
      </c>
    </row>
    <row r="3323" spans="4:4" x14ac:dyDescent="0.25">
      <c r="D3323">
        <f t="shared" ca="1" si="64"/>
        <v>48.880278776110444</v>
      </c>
    </row>
    <row r="3324" spans="4:4" x14ac:dyDescent="0.25">
      <c r="D3324">
        <f t="shared" ca="1" si="64"/>
        <v>48.507822127976759</v>
      </c>
    </row>
    <row r="3325" spans="4:4" x14ac:dyDescent="0.25">
      <c r="D3325">
        <f t="shared" ca="1" si="64"/>
        <v>43.992796151515748</v>
      </c>
    </row>
    <row r="3326" spans="4:4" x14ac:dyDescent="0.25">
      <c r="D3326">
        <f t="shared" ca="1" si="64"/>
        <v>46.600855869139657</v>
      </c>
    </row>
    <row r="3327" spans="4:4" x14ac:dyDescent="0.25">
      <c r="D3327">
        <f t="shared" ca="1" si="64"/>
        <v>49.290701570351004</v>
      </c>
    </row>
    <row r="3328" spans="4:4" x14ac:dyDescent="0.25">
      <c r="D3328">
        <f t="shared" ca="1" si="64"/>
        <v>48.964349305711622</v>
      </c>
    </row>
    <row r="3329" spans="4:4" x14ac:dyDescent="0.25">
      <c r="D3329">
        <f t="shared" ca="1" si="64"/>
        <v>45.41040079010132</v>
      </c>
    </row>
    <row r="3330" spans="4:4" x14ac:dyDescent="0.25">
      <c r="D3330">
        <f t="shared" ca="1" si="64"/>
        <v>44.835848601152364</v>
      </c>
    </row>
    <row r="3331" spans="4:4" x14ac:dyDescent="0.25">
      <c r="D3331">
        <f t="shared" ref="D3331:D3394" ca="1" si="65">_xlfn.T.INV(RAND(),25)*$G$3+$F$3</f>
        <v>55.49672202316107</v>
      </c>
    </row>
    <row r="3332" spans="4:4" x14ac:dyDescent="0.25">
      <c r="D3332">
        <f t="shared" ca="1" si="65"/>
        <v>43.37364458848667</v>
      </c>
    </row>
    <row r="3333" spans="4:4" x14ac:dyDescent="0.25">
      <c r="D3333">
        <f t="shared" ca="1" si="65"/>
        <v>49.880041699395619</v>
      </c>
    </row>
    <row r="3334" spans="4:4" x14ac:dyDescent="0.25">
      <c r="D3334">
        <f t="shared" ca="1" si="65"/>
        <v>43.2229977662736</v>
      </c>
    </row>
    <row r="3335" spans="4:4" x14ac:dyDescent="0.25">
      <c r="D3335">
        <f t="shared" ca="1" si="65"/>
        <v>57.591331522354331</v>
      </c>
    </row>
    <row r="3336" spans="4:4" x14ac:dyDescent="0.25">
      <c r="D3336">
        <f t="shared" ca="1" si="65"/>
        <v>49.284015071178445</v>
      </c>
    </row>
    <row r="3337" spans="4:4" x14ac:dyDescent="0.25">
      <c r="D3337">
        <f t="shared" ca="1" si="65"/>
        <v>46.715113166254042</v>
      </c>
    </row>
    <row r="3338" spans="4:4" x14ac:dyDescent="0.25">
      <c r="D3338">
        <f t="shared" ca="1" si="65"/>
        <v>53.37757761090576</v>
      </c>
    </row>
    <row r="3339" spans="4:4" x14ac:dyDescent="0.25">
      <c r="D3339">
        <f t="shared" ca="1" si="65"/>
        <v>57.35570604584818</v>
      </c>
    </row>
    <row r="3340" spans="4:4" x14ac:dyDescent="0.25">
      <c r="D3340">
        <f t="shared" ca="1" si="65"/>
        <v>49.537312559753069</v>
      </c>
    </row>
    <row r="3341" spans="4:4" x14ac:dyDescent="0.25">
      <c r="D3341">
        <f t="shared" ca="1" si="65"/>
        <v>47.538378496623444</v>
      </c>
    </row>
    <row r="3342" spans="4:4" x14ac:dyDescent="0.25">
      <c r="D3342">
        <f t="shared" ca="1" si="65"/>
        <v>55.143785939454659</v>
      </c>
    </row>
    <row r="3343" spans="4:4" x14ac:dyDescent="0.25">
      <c r="D3343">
        <f t="shared" ca="1" si="65"/>
        <v>38.987375861078164</v>
      </c>
    </row>
    <row r="3344" spans="4:4" x14ac:dyDescent="0.25">
      <c r="D3344">
        <f t="shared" ca="1" si="65"/>
        <v>56.219369014541961</v>
      </c>
    </row>
    <row r="3345" spans="4:4" x14ac:dyDescent="0.25">
      <c r="D3345">
        <f t="shared" ca="1" si="65"/>
        <v>54.08476413373959</v>
      </c>
    </row>
    <row r="3346" spans="4:4" x14ac:dyDescent="0.25">
      <c r="D3346">
        <f t="shared" ca="1" si="65"/>
        <v>52.945472234731049</v>
      </c>
    </row>
    <row r="3347" spans="4:4" x14ac:dyDescent="0.25">
      <c r="D3347">
        <f t="shared" ca="1" si="65"/>
        <v>52.085530624546109</v>
      </c>
    </row>
    <row r="3348" spans="4:4" x14ac:dyDescent="0.25">
      <c r="D3348">
        <f t="shared" ca="1" si="65"/>
        <v>47.509277648742248</v>
      </c>
    </row>
    <row r="3349" spans="4:4" x14ac:dyDescent="0.25">
      <c r="D3349">
        <f t="shared" ca="1" si="65"/>
        <v>49.910250544105715</v>
      </c>
    </row>
    <row r="3350" spans="4:4" x14ac:dyDescent="0.25">
      <c r="D3350">
        <f t="shared" ca="1" si="65"/>
        <v>46.072741853326356</v>
      </c>
    </row>
    <row r="3351" spans="4:4" x14ac:dyDescent="0.25">
      <c r="D3351">
        <f t="shared" ca="1" si="65"/>
        <v>49.367505750134548</v>
      </c>
    </row>
    <row r="3352" spans="4:4" x14ac:dyDescent="0.25">
      <c r="D3352">
        <f t="shared" ca="1" si="65"/>
        <v>49.216081238620404</v>
      </c>
    </row>
    <row r="3353" spans="4:4" x14ac:dyDescent="0.25">
      <c r="D3353">
        <f t="shared" ca="1" si="65"/>
        <v>43.146074993515597</v>
      </c>
    </row>
    <row r="3354" spans="4:4" x14ac:dyDescent="0.25">
      <c r="D3354">
        <f t="shared" ca="1" si="65"/>
        <v>45.291861286688061</v>
      </c>
    </row>
    <row r="3355" spans="4:4" x14ac:dyDescent="0.25">
      <c r="D3355">
        <f t="shared" ca="1" si="65"/>
        <v>50.940995885213816</v>
      </c>
    </row>
    <row r="3356" spans="4:4" x14ac:dyDescent="0.25">
      <c r="D3356">
        <f t="shared" ca="1" si="65"/>
        <v>46.82997331878834</v>
      </c>
    </row>
    <row r="3357" spans="4:4" x14ac:dyDescent="0.25">
      <c r="D3357">
        <f t="shared" ca="1" si="65"/>
        <v>51.776892405576433</v>
      </c>
    </row>
    <row r="3358" spans="4:4" x14ac:dyDescent="0.25">
      <c r="D3358">
        <f t="shared" ca="1" si="65"/>
        <v>48.782934251713911</v>
      </c>
    </row>
    <row r="3359" spans="4:4" x14ac:dyDescent="0.25">
      <c r="D3359">
        <f t="shared" ca="1" si="65"/>
        <v>46.665221491213032</v>
      </c>
    </row>
    <row r="3360" spans="4:4" x14ac:dyDescent="0.25">
      <c r="D3360">
        <f t="shared" ca="1" si="65"/>
        <v>43.98078825298446</v>
      </c>
    </row>
    <row r="3361" spans="4:4" x14ac:dyDescent="0.25">
      <c r="D3361">
        <f t="shared" ca="1" si="65"/>
        <v>51.97174295301874</v>
      </c>
    </row>
    <row r="3362" spans="4:4" x14ac:dyDescent="0.25">
      <c r="D3362">
        <f t="shared" ca="1" si="65"/>
        <v>52.299149581010148</v>
      </c>
    </row>
    <row r="3363" spans="4:4" x14ac:dyDescent="0.25">
      <c r="D3363">
        <f t="shared" ca="1" si="65"/>
        <v>50.368466615390361</v>
      </c>
    </row>
    <row r="3364" spans="4:4" x14ac:dyDescent="0.25">
      <c r="D3364">
        <f t="shared" ca="1" si="65"/>
        <v>52.557504291271421</v>
      </c>
    </row>
    <row r="3365" spans="4:4" x14ac:dyDescent="0.25">
      <c r="D3365">
        <f t="shared" ca="1" si="65"/>
        <v>49.604319556201439</v>
      </c>
    </row>
    <row r="3366" spans="4:4" x14ac:dyDescent="0.25">
      <c r="D3366">
        <f t="shared" ca="1" si="65"/>
        <v>52.821339405237957</v>
      </c>
    </row>
    <row r="3367" spans="4:4" x14ac:dyDescent="0.25">
      <c r="D3367">
        <f t="shared" ca="1" si="65"/>
        <v>49.53409405264005</v>
      </c>
    </row>
    <row r="3368" spans="4:4" x14ac:dyDescent="0.25">
      <c r="D3368">
        <f t="shared" ca="1" si="65"/>
        <v>48.161940294338109</v>
      </c>
    </row>
    <row r="3369" spans="4:4" x14ac:dyDescent="0.25">
      <c r="D3369">
        <f t="shared" ca="1" si="65"/>
        <v>46.542292343563389</v>
      </c>
    </row>
    <row r="3370" spans="4:4" x14ac:dyDescent="0.25">
      <c r="D3370">
        <f t="shared" ca="1" si="65"/>
        <v>48.979998714655416</v>
      </c>
    </row>
    <row r="3371" spans="4:4" x14ac:dyDescent="0.25">
      <c r="D3371">
        <f t="shared" ca="1" si="65"/>
        <v>47.85449241008773</v>
      </c>
    </row>
    <row r="3372" spans="4:4" x14ac:dyDescent="0.25">
      <c r="D3372">
        <f t="shared" ca="1" si="65"/>
        <v>48.989491809611543</v>
      </c>
    </row>
    <row r="3373" spans="4:4" x14ac:dyDescent="0.25">
      <c r="D3373">
        <f t="shared" ca="1" si="65"/>
        <v>48.340099167726514</v>
      </c>
    </row>
    <row r="3374" spans="4:4" x14ac:dyDescent="0.25">
      <c r="D3374">
        <f t="shared" ca="1" si="65"/>
        <v>48.985078953328966</v>
      </c>
    </row>
    <row r="3375" spans="4:4" x14ac:dyDescent="0.25">
      <c r="D3375">
        <f t="shared" ca="1" si="65"/>
        <v>45.155681415700286</v>
      </c>
    </row>
    <row r="3376" spans="4:4" x14ac:dyDescent="0.25">
      <c r="D3376">
        <f t="shared" ca="1" si="65"/>
        <v>51.599456313576269</v>
      </c>
    </row>
    <row r="3377" spans="4:4" x14ac:dyDescent="0.25">
      <c r="D3377">
        <f t="shared" ca="1" si="65"/>
        <v>48.799708177378328</v>
      </c>
    </row>
    <row r="3378" spans="4:4" x14ac:dyDescent="0.25">
      <c r="D3378">
        <f t="shared" ca="1" si="65"/>
        <v>52.454533877974683</v>
      </c>
    </row>
    <row r="3379" spans="4:4" x14ac:dyDescent="0.25">
      <c r="D3379">
        <f t="shared" ca="1" si="65"/>
        <v>43.676866829771846</v>
      </c>
    </row>
    <row r="3380" spans="4:4" x14ac:dyDescent="0.25">
      <c r="D3380">
        <f t="shared" ca="1" si="65"/>
        <v>53.390581562006744</v>
      </c>
    </row>
    <row r="3381" spans="4:4" x14ac:dyDescent="0.25">
      <c r="D3381">
        <f t="shared" ca="1" si="65"/>
        <v>46.021627307701948</v>
      </c>
    </row>
    <row r="3382" spans="4:4" x14ac:dyDescent="0.25">
      <c r="D3382">
        <f t="shared" ca="1" si="65"/>
        <v>47.73593707161681</v>
      </c>
    </row>
    <row r="3383" spans="4:4" x14ac:dyDescent="0.25">
      <c r="D3383">
        <f t="shared" ca="1" si="65"/>
        <v>49.868096412880938</v>
      </c>
    </row>
    <row r="3384" spans="4:4" x14ac:dyDescent="0.25">
      <c r="D3384">
        <f t="shared" ca="1" si="65"/>
        <v>50.475901267717006</v>
      </c>
    </row>
    <row r="3385" spans="4:4" x14ac:dyDescent="0.25">
      <c r="D3385">
        <f t="shared" ca="1" si="65"/>
        <v>42.707739000317702</v>
      </c>
    </row>
    <row r="3386" spans="4:4" x14ac:dyDescent="0.25">
      <c r="D3386">
        <f t="shared" ca="1" si="65"/>
        <v>46.440711163951029</v>
      </c>
    </row>
    <row r="3387" spans="4:4" x14ac:dyDescent="0.25">
      <c r="D3387">
        <f t="shared" ca="1" si="65"/>
        <v>54.809602991507056</v>
      </c>
    </row>
    <row r="3388" spans="4:4" x14ac:dyDescent="0.25">
      <c r="D3388">
        <f t="shared" ca="1" si="65"/>
        <v>44.383983512515641</v>
      </c>
    </row>
    <row r="3389" spans="4:4" x14ac:dyDescent="0.25">
      <c r="D3389">
        <f t="shared" ca="1" si="65"/>
        <v>49.791648283738219</v>
      </c>
    </row>
    <row r="3390" spans="4:4" x14ac:dyDescent="0.25">
      <c r="D3390">
        <f t="shared" ca="1" si="65"/>
        <v>49.38771655164156</v>
      </c>
    </row>
    <row r="3391" spans="4:4" x14ac:dyDescent="0.25">
      <c r="D3391">
        <f t="shared" ca="1" si="65"/>
        <v>47.739993138043893</v>
      </c>
    </row>
    <row r="3392" spans="4:4" x14ac:dyDescent="0.25">
      <c r="D3392">
        <f t="shared" ca="1" si="65"/>
        <v>46.403895927391972</v>
      </c>
    </row>
    <row r="3393" spans="4:4" x14ac:dyDescent="0.25">
      <c r="D3393">
        <f t="shared" ca="1" si="65"/>
        <v>43.850429532936928</v>
      </c>
    </row>
    <row r="3394" spans="4:4" x14ac:dyDescent="0.25">
      <c r="D3394">
        <f t="shared" ca="1" si="65"/>
        <v>53.575894086343297</v>
      </c>
    </row>
    <row r="3395" spans="4:4" x14ac:dyDescent="0.25">
      <c r="D3395">
        <f t="shared" ref="D3395:D3458" ca="1" si="66">_xlfn.T.INV(RAND(),25)*$G$3+$F$3</f>
        <v>55.981786985425281</v>
      </c>
    </row>
    <row r="3396" spans="4:4" x14ac:dyDescent="0.25">
      <c r="D3396">
        <f t="shared" ca="1" si="66"/>
        <v>48.344242151097411</v>
      </c>
    </row>
    <row r="3397" spans="4:4" x14ac:dyDescent="0.25">
      <c r="D3397">
        <f t="shared" ca="1" si="66"/>
        <v>44.568483062291165</v>
      </c>
    </row>
    <row r="3398" spans="4:4" x14ac:dyDescent="0.25">
      <c r="D3398">
        <f t="shared" ca="1" si="66"/>
        <v>50.871180096222375</v>
      </c>
    </row>
    <row r="3399" spans="4:4" x14ac:dyDescent="0.25">
      <c r="D3399">
        <f t="shared" ca="1" si="66"/>
        <v>45.231209618482879</v>
      </c>
    </row>
    <row r="3400" spans="4:4" x14ac:dyDescent="0.25">
      <c r="D3400">
        <f t="shared" ca="1" si="66"/>
        <v>51.876562978180182</v>
      </c>
    </row>
    <row r="3401" spans="4:4" x14ac:dyDescent="0.25">
      <c r="D3401">
        <f t="shared" ca="1" si="66"/>
        <v>45.254663851605244</v>
      </c>
    </row>
    <row r="3402" spans="4:4" x14ac:dyDescent="0.25">
      <c r="D3402">
        <f t="shared" ca="1" si="66"/>
        <v>53.878240219698299</v>
      </c>
    </row>
    <row r="3403" spans="4:4" x14ac:dyDescent="0.25">
      <c r="D3403">
        <f t="shared" ca="1" si="66"/>
        <v>46.062571687449427</v>
      </c>
    </row>
    <row r="3404" spans="4:4" x14ac:dyDescent="0.25">
      <c r="D3404">
        <f t="shared" ca="1" si="66"/>
        <v>52.598348993691147</v>
      </c>
    </row>
    <row r="3405" spans="4:4" x14ac:dyDescent="0.25">
      <c r="D3405">
        <f t="shared" ca="1" si="66"/>
        <v>48.123534189101733</v>
      </c>
    </row>
    <row r="3406" spans="4:4" x14ac:dyDescent="0.25">
      <c r="D3406">
        <f t="shared" ca="1" si="66"/>
        <v>49.920880673382243</v>
      </c>
    </row>
    <row r="3407" spans="4:4" x14ac:dyDescent="0.25">
      <c r="D3407">
        <f t="shared" ca="1" si="66"/>
        <v>47.91520737808284</v>
      </c>
    </row>
    <row r="3408" spans="4:4" x14ac:dyDescent="0.25">
      <c r="D3408">
        <f t="shared" ca="1" si="66"/>
        <v>51.401900701996183</v>
      </c>
    </row>
    <row r="3409" spans="4:4" x14ac:dyDescent="0.25">
      <c r="D3409">
        <f t="shared" ca="1" si="66"/>
        <v>49.964203015310666</v>
      </c>
    </row>
    <row r="3410" spans="4:4" x14ac:dyDescent="0.25">
      <c r="D3410">
        <f t="shared" ca="1" si="66"/>
        <v>49.584193479223558</v>
      </c>
    </row>
    <row r="3411" spans="4:4" x14ac:dyDescent="0.25">
      <c r="D3411">
        <f t="shared" ca="1" si="66"/>
        <v>49.913980891263812</v>
      </c>
    </row>
    <row r="3412" spans="4:4" x14ac:dyDescent="0.25">
      <c r="D3412">
        <f t="shared" ca="1" si="66"/>
        <v>53.012230955200415</v>
      </c>
    </row>
    <row r="3413" spans="4:4" x14ac:dyDescent="0.25">
      <c r="D3413">
        <f t="shared" ca="1" si="66"/>
        <v>45.688604654799256</v>
      </c>
    </row>
    <row r="3414" spans="4:4" x14ac:dyDescent="0.25">
      <c r="D3414">
        <f t="shared" ca="1" si="66"/>
        <v>47.914902444256441</v>
      </c>
    </row>
    <row r="3415" spans="4:4" x14ac:dyDescent="0.25">
      <c r="D3415">
        <f t="shared" ca="1" si="66"/>
        <v>48.736391413547217</v>
      </c>
    </row>
    <row r="3416" spans="4:4" x14ac:dyDescent="0.25">
      <c r="D3416">
        <f t="shared" ca="1" si="66"/>
        <v>44.890837450919982</v>
      </c>
    </row>
    <row r="3417" spans="4:4" x14ac:dyDescent="0.25">
      <c r="D3417">
        <f t="shared" ca="1" si="66"/>
        <v>59.375771066174231</v>
      </c>
    </row>
    <row r="3418" spans="4:4" x14ac:dyDescent="0.25">
      <c r="D3418">
        <f t="shared" ca="1" si="66"/>
        <v>52.888429120938724</v>
      </c>
    </row>
    <row r="3419" spans="4:4" x14ac:dyDescent="0.25">
      <c r="D3419">
        <f t="shared" ca="1" si="66"/>
        <v>41.350517590541095</v>
      </c>
    </row>
    <row r="3420" spans="4:4" x14ac:dyDescent="0.25">
      <c r="D3420">
        <f t="shared" ca="1" si="66"/>
        <v>57.481441784288954</v>
      </c>
    </row>
    <row r="3421" spans="4:4" x14ac:dyDescent="0.25">
      <c r="D3421">
        <f t="shared" ca="1" si="66"/>
        <v>56.92277866534814</v>
      </c>
    </row>
    <row r="3422" spans="4:4" x14ac:dyDescent="0.25">
      <c r="D3422">
        <f t="shared" ca="1" si="66"/>
        <v>55.604928978136421</v>
      </c>
    </row>
    <row r="3423" spans="4:4" x14ac:dyDescent="0.25">
      <c r="D3423">
        <f t="shared" ca="1" si="66"/>
        <v>46.634254307951906</v>
      </c>
    </row>
    <row r="3424" spans="4:4" x14ac:dyDescent="0.25">
      <c r="D3424">
        <f t="shared" ca="1" si="66"/>
        <v>49.248530801408798</v>
      </c>
    </row>
    <row r="3425" spans="4:4" x14ac:dyDescent="0.25">
      <c r="D3425">
        <f t="shared" ca="1" si="66"/>
        <v>52.197749445589551</v>
      </c>
    </row>
    <row r="3426" spans="4:4" x14ac:dyDescent="0.25">
      <c r="D3426">
        <f t="shared" ca="1" si="66"/>
        <v>52.372788928717782</v>
      </c>
    </row>
    <row r="3427" spans="4:4" x14ac:dyDescent="0.25">
      <c r="D3427">
        <f t="shared" ca="1" si="66"/>
        <v>43.948548696371304</v>
      </c>
    </row>
    <row r="3428" spans="4:4" x14ac:dyDescent="0.25">
      <c r="D3428">
        <f t="shared" ca="1" si="66"/>
        <v>43.447065710913726</v>
      </c>
    </row>
    <row r="3429" spans="4:4" x14ac:dyDescent="0.25">
      <c r="D3429">
        <f t="shared" ca="1" si="66"/>
        <v>48.558840966643714</v>
      </c>
    </row>
    <row r="3430" spans="4:4" x14ac:dyDescent="0.25">
      <c r="D3430">
        <f t="shared" ca="1" si="66"/>
        <v>42.862247390982532</v>
      </c>
    </row>
    <row r="3431" spans="4:4" x14ac:dyDescent="0.25">
      <c r="D3431">
        <f t="shared" ca="1" si="66"/>
        <v>48.829827449264144</v>
      </c>
    </row>
    <row r="3432" spans="4:4" x14ac:dyDescent="0.25">
      <c r="D3432">
        <f t="shared" ca="1" si="66"/>
        <v>52.960917028048129</v>
      </c>
    </row>
    <row r="3433" spans="4:4" x14ac:dyDescent="0.25">
      <c r="D3433">
        <f t="shared" ca="1" si="66"/>
        <v>52.048015828503324</v>
      </c>
    </row>
    <row r="3434" spans="4:4" x14ac:dyDescent="0.25">
      <c r="D3434">
        <f t="shared" ca="1" si="66"/>
        <v>48.563628438058664</v>
      </c>
    </row>
    <row r="3435" spans="4:4" x14ac:dyDescent="0.25">
      <c r="D3435">
        <f t="shared" ca="1" si="66"/>
        <v>50.406358260497385</v>
      </c>
    </row>
    <row r="3436" spans="4:4" x14ac:dyDescent="0.25">
      <c r="D3436">
        <f t="shared" ca="1" si="66"/>
        <v>51.496132797433098</v>
      </c>
    </row>
    <row r="3437" spans="4:4" x14ac:dyDescent="0.25">
      <c r="D3437">
        <f t="shared" ca="1" si="66"/>
        <v>42.525572723259188</v>
      </c>
    </row>
    <row r="3438" spans="4:4" x14ac:dyDescent="0.25">
      <c r="D3438">
        <f t="shared" ca="1" si="66"/>
        <v>56.134605436859907</v>
      </c>
    </row>
    <row r="3439" spans="4:4" x14ac:dyDescent="0.25">
      <c r="D3439">
        <f t="shared" ca="1" si="66"/>
        <v>58.015130840361763</v>
      </c>
    </row>
    <row r="3440" spans="4:4" x14ac:dyDescent="0.25">
      <c r="D3440">
        <f t="shared" ca="1" si="66"/>
        <v>48.487397334366271</v>
      </c>
    </row>
    <row r="3441" spans="4:4" x14ac:dyDescent="0.25">
      <c r="D3441">
        <f t="shared" ca="1" si="66"/>
        <v>49.941035099438999</v>
      </c>
    </row>
    <row r="3442" spans="4:4" x14ac:dyDescent="0.25">
      <c r="D3442">
        <f t="shared" ca="1" si="66"/>
        <v>54.467275573499379</v>
      </c>
    </row>
    <row r="3443" spans="4:4" x14ac:dyDescent="0.25">
      <c r="D3443">
        <f t="shared" ca="1" si="66"/>
        <v>54.316312414470644</v>
      </c>
    </row>
    <row r="3444" spans="4:4" x14ac:dyDescent="0.25">
      <c r="D3444">
        <f t="shared" ca="1" si="66"/>
        <v>48.232236900551811</v>
      </c>
    </row>
    <row r="3445" spans="4:4" x14ac:dyDescent="0.25">
      <c r="D3445">
        <f t="shared" ca="1" si="66"/>
        <v>49.949195813792755</v>
      </c>
    </row>
    <row r="3446" spans="4:4" x14ac:dyDescent="0.25">
      <c r="D3446">
        <f t="shared" ca="1" si="66"/>
        <v>48.249329974214199</v>
      </c>
    </row>
    <row r="3447" spans="4:4" x14ac:dyDescent="0.25">
      <c r="D3447">
        <f t="shared" ca="1" si="66"/>
        <v>40.373378860381642</v>
      </c>
    </row>
    <row r="3448" spans="4:4" x14ac:dyDescent="0.25">
      <c r="D3448">
        <f t="shared" ca="1" si="66"/>
        <v>52.208167689896129</v>
      </c>
    </row>
    <row r="3449" spans="4:4" x14ac:dyDescent="0.25">
      <c r="D3449">
        <f t="shared" ca="1" si="66"/>
        <v>50.705688238363081</v>
      </c>
    </row>
    <row r="3450" spans="4:4" x14ac:dyDescent="0.25">
      <c r="D3450">
        <f t="shared" ca="1" si="66"/>
        <v>54.918640063021613</v>
      </c>
    </row>
    <row r="3451" spans="4:4" x14ac:dyDescent="0.25">
      <c r="D3451">
        <f t="shared" ca="1" si="66"/>
        <v>50.143129379753276</v>
      </c>
    </row>
    <row r="3452" spans="4:4" x14ac:dyDescent="0.25">
      <c r="D3452">
        <f t="shared" ca="1" si="66"/>
        <v>47.353526461136717</v>
      </c>
    </row>
    <row r="3453" spans="4:4" x14ac:dyDescent="0.25">
      <c r="D3453">
        <f t="shared" ca="1" si="66"/>
        <v>49.489751362376097</v>
      </c>
    </row>
    <row r="3454" spans="4:4" x14ac:dyDescent="0.25">
      <c r="D3454">
        <f t="shared" ca="1" si="66"/>
        <v>56.478767974831698</v>
      </c>
    </row>
    <row r="3455" spans="4:4" x14ac:dyDescent="0.25">
      <c r="D3455">
        <f t="shared" ca="1" si="66"/>
        <v>48.411498466223883</v>
      </c>
    </row>
    <row r="3456" spans="4:4" x14ac:dyDescent="0.25">
      <c r="D3456">
        <f t="shared" ca="1" si="66"/>
        <v>56.691853962653759</v>
      </c>
    </row>
    <row r="3457" spans="4:4" x14ac:dyDescent="0.25">
      <c r="D3457">
        <f t="shared" ca="1" si="66"/>
        <v>51.224255595318972</v>
      </c>
    </row>
    <row r="3458" spans="4:4" x14ac:dyDescent="0.25">
      <c r="D3458">
        <f t="shared" ca="1" si="66"/>
        <v>46.11821505945079</v>
      </c>
    </row>
    <row r="3459" spans="4:4" x14ac:dyDescent="0.25">
      <c r="D3459">
        <f t="shared" ref="D3459:D3522" ca="1" si="67">_xlfn.T.INV(RAND(),25)*$G$3+$F$3</f>
        <v>47.398851839553338</v>
      </c>
    </row>
    <row r="3460" spans="4:4" x14ac:dyDescent="0.25">
      <c r="D3460">
        <f t="shared" ca="1" si="67"/>
        <v>52.669111814145154</v>
      </c>
    </row>
    <row r="3461" spans="4:4" x14ac:dyDescent="0.25">
      <c r="D3461">
        <f t="shared" ca="1" si="67"/>
        <v>46.390198818399817</v>
      </c>
    </row>
    <row r="3462" spans="4:4" x14ac:dyDescent="0.25">
      <c r="D3462">
        <f t="shared" ca="1" si="67"/>
        <v>52.101923063052809</v>
      </c>
    </row>
    <row r="3463" spans="4:4" x14ac:dyDescent="0.25">
      <c r="D3463">
        <f t="shared" ca="1" si="67"/>
        <v>46.290758277664317</v>
      </c>
    </row>
    <row r="3464" spans="4:4" x14ac:dyDescent="0.25">
      <c r="D3464">
        <f t="shared" ca="1" si="67"/>
        <v>55.335082920896511</v>
      </c>
    </row>
    <row r="3465" spans="4:4" x14ac:dyDescent="0.25">
      <c r="D3465">
        <f t="shared" ca="1" si="67"/>
        <v>56.842387042525353</v>
      </c>
    </row>
    <row r="3466" spans="4:4" x14ac:dyDescent="0.25">
      <c r="D3466">
        <f t="shared" ca="1" si="67"/>
        <v>54.849072636824971</v>
      </c>
    </row>
    <row r="3467" spans="4:4" x14ac:dyDescent="0.25">
      <c r="D3467">
        <f t="shared" ca="1" si="67"/>
        <v>57.544660289767592</v>
      </c>
    </row>
    <row r="3468" spans="4:4" x14ac:dyDescent="0.25">
      <c r="D3468">
        <f t="shared" ca="1" si="67"/>
        <v>54.641880381693767</v>
      </c>
    </row>
    <row r="3469" spans="4:4" x14ac:dyDescent="0.25">
      <c r="D3469">
        <f t="shared" ca="1" si="67"/>
        <v>55.360156358421825</v>
      </c>
    </row>
    <row r="3470" spans="4:4" x14ac:dyDescent="0.25">
      <c r="D3470">
        <f t="shared" ca="1" si="67"/>
        <v>45.083877500750575</v>
      </c>
    </row>
    <row r="3471" spans="4:4" x14ac:dyDescent="0.25">
      <c r="D3471">
        <f t="shared" ca="1" si="67"/>
        <v>36.083990488152288</v>
      </c>
    </row>
    <row r="3472" spans="4:4" x14ac:dyDescent="0.25">
      <c r="D3472">
        <f t="shared" ca="1" si="67"/>
        <v>40.339674167986942</v>
      </c>
    </row>
    <row r="3473" spans="4:4" x14ac:dyDescent="0.25">
      <c r="D3473">
        <f t="shared" ca="1" si="67"/>
        <v>41.035621159176316</v>
      </c>
    </row>
    <row r="3474" spans="4:4" x14ac:dyDescent="0.25">
      <c r="D3474">
        <f t="shared" ca="1" si="67"/>
        <v>49.95655314038715</v>
      </c>
    </row>
    <row r="3475" spans="4:4" x14ac:dyDescent="0.25">
      <c r="D3475">
        <f t="shared" ca="1" si="67"/>
        <v>53.458181196227997</v>
      </c>
    </row>
    <row r="3476" spans="4:4" x14ac:dyDescent="0.25">
      <c r="D3476">
        <f t="shared" ca="1" si="67"/>
        <v>52.001801136303435</v>
      </c>
    </row>
    <row r="3477" spans="4:4" x14ac:dyDescent="0.25">
      <c r="D3477">
        <f t="shared" ca="1" si="67"/>
        <v>43.115606784131501</v>
      </c>
    </row>
    <row r="3478" spans="4:4" x14ac:dyDescent="0.25">
      <c r="D3478">
        <f t="shared" ca="1" si="67"/>
        <v>45.050931291449785</v>
      </c>
    </row>
    <row r="3479" spans="4:4" x14ac:dyDescent="0.25">
      <c r="D3479">
        <f t="shared" ca="1" si="67"/>
        <v>47.14891433121285</v>
      </c>
    </row>
    <row r="3480" spans="4:4" x14ac:dyDescent="0.25">
      <c r="D3480">
        <f t="shared" ca="1" si="67"/>
        <v>59.582899142866935</v>
      </c>
    </row>
    <row r="3481" spans="4:4" x14ac:dyDescent="0.25">
      <c r="D3481">
        <f t="shared" ca="1" si="67"/>
        <v>43.969394076030611</v>
      </c>
    </row>
    <row r="3482" spans="4:4" x14ac:dyDescent="0.25">
      <c r="D3482">
        <f t="shared" ca="1" si="67"/>
        <v>51.986227175886341</v>
      </c>
    </row>
    <row r="3483" spans="4:4" x14ac:dyDescent="0.25">
      <c r="D3483">
        <f t="shared" ca="1" si="67"/>
        <v>51.32136517098359</v>
      </c>
    </row>
    <row r="3484" spans="4:4" x14ac:dyDescent="0.25">
      <c r="D3484">
        <f t="shared" ca="1" si="67"/>
        <v>52.810646721410684</v>
      </c>
    </row>
    <row r="3485" spans="4:4" x14ac:dyDescent="0.25">
      <c r="D3485">
        <f t="shared" ca="1" si="67"/>
        <v>41.21133587313188</v>
      </c>
    </row>
    <row r="3486" spans="4:4" x14ac:dyDescent="0.25">
      <c r="D3486">
        <f t="shared" ca="1" si="67"/>
        <v>55.194312696062227</v>
      </c>
    </row>
    <row r="3487" spans="4:4" x14ac:dyDescent="0.25">
      <c r="D3487">
        <f t="shared" ca="1" si="67"/>
        <v>41.567105738602905</v>
      </c>
    </row>
    <row r="3488" spans="4:4" x14ac:dyDescent="0.25">
      <c r="D3488">
        <f t="shared" ca="1" si="67"/>
        <v>55.878039431127142</v>
      </c>
    </row>
    <row r="3489" spans="4:4" x14ac:dyDescent="0.25">
      <c r="D3489">
        <f t="shared" ca="1" si="67"/>
        <v>44.227163827941474</v>
      </c>
    </row>
    <row r="3490" spans="4:4" x14ac:dyDescent="0.25">
      <c r="D3490">
        <f t="shared" ca="1" si="67"/>
        <v>50.0334200063485</v>
      </c>
    </row>
    <row r="3491" spans="4:4" x14ac:dyDescent="0.25">
      <c r="D3491">
        <f t="shared" ca="1" si="67"/>
        <v>53.986632984382425</v>
      </c>
    </row>
    <row r="3492" spans="4:4" x14ac:dyDescent="0.25">
      <c r="D3492">
        <f t="shared" ca="1" si="67"/>
        <v>49.671229370353295</v>
      </c>
    </row>
    <row r="3493" spans="4:4" x14ac:dyDescent="0.25">
      <c r="D3493">
        <f t="shared" ca="1" si="67"/>
        <v>51.669180365310531</v>
      </c>
    </row>
    <row r="3494" spans="4:4" x14ac:dyDescent="0.25">
      <c r="D3494">
        <f t="shared" ca="1" si="67"/>
        <v>52.259379810009193</v>
      </c>
    </row>
    <row r="3495" spans="4:4" x14ac:dyDescent="0.25">
      <c r="D3495">
        <f t="shared" ca="1" si="67"/>
        <v>46.317005004552634</v>
      </c>
    </row>
    <row r="3496" spans="4:4" x14ac:dyDescent="0.25">
      <c r="D3496">
        <f t="shared" ca="1" si="67"/>
        <v>46.063177921475628</v>
      </c>
    </row>
    <row r="3497" spans="4:4" x14ac:dyDescent="0.25">
      <c r="D3497">
        <f t="shared" ca="1" si="67"/>
        <v>57.144032407787819</v>
      </c>
    </row>
    <row r="3498" spans="4:4" x14ac:dyDescent="0.25">
      <c r="D3498">
        <f t="shared" ca="1" si="67"/>
        <v>48.271625405441576</v>
      </c>
    </row>
    <row r="3499" spans="4:4" x14ac:dyDescent="0.25">
      <c r="D3499">
        <f t="shared" ca="1" si="67"/>
        <v>46.303911283314207</v>
      </c>
    </row>
    <row r="3500" spans="4:4" x14ac:dyDescent="0.25">
      <c r="D3500">
        <f t="shared" ca="1" si="67"/>
        <v>57.911194623275037</v>
      </c>
    </row>
    <row r="3501" spans="4:4" x14ac:dyDescent="0.25">
      <c r="D3501">
        <f t="shared" ca="1" si="67"/>
        <v>48.370231983972111</v>
      </c>
    </row>
    <row r="3502" spans="4:4" x14ac:dyDescent="0.25">
      <c r="D3502">
        <f t="shared" ca="1" si="67"/>
        <v>52.379368851778523</v>
      </c>
    </row>
    <row r="3503" spans="4:4" x14ac:dyDescent="0.25">
      <c r="D3503">
        <f t="shared" ca="1" si="67"/>
        <v>52.968618703721489</v>
      </c>
    </row>
    <row r="3504" spans="4:4" x14ac:dyDescent="0.25">
      <c r="D3504">
        <f t="shared" ca="1" si="67"/>
        <v>47.318766148189972</v>
      </c>
    </row>
    <row r="3505" spans="4:4" x14ac:dyDescent="0.25">
      <c r="D3505">
        <f t="shared" ca="1" si="67"/>
        <v>53.474285303971143</v>
      </c>
    </row>
    <row r="3506" spans="4:4" x14ac:dyDescent="0.25">
      <c r="D3506">
        <f t="shared" ca="1" si="67"/>
        <v>60.971330119357916</v>
      </c>
    </row>
    <row r="3507" spans="4:4" x14ac:dyDescent="0.25">
      <c r="D3507">
        <f t="shared" ca="1" si="67"/>
        <v>47.867092480759389</v>
      </c>
    </row>
    <row r="3508" spans="4:4" x14ac:dyDescent="0.25">
      <c r="D3508">
        <f t="shared" ca="1" si="67"/>
        <v>50.66676336002881</v>
      </c>
    </row>
    <row r="3509" spans="4:4" x14ac:dyDescent="0.25">
      <c r="D3509">
        <f t="shared" ca="1" si="67"/>
        <v>45.735032782772464</v>
      </c>
    </row>
    <row r="3510" spans="4:4" x14ac:dyDescent="0.25">
      <c r="D3510">
        <f t="shared" ca="1" si="67"/>
        <v>45.689640152245872</v>
      </c>
    </row>
    <row r="3511" spans="4:4" x14ac:dyDescent="0.25">
      <c r="D3511">
        <f t="shared" ca="1" si="67"/>
        <v>49.554929413050608</v>
      </c>
    </row>
    <row r="3512" spans="4:4" x14ac:dyDescent="0.25">
      <c r="D3512">
        <f t="shared" ca="1" si="67"/>
        <v>46.253158572971415</v>
      </c>
    </row>
    <row r="3513" spans="4:4" x14ac:dyDescent="0.25">
      <c r="D3513">
        <f t="shared" ca="1" si="67"/>
        <v>40.688360242858543</v>
      </c>
    </row>
    <row r="3514" spans="4:4" x14ac:dyDescent="0.25">
      <c r="D3514">
        <f t="shared" ca="1" si="67"/>
        <v>43.689631485208764</v>
      </c>
    </row>
    <row r="3515" spans="4:4" x14ac:dyDescent="0.25">
      <c r="D3515">
        <f t="shared" ca="1" si="67"/>
        <v>49.505685252313242</v>
      </c>
    </row>
    <row r="3516" spans="4:4" x14ac:dyDescent="0.25">
      <c r="D3516">
        <f t="shared" ca="1" si="67"/>
        <v>52.801894098395039</v>
      </c>
    </row>
    <row r="3517" spans="4:4" x14ac:dyDescent="0.25">
      <c r="D3517">
        <f t="shared" ca="1" si="67"/>
        <v>60.778703324553327</v>
      </c>
    </row>
    <row r="3518" spans="4:4" x14ac:dyDescent="0.25">
      <c r="D3518">
        <f t="shared" ca="1" si="67"/>
        <v>53.263066714575558</v>
      </c>
    </row>
    <row r="3519" spans="4:4" x14ac:dyDescent="0.25">
      <c r="D3519">
        <f t="shared" ca="1" si="67"/>
        <v>43.91845213725172</v>
      </c>
    </row>
    <row r="3520" spans="4:4" x14ac:dyDescent="0.25">
      <c r="D3520">
        <f t="shared" ca="1" si="67"/>
        <v>49.231336109670529</v>
      </c>
    </row>
    <row r="3521" spans="4:4" x14ac:dyDescent="0.25">
      <c r="D3521">
        <f t="shared" ca="1" si="67"/>
        <v>51.194862236712304</v>
      </c>
    </row>
    <row r="3522" spans="4:4" x14ac:dyDescent="0.25">
      <c r="D3522">
        <f t="shared" ca="1" si="67"/>
        <v>53.03751827533555</v>
      </c>
    </row>
    <row r="3523" spans="4:4" x14ac:dyDescent="0.25">
      <c r="D3523">
        <f t="shared" ref="D3523:D3586" ca="1" si="68">_xlfn.T.INV(RAND(),25)*$G$3+$F$3</f>
        <v>46.133399472053114</v>
      </c>
    </row>
    <row r="3524" spans="4:4" x14ac:dyDescent="0.25">
      <c r="D3524">
        <f t="shared" ca="1" si="68"/>
        <v>56.04694032783523</v>
      </c>
    </row>
    <row r="3525" spans="4:4" x14ac:dyDescent="0.25">
      <c r="D3525">
        <f t="shared" ca="1" si="68"/>
        <v>57.942860708095978</v>
      </c>
    </row>
    <row r="3526" spans="4:4" x14ac:dyDescent="0.25">
      <c r="D3526">
        <f t="shared" ca="1" si="68"/>
        <v>49.104073203998936</v>
      </c>
    </row>
    <row r="3527" spans="4:4" x14ac:dyDescent="0.25">
      <c r="D3527">
        <f t="shared" ca="1" si="68"/>
        <v>54.792186416211919</v>
      </c>
    </row>
    <row r="3528" spans="4:4" x14ac:dyDescent="0.25">
      <c r="D3528">
        <f t="shared" ca="1" si="68"/>
        <v>47.365881167031034</v>
      </c>
    </row>
    <row r="3529" spans="4:4" x14ac:dyDescent="0.25">
      <c r="D3529">
        <f t="shared" ca="1" si="68"/>
        <v>47.190372864611277</v>
      </c>
    </row>
    <row r="3530" spans="4:4" x14ac:dyDescent="0.25">
      <c r="D3530">
        <f t="shared" ca="1" si="68"/>
        <v>54.423969804439984</v>
      </c>
    </row>
    <row r="3531" spans="4:4" x14ac:dyDescent="0.25">
      <c r="D3531">
        <f t="shared" ca="1" si="68"/>
        <v>46.043987442749312</v>
      </c>
    </row>
    <row r="3532" spans="4:4" x14ac:dyDescent="0.25">
      <c r="D3532">
        <f t="shared" ca="1" si="68"/>
        <v>60.165789827366027</v>
      </c>
    </row>
    <row r="3533" spans="4:4" x14ac:dyDescent="0.25">
      <c r="D3533">
        <f t="shared" ca="1" si="68"/>
        <v>50.073894932662881</v>
      </c>
    </row>
    <row r="3534" spans="4:4" x14ac:dyDescent="0.25">
      <c r="D3534">
        <f t="shared" ca="1" si="68"/>
        <v>40.777157993960287</v>
      </c>
    </row>
    <row r="3535" spans="4:4" x14ac:dyDescent="0.25">
      <c r="D3535">
        <f t="shared" ca="1" si="68"/>
        <v>42.249469935551147</v>
      </c>
    </row>
    <row r="3536" spans="4:4" x14ac:dyDescent="0.25">
      <c r="D3536">
        <f t="shared" ca="1" si="68"/>
        <v>49.192255323859875</v>
      </c>
    </row>
    <row r="3537" spans="4:4" x14ac:dyDescent="0.25">
      <c r="D3537">
        <f t="shared" ca="1" si="68"/>
        <v>49.888967195607734</v>
      </c>
    </row>
    <row r="3538" spans="4:4" x14ac:dyDescent="0.25">
      <c r="D3538">
        <f t="shared" ca="1" si="68"/>
        <v>49.094268847935346</v>
      </c>
    </row>
    <row r="3539" spans="4:4" x14ac:dyDescent="0.25">
      <c r="D3539">
        <f t="shared" ca="1" si="68"/>
        <v>46.446494109027185</v>
      </c>
    </row>
    <row r="3540" spans="4:4" x14ac:dyDescent="0.25">
      <c r="D3540">
        <f t="shared" ca="1" si="68"/>
        <v>52.114848607594766</v>
      </c>
    </row>
    <row r="3541" spans="4:4" x14ac:dyDescent="0.25">
      <c r="D3541">
        <f t="shared" ca="1" si="68"/>
        <v>49.707275135702595</v>
      </c>
    </row>
    <row r="3542" spans="4:4" x14ac:dyDescent="0.25">
      <c r="D3542">
        <f t="shared" ca="1" si="68"/>
        <v>47.611140661101331</v>
      </c>
    </row>
    <row r="3543" spans="4:4" x14ac:dyDescent="0.25">
      <c r="D3543">
        <f t="shared" ca="1" si="68"/>
        <v>45.057679099753159</v>
      </c>
    </row>
    <row r="3544" spans="4:4" x14ac:dyDescent="0.25">
      <c r="D3544">
        <f t="shared" ca="1" si="68"/>
        <v>48.476022894797644</v>
      </c>
    </row>
    <row r="3545" spans="4:4" x14ac:dyDescent="0.25">
      <c r="D3545">
        <f t="shared" ca="1" si="68"/>
        <v>55.279539449140138</v>
      </c>
    </row>
    <row r="3546" spans="4:4" x14ac:dyDescent="0.25">
      <c r="D3546">
        <f t="shared" ca="1" si="68"/>
        <v>45.566074949356071</v>
      </c>
    </row>
    <row r="3547" spans="4:4" x14ac:dyDescent="0.25">
      <c r="D3547">
        <f t="shared" ca="1" si="68"/>
        <v>53.794937851139586</v>
      </c>
    </row>
    <row r="3548" spans="4:4" x14ac:dyDescent="0.25">
      <c r="D3548">
        <f t="shared" ca="1" si="68"/>
        <v>45.424712257572196</v>
      </c>
    </row>
    <row r="3549" spans="4:4" x14ac:dyDescent="0.25">
      <c r="D3549">
        <f t="shared" ca="1" si="68"/>
        <v>54.064380513468379</v>
      </c>
    </row>
    <row r="3550" spans="4:4" x14ac:dyDescent="0.25">
      <c r="D3550">
        <f t="shared" ca="1" si="68"/>
        <v>47.752504385990314</v>
      </c>
    </row>
    <row r="3551" spans="4:4" x14ac:dyDescent="0.25">
      <c r="D3551">
        <f t="shared" ca="1" si="68"/>
        <v>46.897813882871148</v>
      </c>
    </row>
    <row r="3552" spans="4:4" x14ac:dyDescent="0.25">
      <c r="D3552">
        <f t="shared" ca="1" si="68"/>
        <v>49.173792338819432</v>
      </c>
    </row>
    <row r="3553" spans="4:4" x14ac:dyDescent="0.25">
      <c r="D3553">
        <f t="shared" ca="1" si="68"/>
        <v>48.608776928747332</v>
      </c>
    </row>
    <row r="3554" spans="4:4" x14ac:dyDescent="0.25">
      <c r="D3554">
        <f t="shared" ca="1" si="68"/>
        <v>45.451984993992653</v>
      </c>
    </row>
    <row r="3555" spans="4:4" x14ac:dyDescent="0.25">
      <c r="D3555">
        <f t="shared" ca="1" si="68"/>
        <v>54.364704764182569</v>
      </c>
    </row>
    <row r="3556" spans="4:4" x14ac:dyDescent="0.25">
      <c r="D3556">
        <f t="shared" ca="1" si="68"/>
        <v>47.745549244447766</v>
      </c>
    </row>
    <row r="3557" spans="4:4" x14ac:dyDescent="0.25">
      <c r="D3557">
        <f t="shared" ca="1" si="68"/>
        <v>48.936105886000668</v>
      </c>
    </row>
    <row r="3558" spans="4:4" x14ac:dyDescent="0.25">
      <c r="D3558">
        <f t="shared" ca="1" si="68"/>
        <v>45.812681229912002</v>
      </c>
    </row>
    <row r="3559" spans="4:4" x14ac:dyDescent="0.25">
      <c r="D3559">
        <f t="shared" ca="1" si="68"/>
        <v>49.102321740604893</v>
      </c>
    </row>
    <row r="3560" spans="4:4" x14ac:dyDescent="0.25">
      <c r="D3560">
        <f t="shared" ca="1" si="68"/>
        <v>49.557229356020308</v>
      </c>
    </row>
    <row r="3561" spans="4:4" x14ac:dyDescent="0.25">
      <c r="D3561">
        <f t="shared" ca="1" si="68"/>
        <v>50.450981424200819</v>
      </c>
    </row>
    <row r="3562" spans="4:4" x14ac:dyDescent="0.25">
      <c r="D3562">
        <f t="shared" ca="1" si="68"/>
        <v>59.190926797447645</v>
      </c>
    </row>
    <row r="3563" spans="4:4" x14ac:dyDescent="0.25">
      <c r="D3563">
        <f t="shared" ca="1" si="68"/>
        <v>46.640423681509851</v>
      </c>
    </row>
    <row r="3564" spans="4:4" x14ac:dyDescent="0.25">
      <c r="D3564">
        <f t="shared" ca="1" si="68"/>
        <v>40.409742191472567</v>
      </c>
    </row>
    <row r="3565" spans="4:4" x14ac:dyDescent="0.25">
      <c r="D3565">
        <f t="shared" ca="1" si="68"/>
        <v>51.792709067721567</v>
      </c>
    </row>
    <row r="3566" spans="4:4" x14ac:dyDescent="0.25">
      <c r="D3566">
        <f t="shared" ca="1" si="68"/>
        <v>48.139896708944349</v>
      </c>
    </row>
    <row r="3567" spans="4:4" x14ac:dyDescent="0.25">
      <c r="D3567">
        <f t="shared" ca="1" si="68"/>
        <v>55.982381818376062</v>
      </c>
    </row>
    <row r="3568" spans="4:4" x14ac:dyDescent="0.25">
      <c r="D3568">
        <f t="shared" ca="1" si="68"/>
        <v>44.421125821745015</v>
      </c>
    </row>
    <row r="3569" spans="4:4" x14ac:dyDescent="0.25">
      <c r="D3569">
        <f t="shared" ca="1" si="68"/>
        <v>45.003086327648361</v>
      </c>
    </row>
    <row r="3570" spans="4:4" x14ac:dyDescent="0.25">
      <c r="D3570">
        <f t="shared" ca="1" si="68"/>
        <v>46.024354582124765</v>
      </c>
    </row>
    <row r="3571" spans="4:4" x14ac:dyDescent="0.25">
      <c r="D3571">
        <f t="shared" ca="1" si="68"/>
        <v>46.081414487425775</v>
      </c>
    </row>
    <row r="3572" spans="4:4" x14ac:dyDescent="0.25">
      <c r="D3572">
        <f t="shared" ca="1" si="68"/>
        <v>57.643384098478521</v>
      </c>
    </row>
    <row r="3573" spans="4:4" x14ac:dyDescent="0.25">
      <c r="D3573">
        <f t="shared" ca="1" si="68"/>
        <v>46.789645213897579</v>
      </c>
    </row>
    <row r="3574" spans="4:4" x14ac:dyDescent="0.25">
      <c r="D3574">
        <f t="shared" ca="1" si="68"/>
        <v>55.236509196521091</v>
      </c>
    </row>
    <row r="3575" spans="4:4" x14ac:dyDescent="0.25">
      <c r="D3575">
        <f t="shared" ca="1" si="68"/>
        <v>50.529191276232716</v>
      </c>
    </row>
    <row r="3576" spans="4:4" x14ac:dyDescent="0.25">
      <c r="D3576">
        <f t="shared" ca="1" si="68"/>
        <v>52.005497511371843</v>
      </c>
    </row>
    <row r="3577" spans="4:4" x14ac:dyDescent="0.25">
      <c r="D3577">
        <f t="shared" ca="1" si="68"/>
        <v>51.096827815504334</v>
      </c>
    </row>
    <row r="3578" spans="4:4" x14ac:dyDescent="0.25">
      <c r="D3578">
        <f t="shared" ca="1" si="68"/>
        <v>54.494409805526203</v>
      </c>
    </row>
    <row r="3579" spans="4:4" x14ac:dyDescent="0.25">
      <c r="D3579">
        <f t="shared" ca="1" si="68"/>
        <v>37.781957856165413</v>
      </c>
    </row>
    <row r="3580" spans="4:4" x14ac:dyDescent="0.25">
      <c r="D3580">
        <f t="shared" ca="1" si="68"/>
        <v>48.358074957837765</v>
      </c>
    </row>
    <row r="3581" spans="4:4" x14ac:dyDescent="0.25">
      <c r="D3581">
        <f t="shared" ca="1" si="68"/>
        <v>46.745985799381671</v>
      </c>
    </row>
    <row r="3582" spans="4:4" x14ac:dyDescent="0.25">
      <c r="D3582">
        <f t="shared" ca="1" si="68"/>
        <v>45.185936992337808</v>
      </c>
    </row>
    <row r="3583" spans="4:4" x14ac:dyDescent="0.25">
      <c r="D3583">
        <f t="shared" ca="1" si="68"/>
        <v>41.569108866052773</v>
      </c>
    </row>
    <row r="3584" spans="4:4" x14ac:dyDescent="0.25">
      <c r="D3584">
        <f t="shared" ca="1" si="68"/>
        <v>48.996964485798472</v>
      </c>
    </row>
    <row r="3585" spans="4:4" x14ac:dyDescent="0.25">
      <c r="D3585">
        <f t="shared" ca="1" si="68"/>
        <v>53.153512972831813</v>
      </c>
    </row>
    <row r="3586" spans="4:4" x14ac:dyDescent="0.25">
      <c r="D3586">
        <f t="shared" ca="1" si="68"/>
        <v>45.064020096425978</v>
      </c>
    </row>
    <row r="3587" spans="4:4" x14ac:dyDescent="0.25">
      <c r="D3587">
        <f t="shared" ref="D3587:D3650" ca="1" si="69">_xlfn.T.INV(RAND(),25)*$G$3+$F$3</f>
        <v>51.434951731115738</v>
      </c>
    </row>
    <row r="3588" spans="4:4" x14ac:dyDescent="0.25">
      <c r="D3588">
        <f t="shared" ca="1" si="69"/>
        <v>42.408293461493059</v>
      </c>
    </row>
    <row r="3589" spans="4:4" x14ac:dyDescent="0.25">
      <c r="D3589">
        <f t="shared" ca="1" si="69"/>
        <v>39.576126680585048</v>
      </c>
    </row>
    <row r="3590" spans="4:4" x14ac:dyDescent="0.25">
      <c r="D3590">
        <f t="shared" ca="1" si="69"/>
        <v>43.316092966350716</v>
      </c>
    </row>
    <row r="3591" spans="4:4" x14ac:dyDescent="0.25">
      <c r="D3591">
        <f t="shared" ca="1" si="69"/>
        <v>48.947200398251603</v>
      </c>
    </row>
    <row r="3592" spans="4:4" x14ac:dyDescent="0.25">
      <c r="D3592">
        <f t="shared" ca="1" si="69"/>
        <v>56.152193439929206</v>
      </c>
    </row>
    <row r="3593" spans="4:4" x14ac:dyDescent="0.25">
      <c r="D3593">
        <f t="shared" ca="1" si="69"/>
        <v>49.337781839362925</v>
      </c>
    </row>
    <row r="3594" spans="4:4" x14ac:dyDescent="0.25">
      <c r="D3594">
        <f t="shared" ca="1" si="69"/>
        <v>48.027303582806795</v>
      </c>
    </row>
    <row r="3595" spans="4:4" x14ac:dyDescent="0.25">
      <c r="D3595">
        <f t="shared" ca="1" si="69"/>
        <v>56.358758273531137</v>
      </c>
    </row>
    <row r="3596" spans="4:4" x14ac:dyDescent="0.25">
      <c r="D3596">
        <f t="shared" ca="1" si="69"/>
        <v>51.326306271304745</v>
      </c>
    </row>
    <row r="3597" spans="4:4" x14ac:dyDescent="0.25">
      <c r="D3597">
        <f t="shared" ca="1" si="69"/>
        <v>46.777337115471255</v>
      </c>
    </row>
    <row r="3598" spans="4:4" x14ac:dyDescent="0.25">
      <c r="D3598">
        <f t="shared" ca="1" si="69"/>
        <v>45.934811626422587</v>
      </c>
    </row>
    <row r="3599" spans="4:4" x14ac:dyDescent="0.25">
      <c r="D3599">
        <f t="shared" ca="1" si="69"/>
        <v>51.448936924528823</v>
      </c>
    </row>
    <row r="3600" spans="4:4" x14ac:dyDescent="0.25">
      <c r="D3600">
        <f t="shared" ca="1" si="69"/>
        <v>50.698308067968313</v>
      </c>
    </row>
    <row r="3601" spans="4:4" x14ac:dyDescent="0.25">
      <c r="D3601">
        <f t="shared" ca="1" si="69"/>
        <v>51.970191526245237</v>
      </c>
    </row>
    <row r="3602" spans="4:4" x14ac:dyDescent="0.25">
      <c r="D3602">
        <f t="shared" ca="1" si="69"/>
        <v>42.932082187299429</v>
      </c>
    </row>
    <row r="3603" spans="4:4" x14ac:dyDescent="0.25">
      <c r="D3603">
        <f t="shared" ca="1" si="69"/>
        <v>41.147384273528687</v>
      </c>
    </row>
    <row r="3604" spans="4:4" x14ac:dyDescent="0.25">
      <c r="D3604">
        <f t="shared" ca="1" si="69"/>
        <v>51.67067007175509</v>
      </c>
    </row>
    <row r="3605" spans="4:4" x14ac:dyDescent="0.25">
      <c r="D3605">
        <f t="shared" ca="1" si="69"/>
        <v>49.106554483877396</v>
      </c>
    </row>
    <row r="3606" spans="4:4" x14ac:dyDescent="0.25">
      <c r="D3606">
        <f t="shared" ca="1" si="69"/>
        <v>51.507507200222044</v>
      </c>
    </row>
    <row r="3607" spans="4:4" x14ac:dyDescent="0.25">
      <c r="D3607">
        <f t="shared" ca="1" si="69"/>
        <v>52.189879285417632</v>
      </c>
    </row>
    <row r="3608" spans="4:4" x14ac:dyDescent="0.25">
      <c r="D3608">
        <f t="shared" ca="1" si="69"/>
        <v>53.04918551800553</v>
      </c>
    </row>
    <row r="3609" spans="4:4" x14ac:dyDescent="0.25">
      <c r="D3609">
        <f t="shared" ca="1" si="69"/>
        <v>50.535468794657909</v>
      </c>
    </row>
    <row r="3610" spans="4:4" x14ac:dyDescent="0.25">
      <c r="D3610">
        <f t="shared" ca="1" si="69"/>
        <v>41.782150824233099</v>
      </c>
    </row>
    <row r="3611" spans="4:4" x14ac:dyDescent="0.25">
      <c r="D3611">
        <f t="shared" ca="1" si="69"/>
        <v>51.283561995168917</v>
      </c>
    </row>
    <row r="3612" spans="4:4" x14ac:dyDescent="0.25">
      <c r="D3612">
        <f t="shared" ca="1" si="69"/>
        <v>54.004766426342606</v>
      </c>
    </row>
    <row r="3613" spans="4:4" x14ac:dyDescent="0.25">
      <c r="D3613">
        <f t="shared" ca="1" si="69"/>
        <v>43.919651669595652</v>
      </c>
    </row>
    <row r="3614" spans="4:4" x14ac:dyDescent="0.25">
      <c r="D3614">
        <f t="shared" ca="1" si="69"/>
        <v>46.499195561822809</v>
      </c>
    </row>
    <row r="3615" spans="4:4" x14ac:dyDescent="0.25">
      <c r="D3615">
        <f t="shared" ca="1" si="69"/>
        <v>52.830784389864974</v>
      </c>
    </row>
    <row r="3616" spans="4:4" x14ac:dyDescent="0.25">
      <c r="D3616">
        <f t="shared" ca="1" si="69"/>
        <v>43.985067994561852</v>
      </c>
    </row>
    <row r="3617" spans="4:4" x14ac:dyDescent="0.25">
      <c r="D3617">
        <f t="shared" ca="1" si="69"/>
        <v>40.752806956285021</v>
      </c>
    </row>
    <row r="3618" spans="4:4" x14ac:dyDescent="0.25">
      <c r="D3618">
        <f t="shared" ca="1" si="69"/>
        <v>48.795121258509539</v>
      </c>
    </row>
    <row r="3619" spans="4:4" x14ac:dyDescent="0.25">
      <c r="D3619">
        <f t="shared" ca="1" si="69"/>
        <v>43.677473711886364</v>
      </c>
    </row>
    <row r="3620" spans="4:4" x14ac:dyDescent="0.25">
      <c r="D3620">
        <f t="shared" ca="1" si="69"/>
        <v>56.362123864589222</v>
      </c>
    </row>
    <row r="3621" spans="4:4" x14ac:dyDescent="0.25">
      <c r="D3621">
        <f t="shared" ca="1" si="69"/>
        <v>41.983395428345005</v>
      </c>
    </row>
    <row r="3622" spans="4:4" x14ac:dyDescent="0.25">
      <c r="D3622">
        <f t="shared" ca="1" si="69"/>
        <v>52.955623403304266</v>
      </c>
    </row>
    <row r="3623" spans="4:4" x14ac:dyDescent="0.25">
      <c r="D3623">
        <f t="shared" ca="1" si="69"/>
        <v>59.050807141719069</v>
      </c>
    </row>
    <row r="3624" spans="4:4" x14ac:dyDescent="0.25">
      <c r="D3624">
        <f t="shared" ca="1" si="69"/>
        <v>46.394187902202958</v>
      </c>
    </row>
    <row r="3625" spans="4:4" x14ac:dyDescent="0.25">
      <c r="D3625">
        <f t="shared" ca="1" si="69"/>
        <v>50.81531096941297</v>
      </c>
    </row>
    <row r="3626" spans="4:4" x14ac:dyDescent="0.25">
      <c r="D3626">
        <f t="shared" ca="1" si="69"/>
        <v>50.510097897588203</v>
      </c>
    </row>
    <row r="3627" spans="4:4" x14ac:dyDescent="0.25">
      <c r="D3627">
        <f t="shared" ca="1" si="69"/>
        <v>48.295110557379495</v>
      </c>
    </row>
    <row r="3628" spans="4:4" x14ac:dyDescent="0.25">
      <c r="D3628">
        <f t="shared" ca="1" si="69"/>
        <v>57.17677522038467</v>
      </c>
    </row>
    <row r="3629" spans="4:4" x14ac:dyDescent="0.25">
      <c r="D3629">
        <f t="shared" ca="1" si="69"/>
        <v>41.573827893305747</v>
      </c>
    </row>
    <row r="3630" spans="4:4" x14ac:dyDescent="0.25">
      <c r="D3630">
        <f t="shared" ca="1" si="69"/>
        <v>53.995443948542288</v>
      </c>
    </row>
    <row r="3631" spans="4:4" x14ac:dyDescent="0.25">
      <c r="D3631">
        <f t="shared" ca="1" si="69"/>
        <v>52.043891987099741</v>
      </c>
    </row>
    <row r="3632" spans="4:4" x14ac:dyDescent="0.25">
      <c r="D3632">
        <f t="shared" ca="1" si="69"/>
        <v>50.163202634669013</v>
      </c>
    </row>
    <row r="3633" spans="4:4" x14ac:dyDescent="0.25">
      <c r="D3633">
        <f t="shared" ca="1" si="69"/>
        <v>53.966053473268317</v>
      </c>
    </row>
    <row r="3634" spans="4:4" x14ac:dyDescent="0.25">
      <c r="D3634">
        <f t="shared" ca="1" si="69"/>
        <v>52.709572325991601</v>
      </c>
    </row>
    <row r="3635" spans="4:4" x14ac:dyDescent="0.25">
      <c r="D3635">
        <f t="shared" ca="1" si="69"/>
        <v>45.634784977315448</v>
      </c>
    </row>
    <row r="3636" spans="4:4" x14ac:dyDescent="0.25">
      <c r="D3636">
        <f t="shared" ca="1" si="69"/>
        <v>48.80519628868047</v>
      </c>
    </row>
    <row r="3637" spans="4:4" x14ac:dyDescent="0.25">
      <c r="D3637">
        <f t="shared" ca="1" si="69"/>
        <v>42.203692331430382</v>
      </c>
    </row>
    <row r="3638" spans="4:4" x14ac:dyDescent="0.25">
      <c r="D3638">
        <f t="shared" ca="1" si="69"/>
        <v>44.292186557149478</v>
      </c>
    </row>
    <row r="3639" spans="4:4" x14ac:dyDescent="0.25">
      <c r="D3639">
        <f t="shared" ca="1" si="69"/>
        <v>46.924319484284396</v>
      </c>
    </row>
    <row r="3640" spans="4:4" x14ac:dyDescent="0.25">
      <c r="D3640">
        <f t="shared" ca="1" si="69"/>
        <v>46.886354907907211</v>
      </c>
    </row>
    <row r="3641" spans="4:4" x14ac:dyDescent="0.25">
      <c r="D3641">
        <f t="shared" ca="1" si="69"/>
        <v>42.639838933394437</v>
      </c>
    </row>
    <row r="3642" spans="4:4" x14ac:dyDescent="0.25">
      <c r="D3642">
        <f t="shared" ca="1" si="69"/>
        <v>47.230193183904262</v>
      </c>
    </row>
    <row r="3643" spans="4:4" x14ac:dyDescent="0.25">
      <c r="D3643">
        <f t="shared" ca="1" si="69"/>
        <v>51.163202232202273</v>
      </c>
    </row>
    <row r="3644" spans="4:4" x14ac:dyDescent="0.25">
      <c r="D3644">
        <f t="shared" ca="1" si="69"/>
        <v>50.126200269769896</v>
      </c>
    </row>
    <row r="3645" spans="4:4" x14ac:dyDescent="0.25">
      <c r="D3645">
        <f t="shared" ca="1" si="69"/>
        <v>54.022901216412876</v>
      </c>
    </row>
    <row r="3646" spans="4:4" x14ac:dyDescent="0.25">
      <c r="D3646">
        <f t="shared" ca="1" si="69"/>
        <v>51.381637196977501</v>
      </c>
    </row>
    <row r="3647" spans="4:4" x14ac:dyDescent="0.25">
      <c r="D3647">
        <f t="shared" ca="1" si="69"/>
        <v>59.247095575617088</v>
      </c>
    </row>
    <row r="3648" spans="4:4" x14ac:dyDescent="0.25">
      <c r="D3648">
        <f t="shared" ca="1" si="69"/>
        <v>43.525658032404188</v>
      </c>
    </row>
    <row r="3649" spans="4:4" x14ac:dyDescent="0.25">
      <c r="D3649">
        <f t="shared" ca="1" si="69"/>
        <v>45.409350471171209</v>
      </c>
    </row>
    <row r="3650" spans="4:4" x14ac:dyDescent="0.25">
      <c r="D3650">
        <f t="shared" ca="1" si="69"/>
        <v>52.457049547975259</v>
      </c>
    </row>
    <row r="3651" spans="4:4" x14ac:dyDescent="0.25">
      <c r="D3651">
        <f t="shared" ref="D3651:D3714" ca="1" si="70">_xlfn.T.INV(RAND(),25)*$G$3+$F$3</f>
        <v>40.865402801640919</v>
      </c>
    </row>
    <row r="3652" spans="4:4" x14ac:dyDescent="0.25">
      <c r="D3652">
        <f t="shared" ca="1" si="70"/>
        <v>36.500015892970424</v>
      </c>
    </row>
    <row r="3653" spans="4:4" x14ac:dyDescent="0.25">
      <c r="D3653">
        <f t="shared" ca="1" si="70"/>
        <v>40.700721794358685</v>
      </c>
    </row>
    <row r="3654" spans="4:4" x14ac:dyDescent="0.25">
      <c r="D3654">
        <f t="shared" ca="1" si="70"/>
        <v>43.300564430756658</v>
      </c>
    </row>
    <row r="3655" spans="4:4" x14ac:dyDescent="0.25">
      <c r="D3655">
        <f t="shared" ca="1" si="70"/>
        <v>44.011317598130049</v>
      </c>
    </row>
    <row r="3656" spans="4:4" x14ac:dyDescent="0.25">
      <c r="D3656">
        <f t="shared" ca="1" si="70"/>
        <v>44.654497277201365</v>
      </c>
    </row>
    <row r="3657" spans="4:4" x14ac:dyDescent="0.25">
      <c r="D3657">
        <f t="shared" ca="1" si="70"/>
        <v>45.151991918899995</v>
      </c>
    </row>
    <row r="3658" spans="4:4" x14ac:dyDescent="0.25">
      <c r="D3658">
        <f t="shared" ca="1" si="70"/>
        <v>47.428297415995836</v>
      </c>
    </row>
    <row r="3659" spans="4:4" x14ac:dyDescent="0.25">
      <c r="D3659">
        <f t="shared" ca="1" si="70"/>
        <v>52.598104198531885</v>
      </c>
    </row>
    <row r="3660" spans="4:4" x14ac:dyDescent="0.25">
      <c r="D3660">
        <f t="shared" ca="1" si="70"/>
        <v>51.700437690636157</v>
      </c>
    </row>
    <row r="3661" spans="4:4" x14ac:dyDescent="0.25">
      <c r="D3661">
        <f t="shared" ca="1" si="70"/>
        <v>49.791296218491894</v>
      </c>
    </row>
    <row r="3662" spans="4:4" x14ac:dyDescent="0.25">
      <c r="D3662">
        <f t="shared" ca="1" si="70"/>
        <v>45.505440546830847</v>
      </c>
    </row>
    <row r="3663" spans="4:4" x14ac:dyDescent="0.25">
      <c r="D3663">
        <f t="shared" ca="1" si="70"/>
        <v>49.914077590025165</v>
      </c>
    </row>
    <row r="3664" spans="4:4" x14ac:dyDescent="0.25">
      <c r="D3664">
        <f t="shared" ca="1" si="70"/>
        <v>38.668583743781262</v>
      </c>
    </row>
    <row r="3665" spans="4:4" x14ac:dyDescent="0.25">
      <c r="D3665">
        <f t="shared" ca="1" si="70"/>
        <v>44.641609630783634</v>
      </c>
    </row>
    <row r="3666" spans="4:4" x14ac:dyDescent="0.25">
      <c r="D3666">
        <f t="shared" ca="1" si="70"/>
        <v>50.131109110243464</v>
      </c>
    </row>
    <row r="3667" spans="4:4" x14ac:dyDescent="0.25">
      <c r="D3667">
        <f t="shared" ca="1" si="70"/>
        <v>45.194071625964021</v>
      </c>
    </row>
    <row r="3668" spans="4:4" x14ac:dyDescent="0.25">
      <c r="D3668">
        <f t="shared" ca="1" si="70"/>
        <v>48.077599446089131</v>
      </c>
    </row>
    <row r="3669" spans="4:4" x14ac:dyDescent="0.25">
      <c r="D3669">
        <f t="shared" ca="1" si="70"/>
        <v>41.385600636277971</v>
      </c>
    </row>
    <row r="3670" spans="4:4" x14ac:dyDescent="0.25">
      <c r="D3670">
        <f t="shared" ca="1" si="70"/>
        <v>45.54616615176522</v>
      </c>
    </row>
    <row r="3671" spans="4:4" x14ac:dyDescent="0.25">
      <c r="D3671">
        <f t="shared" ca="1" si="70"/>
        <v>41.644063013424251</v>
      </c>
    </row>
    <row r="3672" spans="4:4" x14ac:dyDescent="0.25">
      <c r="D3672">
        <f t="shared" ca="1" si="70"/>
        <v>55.603559773534357</v>
      </c>
    </row>
    <row r="3673" spans="4:4" x14ac:dyDescent="0.25">
      <c r="D3673">
        <f t="shared" ca="1" si="70"/>
        <v>50.489168403978532</v>
      </c>
    </row>
    <row r="3674" spans="4:4" x14ac:dyDescent="0.25">
      <c r="D3674">
        <f t="shared" ca="1" si="70"/>
        <v>45.598657012132669</v>
      </c>
    </row>
    <row r="3675" spans="4:4" x14ac:dyDescent="0.25">
      <c r="D3675">
        <f t="shared" ca="1" si="70"/>
        <v>49.2293192233114</v>
      </c>
    </row>
    <row r="3676" spans="4:4" x14ac:dyDescent="0.25">
      <c r="D3676">
        <f t="shared" ca="1" si="70"/>
        <v>52.197683223937027</v>
      </c>
    </row>
    <row r="3677" spans="4:4" x14ac:dyDescent="0.25">
      <c r="D3677">
        <f t="shared" ca="1" si="70"/>
        <v>48.738330503659938</v>
      </c>
    </row>
    <row r="3678" spans="4:4" x14ac:dyDescent="0.25">
      <c r="D3678">
        <f t="shared" ca="1" si="70"/>
        <v>46.648443969354055</v>
      </c>
    </row>
    <row r="3679" spans="4:4" x14ac:dyDescent="0.25">
      <c r="D3679">
        <f t="shared" ca="1" si="70"/>
        <v>52.776204225864596</v>
      </c>
    </row>
    <row r="3680" spans="4:4" x14ac:dyDescent="0.25">
      <c r="D3680">
        <f t="shared" ca="1" si="70"/>
        <v>50.720514709732434</v>
      </c>
    </row>
    <row r="3681" spans="4:4" x14ac:dyDescent="0.25">
      <c r="D3681">
        <f t="shared" ca="1" si="70"/>
        <v>48.286790198765715</v>
      </c>
    </row>
    <row r="3682" spans="4:4" x14ac:dyDescent="0.25">
      <c r="D3682">
        <f t="shared" ca="1" si="70"/>
        <v>43.876089841375524</v>
      </c>
    </row>
    <row r="3683" spans="4:4" x14ac:dyDescent="0.25">
      <c r="D3683">
        <f t="shared" ca="1" si="70"/>
        <v>42.880040994734486</v>
      </c>
    </row>
    <row r="3684" spans="4:4" x14ac:dyDescent="0.25">
      <c r="D3684">
        <f t="shared" ca="1" si="70"/>
        <v>40.844308250506515</v>
      </c>
    </row>
    <row r="3685" spans="4:4" x14ac:dyDescent="0.25">
      <c r="D3685">
        <f t="shared" ca="1" si="70"/>
        <v>55.213400705917245</v>
      </c>
    </row>
    <row r="3686" spans="4:4" x14ac:dyDescent="0.25">
      <c r="D3686">
        <f t="shared" ca="1" si="70"/>
        <v>45.366281431125749</v>
      </c>
    </row>
    <row r="3687" spans="4:4" x14ac:dyDescent="0.25">
      <c r="D3687">
        <f t="shared" ca="1" si="70"/>
        <v>54.957098515600407</v>
      </c>
    </row>
    <row r="3688" spans="4:4" x14ac:dyDescent="0.25">
      <c r="D3688">
        <f t="shared" ca="1" si="70"/>
        <v>47.319103460247902</v>
      </c>
    </row>
    <row r="3689" spans="4:4" x14ac:dyDescent="0.25">
      <c r="D3689">
        <f t="shared" ca="1" si="70"/>
        <v>58.302309106317011</v>
      </c>
    </row>
    <row r="3690" spans="4:4" x14ac:dyDescent="0.25">
      <c r="D3690">
        <f t="shared" ca="1" si="70"/>
        <v>52.189711145570499</v>
      </c>
    </row>
    <row r="3691" spans="4:4" x14ac:dyDescent="0.25">
      <c r="D3691">
        <f t="shared" ca="1" si="70"/>
        <v>52.907456660613924</v>
      </c>
    </row>
    <row r="3692" spans="4:4" x14ac:dyDescent="0.25">
      <c r="D3692">
        <f t="shared" ca="1" si="70"/>
        <v>46.907338772095798</v>
      </c>
    </row>
    <row r="3693" spans="4:4" x14ac:dyDescent="0.25">
      <c r="D3693">
        <f t="shared" ca="1" si="70"/>
        <v>47.276609621141574</v>
      </c>
    </row>
    <row r="3694" spans="4:4" x14ac:dyDescent="0.25">
      <c r="D3694">
        <f t="shared" ca="1" si="70"/>
        <v>47.403005490503844</v>
      </c>
    </row>
    <row r="3695" spans="4:4" x14ac:dyDescent="0.25">
      <c r="D3695">
        <f t="shared" ca="1" si="70"/>
        <v>45.485234442427419</v>
      </c>
    </row>
    <row r="3696" spans="4:4" x14ac:dyDescent="0.25">
      <c r="D3696">
        <f t="shared" ca="1" si="70"/>
        <v>46.389360968636694</v>
      </c>
    </row>
    <row r="3697" spans="4:4" x14ac:dyDescent="0.25">
      <c r="D3697">
        <f t="shared" ca="1" si="70"/>
        <v>44.751706574537018</v>
      </c>
    </row>
    <row r="3698" spans="4:4" x14ac:dyDescent="0.25">
      <c r="D3698">
        <f t="shared" ca="1" si="70"/>
        <v>48.498770404178977</v>
      </c>
    </row>
    <row r="3699" spans="4:4" x14ac:dyDescent="0.25">
      <c r="D3699">
        <f t="shared" ca="1" si="70"/>
        <v>61.411710489546749</v>
      </c>
    </row>
    <row r="3700" spans="4:4" x14ac:dyDescent="0.25">
      <c r="D3700">
        <f t="shared" ca="1" si="70"/>
        <v>50.147069554374987</v>
      </c>
    </row>
    <row r="3701" spans="4:4" x14ac:dyDescent="0.25">
      <c r="D3701">
        <f t="shared" ca="1" si="70"/>
        <v>47.621809700695593</v>
      </c>
    </row>
    <row r="3702" spans="4:4" x14ac:dyDescent="0.25">
      <c r="D3702">
        <f t="shared" ca="1" si="70"/>
        <v>51.953714672590714</v>
      </c>
    </row>
    <row r="3703" spans="4:4" x14ac:dyDescent="0.25">
      <c r="D3703">
        <f t="shared" ca="1" si="70"/>
        <v>59.785260601254876</v>
      </c>
    </row>
    <row r="3704" spans="4:4" x14ac:dyDescent="0.25">
      <c r="D3704">
        <f t="shared" ca="1" si="70"/>
        <v>48.95078822090057</v>
      </c>
    </row>
    <row r="3705" spans="4:4" x14ac:dyDescent="0.25">
      <c r="D3705">
        <f t="shared" ca="1" si="70"/>
        <v>50.267055392374459</v>
      </c>
    </row>
    <row r="3706" spans="4:4" x14ac:dyDescent="0.25">
      <c r="D3706">
        <f t="shared" ca="1" si="70"/>
        <v>55.110980309846717</v>
      </c>
    </row>
    <row r="3707" spans="4:4" x14ac:dyDescent="0.25">
      <c r="D3707">
        <f t="shared" ca="1" si="70"/>
        <v>48.27996303377622</v>
      </c>
    </row>
    <row r="3708" spans="4:4" x14ac:dyDescent="0.25">
      <c r="D3708">
        <f t="shared" ca="1" si="70"/>
        <v>46.718839558393697</v>
      </c>
    </row>
    <row r="3709" spans="4:4" x14ac:dyDescent="0.25">
      <c r="D3709">
        <f t="shared" ca="1" si="70"/>
        <v>49.963158390668546</v>
      </c>
    </row>
    <row r="3710" spans="4:4" x14ac:dyDescent="0.25">
      <c r="D3710">
        <f t="shared" ca="1" si="70"/>
        <v>42.501479983140385</v>
      </c>
    </row>
    <row r="3711" spans="4:4" x14ac:dyDescent="0.25">
      <c r="D3711">
        <f t="shared" ca="1" si="70"/>
        <v>52.26559272310034</v>
      </c>
    </row>
    <row r="3712" spans="4:4" x14ac:dyDescent="0.25">
      <c r="D3712">
        <f t="shared" ca="1" si="70"/>
        <v>41.6357841413814</v>
      </c>
    </row>
    <row r="3713" spans="4:4" x14ac:dyDescent="0.25">
      <c r="D3713">
        <f t="shared" ca="1" si="70"/>
        <v>45.209685169345072</v>
      </c>
    </row>
    <row r="3714" spans="4:4" x14ac:dyDescent="0.25">
      <c r="D3714">
        <f t="shared" ca="1" si="70"/>
        <v>51.558063527311759</v>
      </c>
    </row>
    <row r="3715" spans="4:4" x14ac:dyDescent="0.25">
      <c r="D3715">
        <f t="shared" ref="D3715:D3778" ca="1" si="71">_xlfn.T.INV(RAND(),25)*$G$3+$F$3</f>
        <v>62.259213400333394</v>
      </c>
    </row>
    <row r="3716" spans="4:4" x14ac:dyDescent="0.25">
      <c r="D3716">
        <f t="shared" ca="1" si="71"/>
        <v>51.744231869848448</v>
      </c>
    </row>
    <row r="3717" spans="4:4" x14ac:dyDescent="0.25">
      <c r="D3717">
        <f t="shared" ca="1" si="71"/>
        <v>50.54488018957683</v>
      </c>
    </row>
    <row r="3718" spans="4:4" x14ac:dyDescent="0.25">
      <c r="D3718">
        <f t="shared" ca="1" si="71"/>
        <v>43.142724688838655</v>
      </c>
    </row>
    <row r="3719" spans="4:4" x14ac:dyDescent="0.25">
      <c r="D3719">
        <f t="shared" ca="1" si="71"/>
        <v>48.91315580362852</v>
      </c>
    </row>
    <row r="3720" spans="4:4" x14ac:dyDescent="0.25">
      <c r="D3720">
        <f t="shared" ca="1" si="71"/>
        <v>46.286355397656742</v>
      </c>
    </row>
    <row r="3721" spans="4:4" x14ac:dyDescent="0.25">
      <c r="D3721">
        <f t="shared" ca="1" si="71"/>
        <v>48.186687528953314</v>
      </c>
    </row>
    <row r="3722" spans="4:4" x14ac:dyDescent="0.25">
      <c r="D3722">
        <f t="shared" ca="1" si="71"/>
        <v>43.612643421100294</v>
      </c>
    </row>
    <row r="3723" spans="4:4" x14ac:dyDescent="0.25">
      <c r="D3723">
        <f t="shared" ca="1" si="71"/>
        <v>55.450405668157259</v>
      </c>
    </row>
    <row r="3724" spans="4:4" x14ac:dyDescent="0.25">
      <c r="D3724">
        <f t="shared" ca="1" si="71"/>
        <v>51.091259840174772</v>
      </c>
    </row>
    <row r="3725" spans="4:4" x14ac:dyDescent="0.25">
      <c r="D3725">
        <f t="shared" ca="1" si="71"/>
        <v>50.96933364048121</v>
      </c>
    </row>
    <row r="3726" spans="4:4" x14ac:dyDescent="0.25">
      <c r="D3726">
        <f t="shared" ca="1" si="71"/>
        <v>47.792311287087536</v>
      </c>
    </row>
    <row r="3727" spans="4:4" x14ac:dyDescent="0.25">
      <c r="D3727">
        <f t="shared" ca="1" si="71"/>
        <v>46.916996970280614</v>
      </c>
    </row>
    <row r="3728" spans="4:4" x14ac:dyDescent="0.25">
      <c r="D3728">
        <f t="shared" ca="1" si="71"/>
        <v>44.287603040666077</v>
      </c>
    </row>
    <row r="3729" spans="4:4" x14ac:dyDescent="0.25">
      <c r="D3729">
        <f t="shared" ca="1" si="71"/>
        <v>50.603953878124202</v>
      </c>
    </row>
    <row r="3730" spans="4:4" x14ac:dyDescent="0.25">
      <c r="D3730">
        <f t="shared" ca="1" si="71"/>
        <v>45.368161501869345</v>
      </c>
    </row>
    <row r="3731" spans="4:4" x14ac:dyDescent="0.25">
      <c r="D3731">
        <f t="shared" ca="1" si="71"/>
        <v>48.075796081041432</v>
      </c>
    </row>
    <row r="3732" spans="4:4" x14ac:dyDescent="0.25">
      <c r="D3732">
        <f t="shared" ca="1" si="71"/>
        <v>45.28517146569137</v>
      </c>
    </row>
    <row r="3733" spans="4:4" x14ac:dyDescent="0.25">
      <c r="D3733">
        <f t="shared" ca="1" si="71"/>
        <v>48.255452691158091</v>
      </c>
    </row>
    <row r="3734" spans="4:4" x14ac:dyDescent="0.25">
      <c r="D3734">
        <f t="shared" ca="1" si="71"/>
        <v>48.893267645875248</v>
      </c>
    </row>
    <row r="3735" spans="4:4" x14ac:dyDescent="0.25">
      <c r="D3735">
        <f t="shared" ca="1" si="71"/>
        <v>52.414383132789759</v>
      </c>
    </row>
    <row r="3736" spans="4:4" x14ac:dyDescent="0.25">
      <c r="D3736">
        <f t="shared" ca="1" si="71"/>
        <v>55.331942342190054</v>
      </c>
    </row>
    <row r="3737" spans="4:4" x14ac:dyDescent="0.25">
      <c r="D3737">
        <f t="shared" ca="1" si="71"/>
        <v>50.507911987819689</v>
      </c>
    </row>
    <row r="3738" spans="4:4" x14ac:dyDescent="0.25">
      <c r="D3738">
        <f t="shared" ca="1" si="71"/>
        <v>48.414520323806094</v>
      </c>
    </row>
    <row r="3739" spans="4:4" x14ac:dyDescent="0.25">
      <c r="D3739">
        <f t="shared" ca="1" si="71"/>
        <v>44.422188440290938</v>
      </c>
    </row>
    <row r="3740" spans="4:4" x14ac:dyDescent="0.25">
      <c r="D3740">
        <f t="shared" ca="1" si="71"/>
        <v>40.654113674274896</v>
      </c>
    </row>
    <row r="3741" spans="4:4" x14ac:dyDescent="0.25">
      <c r="D3741">
        <f t="shared" ca="1" si="71"/>
        <v>46.762536352049253</v>
      </c>
    </row>
    <row r="3742" spans="4:4" x14ac:dyDescent="0.25">
      <c r="D3742">
        <f t="shared" ca="1" si="71"/>
        <v>58.777338501204525</v>
      </c>
    </row>
    <row r="3743" spans="4:4" x14ac:dyDescent="0.25">
      <c r="D3743">
        <f t="shared" ca="1" si="71"/>
        <v>48.869889653655989</v>
      </c>
    </row>
    <row r="3744" spans="4:4" x14ac:dyDescent="0.25">
      <c r="D3744">
        <f t="shared" ca="1" si="71"/>
        <v>61.695089889161004</v>
      </c>
    </row>
    <row r="3745" spans="4:4" x14ac:dyDescent="0.25">
      <c r="D3745">
        <f t="shared" ca="1" si="71"/>
        <v>43.73244315877659</v>
      </c>
    </row>
    <row r="3746" spans="4:4" x14ac:dyDescent="0.25">
      <c r="D3746">
        <f t="shared" ca="1" si="71"/>
        <v>43.936187494379524</v>
      </c>
    </row>
    <row r="3747" spans="4:4" x14ac:dyDescent="0.25">
      <c r="D3747">
        <f t="shared" ca="1" si="71"/>
        <v>54.094776291073337</v>
      </c>
    </row>
    <row r="3748" spans="4:4" x14ac:dyDescent="0.25">
      <c r="D3748">
        <f t="shared" ca="1" si="71"/>
        <v>46.467913436321012</v>
      </c>
    </row>
    <row r="3749" spans="4:4" x14ac:dyDescent="0.25">
      <c r="D3749">
        <f t="shared" ca="1" si="71"/>
        <v>56.218371158166491</v>
      </c>
    </row>
    <row r="3750" spans="4:4" x14ac:dyDescent="0.25">
      <c r="D3750">
        <f t="shared" ca="1" si="71"/>
        <v>52.049180916690169</v>
      </c>
    </row>
    <row r="3751" spans="4:4" x14ac:dyDescent="0.25">
      <c r="D3751">
        <f t="shared" ca="1" si="71"/>
        <v>38.877535340461058</v>
      </c>
    </row>
    <row r="3752" spans="4:4" x14ac:dyDescent="0.25">
      <c r="D3752">
        <f t="shared" ca="1" si="71"/>
        <v>48.023598431616861</v>
      </c>
    </row>
    <row r="3753" spans="4:4" x14ac:dyDescent="0.25">
      <c r="D3753">
        <f t="shared" ca="1" si="71"/>
        <v>51.765655470218277</v>
      </c>
    </row>
    <row r="3754" spans="4:4" x14ac:dyDescent="0.25">
      <c r="D3754">
        <f t="shared" ca="1" si="71"/>
        <v>59.518255421367812</v>
      </c>
    </row>
    <row r="3755" spans="4:4" x14ac:dyDescent="0.25">
      <c r="D3755">
        <f t="shared" ca="1" si="71"/>
        <v>48.893895190060164</v>
      </c>
    </row>
    <row r="3756" spans="4:4" x14ac:dyDescent="0.25">
      <c r="D3756">
        <f t="shared" ca="1" si="71"/>
        <v>45.863246198323765</v>
      </c>
    </row>
    <row r="3757" spans="4:4" x14ac:dyDescent="0.25">
      <c r="D3757">
        <f t="shared" ca="1" si="71"/>
        <v>57.095446754746604</v>
      </c>
    </row>
    <row r="3758" spans="4:4" x14ac:dyDescent="0.25">
      <c r="D3758">
        <f t="shared" ca="1" si="71"/>
        <v>55.215461017494292</v>
      </c>
    </row>
    <row r="3759" spans="4:4" x14ac:dyDescent="0.25">
      <c r="D3759">
        <f t="shared" ca="1" si="71"/>
        <v>55.824033759052419</v>
      </c>
    </row>
    <row r="3760" spans="4:4" x14ac:dyDescent="0.25">
      <c r="D3760">
        <f t="shared" ca="1" si="71"/>
        <v>47.322634694601263</v>
      </c>
    </row>
    <row r="3761" spans="4:4" x14ac:dyDescent="0.25">
      <c r="D3761">
        <f t="shared" ca="1" si="71"/>
        <v>54.234691424516917</v>
      </c>
    </row>
    <row r="3762" spans="4:4" x14ac:dyDescent="0.25">
      <c r="D3762">
        <f t="shared" ca="1" si="71"/>
        <v>56.662315217928153</v>
      </c>
    </row>
    <row r="3763" spans="4:4" x14ac:dyDescent="0.25">
      <c r="D3763">
        <f t="shared" ca="1" si="71"/>
        <v>50.998224644088026</v>
      </c>
    </row>
    <row r="3764" spans="4:4" x14ac:dyDescent="0.25">
      <c r="D3764">
        <f t="shared" ca="1" si="71"/>
        <v>48.200518785581437</v>
      </c>
    </row>
    <row r="3765" spans="4:4" x14ac:dyDescent="0.25">
      <c r="D3765">
        <f t="shared" ca="1" si="71"/>
        <v>54.683134898995142</v>
      </c>
    </row>
    <row r="3766" spans="4:4" x14ac:dyDescent="0.25">
      <c r="D3766">
        <f t="shared" ca="1" si="71"/>
        <v>51.548508316608682</v>
      </c>
    </row>
    <row r="3767" spans="4:4" x14ac:dyDescent="0.25">
      <c r="D3767">
        <f t="shared" ca="1" si="71"/>
        <v>51.352421880210706</v>
      </c>
    </row>
    <row r="3768" spans="4:4" x14ac:dyDescent="0.25">
      <c r="D3768">
        <f t="shared" ca="1" si="71"/>
        <v>48.195229878202078</v>
      </c>
    </row>
    <row r="3769" spans="4:4" x14ac:dyDescent="0.25">
      <c r="D3769">
        <f t="shared" ca="1" si="71"/>
        <v>49.726139600198607</v>
      </c>
    </row>
    <row r="3770" spans="4:4" x14ac:dyDescent="0.25">
      <c r="D3770">
        <f t="shared" ca="1" si="71"/>
        <v>48.487935119693411</v>
      </c>
    </row>
    <row r="3771" spans="4:4" x14ac:dyDescent="0.25">
      <c r="D3771">
        <f t="shared" ca="1" si="71"/>
        <v>40.776241193187126</v>
      </c>
    </row>
    <row r="3772" spans="4:4" x14ac:dyDescent="0.25">
      <c r="D3772">
        <f t="shared" ca="1" si="71"/>
        <v>53.383050239091887</v>
      </c>
    </row>
    <row r="3773" spans="4:4" x14ac:dyDescent="0.25">
      <c r="D3773">
        <f t="shared" ca="1" si="71"/>
        <v>49.091435625449485</v>
      </c>
    </row>
    <row r="3774" spans="4:4" x14ac:dyDescent="0.25">
      <c r="D3774">
        <f t="shared" ca="1" si="71"/>
        <v>49.511146110039398</v>
      </c>
    </row>
    <row r="3775" spans="4:4" x14ac:dyDescent="0.25">
      <c r="D3775">
        <f t="shared" ca="1" si="71"/>
        <v>55.349321565403272</v>
      </c>
    </row>
    <row r="3776" spans="4:4" x14ac:dyDescent="0.25">
      <c r="D3776">
        <f t="shared" ca="1" si="71"/>
        <v>51.217480291767863</v>
      </c>
    </row>
    <row r="3777" spans="4:4" x14ac:dyDescent="0.25">
      <c r="D3777">
        <f t="shared" ca="1" si="71"/>
        <v>47.138058143509539</v>
      </c>
    </row>
    <row r="3778" spans="4:4" x14ac:dyDescent="0.25">
      <c r="D3778">
        <f t="shared" ca="1" si="71"/>
        <v>54.309169481870413</v>
      </c>
    </row>
    <row r="3779" spans="4:4" x14ac:dyDescent="0.25">
      <c r="D3779">
        <f t="shared" ref="D3779:D3842" ca="1" si="72">_xlfn.T.INV(RAND(),25)*$G$3+$F$3</f>
        <v>51.141602237699672</v>
      </c>
    </row>
    <row r="3780" spans="4:4" x14ac:dyDescent="0.25">
      <c r="D3780">
        <f t="shared" ca="1" si="72"/>
        <v>43.686106132691847</v>
      </c>
    </row>
    <row r="3781" spans="4:4" x14ac:dyDescent="0.25">
      <c r="D3781">
        <f t="shared" ca="1" si="72"/>
        <v>54.554136703826444</v>
      </c>
    </row>
    <row r="3782" spans="4:4" x14ac:dyDescent="0.25">
      <c r="D3782">
        <f t="shared" ca="1" si="72"/>
        <v>50.158488914866084</v>
      </c>
    </row>
    <row r="3783" spans="4:4" x14ac:dyDescent="0.25">
      <c r="D3783">
        <f t="shared" ca="1" si="72"/>
        <v>50.628567964641974</v>
      </c>
    </row>
    <row r="3784" spans="4:4" x14ac:dyDescent="0.25">
      <c r="D3784">
        <f t="shared" ca="1" si="72"/>
        <v>55.184112338013222</v>
      </c>
    </row>
    <row r="3785" spans="4:4" x14ac:dyDescent="0.25">
      <c r="D3785">
        <f t="shared" ca="1" si="72"/>
        <v>52.133405260438678</v>
      </c>
    </row>
    <row r="3786" spans="4:4" x14ac:dyDescent="0.25">
      <c r="D3786">
        <f t="shared" ca="1" si="72"/>
        <v>45.299544633337987</v>
      </c>
    </row>
    <row r="3787" spans="4:4" x14ac:dyDescent="0.25">
      <c r="D3787">
        <f t="shared" ca="1" si="72"/>
        <v>52.34244374198159</v>
      </c>
    </row>
    <row r="3788" spans="4:4" x14ac:dyDescent="0.25">
      <c r="D3788">
        <f t="shared" ca="1" si="72"/>
        <v>45.486314428363237</v>
      </c>
    </row>
    <row r="3789" spans="4:4" x14ac:dyDescent="0.25">
      <c r="D3789">
        <f t="shared" ca="1" si="72"/>
        <v>54.439316487291038</v>
      </c>
    </row>
    <row r="3790" spans="4:4" x14ac:dyDescent="0.25">
      <c r="D3790">
        <f t="shared" ca="1" si="72"/>
        <v>46.06491784946332</v>
      </c>
    </row>
    <row r="3791" spans="4:4" x14ac:dyDescent="0.25">
      <c r="D3791">
        <f t="shared" ca="1" si="72"/>
        <v>40.613351697305141</v>
      </c>
    </row>
    <row r="3792" spans="4:4" x14ac:dyDescent="0.25">
      <c r="D3792">
        <f t="shared" ca="1" si="72"/>
        <v>46.381349781666188</v>
      </c>
    </row>
    <row r="3793" spans="4:4" x14ac:dyDescent="0.25">
      <c r="D3793">
        <f t="shared" ca="1" si="72"/>
        <v>58.564175644220242</v>
      </c>
    </row>
    <row r="3794" spans="4:4" x14ac:dyDescent="0.25">
      <c r="D3794">
        <f t="shared" ca="1" si="72"/>
        <v>55.424529972404741</v>
      </c>
    </row>
    <row r="3795" spans="4:4" x14ac:dyDescent="0.25">
      <c r="D3795">
        <f t="shared" ca="1" si="72"/>
        <v>54.604743275260759</v>
      </c>
    </row>
    <row r="3796" spans="4:4" x14ac:dyDescent="0.25">
      <c r="D3796">
        <f t="shared" ca="1" si="72"/>
        <v>51.594615742623915</v>
      </c>
    </row>
    <row r="3797" spans="4:4" x14ac:dyDescent="0.25">
      <c r="D3797">
        <f t="shared" ca="1" si="72"/>
        <v>47.139656550065268</v>
      </c>
    </row>
    <row r="3798" spans="4:4" x14ac:dyDescent="0.25">
      <c r="D3798">
        <f t="shared" ca="1" si="72"/>
        <v>47.581495701776049</v>
      </c>
    </row>
    <row r="3799" spans="4:4" x14ac:dyDescent="0.25">
      <c r="D3799">
        <f t="shared" ca="1" si="72"/>
        <v>46.156705469928589</v>
      </c>
    </row>
    <row r="3800" spans="4:4" x14ac:dyDescent="0.25">
      <c r="D3800">
        <f t="shared" ca="1" si="72"/>
        <v>48.496948001792347</v>
      </c>
    </row>
    <row r="3801" spans="4:4" x14ac:dyDescent="0.25">
      <c r="D3801">
        <f t="shared" ca="1" si="72"/>
        <v>47.321209597722003</v>
      </c>
    </row>
    <row r="3802" spans="4:4" x14ac:dyDescent="0.25">
      <c r="D3802">
        <f t="shared" ca="1" si="72"/>
        <v>40.427688614753691</v>
      </c>
    </row>
    <row r="3803" spans="4:4" x14ac:dyDescent="0.25">
      <c r="D3803">
        <f t="shared" ca="1" si="72"/>
        <v>50.15040603281598</v>
      </c>
    </row>
    <row r="3804" spans="4:4" x14ac:dyDescent="0.25">
      <c r="D3804">
        <f t="shared" ca="1" si="72"/>
        <v>49.860116897403742</v>
      </c>
    </row>
    <row r="3805" spans="4:4" x14ac:dyDescent="0.25">
      <c r="D3805">
        <f t="shared" ca="1" si="72"/>
        <v>48.307277190336606</v>
      </c>
    </row>
    <row r="3806" spans="4:4" x14ac:dyDescent="0.25">
      <c r="D3806">
        <f t="shared" ca="1" si="72"/>
        <v>52.980846260363037</v>
      </c>
    </row>
    <row r="3807" spans="4:4" x14ac:dyDescent="0.25">
      <c r="D3807">
        <f t="shared" ca="1" si="72"/>
        <v>53.026570548350584</v>
      </c>
    </row>
    <row r="3808" spans="4:4" x14ac:dyDescent="0.25">
      <c r="D3808">
        <f t="shared" ca="1" si="72"/>
        <v>46.019866939743366</v>
      </c>
    </row>
    <row r="3809" spans="4:4" x14ac:dyDescent="0.25">
      <c r="D3809">
        <f t="shared" ca="1" si="72"/>
        <v>51.96356282620593</v>
      </c>
    </row>
    <row r="3810" spans="4:4" x14ac:dyDescent="0.25">
      <c r="D3810">
        <f t="shared" ca="1" si="72"/>
        <v>57.883885183614055</v>
      </c>
    </row>
    <row r="3811" spans="4:4" x14ac:dyDescent="0.25">
      <c r="D3811">
        <f t="shared" ca="1" si="72"/>
        <v>46.934270677008946</v>
      </c>
    </row>
    <row r="3812" spans="4:4" x14ac:dyDescent="0.25">
      <c r="D3812">
        <f t="shared" ca="1" si="72"/>
        <v>45.66169522889291</v>
      </c>
    </row>
    <row r="3813" spans="4:4" x14ac:dyDescent="0.25">
      <c r="D3813">
        <f t="shared" ca="1" si="72"/>
        <v>56.802653950369461</v>
      </c>
    </row>
    <row r="3814" spans="4:4" x14ac:dyDescent="0.25">
      <c r="D3814">
        <f t="shared" ca="1" si="72"/>
        <v>42.134152640871875</v>
      </c>
    </row>
    <row r="3815" spans="4:4" x14ac:dyDescent="0.25">
      <c r="D3815">
        <f t="shared" ca="1" si="72"/>
        <v>43.379430096702478</v>
      </c>
    </row>
    <row r="3816" spans="4:4" x14ac:dyDescent="0.25">
      <c r="D3816">
        <f t="shared" ca="1" si="72"/>
        <v>54.947753730863475</v>
      </c>
    </row>
    <row r="3817" spans="4:4" x14ac:dyDescent="0.25">
      <c r="D3817">
        <f t="shared" ca="1" si="72"/>
        <v>43.568349590576133</v>
      </c>
    </row>
    <row r="3818" spans="4:4" x14ac:dyDescent="0.25">
      <c r="D3818">
        <f t="shared" ca="1" si="72"/>
        <v>44.991872366915381</v>
      </c>
    </row>
    <row r="3819" spans="4:4" x14ac:dyDescent="0.25">
      <c r="D3819">
        <f t="shared" ca="1" si="72"/>
        <v>41.152534379813872</v>
      </c>
    </row>
    <row r="3820" spans="4:4" x14ac:dyDescent="0.25">
      <c r="D3820">
        <f t="shared" ca="1" si="72"/>
        <v>52.490566438519096</v>
      </c>
    </row>
    <row r="3821" spans="4:4" x14ac:dyDescent="0.25">
      <c r="D3821">
        <f t="shared" ca="1" si="72"/>
        <v>50.204196774721765</v>
      </c>
    </row>
    <row r="3822" spans="4:4" x14ac:dyDescent="0.25">
      <c r="D3822">
        <f t="shared" ca="1" si="72"/>
        <v>48.967920399891931</v>
      </c>
    </row>
    <row r="3823" spans="4:4" x14ac:dyDescent="0.25">
      <c r="D3823">
        <f t="shared" ca="1" si="72"/>
        <v>44.223212263839073</v>
      </c>
    </row>
    <row r="3824" spans="4:4" x14ac:dyDescent="0.25">
      <c r="D3824">
        <f t="shared" ca="1" si="72"/>
        <v>42.124979287617066</v>
      </c>
    </row>
    <row r="3825" spans="4:4" x14ac:dyDescent="0.25">
      <c r="D3825">
        <f t="shared" ca="1" si="72"/>
        <v>51.505137685742753</v>
      </c>
    </row>
    <row r="3826" spans="4:4" x14ac:dyDescent="0.25">
      <c r="D3826">
        <f t="shared" ca="1" si="72"/>
        <v>52.933527326098151</v>
      </c>
    </row>
    <row r="3827" spans="4:4" x14ac:dyDescent="0.25">
      <c r="D3827">
        <f t="shared" ca="1" si="72"/>
        <v>49.012194755139831</v>
      </c>
    </row>
    <row r="3828" spans="4:4" x14ac:dyDescent="0.25">
      <c r="D3828">
        <f t="shared" ca="1" si="72"/>
        <v>47.206736943672546</v>
      </c>
    </row>
    <row r="3829" spans="4:4" x14ac:dyDescent="0.25">
      <c r="D3829">
        <f t="shared" ca="1" si="72"/>
        <v>57.003000294731791</v>
      </c>
    </row>
    <row r="3830" spans="4:4" x14ac:dyDescent="0.25">
      <c r="D3830">
        <f t="shared" ca="1" si="72"/>
        <v>50.579580718527396</v>
      </c>
    </row>
    <row r="3831" spans="4:4" x14ac:dyDescent="0.25">
      <c r="D3831">
        <f t="shared" ca="1" si="72"/>
        <v>51.798064414506847</v>
      </c>
    </row>
    <row r="3832" spans="4:4" x14ac:dyDescent="0.25">
      <c r="D3832">
        <f t="shared" ca="1" si="72"/>
        <v>54.187609788519424</v>
      </c>
    </row>
    <row r="3833" spans="4:4" x14ac:dyDescent="0.25">
      <c r="D3833">
        <f t="shared" ca="1" si="72"/>
        <v>40.761729501020433</v>
      </c>
    </row>
    <row r="3834" spans="4:4" x14ac:dyDescent="0.25">
      <c r="D3834">
        <f t="shared" ca="1" si="72"/>
        <v>43.864051154437902</v>
      </c>
    </row>
    <row r="3835" spans="4:4" x14ac:dyDescent="0.25">
      <c r="D3835">
        <f t="shared" ca="1" si="72"/>
        <v>51.86496263892996</v>
      </c>
    </row>
    <row r="3836" spans="4:4" x14ac:dyDescent="0.25">
      <c r="D3836">
        <f t="shared" ca="1" si="72"/>
        <v>48.658290693211974</v>
      </c>
    </row>
    <row r="3837" spans="4:4" x14ac:dyDescent="0.25">
      <c r="D3837">
        <f t="shared" ca="1" si="72"/>
        <v>48.975220051740671</v>
      </c>
    </row>
    <row r="3838" spans="4:4" x14ac:dyDescent="0.25">
      <c r="D3838">
        <f t="shared" ca="1" si="72"/>
        <v>54.154898328187862</v>
      </c>
    </row>
    <row r="3839" spans="4:4" x14ac:dyDescent="0.25">
      <c r="D3839">
        <f t="shared" ca="1" si="72"/>
        <v>52.483350159436142</v>
      </c>
    </row>
    <row r="3840" spans="4:4" x14ac:dyDescent="0.25">
      <c r="D3840">
        <f t="shared" ca="1" si="72"/>
        <v>47.624960446567208</v>
      </c>
    </row>
    <row r="3841" spans="4:4" x14ac:dyDescent="0.25">
      <c r="D3841">
        <f t="shared" ca="1" si="72"/>
        <v>56.099242683026731</v>
      </c>
    </row>
    <row r="3842" spans="4:4" x14ac:dyDescent="0.25">
      <c r="D3842">
        <f t="shared" ca="1" si="72"/>
        <v>49.215071396361047</v>
      </c>
    </row>
    <row r="3843" spans="4:4" x14ac:dyDescent="0.25">
      <c r="D3843">
        <f t="shared" ref="D3843:D3906" ca="1" si="73">_xlfn.T.INV(RAND(),25)*$G$3+$F$3</f>
        <v>55.670439309334789</v>
      </c>
    </row>
    <row r="3844" spans="4:4" x14ac:dyDescent="0.25">
      <c r="D3844">
        <f t="shared" ca="1" si="73"/>
        <v>46.762899127996576</v>
      </c>
    </row>
    <row r="3845" spans="4:4" x14ac:dyDescent="0.25">
      <c r="D3845">
        <f t="shared" ca="1" si="73"/>
        <v>56.161846796143671</v>
      </c>
    </row>
    <row r="3846" spans="4:4" x14ac:dyDescent="0.25">
      <c r="D3846">
        <f t="shared" ca="1" si="73"/>
        <v>53.912165301944192</v>
      </c>
    </row>
    <row r="3847" spans="4:4" x14ac:dyDescent="0.25">
      <c r="D3847">
        <f t="shared" ca="1" si="73"/>
        <v>45.580339760121639</v>
      </c>
    </row>
    <row r="3848" spans="4:4" x14ac:dyDescent="0.25">
      <c r="D3848">
        <f t="shared" ca="1" si="73"/>
        <v>50.331454466947605</v>
      </c>
    </row>
    <row r="3849" spans="4:4" x14ac:dyDescent="0.25">
      <c r="D3849">
        <f t="shared" ca="1" si="73"/>
        <v>49.953344322244142</v>
      </c>
    </row>
    <row r="3850" spans="4:4" x14ac:dyDescent="0.25">
      <c r="D3850">
        <f t="shared" ca="1" si="73"/>
        <v>48.600817386611944</v>
      </c>
    </row>
    <row r="3851" spans="4:4" x14ac:dyDescent="0.25">
      <c r="D3851">
        <f t="shared" ca="1" si="73"/>
        <v>43.631042901283848</v>
      </c>
    </row>
    <row r="3852" spans="4:4" x14ac:dyDescent="0.25">
      <c r="D3852">
        <f t="shared" ca="1" si="73"/>
        <v>42.933939993820928</v>
      </c>
    </row>
    <row r="3853" spans="4:4" x14ac:dyDescent="0.25">
      <c r="D3853">
        <f t="shared" ca="1" si="73"/>
        <v>41.866334354996411</v>
      </c>
    </row>
    <row r="3854" spans="4:4" x14ac:dyDescent="0.25">
      <c r="D3854">
        <f t="shared" ca="1" si="73"/>
        <v>46.137725074922713</v>
      </c>
    </row>
    <row r="3855" spans="4:4" x14ac:dyDescent="0.25">
      <c r="D3855">
        <f t="shared" ca="1" si="73"/>
        <v>40.26785746468078</v>
      </c>
    </row>
    <row r="3856" spans="4:4" x14ac:dyDescent="0.25">
      <c r="D3856">
        <f t="shared" ca="1" si="73"/>
        <v>43.926379673246089</v>
      </c>
    </row>
    <row r="3857" spans="4:4" x14ac:dyDescent="0.25">
      <c r="D3857">
        <f t="shared" ca="1" si="73"/>
        <v>51.557715124490258</v>
      </c>
    </row>
    <row r="3858" spans="4:4" x14ac:dyDescent="0.25">
      <c r="D3858">
        <f t="shared" ca="1" si="73"/>
        <v>46.065490438858639</v>
      </c>
    </row>
    <row r="3859" spans="4:4" x14ac:dyDescent="0.25">
      <c r="D3859">
        <f t="shared" ca="1" si="73"/>
        <v>48.246631388925721</v>
      </c>
    </row>
    <row r="3860" spans="4:4" x14ac:dyDescent="0.25">
      <c r="D3860">
        <f t="shared" ca="1" si="73"/>
        <v>47.224802028078038</v>
      </c>
    </row>
    <row r="3861" spans="4:4" x14ac:dyDescent="0.25">
      <c r="D3861">
        <f t="shared" ca="1" si="73"/>
        <v>60.312307024331702</v>
      </c>
    </row>
    <row r="3862" spans="4:4" x14ac:dyDescent="0.25">
      <c r="D3862">
        <f t="shared" ca="1" si="73"/>
        <v>53.41931048760366</v>
      </c>
    </row>
    <row r="3863" spans="4:4" x14ac:dyDescent="0.25">
      <c r="D3863">
        <f t="shared" ca="1" si="73"/>
        <v>48.344134657979247</v>
      </c>
    </row>
    <row r="3864" spans="4:4" x14ac:dyDescent="0.25">
      <c r="D3864">
        <f t="shared" ca="1" si="73"/>
        <v>48.937567630952735</v>
      </c>
    </row>
    <row r="3865" spans="4:4" x14ac:dyDescent="0.25">
      <c r="D3865">
        <f t="shared" ca="1" si="73"/>
        <v>55.912067279732099</v>
      </c>
    </row>
    <row r="3866" spans="4:4" x14ac:dyDescent="0.25">
      <c r="D3866">
        <f t="shared" ca="1" si="73"/>
        <v>46.458475596685595</v>
      </c>
    </row>
    <row r="3867" spans="4:4" x14ac:dyDescent="0.25">
      <c r="D3867">
        <f t="shared" ca="1" si="73"/>
        <v>47.861497078705248</v>
      </c>
    </row>
    <row r="3868" spans="4:4" x14ac:dyDescent="0.25">
      <c r="D3868">
        <f t="shared" ca="1" si="73"/>
        <v>50.145371396338433</v>
      </c>
    </row>
    <row r="3869" spans="4:4" x14ac:dyDescent="0.25">
      <c r="D3869">
        <f t="shared" ca="1" si="73"/>
        <v>45.646372712254028</v>
      </c>
    </row>
    <row r="3870" spans="4:4" x14ac:dyDescent="0.25">
      <c r="D3870">
        <f t="shared" ca="1" si="73"/>
        <v>53.826925515983049</v>
      </c>
    </row>
    <row r="3871" spans="4:4" x14ac:dyDescent="0.25">
      <c r="D3871">
        <f t="shared" ca="1" si="73"/>
        <v>42.462105934499526</v>
      </c>
    </row>
    <row r="3872" spans="4:4" x14ac:dyDescent="0.25">
      <c r="D3872">
        <f t="shared" ca="1" si="73"/>
        <v>50.634965953603185</v>
      </c>
    </row>
    <row r="3873" spans="4:4" x14ac:dyDescent="0.25">
      <c r="D3873">
        <f t="shared" ca="1" si="73"/>
        <v>44.99915859732203</v>
      </c>
    </row>
    <row r="3874" spans="4:4" x14ac:dyDescent="0.25">
      <c r="D3874">
        <f t="shared" ca="1" si="73"/>
        <v>44.40917638845702</v>
      </c>
    </row>
    <row r="3875" spans="4:4" x14ac:dyDescent="0.25">
      <c r="D3875">
        <f t="shared" ca="1" si="73"/>
        <v>43.745627700940069</v>
      </c>
    </row>
    <row r="3876" spans="4:4" x14ac:dyDescent="0.25">
      <c r="D3876">
        <f t="shared" ca="1" si="73"/>
        <v>50.426448999335342</v>
      </c>
    </row>
    <row r="3877" spans="4:4" x14ac:dyDescent="0.25">
      <c r="D3877">
        <f t="shared" ca="1" si="73"/>
        <v>51.41011059806786</v>
      </c>
    </row>
    <row r="3878" spans="4:4" x14ac:dyDescent="0.25">
      <c r="D3878">
        <f t="shared" ca="1" si="73"/>
        <v>52.287701547273457</v>
      </c>
    </row>
    <row r="3879" spans="4:4" x14ac:dyDescent="0.25">
      <c r="D3879">
        <f t="shared" ca="1" si="73"/>
        <v>56.805306720043411</v>
      </c>
    </row>
    <row r="3880" spans="4:4" x14ac:dyDescent="0.25">
      <c r="D3880">
        <f t="shared" ca="1" si="73"/>
        <v>50.537276684174699</v>
      </c>
    </row>
    <row r="3881" spans="4:4" x14ac:dyDescent="0.25">
      <c r="D3881">
        <f t="shared" ca="1" si="73"/>
        <v>41.128484570475351</v>
      </c>
    </row>
    <row r="3882" spans="4:4" x14ac:dyDescent="0.25">
      <c r="D3882">
        <f t="shared" ca="1" si="73"/>
        <v>47.599985987935099</v>
      </c>
    </row>
    <row r="3883" spans="4:4" x14ac:dyDescent="0.25">
      <c r="D3883">
        <f t="shared" ca="1" si="73"/>
        <v>49.175161141259018</v>
      </c>
    </row>
    <row r="3884" spans="4:4" x14ac:dyDescent="0.25">
      <c r="D3884">
        <f t="shared" ca="1" si="73"/>
        <v>46.786419487883975</v>
      </c>
    </row>
    <row r="3885" spans="4:4" x14ac:dyDescent="0.25">
      <c r="D3885">
        <f t="shared" ca="1" si="73"/>
        <v>53.399529122226085</v>
      </c>
    </row>
    <row r="3886" spans="4:4" x14ac:dyDescent="0.25">
      <c r="D3886">
        <f t="shared" ca="1" si="73"/>
        <v>49.865641204794393</v>
      </c>
    </row>
    <row r="3887" spans="4:4" x14ac:dyDescent="0.25">
      <c r="D3887">
        <f t="shared" ca="1" si="73"/>
        <v>54.841342881460356</v>
      </c>
    </row>
    <row r="3888" spans="4:4" x14ac:dyDescent="0.25">
      <c r="D3888">
        <f t="shared" ca="1" si="73"/>
        <v>44.863780497581246</v>
      </c>
    </row>
    <row r="3889" spans="4:4" x14ac:dyDescent="0.25">
      <c r="D3889">
        <f t="shared" ca="1" si="73"/>
        <v>45.890569951481773</v>
      </c>
    </row>
    <row r="3890" spans="4:4" x14ac:dyDescent="0.25">
      <c r="D3890">
        <f t="shared" ca="1" si="73"/>
        <v>49.469611441814934</v>
      </c>
    </row>
    <row r="3891" spans="4:4" x14ac:dyDescent="0.25">
      <c r="D3891">
        <f t="shared" ca="1" si="73"/>
        <v>46.680796957073525</v>
      </c>
    </row>
    <row r="3892" spans="4:4" x14ac:dyDescent="0.25">
      <c r="D3892">
        <f t="shared" ca="1" si="73"/>
        <v>52.338598507040047</v>
      </c>
    </row>
    <row r="3893" spans="4:4" x14ac:dyDescent="0.25">
      <c r="D3893">
        <f t="shared" ca="1" si="73"/>
        <v>36.087807082378085</v>
      </c>
    </row>
    <row r="3894" spans="4:4" x14ac:dyDescent="0.25">
      <c r="D3894">
        <f t="shared" ca="1" si="73"/>
        <v>53.010466215983271</v>
      </c>
    </row>
    <row r="3895" spans="4:4" x14ac:dyDescent="0.25">
      <c r="D3895">
        <f t="shared" ca="1" si="73"/>
        <v>49.696265274377318</v>
      </c>
    </row>
    <row r="3896" spans="4:4" x14ac:dyDescent="0.25">
      <c r="D3896">
        <f t="shared" ca="1" si="73"/>
        <v>46.915195134419562</v>
      </c>
    </row>
    <row r="3897" spans="4:4" x14ac:dyDescent="0.25">
      <c r="D3897">
        <f t="shared" ca="1" si="73"/>
        <v>54.373910786855667</v>
      </c>
    </row>
    <row r="3898" spans="4:4" x14ac:dyDescent="0.25">
      <c r="D3898">
        <f t="shared" ca="1" si="73"/>
        <v>51.632440701996735</v>
      </c>
    </row>
    <row r="3899" spans="4:4" x14ac:dyDescent="0.25">
      <c r="D3899">
        <f t="shared" ca="1" si="73"/>
        <v>53.486949788753179</v>
      </c>
    </row>
    <row r="3900" spans="4:4" x14ac:dyDescent="0.25">
      <c r="D3900">
        <f t="shared" ca="1" si="73"/>
        <v>52.629050758961988</v>
      </c>
    </row>
    <row r="3901" spans="4:4" x14ac:dyDescent="0.25">
      <c r="D3901">
        <f t="shared" ca="1" si="73"/>
        <v>54.629561780336573</v>
      </c>
    </row>
    <row r="3902" spans="4:4" x14ac:dyDescent="0.25">
      <c r="D3902">
        <f t="shared" ca="1" si="73"/>
        <v>45.225364835595798</v>
      </c>
    </row>
    <row r="3903" spans="4:4" x14ac:dyDescent="0.25">
      <c r="D3903">
        <f t="shared" ca="1" si="73"/>
        <v>50.94126136319079</v>
      </c>
    </row>
    <row r="3904" spans="4:4" x14ac:dyDescent="0.25">
      <c r="D3904">
        <f t="shared" ca="1" si="73"/>
        <v>42.368085349974969</v>
      </c>
    </row>
    <row r="3905" spans="4:4" x14ac:dyDescent="0.25">
      <c r="D3905">
        <f t="shared" ca="1" si="73"/>
        <v>54.714163428257869</v>
      </c>
    </row>
    <row r="3906" spans="4:4" x14ac:dyDescent="0.25">
      <c r="D3906">
        <f t="shared" ca="1" si="73"/>
        <v>47.229632095319914</v>
      </c>
    </row>
    <row r="3907" spans="4:4" x14ac:dyDescent="0.25">
      <c r="D3907">
        <f t="shared" ref="D3907:D3970" ca="1" si="74">_xlfn.T.INV(RAND(),25)*$G$3+$F$3</f>
        <v>48.545679912160686</v>
      </c>
    </row>
    <row r="3908" spans="4:4" x14ac:dyDescent="0.25">
      <c r="D3908">
        <f t="shared" ca="1" si="74"/>
        <v>44.234015936681054</v>
      </c>
    </row>
    <row r="3909" spans="4:4" x14ac:dyDescent="0.25">
      <c r="D3909">
        <f t="shared" ca="1" si="74"/>
        <v>61.097735378106776</v>
      </c>
    </row>
    <row r="3910" spans="4:4" x14ac:dyDescent="0.25">
      <c r="D3910">
        <f t="shared" ca="1" si="74"/>
        <v>53.39350201144331</v>
      </c>
    </row>
    <row r="3911" spans="4:4" x14ac:dyDescent="0.25">
      <c r="D3911">
        <f t="shared" ca="1" si="74"/>
        <v>55.402997892185809</v>
      </c>
    </row>
    <row r="3912" spans="4:4" x14ac:dyDescent="0.25">
      <c r="D3912">
        <f t="shared" ca="1" si="74"/>
        <v>51.384054418618454</v>
      </c>
    </row>
    <row r="3913" spans="4:4" x14ac:dyDescent="0.25">
      <c r="D3913">
        <f t="shared" ca="1" si="74"/>
        <v>46.412905718797973</v>
      </c>
    </row>
    <row r="3914" spans="4:4" x14ac:dyDescent="0.25">
      <c r="D3914">
        <f t="shared" ca="1" si="74"/>
        <v>44.654959773011157</v>
      </c>
    </row>
    <row r="3915" spans="4:4" x14ac:dyDescent="0.25">
      <c r="D3915">
        <f t="shared" ca="1" si="74"/>
        <v>50.078617523682084</v>
      </c>
    </row>
    <row r="3916" spans="4:4" x14ac:dyDescent="0.25">
      <c r="D3916">
        <f t="shared" ca="1" si="74"/>
        <v>42.235718237099036</v>
      </c>
    </row>
    <row r="3917" spans="4:4" x14ac:dyDescent="0.25">
      <c r="D3917">
        <f t="shared" ca="1" si="74"/>
        <v>58.689099909640724</v>
      </c>
    </row>
    <row r="3918" spans="4:4" x14ac:dyDescent="0.25">
      <c r="D3918">
        <f t="shared" ca="1" si="74"/>
        <v>51.446579011588177</v>
      </c>
    </row>
    <row r="3919" spans="4:4" x14ac:dyDescent="0.25">
      <c r="D3919">
        <f t="shared" ca="1" si="74"/>
        <v>49.203016078891899</v>
      </c>
    </row>
    <row r="3920" spans="4:4" x14ac:dyDescent="0.25">
      <c r="D3920">
        <f t="shared" ca="1" si="74"/>
        <v>50.755995181183671</v>
      </c>
    </row>
    <row r="3921" spans="4:4" x14ac:dyDescent="0.25">
      <c r="D3921">
        <f t="shared" ca="1" si="74"/>
        <v>43.943327010796807</v>
      </c>
    </row>
    <row r="3922" spans="4:4" x14ac:dyDescent="0.25">
      <c r="D3922">
        <f t="shared" ca="1" si="74"/>
        <v>52.729962731232703</v>
      </c>
    </row>
    <row r="3923" spans="4:4" x14ac:dyDescent="0.25">
      <c r="D3923">
        <f t="shared" ca="1" si="74"/>
        <v>51.285180449400748</v>
      </c>
    </row>
    <row r="3924" spans="4:4" x14ac:dyDescent="0.25">
      <c r="D3924">
        <f t="shared" ca="1" si="74"/>
        <v>50.110637612886585</v>
      </c>
    </row>
    <row r="3925" spans="4:4" x14ac:dyDescent="0.25">
      <c r="D3925">
        <f t="shared" ca="1" si="74"/>
        <v>56.455582922325753</v>
      </c>
    </row>
    <row r="3926" spans="4:4" x14ac:dyDescent="0.25">
      <c r="D3926">
        <f t="shared" ca="1" si="74"/>
        <v>46.555934424747498</v>
      </c>
    </row>
    <row r="3927" spans="4:4" x14ac:dyDescent="0.25">
      <c r="D3927">
        <f t="shared" ca="1" si="74"/>
        <v>51.269522017278597</v>
      </c>
    </row>
    <row r="3928" spans="4:4" x14ac:dyDescent="0.25">
      <c r="D3928">
        <f t="shared" ca="1" si="74"/>
        <v>52.942317643787682</v>
      </c>
    </row>
    <row r="3929" spans="4:4" x14ac:dyDescent="0.25">
      <c r="D3929">
        <f t="shared" ca="1" si="74"/>
        <v>48.835837642667457</v>
      </c>
    </row>
    <row r="3930" spans="4:4" x14ac:dyDescent="0.25">
      <c r="D3930">
        <f t="shared" ca="1" si="74"/>
        <v>49.489509679198115</v>
      </c>
    </row>
    <row r="3931" spans="4:4" x14ac:dyDescent="0.25">
      <c r="D3931">
        <f t="shared" ca="1" si="74"/>
        <v>38.503473975411922</v>
      </c>
    </row>
    <row r="3932" spans="4:4" x14ac:dyDescent="0.25">
      <c r="D3932">
        <f t="shared" ca="1" si="74"/>
        <v>37.949715041032547</v>
      </c>
    </row>
    <row r="3933" spans="4:4" x14ac:dyDescent="0.25">
      <c r="D3933">
        <f t="shared" ca="1" si="74"/>
        <v>37.229732781733702</v>
      </c>
    </row>
    <row r="3934" spans="4:4" x14ac:dyDescent="0.25">
      <c r="D3934">
        <f t="shared" ca="1" si="74"/>
        <v>52.083395791188401</v>
      </c>
    </row>
    <row r="3935" spans="4:4" x14ac:dyDescent="0.25">
      <c r="D3935">
        <f t="shared" ca="1" si="74"/>
        <v>52.379509439087087</v>
      </c>
    </row>
    <row r="3936" spans="4:4" x14ac:dyDescent="0.25">
      <c r="D3936">
        <f t="shared" ca="1" si="74"/>
        <v>51.560335609797242</v>
      </c>
    </row>
    <row r="3937" spans="4:4" x14ac:dyDescent="0.25">
      <c r="D3937">
        <f t="shared" ca="1" si="74"/>
        <v>48.255859087819729</v>
      </c>
    </row>
    <row r="3938" spans="4:4" x14ac:dyDescent="0.25">
      <c r="D3938">
        <f t="shared" ca="1" si="74"/>
        <v>54.207791521137295</v>
      </c>
    </row>
    <row r="3939" spans="4:4" x14ac:dyDescent="0.25">
      <c r="D3939">
        <f t="shared" ca="1" si="74"/>
        <v>53.157055915234771</v>
      </c>
    </row>
    <row r="3940" spans="4:4" x14ac:dyDescent="0.25">
      <c r="D3940">
        <f t="shared" ca="1" si="74"/>
        <v>51.415976863458837</v>
      </c>
    </row>
    <row r="3941" spans="4:4" x14ac:dyDescent="0.25">
      <c r="D3941">
        <f t="shared" ca="1" si="74"/>
        <v>48.689235004095977</v>
      </c>
    </row>
    <row r="3942" spans="4:4" x14ac:dyDescent="0.25">
      <c r="D3942">
        <f t="shared" ca="1" si="74"/>
        <v>45.884727636951276</v>
      </c>
    </row>
    <row r="3943" spans="4:4" x14ac:dyDescent="0.25">
      <c r="D3943">
        <f t="shared" ca="1" si="74"/>
        <v>54.000755100285524</v>
      </c>
    </row>
    <row r="3944" spans="4:4" x14ac:dyDescent="0.25">
      <c r="D3944">
        <f t="shared" ca="1" si="74"/>
        <v>48.518103760460896</v>
      </c>
    </row>
    <row r="3945" spans="4:4" x14ac:dyDescent="0.25">
      <c r="D3945">
        <f t="shared" ca="1" si="74"/>
        <v>45.95296536262709</v>
      </c>
    </row>
    <row r="3946" spans="4:4" x14ac:dyDescent="0.25">
      <c r="D3946">
        <f t="shared" ca="1" si="74"/>
        <v>49.392066126239904</v>
      </c>
    </row>
    <row r="3947" spans="4:4" x14ac:dyDescent="0.25">
      <c r="D3947">
        <f t="shared" ca="1" si="74"/>
        <v>51.770012582702705</v>
      </c>
    </row>
    <row r="3948" spans="4:4" x14ac:dyDescent="0.25">
      <c r="D3948">
        <f t="shared" ca="1" si="74"/>
        <v>53.952916606828644</v>
      </c>
    </row>
    <row r="3949" spans="4:4" x14ac:dyDescent="0.25">
      <c r="D3949">
        <f t="shared" ca="1" si="74"/>
        <v>52.393367820054927</v>
      </c>
    </row>
    <row r="3950" spans="4:4" x14ac:dyDescent="0.25">
      <c r="D3950">
        <f t="shared" ca="1" si="74"/>
        <v>50.64180246891415</v>
      </c>
    </row>
    <row r="3951" spans="4:4" x14ac:dyDescent="0.25">
      <c r="D3951">
        <f t="shared" ca="1" si="74"/>
        <v>50.777381708519258</v>
      </c>
    </row>
    <row r="3952" spans="4:4" x14ac:dyDescent="0.25">
      <c r="D3952">
        <f t="shared" ca="1" si="74"/>
        <v>47.207962240037205</v>
      </c>
    </row>
    <row r="3953" spans="4:4" x14ac:dyDescent="0.25">
      <c r="D3953">
        <f t="shared" ca="1" si="74"/>
        <v>53.200940477610281</v>
      </c>
    </row>
    <row r="3954" spans="4:4" x14ac:dyDescent="0.25">
      <c r="D3954">
        <f t="shared" ca="1" si="74"/>
        <v>43.718560026242329</v>
      </c>
    </row>
    <row r="3955" spans="4:4" x14ac:dyDescent="0.25">
      <c r="D3955">
        <f t="shared" ca="1" si="74"/>
        <v>44.890935267344368</v>
      </c>
    </row>
    <row r="3956" spans="4:4" x14ac:dyDescent="0.25">
      <c r="D3956">
        <f t="shared" ca="1" si="74"/>
        <v>48.898281560762072</v>
      </c>
    </row>
    <row r="3957" spans="4:4" x14ac:dyDescent="0.25">
      <c r="D3957">
        <f t="shared" ca="1" si="74"/>
        <v>51.969076652542647</v>
      </c>
    </row>
    <row r="3958" spans="4:4" x14ac:dyDescent="0.25">
      <c r="D3958">
        <f t="shared" ca="1" si="74"/>
        <v>47.806427139307218</v>
      </c>
    </row>
    <row r="3959" spans="4:4" x14ac:dyDescent="0.25">
      <c r="D3959">
        <f t="shared" ca="1" si="74"/>
        <v>47.299845614893357</v>
      </c>
    </row>
    <row r="3960" spans="4:4" x14ac:dyDescent="0.25">
      <c r="D3960">
        <f t="shared" ca="1" si="74"/>
        <v>47.945568673702994</v>
      </c>
    </row>
    <row r="3961" spans="4:4" x14ac:dyDescent="0.25">
      <c r="D3961">
        <f t="shared" ca="1" si="74"/>
        <v>52.655882778519015</v>
      </c>
    </row>
    <row r="3962" spans="4:4" x14ac:dyDescent="0.25">
      <c r="D3962">
        <f t="shared" ca="1" si="74"/>
        <v>56.106189857618602</v>
      </c>
    </row>
    <row r="3963" spans="4:4" x14ac:dyDescent="0.25">
      <c r="D3963">
        <f t="shared" ca="1" si="74"/>
        <v>43.469569508467664</v>
      </c>
    </row>
    <row r="3964" spans="4:4" x14ac:dyDescent="0.25">
      <c r="D3964">
        <f t="shared" ca="1" si="74"/>
        <v>52.047961084818105</v>
      </c>
    </row>
    <row r="3965" spans="4:4" x14ac:dyDescent="0.25">
      <c r="D3965">
        <f t="shared" ca="1" si="74"/>
        <v>42.603611391398331</v>
      </c>
    </row>
    <row r="3966" spans="4:4" x14ac:dyDescent="0.25">
      <c r="D3966">
        <f t="shared" ca="1" si="74"/>
        <v>51.099928938777111</v>
      </c>
    </row>
    <row r="3967" spans="4:4" x14ac:dyDescent="0.25">
      <c r="D3967">
        <f t="shared" ca="1" si="74"/>
        <v>45.544134839727562</v>
      </c>
    </row>
    <row r="3968" spans="4:4" x14ac:dyDescent="0.25">
      <c r="D3968">
        <f t="shared" ca="1" si="74"/>
        <v>51.990036590575087</v>
      </c>
    </row>
    <row r="3969" spans="4:4" x14ac:dyDescent="0.25">
      <c r="D3969">
        <f t="shared" ca="1" si="74"/>
        <v>48.929362842163371</v>
      </c>
    </row>
    <row r="3970" spans="4:4" x14ac:dyDescent="0.25">
      <c r="D3970">
        <f t="shared" ca="1" si="74"/>
        <v>49.381661408840024</v>
      </c>
    </row>
    <row r="3971" spans="4:4" x14ac:dyDescent="0.25">
      <c r="D3971">
        <f t="shared" ref="D3971:D4034" ca="1" si="75">_xlfn.T.INV(RAND(),25)*$G$3+$F$3</f>
        <v>43.973678774100364</v>
      </c>
    </row>
    <row r="3972" spans="4:4" x14ac:dyDescent="0.25">
      <c r="D3972">
        <f t="shared" ca="1" si="75"/>
        <v>48.419160026506674</v>
      </c>
    </row>
    <row r="3973" spans="4:4" x14ac:dyDescent="0.25">
      <c r="D3973">
        <f t="shared" ca="1" si="75"/>
        <v>44.770480787464656</v>
      </c>
    </row>
    <row r="3974" spans="4:4" x14ac:dyDescent="0.25">
      <c r="D3974">
        <f t="shared" ca="1" si="75"/>
        <v>55.500079066144067</v>
      </c>
    </row>
    <row r="3975" spans="4:4" x14ac:dyDescent="0.25">
      <c r="D3975">
        <f t="shared" ca="1" si="75"/>
        <v>51.655272164616377</v>
      </c>
    </row>
    <row r="3976" spans="4:4" x14ac:dyDescent="0.25">
      <c r="D3976">
        <f t="shared" ca="1" si="75"/>
        <v>51.324462574003633</v>
      </c>
    </row>
    <row r="3977" spans="4:4" x14ac:dyDescent="0.25">
      <c r="D3977">
        <f t="shared" ca="1" si="75"/>
        <v>54.038026800208478</v>
      </c>
    </row>
    <row r="3978" spans="4:4" x14ac:dyDescent="0.25">
      <c r="D3978">
        <f t="shared" ca="1" si="75"/>
        <v>48.137579958665938</v>
      </c>
    </row>
    <row r="3979" spans="4:4" x14ac:dyDescent="0.25">
      <c r="D3979">
        <f t="shared" ca="1" si="75"/>
        <v>48.385268334199544</v>
      </c>
    </row>
    <row r="3980" spans="4:4" x14ac:dyDescent="0.25">
      <c r="D3980">
        <f t="shared" ca="1" si="75"/>
        <v>46.658873605833151</v>
      </c>
    </row>
    <row r="3981" spans="4:4" x14ac:dyDescent="0.25">
      <c r="D3981">
        <f t="shared" ca="1" si="75"/>
        <v>48.765212455990074</v>
      </c>
    </row>
    <row r="3982" spans="4:4" x14ac:dyDescent="0.25">
      <c r="D3982">
        <f t="shared" ca="1" si="75"/>
        <v>45.007038072375813</v>
      </c>
    </row>
    <row r="3983" spans="4:4" x14ac:dyDescent="0.25">
      <c r="D3983">
        <f t="shared" ca="1" si="75"/>
        <v>53.004524065026544</v>
      </c>
    </row>
    <row r="3984" spans="4:4" x14ac:dyDescent="0.25">
      <c r="D3984">
        <f t="shared" ca="1" si="75"/>
        <v>51.595695475144716</v>
      </c>
    </row>
    <row r="3985" spans="4:4" x14ac:dyDescent="0.25">
      <c r="D3985">
        <f t="shared" ca="1" si="75"/>
        <v>51.757938386578481</v>
      </c>
    </row>
    <row r="3986" spans="4:4" x14ac:dyDescent="0.25">
      <c r="D3986">
        <f t="shared" ca="1" si="75"/>
        <v>47.203581091730392</v>
      </c>
    </row>
    <row r="3987" spans="4:4" x14ac:dyDescent="0.25">
      <c r="D3987">
        <f t="shared" ca="1" si="75"/>
        <v>46.282488338529859</v>
      </c>
    </row>
    <row r="3988" spans="4:4" x14ac:dyDescent="0.25">
      <c r="D3988">
        <f t="shared" ca="1" si="75"/>
        <v>54.807079534626872</v>
      </c>
    </row>
    <row r="3989" spans="4:4" x14ac:dyDescent="0.25">
      <c r="D3989">
        <f t="shared" ca="1" si="75"/>
        <v>52.768885118251852</v>
      </c>
    </row>
    <row r="3990" spans="4:4" x14ac:dyDescent="0.25">
      <c r="D3990">
        <f t="shared" ca="1" si="75"/>
        <v>50.434903189549743</v>
      </c>
    </row>
    <row r="3991" spans="4:4" x14ac:dyDescent="0.25">
      <c r="D3991">
        <f t="shared" ca="1" si="75"/>
        <v>48.449779742009305</v>
      </c>
    </row>
    <row r="3992" spans="4:4" x14ac:dyDescent="0.25">
      <c r="D3992">
        <f t="shared" ca="1" si="75"/>
        <v>46.218049277309767</v>
      </c>
    </row>
    <row r="3993" spans="4:4" x14ac:dyDescent="0.25">
      <c r="D3993">
        <f t="shared" ca="1" si="75"/>
        <v>46.130521704595687</v>
      </c>
    </row>
    <row r="3994" spans="4:4" x14ac:dyDescent="0.25">
      <c r="D3994">
        <f t="shared" ca="1" si="75"/>
        <v>44.613592950984092</v>
      </c>
    </row>
    <row r="3995" spans="4:4" x14ac:dyDescent="0.25">
      <c r="D3995">
        <f t="shared" ca="1" si="75"/>
        <v>51.556384166108309</v>
      </c>
    </row>
    <row r="3996" spans="4:4" x14ac:dyDescent="0.25">
      <c r="D3996">
        <f t="shared" ca="1" si="75"/>
        <v>57.237787440346843</v>
      </c>
    </row>
    <row r="3997" spans="4:4" x14ac:dyDescent="0.25">
      <c r="D3997">
        <f t="shared" ca="1" si="75"/>
        <v>44.141244631294029</v>
      </c>
    </row>
    <row r="3998" spans="4:4" x14ac:dyDescent="0.25">
      <c r="D3998">
        <f t="shared" ca="1" si="75"/>
        <v>44.337648179787713</v>
      </c>
    </row>
    <row r="3999" spans="4:4" x14ac:dyDescent="0.25">
      <c r="D3999">
        <f t="shared" ca="1" si="75"/>
        <v>54.235367354821619</v>
      </c>
    </row>
    <row r="4000" spans="4:4" x14ac:dyDescent="0.25">
      <c r="D4000">
        <f t="shared" ca="1" si="75"/>
        <v>48.13167788502426</v>
      </c>
    </row>
    <row r="4001" spans="4:4" x14ac:dyDescent="0.25">
      <c r="D4001">
        <f t="shared" ca="1" si="75"/>
        <v>53.503277762799279</v>
      </c>
    </row>
    <row r="4002" spans="4:4" x14ac:dyDescent="0.25">
      <c r="D4002">
        <f t="shared" ca="1" si="75"/>
        <v>48.208107145547679</v>
      </c>
    </row>
    <row r="4003" spans="4:4" x14ac:dyDescent="0.25">
      <c r="D4003">
        <f t="shared" ca="1" si="75"/>
        <v>51.571017046982135</v>
      </c>
    </row>
    <row r="4004" spans="4:4" x14ac:dyDescent="0.25">
      <c r="D4004">
        <f t="shared" ca="1" si="75"/>
        <v>48.599796821307926</v>
      </c>
    </row>
    <row r="4005" spans="4:4" x14ac:dyDescent="0.25">
      <c r="D4005">
        <f t="shared" ca="1" si="75"/>
        <v>58.302746227002338</v>
      </c>
    </row>
    <row r="4006" spans="4:4" x14ac:dyDescent="0.25">
      <c r="D4006">
        <f t="shared" ca="1" si="75"/>
        <v>49.513233841861322</v>
      </c>
    </row>
    <row r="4007" spans="4:4" x14ac:dyDescent="0.25">
      <c r="D4007">
        <f t="shared" ca="1" si="75"/>
        <v>53.338829823688783</v>
      </c>
    </row>
    <row r="4008" spans="4:4" x14ac:dyDescent="0.25">
      <c r="D4008">
        <f t="shared" ca="1" si="75"/>
        <v>46.356070114658301</v>
      </c>
    </row>
    <row r="4009" spans="4:4" x14ac:dyDescent="0.25">
      <c r="D4009">
        <f t="shared" ca="1" si="75"/>
        <v>45.954031879456416</v>
      </c>
    </row>
    <row r="4010" spans="4:4" x14ac:dyDescent="0.25">
      <c r="D4010">
        <f t="shared" ca="1" si="75"/>
        <v>44.86543278887909</v>
      </c>
    </row>
    <row r="4011" spans="4:4" x14ac:dyDescent="0.25">
      <c r="D4011">
        <f t="shared" ca="1" si="75"/>
        <v>50.750361820640428</v>
      </c>
    </row>
    <row r="4012" spans="4:4" x14ac:dyDescent="0.25">
      <c r="D4012">
        <f t="shared" ca="1" si="75"/>
        <v>44.975855351441844</v>
      </c>
    </row>
    <row r="4013" spans="4:4" x14ac:dyDescent="0.25">
      <c r="D4013">
        <f t="shared" ca="1" si="75"/>
        <v>50.898528398798696</v>
      </c>
    </row>
    <row r="4014" spans="4:4" x14ac:dyDescent="0.25">
      <c r="D4014">
        <f t="shared" ca="1" si="75"/>
        <v>49.426221232172949</v>
      </c>
    </row>
    <row r="4015" spans="4:4" x14ac:dyDescent="0.25">
      <c r="D4015">
        <f t="shared" ca="1" si="75"/>
        <v>50.079279573647185</v>
      </c>
    </row>
    <row r="4016" spans="4:4" x14ac:dyDescent="0.25">
      <c r="D4016">
        <f t="shared" ca="1" si="75"/>
        <v>48.998250343639619</v>
      </c>
    </row>
    <row r="4017" spans="4:4" x14ac:dyDescent="0.25">
      <c r="D4017">
        <f t="shared" ca="1" si="75"/>
        <v>58.031643689682689</v>
      </c>
    </row>
    <row r="4018" spans="4:4" x14ac:dyDescent="0.25">
      <c r="D4018">
        <f t="shared" ca="1" si="75"/>
        <v>46.540772252222744</v>
      </c>
    </row>
    <row r="4019" spans="4:4" x14ac:dyDescent="0.25">
      <c r="D4019">
        <f t="shared" ca="1" si="75"/>
        <v>48.759245910189172</v>
      </c>
    </row>
    <row r="4020" spans="4:4" x14ac:dyDescent="0.25">
      <c r="D4020">
        <f t="shared" ca="1" si="75"/>
        <v>49.32027953175956</v>
      </c>
    </row>
    <row r="4021" spans="4:4" x14ac:dyDescent="0.25">
      <c r="D4021">
        <f t="shared" ca="1" si="75"/>
        <v>54.992194927178254</v>
      </c>
    </row>
    <row r="4022" spans="4:4" x14ac:dyDescent="0.25">
      <c r="D4022">
        <f t="shared" ca="1" si="75"/>
        <v>54.248369268602836</v>
      </c>
    </row>
    <row r="4023" spans="4:4" x14ac:dyDescent="0.25">
      <c r="D4023">
        <f t="shared" ca="1" si="75"/>
        <v>48.793457975639456</v>
      </c>
    </row>
    <row r="4024" spans="4:4" x14ac:dyDescent="0.25">
      <c r="D4024">
        <f t="shared" ca="1" si="75"/>
        <v>55.644754207102409</v>
      </c>
    </row>
    <row r="4025" spans="4:4" x14ac:dyDescent="0.25">
      <c r="D4025">
        <f t="shared" ca="1" si="75"/>
        <v>49.059970296055432</v>
      </c>
    </row>
    <row r="4026" spans="4:4" x14ac:dyDescent="0.25">
      <c r="D4026">
        <f t="shared" ca="1" si="75"/>
        <v>42.987552468506159</v>
      </c>
    </row>
    <row r="4027" spans="4:4" x14ac:dyDescent="0.25">
      <c r="D4027">
        <f t="shared" ca="1" si="75"/>
        <v>45.453348750449791</v>
      </c>
    </row>
    <row r="4028" spans="4:4" x14ac:dyDescent="0.25">
      <c r="D4028">
        <f t="shared" ca="1" si="75"/>
        <v>45.713821620848798</v>
      </c>
    </row>
    <row r="4029" spans="4:4" x14ac:dyDescent="0.25">
      <c r="D4029">
        <f t="shared" ca="1" si="75"/>
        <v>49.475537362134133</v>
      </c>
    </row>
    <row r="4030" spans="4:4" x14ac:dyDescent="0.25">
      <c r="D4030">
        <f t="shared" ca="1" si="75"/>
        <v>55.345212730211244</v>
      </c>
    </row>
    <row r="4031" spans="4:4" x14ac:dyDescent="0.25">
      <c r="D4031">
        <f t="shared" ca="1" si="75"/>
        <v>51.694299945594118</v>
      </c>
    </row>
    <row r="4032" spans="4:4" x14ac:dyDescent="0.25">
      <c r="D4032">
        <f t="shared" ca="1" si="75"/>
        <v>48.507188839026355</v>
      </c>
    </row>
    <row r="4033" spans="4:4" x14ac:dyDescent="0.25">
      <c r="D4033">
        <f t="shared" ca="1" si="75"/>
        <v>52.077753612462423</v>
      </c>
    </row>
    <row r="4034" spans="4:4" x14ac:dyDescent="0.25">
      <c r="D4034">
        <f t="shared" ca="1" si="75"/>
        <v>48.483978805293944</v>
      </c>
    </row>
    <row r="4035" spans="4:4" x14ac:dyDescent="0.25">
      <c r="D4035">
        <f t="shared" ref="D4035:D4098" ca="1" si="76">_xlfn.T.INV(RAND(),25)*$G$3+$F$3</f>
        <v>45.061779547710174</v>
      </c>
    </row>
    <row r="4036" spans="4:4" x14ac:dyDescent="0.25">
      <c r="D4036">
        <f t="shared" ca="1" si="76"/>
        <v>42.125072513415567</v>
      </c>
    </row>
    <row r="4037" spans="4:4" x14ac:dyDescent="0.25">
      <c r="D4037">
        <f t="shared" ca="1" si="76"/>
        <v>52.742454078604105</v>
      </c>
    </row>
    <row r="4038" spans="4:4" x14ac:dyDescent="0.25">
      <c r="D4038">
        <f t="shared" ca="1" si="76"/>
        <v>54.711601801899477</v>
      </c>
    </row>
    <row r="4039" spans="4:4" x14ac:dyDescent="0.25">
      <c r="D4039">
        <f t="shared" ca="1" si="76"/>
        <v>48.944660348428656</v>
      </c>
    </row>
    <row r="4040" spans="4:4" x14ac:dyDescent="0.25">
      <c r="D4040">
        <f t="shared" ca="1" si="76"/>
        <v>51.961947320783999</v>
      </c>
    </row>
    <row r="4041" spans="4:4" x14ac:dyDescent="0.25">
      <c r="D4041">
        <f t="shared" ca="1" si="76"/>
        <v>51.523133129924979</v>
      </c>
    </row>
    <row r="4042" spans="4:4" x14ac:dyDescent="0.25">
      <c r="D4042">
        <f t="shared" ca="1" si="76"/>
        <v>54.937959820359211</v>
      </c>
    </row>
    <row r="4043" spans="4:4" x14ac:dyDescent="0.25">
      <c r="D4043">
        <f t="shared" ca="1" si="76"/>
        <v>57.133917356135441</v>
      </c>
    </row>
    <row r="4044" spans="4:4" x14ac:dyDescent="0.25">
      <c r="D4044">
        <f t="shared" ca="1" si="76"/>
        <v>54.502876402848869</v>
      </c>
    </row>
    <row r="4045" spans="4:4" x14ac:dyDescent="0.25">
      <c r="D4045">
        <f t="shared" ca="1" si="76"/>
        <v>33.715421159038129</v>
      </c>
    </row>
    <row r="4046" spans="4:4" x14ac:dyDescent="0.25">
      <c r="D4046">
        <f t="shared" ca="1" si="76"/>
        <v>48.291656880881241</v>
      </c>
    </row>
    <row r="4047" spans="4:4" x14ac:dyDescent="0.25">
      <c r="D4047">
        <f t="shared" ca="1" si="76"/>
        <v>42.880431734176987</v>
      </c>
    </row>
    <row r="4048" spans="4:4" x14ac:dyDescent="0.25">
      <c r="D4048">
        <f t="shared" ca="1" si="76"/>
        <v>48.019614437178838</v>
      </c>
    </row>
    <row r="4049" spans="4:4" x14ac:dyDescent="0.25">
      <c r="D4049">
        <f t="shared" ca="1" si="76"/>
        <v>47.588785056199974</v>
      </c>
    </row>
    <row r="4050" spans="4:4" x14ac:dyDescent="0.25">
      <c r="D4050">
        <f t="shared" ca="1" si="76"/>
        <v>58.812177420737868</v>
      </c>
    </row>
    <row r="4051" spans="4:4" x14ac:dyDescent="0.25">
      <c r="D4051">
        <f t="shared" ca="1" si="76"/>
        <v>45.177021525872973</v>
      </c>
    </row>
    <row r="4052" spans="4:4" x14ac:dyDescent="0.25">
      <c r="D4052">
        <f t="shared" ca="1" si="76"/>
        <v>52.692134971193333</v>
      </c>
    </row>
    <row r="4053" spans="4:4" x14ac:dyDescent="0.25">
      <c r="D4053">
        <f t="shared" ca="1" si="76"/>
        <v>43.950093946746122</v>
      </c>
    </row>
    <row r="4054" spans="4:4" x14ac:dyDescent="0.25">
      <c r="D4054">
        <f t="shared" ca="1" si="76"/>
        <v>44.031183316988454</v>
      </c>
    </row>
    <row r="4055" spans="4:4" x14ac:dyDescent="0.25">
      <c r="D4055">
        <f t="shared" ca="1" si="76"/>
        <v>61.307154832600794</v>
      </c>
    </row>
    <row r="4056" spans="4:4" x14ac:dyDescent="0.25">
      <c r="D4056">
        <f t="shared" ca="1" si="76"/>
        <v>40.004505778997881</v>
      </c>
    </row>
    <row r="4057" spans="4:4" x14ac:dyDescent="0.25">
      <c r="D4057">
        <f t="shared" ca="1" si="76"/>
        <v>57.991306944816465</v>
      </c>
    </row>
    <row r="4058" spans="4:4" x14ac:dyDescent="0.25">
      <c r="D4058">
        <f t="shared" ca="1" si="76"/>
        <v>53.043721822251591</v>
      </c>
    </row>
    <row r="4059" spans="4:4" x14ac:dyDescent="0.25">
      <c r="D4059">
        <f t="shared" ca="1" si="76"/>
        <v>54.216580933515381</v>
      </c>
    </row>
    <row r="4060" spans="4:4" x14ac:dyDescent="0.25">
      <c r="D4060">
        <f t="shared" ca="1" si="76"/>
        <v>47.820917049298565</v>
      </c>
    </row>
    <row r="4061" spans="4:4" x14ac:dyDescent="0.25">
      <c r="D4061">
        <f t="shared" ca="1" si="76"/>
        <v>47.242616936686382</v>
      </c>
    </row>
    <row r="4062" spans="4:4" x14ac:dyDescent="0.25">
      <c r="D4062">
        <f t="shared" ca="1" si="76"/>
        <v>50.605426331536663</v>
      </c>
    </row>
    <row r="4063" spans="4:4" x14ac:dyDescent="0.25">
      <c r="D4063">
        <f t="shared" ca="1" si="76"/>
        <v>54.621533781990927</v>
      </c>
    </row>
    <row r="4064" spans="4:4" x14ac:dyDescent="0.25">
      <c r="D4064">
        <f t="shared" ca="1" si="76"/>
        <v>37.482076358512472</v>
      </c>
    </row>
    <row r="4065" spans="4:4" x14ac:dyDescent="0.25">
      <c r="D4065">
        <f t="shared" ca="1" si="76"/>
        <v>48.58142005316337</v>
      </c>
    </row>
    <row r="4066" spans="4:4" x14ac:dyDescent="0.25">
      <c r="D4066">
        <f t="shared" ca="1" si="76"/>
        <v>51.831340156784066</v>
      </c>
    </row>
    <row r="4067" spans="4:4" x14ac:dyDescent="0.25">
      <c r="D4067">
        <f t="shared" ca="1" si="76"/>
        <v>39.836085786427986</v>
      </c>
    </row>
    <row r="4068" spans="4:4" x14ac:dyDescent="0.25">
      <c r="D4068">
        <f t="shared" ca="1" si="76"/>
        <v>43.588733080656176</v>
      </c>
    </row>
    <row r="4069" spans="4:4" x14ac:dyDescent="0.25">
      <c r="D4069">
        <f t="shared" ca="1" si="76"/>
        <v>41.220958941549497</v>
      </c>
    </row>
    <row r="4070" spans="4:4" x14ac:dyDescent="0.25">
      <c r="D4070">
        <f t="shared" ca="1" si="76"/>
        <v>50.171550646767805</v>
      </c>
    </row>
    <row r="4071" spans="4:4" x14ac:dyDescent="0.25">
      <c r="D4071">
        <f t="shared" ca="1" si="76"/>
        <v>40.416911583108771</v>
      </c>
    </row>
    <row r="4072" spans="4:4" x14ac:dyDescent="0.25">
      <c r="D4072">
        <f t="shared" ca="1" si="76"/>
        <v>46.092876812456147</v>
      </c>
    </row>
    <row r="4073" spans="4:4" x14ac:dyDescent="0.25">
      <c r="D4073">
        <f t="shared" ca="1" si="76"/>
        <v>50.188926395557907</v>
      </c>
    </row>
    <row r="4074" spans="4:4" x14ac:dyDescent="0.25">
      <c r="D4074">
        <f t="shared" ca="1" si="76"/>
        <v>43.576108301003138</v>
      </c>
    </row>
    <row r="4075" spans="4:4" x14ac:dyDescent="0.25">
      <c r="D4075">
        <f t="shared" ca="1" si="76"/>
        <v>44.800925100352664</v>
      </c>
    </row>
    <row r="4076" spans="4:4" x14ac:dyDescent="0.25">
      <c r="D4076">
        <f t="shared" ca="1" si="76"/>
        <v>44.247372325980294</v>
      </c>
    </row>
    <row r="4077" spans="4:4" x14ac:dyDescent="0.25">
      <c r="D4077">
        <f t="shared" ca="1" si="76"/>
        <v>51.495916990287398</v>
      </c>
    </row>
    <row r="4078" spans="4:4" x14ac:dyDescent="0.25">
      <c r="D4078">
        <f t="shared" ca="1" si="76"/>
        <v>48.879511953619463</v>
      </c>
    </row>
    <row r="4079" spans="4:4" x14ac:dyDescent="0.25">
      <c r="D4079">
        <f t="shared" ca="1" si="76"/>
        <v>66.910542013553126</v>
      </c>
    </row>
    <row r="4080" spans="4:4" x14ac:dyDescent="0.25">
      <c r="D4080">
        <f t="shared" ca="1" si="76"/>
        <v>56.667878183017855</v>
      </c>
    </row>
    <row r="4081" spans="4:4" x14ac:dyDescent="0.25">
      <c r="D4081">
        <f t="shared" ca="1" si="76"/>
        <v>49.306788442771172</v>
      </c>
    </row>
    <row r="4082" spans="4:4" x14ac:dyDescent="0.25">
      <c r="D4082">
        <f t="shared" ca="1" si="76"/>
        <v>57.092596482907119</v>
      </c>
    </row>
    <row r="4083" spans="4:4" x14ac:dyDescent="0.25">
      <c r="D4083">
        <f t="shared" ca="1" si="76"/>
        <v>46.756087546831431</v>
      </c>
    </row>
    <row r="4084" spans="4:4" x14ac:dyDescent="0.25">
      <c r="D4084">
        <f t="shared" ca="1" si="76"/>
        <v>51.918565668153853</v>
      </c>
    </row>
    <row r="4085" spans="4:4" x14ac:dyDescent="0.25">
      <c r="D4085">
        <f t="shared" ca="1" si="76"/>
        <v>55.793310895222646</v>
      </c>
    </row>
    <row r="4086" spans="4:4" x14ac:dyDescent="0.25">
      <c r="D4086">
        <f t="shared" ca="1" si="76"/>
        <v>50.81921453343363</v>
      </c>
    </row>
    <row r="4087" spans="4:4" x14ac:dyDescent="0.25">
      <c r="D4087">
        <f t="shared" ca="1" si="76"/>
        <v>48.490582404142998</v>
      </c>
    </row>
    <row r="4088" spans="4:4" x14ac:dyDescent="0.25">
      <c r="D4088">
        <f t="shared" ca="1" si="76"/>
        <v>54.792373823764635</v>
      </c>
    </row>
    <row r="4089" spans="4:4" x14ac:dyDescent="0.25">
      <c r="D4089">
        <f t="shared" ca="1" si="76"/>
        <v>56.228791868977659</v>
      </c>
    </row>
    <row r="4090" spans="4:4" x14ac:dyDescent="0.25">
      <c r="D4090">
        <f t="shared" ca="1" si="76"/>
        <v>45.392130373387367</v>
      </c>
    </row>
    <row r="4091" spans="4:4" x14ac:dyDescent="0.25">
      <c r="D4091">
        <f t="shared" ca="1" si="76"/>
        <v>47.913943115779766</v>
      </c>
    </row>
    <row r="4092" spans="4:4" x14ac:dyDescent="0.25">
      <c r="D4092">
        <f t="shared" ca="1" si="76"/>
        <v>48.83831130519112</v>
      </c>
    </row>
    <row r="4093" spans="4:4" x14ac:dyDescent="0.25">
      <c r="D4093">
        <f t="shared" ca="1" si="76"/>
        <v>58.714802426379308</v>
      </c>
    </row>
    <row r="4094" spans="4:4" x14ac:dyDescent="0.25">
      <c r="D4094">
        <f t="shared" ca="1" si="76"/>
        <v>52.998322102040561</v>
      </c>
    </row>
    <row r="4095" spans="4:4" x14ac:dyDescent="0.25">
      <c r="D4095">
        <f t="shared" ca="1" si="76"/>
        <v>48.740444170089667</v>
      </c>
    </row>
    <row r="4096" spans="4:4" x14ac:dyDescent="0.25">
      <c r="D4096">
        <f t="shared" ca="1" si="76"/>
        <v>51.976140892560622</v>
      </c>
    </row>
    <row r="4097" spans="4:4" x14ac:dyDescent="0.25">
      <c r="D4097">
        <f t="shared" ca="1" si="76"/>
        <v>54.139196745991313</v>
      </c>
    </row>
    <row r="4098" spans="4:4" x14ac:dyDescent="0.25">
      <c r="D4098">
        <f t="shared" ca="1" si="76"/>
        <v>50.126159767675091</v>
      </c>
    </row>
    <row r="4099" spans="4:4" x14ac:dyDescent="0.25">
      <c r="D4099">
        <f t="shared" ref="D4099:D4162" ca="1" si="77">_xlfn.T.INV(RAND(),25)*$G$3+$F$3</f>
        <v>43.761326690900503</v>
      </c>
    </row>
    <row r="4100" spans="4:4" x14ac:dyDescent="0.25">
      <c r="D4100">
        <f t="shared" ca="1" si="77"/>
        <v>49.521238214939473</v>
      </c>
    </row>
    <row r="4101" spans="4:4" x14ac:dyDescent="0.25">
      <c r="D4101">
        <f t="shared" ca="1" si="77"/>
        <v>46.207833869660249</v>
      </c>
    </row>
    <row r="4102" spans="4:4" x14ac:dyDescent="0.25">
      <c r="D4102">
        <f t="shared" ca="1" si="77"/>
        <v>50.630951144396235</v>
      </c>
    </row>
    <row r="4103" spans="4:4" x14ac:dyDescent="0.25">
      <c r="D4103">
        <f t="shared" ca="1" si="77"/>
        <v>54.541863448879937</v>
      </c>
    </row>
    <row r="4104" spans="4:4" x14ac:dyDescent="0.25">
      <c r="D4104">
        <f t="shared" ca="1" si="77"/>
        <v>52.410507176746293</v>
      </c>
    </row>
    <row r="4105" spans="4:4" x14ac:dyDescent="0.25">
      <c r="D4105">
        <f t="shared" ca="1" si="77"/>
        <v>53.536004254815765</v>
      </c>
    </row>
    <row r="4106" spans="4:4" x14ac:dyDescent="0.25">
      <c r="D4106">
        <f t="shared" ca="1" si="77"/>
        <v>48.250367943468177</v>
      </c>
    </row>
    <row r="4107" spans="4:4" x14ac:dyDescent="0.25">
      <c r="D4107">
        <f t="shared" ca="1" si="77"/>
        <v>47.298256930908728</v>
      </c>
    </row>
    <row r="4108" spans="4:4" x14ac:dyDescent="0.25">
      <c r="D4108">
        <f t="shared" ca="1" si="77"/>
        <v>43.117226749828873</v>
      </c>
    </row>
    <row r="4109" spans="4:4" x14ac:dyDescent="0.25">
      <c r="D4109">
        <f t="shared" ca="1" si="77"/>
        <v>50.462317574663118</v>
      </c>
    </row>
    <row r="4110" spans="4:4" x14ac:dyDescent="0.25">
      <c r="D4110">
        <f t="shared" ca="1" si="77"/>
        <v>51.093105694577396</v>
      </c>
    </row>
    <row r="4111" spans="4:4" x14ac:dyDescent="0.25">
      <c r="D4111">
        <f t="shared" ca="1" si="77"/>
        <v>43.171902882854781</v>
      </c>
    </row>
    <row r="4112" spans="4:4" x14ac:dyDescent="0.25">
      <c r="D4112">
        <f t="shared" ca="1" si="77"/>
        <v>59.634551552976227</v>
      </c>
    </row>
    <row r="4113" spans="4:4" x14ac:dyDescent="0.25">
      <c r="D4113">
        <f t="shared" ca="1" si="77"/>
        <v>46.510243520238532</v>
      </c>
    </row>
    <row r="4114" spans="4:4" x14ac:dyDescent="0.25">
      <c r="D4114">
        <f t="shared" ca="1" si="77"/>
        <v>49.293916721869763</v>
      </c>
    </row>
    <row r="4115" spans="4:4" x14ac:dyDescent="0.25">
      <c r="D4115">
        <f t="shared" ca="1" si="77"/>
        <v>49.445878759124263</v>
      </c>
    </row>
    <row r="4116" spans="4:4" x14ac:dyDescent="0.25">
      <c r="D4116">
        <f t="shared" ca="1" si="77"/>
        <v>46.843374558623346</v>
      </c>
    </row>
    <row r="4117" spans="4:4" x14ac:dyDescent="0.25">
      <c r="D4117">
        <f t="shared" ca="1" si="77"/>
        <v>46.88179438197286</v>
      </c>
    </row>
    <row r="4118" spans="4:4" x14ac:dyDescent="0.25">
      <c r="D4118">
        <f t="shared" ca="1" si="77"/>
        <v>47.204979904120492</v>
      </c>
    </row>
    <row r="4119" spans="4:4" x14ac:dyDescent="0.25">
      <c r="D4119">
        <f t="shared" ca="1" si="77"/>
        <v>52.906288872337733</v>
      </c>
    </row>
    <row r="4120" spans="4:4" x14ac:dyDescent="0.25">
      <c r="D4120">
        <f t="shared" ca="1" si="77"/>
        <v>50.838108743710301</v>
      </c>
    </row>
    <row r="4121" spans="4:4" x14ac:dyDescent="0.25">
      <c r="D4121">
        <f t="shared" ca="1" si="77"/>
        <v>63.995466233996268</v>
      </c>
    </row>
    <row r="4122" spans="4:4" x14ac:dyDescent="0.25">
      <c r="D4122">
        <f t="shared" ca="1" si="77"/>
        <v>52.877769988043468</v>
      </c>
    </row>
    <row r="4123" spans="4:4" x14ac:dyDescent="0.25">
      <c r="D4123">
        <f t="shared" ca="1" si="77"/>
        <v>57.468963912981081</v>
      </c>
    </row>
    <row r="4124" spans="4:4" x14ac:dyDescent="0.25">
      <c r="D4124">
        <f t="shared" ca="1" si="77"/>
        <v>41.933660034854192</v>
      </c>
    </row>
    <row r="4125" spans="4:4" x14ac:dyDescent="0.25">
      <c r="D4125">
        <f t="shared" ca="1" si="77"/>
        <v>59.136313322883609</v>
      </c>
    </row>
    <row r="4126" spans="4:4" x14ac:dyDescent="0.25">
      <c r="D4126">
        <f t="shared" ca="1" si="77"/>
        <v>47.175094683263367</v>
      </c>
    </row>
    <row r="4127" spans="4:4" x14ac:dyDescent="0.25">
      <c r="D4127">
        <f t="shared" ca="1" si="77"/>
        <v>45.784603913143577</v>
      </c>
    </row>
    <row r="4128" spans="4:4" x14ac:dyDescent="0.25">
      <c r="D4128">
        <f t="shared" ca="1" si="77"/>
        <v>53.30292480000972</v>
      </c>
    </row>
    <row r="4129" spans="4:4" x14ac:dyDescent="0.25">
      <c r="D4129">
        <f t="shared" ca="1" si="77"/>
        <v>51.105480349859967</v>
      </c>
    </row>
    <row r="4130" spans="4:4" x14ac:dyDescent="0.25">
      <c r="D4130">
        <f t="shared" ca="1" si="77"/>
        <v>55.801661320544383</v>
      </c>
    </row>
    <row r="4131" spans="4:4" x14ac:dyDescent="0.25">
      <c r="D4131">
        <f t="shared" ca="1" si="77"/>
        <v>40.673129369508175</v>
      </c>
    </row>
    <row r="4132" spans="4:4" x14ac:dyDescent="0.25">
      <c r="D4132">
        <f t="shared" ca="1" si="77"/>
        <v>50.826556588835729</v>
      </c>
    </row>
    <row r="4133" spans="4:4" x14ac:dyDescent="0.25">
      <c r="D4133">
        <f t="shared" ca="1" si="77"/>
        <v>51.370789558553035</v>
      </c>
    </row>
    <row r="4134" spans="4:4" x14ac:dyDescent="0.25">
      <c r="D4134">
        <f t="shared" ca="1" si="77"/>
        <v>53.229152437835481</v>
      </c>
    </row>
    <row r="4135" spans="4:4" x14ac:dyDescent="0.25">
      <c r="D4135">
        <f t="shared" ca="1" si="77"/>
        <v>46.592176699310123</v>
      </c>
    </row>
    <row r="4136" spans="4:4" x14ac:dyDescent="0.25">
      <c r="D4136">
        <f t="shared" ca="1" si="77"/>
        <v>42.324823507207306</v>
      </c>
    </row>
    <row r="4137" spans="4:4" x14ac:dyDescent="0.25">
      <c r="D4137">
        <f t="shared" ca="1" si="77"/>
        <v>47.941446952219451</v>
      </c>
    </row>
    <row r="4138" spans="4:4" x14ac:dyDescent="0.25">
      <c r="D4138">
        <f t="shared" ca="1" si="77"/>
        <v>42.374489868095083</v>
      </c>
    </row>
    <row r="4139" spans="4:4" x14ac:dyDescent="0.25">
      <c r="D4139">
        <f t="shared" ca="1" si="77"/>
        <v>47.012770049317979</v>
      </c>
    </row>
    <row r="4140" spans="4:4" x14ac:dyDescent="0.25">
      <c r="D4140">
        <f t="shared" ca="1" si="77"/>
        <v>47.357168651075291</v>
      </c>
    </row>
    <row r="4141" spans="4:4" x14ac:dyDescent="0.25">
      <c r="D4141">
        <f t="shared" ca="1" si="77"/>
        <v>46.118834356144305</v>
      </c>
    </row>
    <row r="4142" spans="4:4" x14ac:dyDescent="0.25">
      <c r="D4142">
        <f t="shared" ca="1" si="77"/>
        <v>52.54443524232979</v>
      </c>
    </row>
    <row r="4143" spans="4:4" x14ac:dyDescent="0.25">
      <c r="D4143">
        <f t="shared" ca="1" si="77"/>
        <v>50.02787559726886</v>
      </c>
    </row>
    <row r="4144" spans="4:4" x14ac:dyDescent="0.25">
      <c r="D4144">
        <f t="shared" ca="1" si="77"/>
        <v>52.472061522539498</v>
      </c>
    </row>
    <row r="4145" spans="4:4" x14ac:dyDescent="0.25">
      <c r="D4145">
        <f t="shared" ca="1" si="77"/>
        <v>48.492244923644456</v>
      </c>
    </row>
    <row r="4146" spans="4:4" x14ac:dyDescent="0.25">
      <c r="D4146">
        <f t="shared" ca="1" si="77"/>
        <v>48.834351586753364</v>
      </c>
    </row>
    <row r="4147" spans="4:4" x14ac:dyDescent="0.25">
      <c r="D4147">
        <f t="shared" ca="1" si="77"/>
        <v>42.245360792724561</v>
      </c>
    </row>
    <row r="4148" spans="4:4" x14ac:dyDescent="0.25">
      <c r="D4148">
        <f t="shared" ca="1" si="77"/>
        <v>50.922841814698529</v>
      </c>
    </row>
    <row r="4149" spans="4:4" x14ac:dyDescent="0.25">
      <c r="D4149">
        <f t="shared" ca="1" si="77"/>
        <v>47.236095828020979</v>
      </c>
    </row>
    <row r="4150" spans="4:4" x14ac:dyDescent="0.25">
      <c r="D4150">
        <f t="shared" ca="1" si="77"/>
        <v>59.606172152371101</v>
      </c>
    </row>
    <row r="4151" spans="4:4" x14ac:dyDescent="0.25">
      <c r="D4151">
        <f t="shared" ca="1" si="77"/>
        <v>48.903466155535682</v>
      </c>
    </row>
    <row r="4152" spans="4:4" x14ac:dyDescent="0.25">
      <c r="D4152">
        <f t="shared" ca="1" si="77"/>
        <v>46.638563782299173</v>
      </c>
    </row>
    <row r="4153" spans="4:4" x14ac:dyDescent="0.25">
      <c r="D4153">
        <f t="shared" ca="1" si="77"/>
        <v>55.583574931502575</v>
      </c>
    </row>
    <row r="4154" spans="4:4" x14ac:dyDescent="0.25">
      <c r="D4154">
        <f t="shared" ca="1" si="77"/>
        <v>50.063019340254989</v>
      </c>
    </row>
    <row r="4155" spans="4:4" x14ac:dyDescent="0.25">
      <c r="D4155">
        <f t="shared" ca="1" si="77"/>
        <v>46.098560764647331</v>
      </c>
    </row>
    <row r="4156" spans="4:4" x14ac:dyDescent="0.25">
      <c r="D4156">
        <f t="shared" ca="1" si="77"/>
        <v>53.975080391154826</v>
      </c>
    </row>
    <row r="4157" spans="4:4" x14ac:dyDescent="0.25">
      <c r="D4157">
        <f t="shared" ca="1" si="77"/>
        <v>58.720868589716147</v>
      </c>
    </row>
    <row r="4158" spans="4:4" x14ac:dyDescent="0.25">
      <c r="D4158">
        <f t="shared" ca="1" si="77"/>
        <v>45.171722247100547</v>
      </c>
    </row>
    <row r="4159" spans="4:4" x14ac:dyDescent="0.25">
      <c r="D4159">
        <f t="shared" ca="1" si="77"/>
        <v>54.228502646625493</v>
      </c>
    </row>
    <row r="4160" spans="4:4" x14ac:dyDescent="0.25">
      <c r="D4160">
        <f t="shared" ca="1" si="77"/>
        <v>54.269923283486328</v>
      </c>
    </row>
    <row r="4161" spans="4:4" x14ac:dyDescent="0.25">
      <c r="D4161">
        <f t="shared" ca="1" si="77"/>
        <v>50.256528912716803</v>
      </c>
    </row>
    <row r="4162" spans="4:4" x14ac:dyDescent="0.25">
      <c r="D4162">
        <f t="shared" ca="1" si="77"/>
        <v>51.557286767807412</v>
      </c>
    </row>
    <row r="4163" spans="4:4" x14ac:dyDescent="0.25">
      <c r="D4163">
        <f t="shared" ref="D4163:D4226" ca="1" si="78">_xlfn.T.INV(RAND(),25)*$G$3+$F$3</f>
        <v>47.366157707275612</v>
      </c>
    </row>
    <row r="4164" spans="4:4" x14ac:dyDescent="0.25">
      <c r="D4164">
        <f t="shared" ca="1" si="78"/>
        <v>54.775929263175996</v>
      </c>
    </row>
    <row r="4165" spans="4:4" x14ac:dyDescent="0.25">
      <c r="D4165">
        <f t="shared" ca="1" si="78"/>
        <v>53.350606772215464</v>
      </c>
    </row>
    <row r="4166" spans="4:4" x14ac:dyDescent="0.25">
      <c r="D4166">
        <f t="shared" ca="1" si="78"/>
        <v>53.803237542963792</v>
      </c>
    </row>
    <row r="4167" spans="4:4" x14ac:dyDescent="0.25">
      <c r="D4167">
        <f t="shared" ca="1" si="78"/>
        <v>51.859428693392616</v>
      </c>
    </row>
    <row r="4168" spans="4:4" x14ac:dyDescent="0.25">
      <c r="D4168">
        <f t="shared" ca="1" si="78"/>
        <v>55.874897251216318</v>
      </c>
    </row>
    <row r="4169" spans="4:4" x14ac:dyDescent="0.25">
      <c r="D4169">
        <f t="shared" ca="1" si="78"/>
        <v>37.000479913269245</v>
      </c>
    </row>
    <row r="4170" spans="4:4" x14ac:dyDescent="0.25">
      <c r="D4170">
        <f t="shared" ca="1" si="78"/>
        <v>47.98140349326269</v>
      </c>
    </row>
    <row r="4171" spans="4:4" x14ac:dyDescent="0.25">
      <c r="D4171">
        <f t="shared" ca="1" si="78"/>
        <v>50.23336292232743</v>
      </c>
    </row>
    <row r="4172" spans="4:4" x14ac:dyDescent="0.25">
      <c r="D4172">
        <f t="shared" ca="1" si="78"/>
        <v>49.042461937735119</v>
      </c>
    </row>
    <row r="4173" spans="4:4" x14ac:dyDescent="0.25">
      <c r="D4173">
        <f t="shared" ca="1" si="78"/>
        <v>52.749834130135312</v>
      </c>
    </row>
    <row r="4174" spans="4:4" x14ac:dyDescent="0.25">
      <c r="D4174">
        <f t="shared" ca="1" si="78"/>
        <v>52.837710405850324</v>
      </c>
    </row>
    <row r="4175" spans="4:4" x14ac:dyDescent="0.25">
      <c r="D4175">
        <f t="shared" ca="1" si="78"/>
        <v>38.399497687884072</v>
      </c>
    </row>
    <row r="4176" spans="4:4" x14ac:dyDescent="0.25">
      <c r="D4176">
        <f t="shared" ca="1" si="78"/>
        <v>53.373199816141366</v>
      </c>
    </row>
    <row r="4177" spans="4:4" x14ac:dyDescent="0.25">
      <c r="D4177">
        <f t="shared" ca="1" si="78"/>
        <v>42.331413085832793</v>
      </c>
    </row>
    <row r="4178" spans="4:4" x14ac:dyDescent="0.25">
      <c r="D4178">
        <f t="shared" ca="1" si="78"/>
        <v>40.471868197295294</v>
      </c>
    </row>
    <row r="4179" spans="4:4" x14ac:dyDescent="0.25">
      <c r="D4179">
        <f t="shared" ca="1" si="78"/>
        <v>42.181508573145308</v>
      </c>
    </row>
    <row r="4180" spans="4:4" x14ac:dyDescent="0.25">
      <c r="D4180">
        <f t="shared" ca="1" si="78"/>
        <v>52.837721375445255</v>
      </c>
    </row>
    <row r="4181" spans="4:4" x14ac:dyDescent="0.25">
      <c r="D4181">
        <f t="shared" ca="1" si="78"/>
        <v>48.481186988584028</v>
      </c>
    </row>
    <row r="4182" spans="4:4" x14ac:dyDescent="0.25">
      <c r="D4182">
        <f t="shared" ca="1" si="78"/>
        <v>41.373393165168913</v>
      </c>
    </row>
    <row r="4183" spans="4:4" x14ac:dyDescent="0.25">
      <c r="D4183">
        <f t="shared" ca="1" si="78"/>
        <v>45.291428832180998</v>
      </c>
    </row>
    <row r="4184" spans="4:4" x14ac:dyDescent="0.25">
      <c r="D4184">
        <f t="shared" ca="1" si="78"/>
        <v>46.700529395580922</v>
      </c>
    </row>
    <row r="4185" spans="4:4" x14ac:dyDescent="0.25">
      <c r="D4185">
        <f t="shared" ca="1" si="78"/>
        <v>46.482724046704483</v>
      </c>
    </row>
    <row r="4186" spans="4:4" x14ac:dyDescent="0.25">
      <c r="D4186">
        <f t="shared" ca="1" si="78"/>
        <v>51.545054393435102</v>
      </c>
    </row>
    <row r="4187" spans="4:4" x14ac:dyDescent="0.25">
      <c r="D4187">
        <f t="shared" ca="1" si="78"/>
        <v>44.89848209375252</v>
      </c>
    </row>
    <row r="4188" spans="4:4" x14ac:dyDescent="0.25">
      <c r="D4188">
        <f t="shared" ca="1" si="78"/>
        <v>41.512121297202398</v>
      </c>
    </row>
    <row r="4189" spans="4:4" x14ac:dyDescent="0.25">
      <c r="D4189">
        <f t="shared" ca="1" si="78"/>
        <v>50.126764983050556</v>
      </c>
    </row>
    <row r="4190" spans="4:4" x14ac:dyDescent="0.25">
      <c r="D4190">
        <f t="shared" ca="1" si="78"/>
        <v>54.248494694390587</v>
      </c>
    </row>
    <row r="4191" spans="4:4" x14ac:dyDescent="0.25">
      <c r="D4191">
        <f t="shared" ca="1" si="78"/>
        <v>48.815743257251277</v>
      </c>
    </row>
    <row r="4192" spans="4:4" x14ac:dyDescent="0.25">
      <c r="D4192">
        <f t="shared" ca="1" si="78"/>
        <v>52.385297349359483</v>
      </c>
    </row>
    <row r="4193" spans="4:4" x14ac:dyDescent="0.25">
      <c r="D4193">
        <f t="shared" ca="1" si="78"/>
        <v>41.231226220941451</v>
      </c>
    </row>
    <row r="4194" spans="4:4" x14ac:dyDescent="0.25">
      <c r="D4194">
        <f t="shared" ca="1" si="78"/>
        <v>54.310664660317826</v>
      </c>
    </row>
    <row r="4195" spans="4:4" x14ac:dyDescent="0.25">
      <c r="D4195">
        <f t="shared" ca="1" si="78"/>
        <v>49.916511615167515</v>
      </c>
    </row>
    <row r="4196" spans="4:4" x14ac:dyDescent="0.25">
      <c r="D4196">
        <f t="shared" ca="1" si="78"/>
        <v>51.781638619148836</v>
      </c>
    </row>
    <row r="4197" spans="4:4" x14ac:dyDescent="0.25">
      <c r="D4197">
        <f t="shared" ca="1" si="78"/>
        <v>46.364199052614154</v>
      </c>
    </row>
    <row r="4198" spans="4:4" x14ac:dyDescent="0.25">
      <c r="D4198">
        <f t="shared" ca="1" si="78"/>
        <v>50.96029523205511</v>
      </c>
    </row>
    <row r="4199" spans="4:4" x14ac:dyDescent="0.25">
      <c r="D4199">
        <f t="shared" ca="1" si="78"/>
        <v>48.465205259086993</v>
      </c>
    </row>
    <row r="4200" spans="4:4" x14ac:dyDescent="0.25">
      <c r="D4200">
        <f t="shared" ca="1" si="78"/>
        <v>50.987163719499108</v>
      </c>
    </row>
    <row r="4201" spans="4:4" x14ac:dyDescent="0.25">
      <c r="D4201">
        <f t="shared" ca="1" si="78"/>
        <v>48.304401762777211</v>
      </c>
    </row>
    <row r="4202" spans="4:4" x14ac:dyDescent="0.25">
      <c r="D4202">
        <f t="shared" ca="1" si="78"/>
        <v>53.809935522838167</v>
      </c>
    </row>
    <row r="4203" spans="4:4" x14ac:dyDescent="0.25">
      <c r="D4203">
        <f t="shared" ca="1" si="78"/>
        <v>49.552947152968301</v>
      </c>
    </row>
    <row r="4204" spans="4:4" x14ac:dyDescent="0.25">
      <c r="D4204">
        <f t="shared" ca="1" si="78"/>
        <v>49.445573633007491</v>
      </c>
    </row>
    <row r="4205" spans="4:4" x14ac:dyDescent="0.25">
      <c r="D4205">
        <f t="shared" ca="1" si="78"/>
        <v>45.452570545089351</v>
      </c>
    </row>
    <row r="4206" spans="4:4" x14ac:dyDescent="0.25">
      <c r="D4206">
        <f t="shared" ca="1" si="78"/>
        <v>47.213397891714877</v>
      </c>
    </row>
    <row r="4207" spans="4:4" x14ac:dyDescent="0.25">
      <c r="D4207">
        <f t="shared" ca="1" si="78"/>
        <v>57.77953962664116</v>
      </c>
    </row>
    <row r="4208" spans="4:4" x14ac:dyDescent="0.25">
      <c r="D4208">
        <f t="shared" ca="1" si="78"/>
        <v>48.145642457457733</v>
      </c>
    </row>
    <row r="4209" spans="4:4" x14ac:dyDescent="0.25">
      <c r="D4209">
        <f t="shared" ca="1" si="78"/>
        <v>41.288875996027173</v>
      </c>
    </row>
    <row r="4210" spans="4:4" x14ac:dyDescent="0.25">
      <c r="D4210">
        <f t="shared" ca="1" si="78"/>
        <v>48.333659595812804</v>
      </c>
    </row>
    <row r="4211" spans="4:4" x14ac:dyDescent="0.25">
      <c r="D4211">
        <f t="shared" ca="1" si="78"/>
        <v>47.453891105324892</v>
      </c>
    </row>
    <row r="4212" spans="4:4" x14ac:dyDescent="0.25">
      <c r="D4212">
        <f t="shared" ca="1" si="78"/>
        <v>49.561518695003535</v>
      </c>
    </row>
    <row r="4213" spans="4:4" x14ac:dyDescent="0.25">
      <c r="D4213">
        <f t="shared" ca="1" si="78"/>
        <v>42.553625438261435</v>
      </c>
    </row>
    <row r="4214" spans="4:4" x14ac:dyDescent="0.25">
      <c r="D4214">
        <f t="shared" ca="1" si="78"/>
        <v>45.890930937137867</v>
      </c>
    </row>
    <row r="4215" spans="4:4" x14ac:dyDescent="0.25">
      <c r="D4215">
        <f t="shared" ca="1" si="78"/>
        <v>48.567158626231816</v>
      </c>
    </row>
    <row r="4216" spans="4:4" x14ac:dyDescent="0.25">
      <c r="D4216">
        <f t="shared" ca="1" si="78"/>
        <v>47.144325537274938</v>
      </c>
    </row>
    <row r="4217" spans="4:4" x14ac:dyDescent="0.25">
      <c r="D4217">
        <f t="shared" ca="1" si="78"/>
        <v>47.72401034419083</v>
      </c>
    </row>
    <row r="4218" spans="4:4" x14ac:dyDescent="0.25">
      <c r="D4218">
        <f t="shared" ca="1" si="78"/>
        <v>54.539207430240609</v>
      </c>
    </row>
    <row r="4219" spans="4:4" x14ac:dyDescent="0.25">
      <c r="D4219">
        <f t="shared" ca="1" si="78"/>
        <v>40.626898300150607</v>
      </c>
    </row>
    <row r="4220" spans="4:4" x14ac:dyDescent="0.25">
      <c r="D4220">
        <f t="shared" ca="1" si="78"/>
        <v>48.065410231474608</v>
      </c>
    </row>
    <row r="4221" spans="4:4" x14ac:dyDescent="0.25">
      <c r="D4221">
        <f t="shared" ca="1" si="78"/>
        <v>51.439942354632713</v>
      </c>
    </row>
    <row r="4222" spans="4:4" x14ac:dyDescent="0.25">
      <c r="D4222">
        <f t="shared" ca="1" si="78"/>
        <v>46.77298795740969</v>
      </c>
    </row>
    <row r="4223" spans="4:4" x14ac:dyDescent="0.25">
      <c r="D4223">
        <f t="shared" ca="1" si="78"/>
        <v>51.936353291322469</v>
      </c>
    </row>
    <row r="4224" spans="4:4" x14ac:dyDescent="0.25">
      <c r="D4224">
        <f t="shared" ca="1" si="78"/>
        <v>48.069881359202448</v>
      </c>
    </row>
    <row r="4225" spans="4:4" x14ac:dyDescent="0.25">
      <c r="D4225">
        <f t="shared" ca="1" si="78"/>
        <v>57.640705325711451</v>
      </c>
    </row>
    <row r="4226" spans="4:4" x14ac:dyDescent="0.25">
      <c r="D4226">
        <f t="shared" ca="1" si="78"/>
        <v>51.290434912198975</v>
      </c>
    </row>
    <row r="4227" spans="4:4" x14ac:dyDescent="0.25">
      <c r="D4227">
        <f t="shared" ref="D4227:D4290" ca="1" si="79">_xlfn.T.INV(RAND(),25)*$G$3+$F$3</f>
        <v>49.964508570328242</v>
      </c>
    </row>
    <row r="4228" spans="4:4" x14ac:dyDescent="0.25">
      <c r="D4228">
        <f t="shared" ca="1" si="79"/>
        <v>38.304834871362637</v>
      </c>
    </row>
    <row r="4229" spans="4:4" x14ac:dyDescent="0.25">
      <c r="D4229">
        <f t="shared" ca="1" si="79"/>
        <v>54.190352307886343</v>
      </c>
    </row>
    <row r="4230" spans="4:4" x14ac:dyDescent="0.25">
      <c r="D4230">
        <f t="shared" ca="1" si="79"/>
        <v>44.833214324211575</v>
      </c>
    </row>
    <row r="4231" spans="4:4" x14ac:dyDescent="0.25">
      <c r="D4231">
        <f t="shared" ca="1" si="79"/>
        <v>55.819666536730736</v>
      </c>
    </row>
    <row r="4232" spans="4:4" x14ac:dyDescent="0.25">
      <c r="D4232">
        <f t="shared" ca="1" si="79"/>
        <v>53.158690594997367</v>
      </c>
    </row>
    <row r="4233" spans="4:4" x14ac:dyDescent="0.25">
      <c r="D4233">
        <f t="shared" ca="1" si="79"/>
        <v>47.625780947396727</v>
      </c>
    </row>
    <row r="4234" spans="4:4" x14ac:dyDescent="0.25">
      <c r="D4234">
        <f t="shared" ca="1" si="79"/>
        <v>47.601487160913088</v>
      </c>
    </row>
    <row r="4235" spans="4:4" x14ac:dyDescent="0.25">
      <c r="D4235">
        <f t="shared" ca="1" si="79"/>
        <v>51.525083895176948</v>
      </c>
    </row>
    <row r="4236" spans="4:4" x14ac:dyDescent="0.25">
      <c r="D4236">
        <f t="shared" ca="1" si="79"/>
        <v>49.019866082534911</v>
      </c>
    </row>
    <row r="4237" spans="4:4" x14ac:dyDescent="0.25">
      <c r="D4237">
        <f t="shared" ca="1" si="79"/>
        <v>48.513658526341707</v>
      </c>
    </row>
    <row r="4238" spans="4:4" x14ac:dyDescent="0.25">
      <c r="D4238">
        <f t="shared" ca="1" si="79"/>
        <v>60.576094287894001</v>
      </c>
    </row>
    <row r="4239" spans="4:4" x14ac:dyDescent="0.25">
      <c r="D4239">
        <f t="shared" ca="1" si="79"/>
        <v>48.625467146433316</v>
      </c>
    </row>
    <row r="4240" spans="4:4" x14ac:dyDescent="0.25">
      <c r="D4240">
        <f t="shared" ca="1" si="79"/>
        <v>54.539708044335718</v>
      </c>
    </row>
    <row r="4241" spans="4:4" x14ac:dyDescent="0.25">
      <c r="D4241">
        <f t="shared" ca="1" si="79"/>
        <v>38.073124238760158</v>
      </c>
    </row>
    <row r="4242" spans="4:4" x14ac:dyDescent="0.25">
      <c r="D4242">
        <f t="shared" ca="1" si="79"/>
        <v>59.678881086660951</v>
      </c>
    </row>
    <row r="4243" spans="4:4" x14ac:dyDescent="0.25">
      <c r="D4243">
        <f t="shared" ca="1" si="79"/>
        <v>47.309538088344873</v>
      </c>
    </row>
    <row r="4244" spans="4:4" x14ac:dyDescent="0.25">
      <c r="D4244">
        <f t="shared" ca="1" si="79"/>
        <v>45.998897510321328</v>
      </c>
    </row>
    <row r="4245" spans="4:4" x14ac:dyDescent="0.25">
      <c r="D4245">
        <f t="shared" ca="1" si="79"/>
        <v>52.771394739157053</v>
      </c>
    </row>
    <row r="4246" spans="4:4" x14ac:dyDescent="0.25">
      <c r="D4246">
        <f t="shared" ca="1" si="79"/>
        <v>43.116720856597269</v>
      </c>
    </row>
    <row r="4247" spans="4:4" x14ac:dyDescent="0.25">
      <c r="D4247">
        <f t="shared" ca="1" si="79"/>
        <v>47.584037855649775</v>
      </c>
    </row>
    <row r="4248" spans="4:4" x14ac:dyDescent="0.25">
      <c r="D4248">
        <f t="shared" ca="1" si="79"/>
        <v>47.671388062745095</v>
      </c>
    </row>
    <row r="4249" spans="4:4" x14ac:dyDescent="0.25">
      <c r="D4249">
        <f t="shared" ca="1" si="79"/>
        <v>51.680934982529635</v>
      </c>
    </row>
    <row r="4250" spans="4:4" x14ac:dyDescent="0.25">
      <c r="D4250">
        <f t="shared" ca="1" si="79"/>
        <v>44.290837278537879</v>
      </c>
    </row>
    <row r="4251" spans="4:4" x14ac:dyDescent="0.25">
      <c r="D4251">
        <f t="shared" ca="1" si="79"/>
        <v>47.070045018191649</v>
      </c>
    </row>
    <row r="4252" spans="4:4" x14ac:dyDescent="0.25">
      <c r="D4252">
        <f t="shared" ca="1" si="79"/>
        <v>46.626707505142427</v>
      </c>
    </row>
    <row r="4253" spans="4:4" x14ac:dyDescent="0.25">
      <c r="D4253">
        <f t="shared" ca="1" si="79"/>
        <v>52.598529108632675</v>
      </c>
    </row>
    <row r="4254" spans="4:4" x14ac:dyDescent="0.25">
      <c r="D4254">
        <f t="shared" ca="1" si="79"/>
        <v>60.572696861897398</v>
      </c>
    </row>
    <row r="4255" spans="4:4" x14ac:dyDescent="0.25">
      <c r="D4255">
        <f t="shared" ca="1" si="79"/>
        <v>43.500955223385333</v>
      </c>
    </row>
    <row r="4256" spans="4:4" x14ac:dyDescent="0.25">
      <c r="D4256">
        <f t="shared" ca="1" si="79"/>
        <v>50.819169550294966</v>
      </c>
    </row>
    <row r="4257" spans="4:4" x14ac:dyDescent="0.25">
      <c r="D4257">
        <f t="shared" ca="1" si="79"/>
        <v>52.091640832517065</v>
      </c>
    </row>
    <row r="4258" spans="4:4" x14ac:dyDescent="0.25">
      <c r="D4258">
        <f t="shared" ca="1" si="79"/>
        <v>45.601700179302988</v>
      </c>
    </row>
    <row r="4259" spans="4:4" x14ac:dyDescent="0.25">
      <c r="D4259">
        <f t="shared" ca="1" si="79"/>
        <v>40.868904627293176</v>
      </c>
    </row>
    <row r="4260" spans="4:4" x14ac:dyDescent="0.25">
      <c r="D4260">
        <f t="shared" ca="1" si="79"/>
        <v>50.512773398692318</v>
      </c>
    </row>
    <row r="4261" spans="4:4" x14ac:dyDescent="0.25">
      <c r="D4261">
        <f t="shared" ca="1" si="79"/>
        <v>43.69564845923589</v>
      </c>
    </row>
    <row r="4262" spans="4:4" x14ac:dyDescent="0.25">
      <c r="D4262">
        <f t="shared" ca="1" si="79"/>
        <v>54.071596780266269</v>
      </c>
    </row>
    <row r="4263" spans="4:4" x14ac:dyDescent="0.25">
      <c r="D4263">
        <f t="shared" ca="1" si="79"/>
        <v>53.916052902249177</v>
      </c>
    </row>
    <row r="4264" spans="4:4" x14ac:dyDescent="0.25">
      <c r="D4264">
        <f t="shared" ca="1" si="79"/>
        <v>55.039388803026768</v>
      </c>
    </row>
    <row r="4265" spans="4:4" x14ac:dyDescent="0.25">
      <c r="D4265">
        <f t="shared" ca="1" si="79"/>
        <v>52.797261875037961</v>
      </c>
    </row>
    <row r="4266" spans="4:4" x14ac:dyDescent="0.25">
      <c r="D4266">
        <f t="shared" ca="1" si="79"/>
        <v>48.926783677908467</v>
      </c>
    </row>
    <row r="4267" spans="4:4" x14ac:dyDescent="0.25">
      <c r="D4267">
        <f t="shared" ca="1" si="79"/>
        <v>41.252934952427239</v>
      </c>
    </row>
    <row r="4268" spans="4:4" x14ac:dyDescent="0.25">
      <c r="D4268">
        <f t="shared" ca="1" si="79"/>
        <v>46.902424122337685</v>
      </c>
    </row>
    <row r="4269" spans="4:4" x14ac:dyDescent="0.25">
      <c r="D4269">
        <f t="shared" ca="1" si="79"/>
        <v>54.047047957665825</v>
      </c>
    </row>
    <row r="4270" spans="4:4" x14ac:dyDescent="0.25">
      <c r="D4270">
        <f t="shared" ca="1" si="79"/>
        <v>47.580945285739816</v>
      </c>
    </row>
    <row r="4271" spans="4:4" x14ac:dyDescent="0.25">
      <c r="D4271">
        <f t="shared" ca="1" si="79"/>
        <v>49.92740576069199</v>
      </c>
    </row>
    <row r="4272" spans="4:4" x14ac:dyDescent="0.25">
      <c r="D4272">
        <f t="shared" ca="1" si="79"/>
        <v>50.729340436186099</v>
      </c>
    </row>
    <row r="4273" spans="4:4" x14ac:dyDescent="0.25">
      <c r="D4273">
        <f t="shared" ca="1" si="79"/>
        <v>47.605746876959294</v>
      </c>
    </row>
    <row r="4274" spans="4:4" x14ac:dyDescent="0.25">
      <c r="D4274">
        <f t="shared" ca="1" si="79"/>
        <v>49.899017985544134</v>
      </c>
    </row>
    <row r="4275" spans="4:4" x14ac:dyDescent="0.25">
      <c r="D4275">
        <f t="shared" ca="1" si="79"/>
        <v>58.397048755754469</v>
      </c>
    </row>
    <row r="4276" spans="4:4" x14ac:dyDescent="0.25">
      <c r="D4276">
        <f t="shared" ca="1" si="79"/>
        <v>42.472317123295454</v>
      </c>
    </row>
    <row r="4277" spans="4:4" x14ac:dyDescent="0.25">
      <c r="D4277">
        <f t="shared" ca="1" si="79"/>
        <v>58.99453454157932</v>
      </c>
    </row>
    <row r="4278" spans="4:4" x14ac:dyDescent="0.25">
      <c r="D4278">
        <f t="shared" ca="1" si="79"/>
        <v>44.193068965723448</v>
      </c>
    </row>
    <row r="4279" spans="4:4" x14ac:dyDescent="0.25">
      <c r="D4279">
        <f t="shared" ca="1" si="79"/>
        <v>51.258067813621565</v>
      </c>
    </row>
    <row r="4280" spans="4:4" x14ac:dyDescent="0.25">
      <c r="D4280">
        <f t="shared" ca="1" si="79"/>
        <v>47.212767837762684</v>
      </c>
    </row>
    <row r="4281" spans="4:4" x14ac:dyDescent="0.25">
      <c r="D4281">
        <f t="shared" ca="1" si="79"/>
        <v>43.096164143643392</v>
      </c>
    </row>
    <row r="4282" spans="4:4" x14ac:dyDescent="0.25">
      <c r="D4282">
        <f t="shared" ca="1" si="79"/>
        <v>52.055078683345812</v>
      </c>
    </row>
    <row r="4283" spans="4:4" x14ac:dyDescent="0.25">
      <c r="D4283">
        <f t="shared" ca="1" si="79"/>
        <v>53.652146655941827</v>
      </c>
    </row>
    <row r="4284" spans="4:4" x14ac:dyDescent="0.25">
      <c r="D4284">
        <f t="shared" ca="1" si="79"/>
        <v>52.572015712699248</v>
      </c>
    </row>
    <row r="4285" spans="4:4" x14ac:dyDescent="0.25">
      <c r="D4285">
        <f t="shared" ca="1" si="79"/>
        <v>53.040272283486701</v>
      </c>
    </row>
    <row r="4286" spans="4:4" x14ac:dyDescent="0.25">
      <c r="D4286">
        <f t="shared" ca="1" si="79"/>
        <v>52.0375109719796</v>
      </c>
    </row>
    <row r="4287" spans="4:4" x14ac:dyDescent="0.25">
      <c r="D4287">
        <f t="shared" ca="1" si="79"/>
        <v>52.59858192791544</v>
      </c>
    </row>
    <row r="4288" spans="4:4" x14ac:dyDescent="0.25">
      <c r="D4288">
        <f t="shared" ca="1" si="79"/>
        <v>50.764908086641825</v>
      </c>
    </row>
    <row r="4289" spans="4:4" x14ac:dyDescent="0.25">
      <c r="D4289">
        <f t="shared" ca="1" si="79"/>
        <v>45.22414753570655</v>
      </c>
    </row>
    <row r="4290" spans="4:4" x14ac:dyDescent="0.25">
      <c r="D4290">
        <f t="shared" ca="1" si="79"/>
        <v>50.136453700962868</v>
      </c>
    </row>
    <row r="4291" spans="4:4" x14ac:dyDescent="0.25">
      <c r="D4291">
        <f t="shared" ref="D4291:D4354" ca="1" si="80">_xlfn.T.INV(RAND(),25)*$G$3+$F$3</f>
        <v>57.475103003864568</v>
      </c>
    </row>
    <row r="4292" spans="4:4" x14ac:dyDescent="0.25">
      <c r="D4292">
        <f t="shared" ca="1" si="80"/>
        <v>48.011111052663715</v>
      </c>
    </row>
    <row r="4293" spans="4:4" x14ac:dyDescent="0.25">
      <c r="D4293">
        <f t="shared" ca="1" si="80"/>
        <v>40.691409557193168</v>
      </c>
    </row>
    <row r="4294" spans="4:4" x14ac:dyDescent="0.25">
      <c r="D4294">
        <f t="shared" ca="1" si="80"/>
        <v>47.918214629314164</v>
      </c>
    </row>
    <row r="4295" spans="4:4" x14ac:dyDescent="0.25">
      <c r="D4295">
        <f t="shared" ca="1" si="80"/>
        <v>50.334299374412716</v>
      </c>
    </row>
    <row r="4296" spans="4:4" x14ac:dyDescent="0.25">
      <c r="D4296">
        <f t="shared" ca="1" si="80"/>
        <v>49.488388584590744</v>
      </c>
    </row>
    <row r="4297" spans="4:4" x14ac:dyDescent="0.25">
      <c r="D4297">
        <f t="shared" ca="1" si="80"/>
        <v>47.022965813798749</v>
      </c>
    </row>
    <row r="4298" spans="4:4" x14ac:dyDescent="0.25">
      <c r="D4298">
        <f t="shared" ca="1" si="80"/>
        <v>50.357963460099683</v>
      </c>
    </row>
    <row r="4299" spans="4:4" x14ac:dyDescent="0.25">
      <c r="D4299">
        <f t="shared" ca="1" si="80"/>
        <v>55.360746339963761</v>
      </c>
    </row>
    <row r="4300" spans="4:4" x14ac:dyDescent="0.25">
      <c r="D4300">
        <f t="shared" ca="1" si="80"/>
        <v>56.804233907514146</v>
      </c>
    </row>
    <row r="4301" spans="4:4" x14ac:dyDescent="0.25">
      <c r="D4301">
        <f t="shared" ca="1" si="80"/>
        <v>51.728332507089206</v>
      </c>
    </row>
    <row r="4302" spans="4:4" x14ac:dyDescent="0.25">
      <c r="D4302">
        <f t="shared" ca="1" si="80"/>
        <v>48.835247134660484</v>
      </c>
    </row>
    <row r="4303" spans="4:4" x14ac:dyDescent="0.25">
      <c r="D4303">
        <f t="shared" ca="1" si="80"/>
        <v>53.460481619356983</v>
      </c>
    </row>
    <row r="4304" spans="4:4" x14ac:dyDescent="0.25">
      <c r="D4304">
        <f t="shared" ca="1" si="80"/>
        <v>44.682308170483978</v>
      </c>
    </row>
    <row r="4305" spans="4:4" x14ac:dyDescent="0.25">
      <c r="D4305">
        <f t="shared" ca="1" si="80"/>
        <v>55.592034479172106</v>
      </c>
    </row>
    <row r="4306" spans="4:4" x14ac:dyDescent="0.25">
      <c r="D4306">
        <f t="shared" ca="1" si="80"/>
        <v>50.936550105324905</v>
      </c>
    </row>
    <row r="4307" spans="4:4" x14ac:dyDescent="0.25">
      <c r="D4307">
        <f t="shared" ca="1" si="80"/>
        <v>49.644784812969171</v>
      </c>
    </row>
    <row r="4308" spans="4:4" x14ac:dyDescent="0.25">
      <c r="D4308">
        <f t="shared" ca="1" si="80"/>
        <v>55.866833828643273</v>
      </c>
    </row>
    <row r="4309" spans="4:4" x14ac:dyDescent="0.25">
      <c r="D4309">
        <f t="shared" ca="1" si="80"/>
        <v>53.647956745827088</v>
      </c>
    </row>
    <row r="4310" spans="4:4" x14ac:dyDescent="0.25">
      <c r="D4310">
        <f t="shared" ca="1" si="80"/>
        <v>51.812130210234052</v>
      </c>
    </row>
    <row r="4311" spans="4:4" x14ac:dyDescent="0.25">
      <c r="D4311">
        <f t="shared" ca="1" si="80"/>
        <v>51.571917088606696</v>
      </c>
    </row>
    <row r="4312" spans="4:4" x14ac:dyDescent="0.25">
      <c r="D4312">
        <f t="shared" ca="1" si="80"/>
        <v>50.293490440920642</v>
      </c>
    </row>
    <row r="4313" spans="4:4" x14ac:dyDescent="0.25">
      <c r="D4313">
        <f t="shared" ca="1" si="80"/>
        <v>46.654111941954319</v>
      </c>
    </row>
    <row r="4314" spans="4:4" x14ac:dyDescent="0.25">
      <c r="D4314">
        <f t="shared" ca="1" si="80"/>
        <v>48.536128444085193</v>
      </c>
    </row>
    <row r="4315" spans="4:4" x14ac:dyDescent="0.25">
      <c r="D4315">
        <f t="shared" ca="1" si="80"/>
        <v>45.080492210587025</v>
      </c>
    </row>
    <row r="4316" spans="4:4" x14ac:dyDescent="0.25">
      <c r="D4316">
        <f t="shared" ca="1" si="80"/>
        <v>49.021084021536623</v>
      </c>
    </row>
    <row r="4317" spans="4:4" x14ac:dyDescent="0.25">
      <c r="D4317">
        <f t="shared" ca="1" si="80"/>
        <v>50.590055554214857</v>
      </c>
    </row>
    <row r="4318" spans="4:4" x14ac:dyDescent="0.25">
      <c r="D4318">
        <f t="shared" ca="1" si="80"/>
        <v>38.997333931258126</v>
      </c>
    </row>
    <row r="4319" spans="4:4" x14ac:dyDescent="0.25">
      <c r="D4319">
        <f t="shared" ca="1" si="80"/>
        <v>52.786749244013059</v>
      </c>
    </row>
    <row r="4320" spans="4:4" x14ac:dyDescent="0.25">
      <c r="D4320">
        <f t="shared" ca="1" si="80"/>
        <v>50.375822491677802</v>
      </c>
    </row>
    <row r="4321" spans="4:4" x14ac:dyDescent="0.25">
      <c r="D4321">
        <f t="shared" ca="1" si="80"/>
        <v>53.201517448135583</v>
      </c>
    </row>
    <row r="4322" spans="4:4" x14ac:dyDescent="0.25">
      <c r="D4322">
        <f t="shared" ca="1" si="80"/>
        <v>47.423670417482839</v>
      </c>
    </row>
    <row r="4323" spans="4:4" x14ac:dyDescent="0.25">
      <c r="D4323">
        <f t="shared" ca="1" si="80"/>
        <v>41.513396532394403</v>
      </c>
    </row>
    <row r="4324" spans="4:4" x14ac:dyDescent="0.25">
      <c r="D4324">
        <f t="shared" ca="1" si="80"/>
        <v>50.386583695506566</v>
      </c>
    </row>
    <row r="4325" spans="4:4" x14ac:dyDescent="0.25">
      <c r="D4325">
        <f t="shared" ca="1" si="80"/>
        <v>50.80206439471629</v>
      </c>
    </row>
    <row r="4326" spans="4:4" x14ac:dyDescent="0.25">
      <c r="D4326">
        <f t="shared" ca="1" si="80"/>
        <v>48.391445553778503</v>
      </c>
    </row>
    <row r="4327" spans="4:4" x14ac:dyDescent="0.25">
      <c r="D4327">
        <f t="shared" ca="1" si="80"/>
        <v>52.153471435353509</v>
      </c>
    </row>
    <row r="4328" spans="4:4" x14ac:dyDescent="0.25">
      <c r="D4328">
        <f t="shared" ca="1" si="80"/>
        <v>47.20570981533988</v>
      </c>
    </row>
    <row r="4329" spans="4:4" x14ac:dyDescent="0.25">
      <c r="D4329">
        <f t="shared" ca="1" si="80"/>
        <v>51.929286614594488</v>
      </c>
    </row>
    <row r="4330" spans="4:4" x14ac:dyDescent="0.25">
      <c r="D4330">
        <f t="shared" ca="1" si="80"/>
        <v>53.348357267963479</v>
      </c>
    </row>
    <row r="4331" spans="4:4" x14ac:dyDescent="0.25">
      <c r="D4331">
        <f t="shared" ca="1" si="80"/>
        <v>50.674805789444527</v>
      </c>
    </row>
    <row r="4332" spans="4:4" x14ac:dyDescent="0.25">
      <c r="D4332">
        <f t="shared" ca="1" si="80"/>
        <v>48.491416025973905</v>
      </c>
    </row>
    <row r="4333" spans="4:4" x14ac:dyDescent="0.25">
      <c r="D4333">
        <f t="shared" ca="1" si="80"/>
        <v>44.446586834259101</v>
      </c>
    </row>
    <row r="4334" spans="4:4" x14ac:dyDescent="0.25">
      <c r="D4334">
        <f t="shared" ca="1" si="80"/>
        <v>48.740720225252886</v>
      </c>
    </row>
    <row r="4335" spans="4:4" x14ac:dyDescent="0.25">
      <c r="D4335">
        <f t="shared" ca="1" si="80"/>
        <v>47.739383523421509</v>
      </c>
    </row>
    <row r="4336" spans="4:4" x14ac:dyDescent="0.25">
      <c r="D4336">
        <f t="shared" ca="1" si="80"/>
        <v>59.760318855041916</v>
      </c>
    </row>
    <row r="4337" spans="4:4" x14ac:dyDescent="0.25">
      <c r="D4337">
        <f t="shared" ca="1" si="80"/>
        <v>38.560657399727653</v>
      </c>
    </row>
    <row r="4338" spans="4:4" x14ac:dyDescent="0.25">
      <c r="D4338">
        <f t="shared" ca="1" si="80"/>
        <v>52.807643771516396</v>
      </c>
    </row>
    <row r="4339" spans="4:4" x14ac:dyDescent="0.25">
      <c r="D4339">
        <f t="shared" ca="1" si="80"/>
        <v>49.401168252670914</v>
      </c>
    </row>
    <row r="4340" spans="4:4" x14ac:dyDescent="0.25">
      <c r="D4340">
        <f t="shared" ca="1" si="80"/>
        <v>55.160757700615171</v>
      </c>
    </row>
    <row r="4341" spans="4:4" x14ac:dyDescent="0.25">
      <c r="D4341">
        <f t="shared" ca="1" si="80"/>
        <v>40.447696178033937</v>
      </c>
    </row>
    <row r="4342" spans="4:4" x14ac:dyDescent="0.25">
      <c r="D4342">
        <f t="shared" ca="1" si="80"/>
        <v>45.453350599440633</v>
      </c>
    </row>
    <row r="4343" spans="4:4" x14ac:dyDescent="0.25">
      <c r="D4343">
        <f t="shared" ca="1" si="80"/>
        <v>54.944377059782354</v>
      </c>
    </row>
    <row r="4344" spans="4:4" x14ac:dyDescent="0.25">
      <c r="D4344">
        <f t="shared" ca="1" si="80"/>
        <v>53.680787904418274</v>
      </c>
    </row>
    <row r="4345" spans="4:4" x14ac:dyDescent="0.25">
      <c r="D4345">
        <f t="shared" ca="1" si="80"/>
        <v>49.706325145793791</v>
      </c>
    </row>
    <row r="4346" spans="4:4" x14ac:dyDescent="0.25">
      <c r="D4346">
        <f t="shared" ca="1" si="80"/>
        <v>48.062485904431163</v>
      </c>
    </row>
    <row r="4347" spans="4:4" x14ac:dyDescent="0.25">
      <c r="D4347">
        <f t="shared" ca="1" si="80"/>
        <v>44.516883198188097</v>
      </c>
    </row>
    <row r="4348" spans="4:4" x14ac:dyDescent="0.25">
      <c r="D4348">
        <f t="shared" ca="1" si="80"/>
        <v>58.759312867950442</v>
      </c>
    </row>
    <row r="4349" spans="4:4" x14ac:dyDescent="0.25">
      <c r="D4349">
        <f t="shared" ca="1" si="80"/>
        <v>47.338225256378827</v>
      </c>
    </row>
    <row r="4350" spans="4:4" x14ac:dyDescent="0.25">
      <c r="D4350">
        <f t="shared" ca="1" si="80"/>
        <v>48.380716556826584</v>
      </c>
    </row>
    <row r="4351" spans="4:4" x14ac:dyDescent="0.25">
      <c r="D4351">
        <f t="shared" ca="1" si="80"/>
        <v>52.593397059466966</v>
      </c>
    </row>
    <row r="4352" spans="4:4" x14ac:dyDescent="0.25">
      <c r="D4352">
        <f t="shared" ca="1" si="80"/>
        <v>52.605696663590081</v>
      </c>
    </row>
    <row r="4353" spans="4:4" x14ac:dyDescent="0.25">
      <c r="D4353">
        <f t="shared" ca="1" si="80"/>
        <v>49.924004347514277</v>
      </c>
    </row>
    <row r="4354" spans="4:4" x14ac:dyDescent="0.25">
      <c r="D4354">
        <f t="shared" ca="1" si="80"/>
        <v>49.16342178367811</v>
      </c>
    </row>
    <row r="4355" spans="4:4" x14ac:dyDescent="0.25">
      <c r="D4355">
        <f t="shared" ref="D4355:D4418" ca="1" si="81">_xlfn.T.INV(RAND(),25)*$G$3+$F$3</f>
        <v>49.995612524544057</v>
      </c>
    </row>
    <row r="4356" spans="4:4" x14ac:dyDescent="0.25">
      <c r="D4356">
        <f t="shared" ca="1" si="81"/>
        <v>45.688802173101493</v>
      </c>
    </row>
    <row r="4357" spans="4:4" x14ac:dyDescent="0.25">
      <c r="D4357">
        <f t="shared" ca="1" si="81"/>
        <v>53.197137068381259</v>
      </c>
    </row>
    <row r="4358" spans="4:4" x14ac:dyDescent="0.25">
      <c r="D4358">
        <f t="shared" ca="1" si="81"/>
        <v>61.515096306872671</v>
      </c>
    </row>
    <row r="4359" spans="4:4" x14ac:dyDescent="0.25">
      <c r="D4359">
        <f t="shared" ca="1" si="81"/>
        <v>46.914072495247581</v>
      </c>
    </row>
    <row r="4360" spans="4:4" x14ac:dyDescent="0.25">
      <c r="D4360">
        <f t="shared" ca="1" si="81"/>
        <v>48.19708653855588</v>
      </c>
    </row>
    <row r="4361" spans="4:4" x14ac:dyDescent="0.25">
      <c r="D4361">
        <f t="shared" ca="1" si="81"/>
        <v>47.098427510511847</v>
      </c>
    </row>
    <row r="4362" spans="4:4" x14ac:dyDescent="0.25">
      <c r="D4362">
        <f t="shared" ca="1" si="81"/>
        <v>45.518323256947156</v>
      </c>
    </row>
    <row r="4363" spans="4:4" x14ac:dyDescent="0.25">
      <c r="D4363">
        <f t="shared" ca="1" si="81"/>
        <v>44.176199832216369</v>
      </c>
    </row>
    <row r="4364" spans="4:4" x14ac:dyDescent="0.25">
      <c r="D4364">
        <f t="shared" ca="1" si="81"/>
        <v>53.540613925969559</v>
      </c>
    </row>
    <row r="4365" spans="4:4" x14ac:dyDescent="0.25">
      <c r="D4365">
        <f t="shared" ca="1" si="81"/>
        <v>43.08163746377204</v>
      </c>
    </row>
    <row r="4366" spans="4:4" x14ac:dyDescent="0.25">
      <c r="D4366">
        <f t="shared" ca="1" si="81"/>
        <v>41.219089389667502</v>
      </c>
    </row>
    <row r="4367" spans="4:4" x14ac:dyDescent="0.25">
      <c r="D4367">
        <f t="shared" ca="1" si="81"/>
        <v>48.520124378092795</v>
      </c>
    </row>
    <row r="4368" spans="4:4" x14ac:dyDescent="0.25">
      <c r="D4368">
        <f t="shared" ca="1" si="81"/>
        <v>58.403809416620831</v>
      </c>
    </row>
    <row r="4369" spans="4:4" x14ac:dyDescent="0.25">
      <c r="D4369">
        <f t="shared" ca="1" si="81"/>
        <v>53.012964833549084</v>
      </c>
    </row>
    <row r="4370" spans="4:4" x14ac:dyDescent="0.25">
      <c r="D4370">
        <f t="shared" ca="1" si="81"/>
        <v>44.323964628823951</v>
      </c>
    </row>
    <row r="4371" spans="4:4" x14ac:dyDescent="0.25">
      <c r="D4371">
        <f t="shared" ca="1" si="81"/>
        <v>48.40986661609918</v>
      </c>
    </row>
    <row r="4372" spans="4:4" x14ac:dyDescent="0.25">
      <c r="D4372">
        <f t="shared" ca="1" si="81"/>
        <v>45.147291582239994</v>
      </c>
    </row>
    <row r="4373" spans="4:4" x14ac:dyDescent="0.25">
      <c r="D4373">
        <f t="shared" ca="1" si="81"/>
        <v>43.093915868402391</v>
      </c>
    </row>
    <row r="4374" spans="4:4" x14ac:dyDescent="0.25">
      <c r="D4374">
        <f t="shared" ca="1" si="81"/>
        <v>45.833127780411552</v>
      </c>
    </row>
    <row r="4375" spans="4:4" x14ac:dyDescent="0.25">
      <c r="D4375">
        <f t="shared" ca="1" si="81"/>
        <v>50.143058435621491</v>
      </c>
    </row>
    <row r="4376" spans="4:4" x14ac:dyDescent="0.25">
      <c r="D4376">
        <f t="shared" ca="1" si="81"/>
        <v>50.240540901635008</v>
      </c>
    </row>
    <row r="4377" spans="4:4" x14ac:dyDescent="0.25">
      <c r="D4377">
        <f t="shared" ca="1" si="81"/>
        <v>45.771941343040929</v>
      </c>
    </row>
    <row r="4378" spans="4:4" x14ac:dyDescent="0.25">
      <c r="D4378">
        <f t="shared" ca="1" si="81"/>
        <v>42.031747651970093</v>
      </c>
    </row>
    <row r="4379" spans="4:4" x14ac:dyDescent="0.25">
      <c r="D4379">
        <f t="shared" ca="1" si="81"/>
        <v>46.026320094892284</v>
      </c>
    </row>
    <row r="4380" spans="4:4" x14ac:dyDescent="0.25">
      <c r="D4380">
        <f t="shared" ca="1" si="81"/>
        <v>58.238127155626387</v>
      </c>
    </row>
    <row r="4381" spans="4:4" x14ac:dyDescent="0.25">
      <c r="D4381">
        <f t="shared" ca="1" si="81"/>
        <v>47.745555702829996</v>
      </c>
    </row>
    <row r="4382" spans="4:4" x14ac:dyDescent="0.25">
      <c r="D4382">
        <f t="shared" ca="1" si="81"/>
        <v>40.419417244582867</v>
      </c>
    </row>
    <row r="4383" spans="4:4" x14ac:dyDescent="0.25">
      <c r="D4383">
        <f t="shared" ca="1" si="81"/>
        <v>50.496637272673134</v>
      </c>
    </row>
    <row r="4384" spans="4:4" x14ac:dyDescent="0.25">
      <c r="D4384">
        <f t="shared" ca="1" si="81"/>
        <v>45.847424808565883</v>
      </c>
    </row>
    <row r="4385" spans="4:4" x14ac:dyDescent="0.25">
      <c r="D4385">
        <f t="shared" ca="1" si="81"/>
        <v>51.257892472455708</v>
      </c>
    </row>
    <row r="4386" spans="4:4" x14ac:dyDescent="0.25">
      <c r="D4386">
        <f t="shared" ca="1" si="81"/>
        <v>52.424846556112229</v>
      </c>
    </row>
    <row r="4387" spans="4:4" x14ac:dyDescent="0.25">
      <c r="D4387">
        <f t="shared" ca="1" si="81"/>
        <v>49.365233827196448</v>
      </c>
    </row>
    <row r="4388" spans="4:4" x14ac:dyDescent="0.25">
      <c r="D4388">
        <f t="shared" ca="1" si="81"/>
        <v>48.508880768912903</v>
      </c>
    </row>
    <row r="4389" spans="4:4" x14ac:dyDescent="0.25">
      <c r="D4389">
        <f t="shared" ca="1" si="81"/>
        <v>50.069524181432271</v>
      </c>
    </row>
    <row r="4390" spans="4:4" x14ac:dyDescent="0.25">
      <c r="D4390">
        <f t="shared" ca="1" si="81"/>
        <v>44.925207976904453</v>
      </c>
    </row>
    <row r="4391" spans="4:4" x14ac:dyDescent="0.25">
      <c r="D4391">
        <f t="shared" ca="1" si="81"/>
        <v>60.021668179712215</v>
      </c>
    </row>
    <row r="4392" spans="4:4" x14ac:dyDescent="0.25">
      <c r="D4392">
        <f t="shared" ca="1" si="81"/>
        <v>42.779718839628522</v>
      </c>
    </row>
    <row r="4393" spans="4:4" x14ac:dyDescent="0.25">
      <c r="D4393">
        <f t="shared" ca="1" si="81"/>
        <v>46.949512769821077</v>
      </c>
    </row>
    <row r="4394" spans="4:4" x14ac:dyDescent="0.25">
      <c r="D4394">
        <f t="shared" ca="1" si="81"/>
        <v>45.307577624307143</v>
      </c>
    </row>
    <row r="4395" spans="4:4" x14ac:dyDescent="0.25">
      <c r="D4395">
        <f t="shared" ca="1" si="81"/>
        <v>39.4063204761664</v>
      </c>
    </row>
    <row r="4396" spans="4:4" x14ac:dyDescent="0.25">
      <c r="D4396">
        <f t="shared" ca="1" si="81"/>
        <v>51.282935519896753</v>
      </c>
    </row>
    <row r="4397" spans="4:4" x14ac:dyDescent="0.25">
      <c r="D4397">
        <f t="shared" ca="1" si="81"/>
        <v>42.281126030834272</v>
      </c>
    </row>
    <row r="4398" spans="4:4" x14ac:dyDescent="0.25">
      <c r="D4398">
        <f t="shared" ca="1" si="81"/>
        <v>45.190892642813225</v>
      </c>
    </row>
    <row r="4399" spans="4:4" x14ac:dyDescent="0.25">
      <c r="D4399">
        <f t="shared" ca="1" si="81"/>
        <v>36.779286969715493</v>
      </c>
    </row>
    <row r="4400" spans="4:4" x14ac:dyDescent="0.25">
      <c r="D4400">
        <f t="shared" ca="1" si="81"/>
        <v>52.607323698900814</v>
      </c>
    </row>
    <row r="4401" spans="4:4" x14ac:dyDescent="0.25">
      <c r="D4401">
        <f t="shared" ca="1" si="81"/>
        <v>54.996314281187111</v>
      </c>
    </row>
    <row r="4402" spans="4:4" x14ac:dyDescent="0.25">
      <c r="D4402">
        <f t="shared" ca="1" si="81"/>
        <v>54.71625034399662</v>
      </c>
    </row>
    <row r="4403" spans="4:4" x14ac:dyDescent="0.25">
      <c r="D4403">
        <f t="shared" ca="1" si="81"/>
        <v>52.369253204685499</v>
      </c>
    </row>
    <row r="4404" spans="4:4" x14ac:dyDescent="0.25">
      <c r="D4404">
        <f t="shared" ca="1" si="81"/>
        <v>48.89406099090219</v>
      </c>
    </row>
    <row r="4405" spans="4:4" x14ac:dyDescent="0.25">
      <c r="D4405">
        <f t="shared" ca="1" si="81"/>
        <v>41.316787643695299</v>
      </c>
    </row>
    <row r="4406" spans="4:4" x14ac:dyDescent="0.25">
      <c r="D4406">
        <f t="shared" ca="1" si="81"/>
        <v>41.569934606276391</v>
      </c>
    </row>
    <row r="4407" spans="4:4" x14ac:dyDescent="0.25">
      <c r="D4407">
        <f t="shared" ca="1" si="81"/>
        <v>37.132292321384554</v>
      </c>
    </row>
    <row r="4408" spans="4:4" x14ac:dyDescent="0.25">
      <c r="D4408">
        <f t="shared" ca="1" si="81"/>
        <v>45.944796166801694</v>
      </c>
    </row>
    <row r="4409" spans="4:4" x14ac:dyDescent="0.25">
      <c r="D4409">
        <f t="shared" ca="1" si="81"/>
        <v>51.882940901352804</v>
      </c>
    </row>
    <row r="4410" spans="4:4" x14ac:dyDescent="0.25">
      <c r="D4410">
        <f t="shared" ca="1" si="81"/>
        <v>47.162593219577424</v>
      </c>
    </row>
    <row r="4411" spans="4:4" x14ac:dyDescent="0.25">
      <c r="D4411">
        <f t="shared" ca="1" si="81"/>
        <v>47.111881233414131</v>
      </c>
    </row>
    <row r="4412" spans="4:4" x14ac:dyDescent="0.25">
      <c r="D4412">
        <f t="shared" ca="1" si="81"/>
        <v>45.090452655493635</v>
      </c>
    </row>
    <row r="4413" spans="4:4" x14ac:dyDescent="0.25">
      <c r="D4413">
        <f t="shared" ca="1" si="81"/>
        <v>42.276585783998776</v>
      </c>
    </row>
    <row r="4414" spans="4:4" x14ac:dyDescent="0.25">
      <c r="D4414">
        <f t="shared" ca="1" si="81"/>
        <v>41.820347950023262</v>
      </c>
    </row>
    <row r="4415" spans="4:4" x14ac:dyDescent="0.25">
      <c r="D4415">
        <f t="shared" ca="1" si="81"/>
        <v>46.992773094414922</v>
      </c>
    </row>
    <row r="4416" spans="4:4" x14ac:dyDescent="0.25">
      <c r="D4416">
        <f t="shared" ca="1" si="81"/>
        <v>54.003675913741425</v>
      </c>
    </row>
    <row r="4417" spans="4:4" x14ac:dyDescent="0.25">
      <c r="D4417">
        <f t="shared" ca="1" si="81"/>
        <v>47.873456405168831</v>
      </c>
    </row>
    <row r="4418" spans="4:4" x14ac:dyDescent="0.25">
      <c r="D4418">
        <f t="shared" ca="1" si="81"/>
        <v>44.312288172474418</v>
      </c>
    </row>
    <row r="4419" spans="4:4" x14ac:dyDescent="0.25">
      <c r="D4419">
        <f t="shared" ref="D4419:D4482" ca="1" si="82">_xlfn.T.INV(RAND(),25)*$G$3+$F$3</f>
        <v>49.908483011967519</v>
      </c>
    </row>
    <row r="4420" spans="4:4" x14ac:dyDescent="0.25">
      <c r="D4420">
        <f t="shared" ca="1" si="82"/>
        <v>49.581718931081063</v>
      </c>
    </row>
    <row r="4421" spans="4:4" x14ac:dyDescent="0.25">
      <c r="D4421">
        <f t="shared" ca="1" si="82"/>
        <v>53.597183020753114</v>
      </c>
    </row>
    <row r="4422" spans="4:4" x14ac:dyDescent="0.25">
      <c r="D4422">
        <f t="shared" ca="1" si="82"/>
        <v>49.817254327730119</v>
      </c>
    </row>
    <row r="4423" spans="4:4" x14ac:dyDescent="0.25">
      <c r="D4423">
        <f t="shared" ca="1" si="82"/>
        <v>56.938679170770179</v>
      </c>
    </row>
    <row r="4424" spans="4:4" x14ac:dyDescent="0.25">
      <c r="D4424">
        <f t="shared" ca="1" si="82"/>
        <v>54.138714358006446</v>
      </c>
    </row>
    <row r="4425" spans="4:4" x14ac:dyDescent="0.25">
      <c r="D4425">
        <f t="shared" ca="1" si="82"/>
        <v>52.16527064218954</v>
      </c>
    </row>
    <row r="4426" spans="4:4" x14ac:dyDescent="0.25">
      <c r="D4426">
        <f t="shared" ca="1" si="82"/>
        <v>48.96733357535755</v>
      </c>
    </row>
    <row r="4427" spans="4:4" x14ac:dyDescent="0.25">
      <c r="D4427">
        <f t="shared" ca="1" si="82"/>
        <v>46.762492833145707</v>
      </c>
    </row>
    <row r="4428" spans="4:4" x14ac:dyDescent="0.25">
      <c r="D4428">
        <f t="shared" ca="1" si="82"/>
        <v>54.180862934573021</v>
      </c>
    </row>
    <row r="4429" spans="4:4" x14ac:dyDescent="0.25">
      <c r="D4429">
        <f t="shared" ca="1" si="82"/>
        <v>48.682541748956808</v>
      </c>
    </row>
    <row r="4430" spans="4:4" x14ac:dyDescent="0.25">
      <c r="D4430">
        <f t="shared" ca="1" si="82"/>
        <v>48.937080807326005</v>
      </c>
    </row>
    <row r="4431" spans="4:4" x14ac:dyDescent="0.25">
      <c r="D4431">
        <f t="shared" ca="1" si="82"/>
        <v>51.780946818768939</v>
      </c>
    </row>
    <row r="4432" spans="4:4" x14ac:dyDescent="0.25">
      <c r="D4432">
        <f t="shared" ca="1" si="82"/>
        <v>55.224896217001195</v>
      </c>
    </row>
    <row r="4433" spans="4:4" x14ac:dyDescent="0.25">
      <c r="D4433">
        <f t="shared" ca="1" si="82"/>
        <v>46.523331059223807</v>
      </c>
    </row>
    <row r="4434" spans="4:4" x14ac:dyDescent="0.25">
      <c r="D4434">
        <f t="shared" ca="1" si="82"/>
        <v>51.738882786602169</v>
      </c>
    </row>
    <row r="4435" spans="4:4" x14ac:dyDescent="0.25">
      <c r="D4435">
        <f t="shared" ca="1" si="82"/>
        <v>54.562727491202523</v>
      </c>
    </row>
    <row r="4436" spans="4:4" x14ac:dyDescent="0.25">
      <c r="D4436">
        <f t="shared" ca="1" si="82"/>
        <v>48.109903896346829</v>
      </c>
    </row>
    <row r="4437" spans="4:4" x14ac:dyDescent="0.25">
      <c r="D4437">
        <f t="shared" ca="1" si="82"/>
        <v>53.875991468810895</v>
      </c>
    </row>
    <row r="4438" spans="4:4" x14ac:dyDescent="0.25">
      <c r="D4438">
        <f t="shared" ca="1" si="82"/>
        <v>51.853946727293497</v>
      </c>
    </row>
    <row r="4439" spans="4:4" x14ac:dyDescent="0.25">
      <c r="D4439">
        <f t="shared" ca="1" si="82"/>
        <v>48.936108866702952</v>
      </c>
    </row>
    <row r="4440" spans="4:4" x14ac:dyDescent="0.25">
      <c r="D4440">
        <f t="shared" ca="1" si="82"/>
        <v>53.689632807101646</v>
      </c>
    </row>
    <row r="4441" spans="4:4" x14ac:dyDescent="0.25">
      <c r="D4441">
        <f t="shared" ca="1" si="82"/>
        <v>46.051490432253829</v>
      </c>
    </row>
    <row r="4442" spans="4:4" x14ac:dyDescent="0.25">
      <c r="D4442">
        <f t="shared" ca="1" si="82"/>
        <v>55.902367373082413</v>
      </c>
    </row>
    <row r="4443" spans="4:4" x14ac:dyDescent="0.25">
      <c r="D4443">
        <f t="shared" ca="1" si="82"/>
        <v>46.411015642309039</v>
      </c>
    </row>
    <row r="4444" spans="4:4" x14ac:dyDescent="0.25">
      <c r="D4444">
        <f t="shared" ca="1" si="82"/>
        <v>54.884897490312241</v>
      </c>
    </row>
    <row r="4445" spans="4:4" x14ac:dyDescent="0.25">
      <c r="D4445">
        <f t="shared" ca="1" si="82"/>
        <v>44.025247159820282</v>
      </c>
    </row>
    <row r="4446" spans="4:4" x14ac:dyDescent="0.25">
      <c r="D4446">
        <f t="shared" ca="1" si="82"/>
        <v>47.498161801521107</v>
      </c>
    </row>
    <row r="4447" spans="4:4" x14ac:dyDescent="0.25">
      <c r="D4447">
        <f t="shared" ca="1" si="82"/>
        <v>54.766762090630451</v>
      </c>
    </row>
    <row r="4448" spans="4:4" x14ac:dyDescent="0.25">
      <c r="D4448">
        <f t="shared" ca="1" si="82"/>
        <v>39.564623351378202</v>
      </c>
    </row>
    <row r="4449" spans="4:4" x14ac:dyDescent="0.25">
      <c r="D4449">
        <f t="shared" ca="1" si="82"/>
        <v>59.094928051827665</v>
      </c>
    </row>
    <row r="4450" spans="4:4" x14ac:dyDescent="0.25">
      <c r="D4450">
        <f t="shared" ca="1" si="82"/>
        <v>47.349254748654758</v>
      </c>
    </row>
    <row r="4451" spans="4:4" x14ac:dyDescent="0.25">
      <c r="D4451">
        <f t="shared" ca="1" si="82"/>
        <v>56.59234354065552</v>
      </c>
    </row>
    <row r="4452" spans="4:4" x14ac:dyDescent="0.25">
      <c r="D4452">
        <f t="shared" ca="1" si="82"/>
        <v>46.706770152842381</v>
      </c>
    </row>
    <row r="4453" spans="4:4" x14ac:dyDescent="0.25">
      <c r="D4453">
        <f t="shared" ca="1" si="82"/>
        <v>46.426110221589433</v>
      </c>
    </row>
    <row r="4454" spans="4:4" x14ac:dyDescent="0.25">
      <c r="D4454">
        <f t="shared" ca="1" si="82"/>
        <v>47.404356358128211</v>
      </c>
    </row>
    <row r="4455" spans="4:4" x14ac:dyDescent="0.25">
      <c r="D4455">
        <f t="shared" ca="1" si="82"/>
        <v>46.932889110258131</v>
      </c>
    </row>
    <row r="4456" spans="4:4" x14ac:dyDescent="0.25">
      <c r="D4456">
        <f t="shared" ca="1" si="82"/>
        <v>54.210936972083523</v>
      </c>
    </row>
    <row r="4457" spans="4:4" x14ac:dyDescent="0.25">
      <c r="D4457">
        <f t="shared" ca="1" si="82"/>
        <v>43.68597191228627</v>
      </c>
    </row>
    <row r="4458" spans="4:4" x14ac:dyDescent="0.25">
      <c r="D4458">
        <f t="shared" ca="1" si="82"/>
        <v>43.545580664575368</v>
      </c>
    </row>
    <row r="4459" spans="4:4" x14ac:dyDescent="0.25">
      <c r="D4459">
        <f t="shared" ca="1" si="82"/>
        <v>52.584341729313934</v>
      </c>
    </row>
    <row r="4460" spans="4:4" x14ac:dyDescent="0.25">
      <c r="D4460">
        <f t="shared" ca="1" si="82"/>
        <v>49.999237386770304</v>
      </c>
    </row>
    <row r="4461" spans="4:4" x14ac:dyDescent="0.25">
      <c r="D4461">
        <f t="shared" ca="1" si="82"/>
        <v>48.689757245219063</v>
      </c>
    </row>
    <row r="4462" spans="4:4" x14ac:dyDescent="0.25">
      <c r="D4462">
        <f t="shared" ca="1" si="82"/>
        <v>57.753852915443773</v>
      </c>
    </row>
    <row r="4463" spans="4:4" x14ac:dyDescent="0.25">
      <c r="D4463">
        <f t="shared" ca="1" si="82"/>
        <v>48.715247964875317</v>
      </c>
    </row>
    <row r="4464" spans="4:4" x14ac:dyDescent="0.25">
      <c r="D4464">
        <f t="shared" ca="1" si="82"/>
        <v>36.052217332591049</v>
      </c>
    </row>
    <row r="4465" spans="4:4" x14ac:dyDescent="0.25">
      <c r="D4465">
        <f t="shared" ca="1" si="82"/>
        <v>45.785463521404317</v>
      </c>
    </row>
    <row r="4466" spans="4:4" x14ac:dyDescent="0.25">
      <c r="D4466">
        <f t="shared" ca="1" si="82"/>
        <v>41.909901279773464</v>
      </c>
    </row>
    <row r="4467" spans="4:4" x14ac:dyDescent="0.25">
      <c r="D4467">
        <f t="shared" ca="1" si="82"/>
        <v>45.22441254859914</v>
      </c>
    </row>
    <row r="4468" spans="4:4" x14ac:dyDescent="0.25">
      <c r="D4468">
        <f t="shared" ca="1" si="82"/>
        <v>58.463179217927149</v>
      </c>
    </row>
    <row r="4469" spans="4:4" x14ac:dyDescent="0.25">
      <c r="D4469">
        <f t="shared" ca="1" si="82"/>
        <v>52.352701772213891</v>
      </c>
    </row>
    <row r="4470" spans="4:4" x14ac:dyDescent="0.25">
      <c r="D4470">
        <f t="shared" ca="1" si="82"/>
        <v>53.165493189860911</v>
      </c>
    </row>
    <row r="4471" spans="4:4" x14ac:dyDescent="0.25">
      <c r="D4471">
        <f t="shared" ca="1" si="82"/>
        <v>50.500374716495728</v>
      </c>
    </row>
    <row r="4472" spans="4:4" x14ac:dyDescent="0.25">
      <c r="D4472">
        <f t="shared" ca="1" si="82"/>
        <v>46.121004844191276</v>
      </c>
    </row>
    <row r="4473" spans="4:4" x14ac:dyDescent="0.25">
      <c r="D4473">
        <f t="shared" ca="1" si="82"/>
        <v>43.980617809330035</v>
      </c>
    </row>
    <row r="4474" spans="4:4" x14ac:dyDescent="0.25">
      <c r="D4474">
        <f t="shared" ca="1" si="82"/>
        <v>56.496642670429111</v>
      </c>
    </row>
    <row r="4475" spans="4:4" x14ac:dyDescent="0.25">
      <c r="D4475">
        <f t="shared" ca="1" si="82"/>
        <v>54.789351562059835</v>
      </c>
    </row>
    <row r="4476" spans="4:4" x14ac:dyDescent="0.25">
      <c r="D4476">
        <f t="shared" ca="1" si="82"/>
        <v>49.0341593264788</v>
      </c>
    </row>
    <row r="4477" spans="4:4" x14ac:dyDescent="0.25">
      <c r="D4477">
        <f t="shared" ca="1" si="82"/>
        <v>44.113938765410019</v>
      </c>
    </row>
    <row r="4478" spans="4:4" x14ac:dyDescent="0.25">
      <c r="D4478">
        <f t="shared" ca="1" si="82"/>
        <v>57.946618005299854</v>
      </c>
    </row>
    <row r="4479" spans="4:4" x14ac:dyDescent="0.25">
      <c r="D4479">
        <f t="shared" ca="1" si="82"/>
        <v>46.073209083338192</v>
      </c>
    </row>
    <row r="4480" spans="4:4" x14ac:dyDescent="0.25">
      <c r="D4480">
        <f t="shared" ca="1" si="82"/>
        <v>47.801626984972906</v>
      </c>
    </row>
    <row r="4481" spans="4:4" x14ac:dyDescent="0.25">
      <c r="D4481">
        <f t="shared" ca="1" si="82"/>
        <v>47.7378685655545</v>
      </c>
    </row>
    <row r="4482" spans="4:4" x14ac:dyDescent="0.25">
      <c r="D4482">
        <f t="shared" ca="1" si="82"/>
        <v>46.842272759086498</v>
      </c>
    </row>
    <row r="4483" spans="4:4" x14ac:dyDescent="0.25">
      <c r="D4483">
        <f t="shared" ref="D4483:D4546" ca="1" si="83">_xlfn.T.INV(RAND(),25)*$G$3+$F$3</f>
        <v>57.383943627634793</v>
      </c>
    </row>
    <row r="4484" spans="4:4" x14ac:dyDescent="0.25">
      <c r="D4484">
        <f t="shared" ca="1" si="83"/>
        <v>57.919291123646545</v>
      </c>
    </row>
    <row r="4485" spans="4:4" x14ac:dyDescent="0.25">
      <c r="D4485">
        <f t="shared" ca="1" si="83"/>
        <v>46.215891806504672</v>
      </c>
    </row>
    <row r="4486" spans="4:4" x14ac:dyDescent="0.25">
      <c r="D4486">
        <f t="shared" ca="1" si="83"/>
        <v>43.425369724634791</v>
      </c>
    </row>
    <row r="4487" spans="4:4" x14ac:dyDescent="0.25">
      <c r="D4487">
        <f t="shared" ca="1" si="83"/>
        <v>51.787585303618137</v>
      </c>
    </row>
    <row r="4488" spans="4:4" x14ac:dyDescent="0.25">
      <c r="D4488">
        <f t="shared" ca="1" si="83"/>
        <v>47.242346781754122</v>
      </c>
    </row>
    <row r="4489" spans="4:4" x14ac:dyDescent="0.25">
      <c r="D4489">
        <f t="shared" ca="1" si="83"/>
        <v>41.31132994532669</v>
      </c>
    </row>
    <row r="4490" spans="4:4" x14ac:dyDescent="0.25">
      <c r="D4490">
        <f t="shared" ca="1" si="83"/>
        <v>55.062049412198867</v>
      </c>
    </row>
    <row r="4491" spans="4:4" x14ac:dyDescent="0.25">
      <c r="D4491">
        <f t="shared" ca="1" si="83"/>
        <v>52.214007010587608</v>
      </c>
    </row>
    <row r="4492" spans="4:4" x14ac:dyDescent="0.25">
      <c r="D4492">
        <f t="shared" ca="1" si="83"/>
        <v>50.989506023212236</v>
      </c>
    </row>
    <row r="4493" spans="4:4" x14ac:dyDescent="0.25">
      <c r="D4493">
        <f t="shared" ca="1" si="83"/>
        <v>60.59777604986008</v>
      </c>
    </row>
    <row r="4494" spans="4:4" x14ac:dyDescent="0.25">
      <c r="D4494">
        <f t="shared" ca="1" si="83"/>
        <v>60.130817513522402</v>
      </c>
    </row>
    <row r="4495" spans="4:4" x14ac:dyDescent="0.25">
      <c r="D4495">
        <f t="shared" ca="1" si="83"/>
        <v>48.480730468702347</v>
      </c>
    </row>
    <row r="4496" spans="4:4" x14ac:dyDescent="0.25">
      <c r="D4496">
        <f t="shared" ca="1" si="83"/>
        <v>46.808400333983968</v>
      </c>
    </row>
    <row r="4497" spans="4:4" x14ac:dyDescent="0.25">
      <c r="D4497">
        <f t="shared" ca="1" si="83"/>
        <v>48.602850546747689</v>
      </c>
    </row>
    <row r="4498" spans="4:4" x14ac:dyDescent="0.25">
      <c r="D4498">
        <f t="shared" ca="1" si="83"/>
        <v>50.181210584913593</v>
      </c>
    </row>
    <row r="4499" spans="4:4" x14ac:dyDescent="0.25">
      <c r="D4499">
        <f t="shared" ca="1" si="83"/>
        <v>44.574610069865919</v>
      </c>
    </row>
    <row r="4500" spans="4:4" x14ac:dyDescent="0.25">
      <c r="D4500">
        <f t="shared" ca="1" si="83"/>
        <v>45.882497904060152</v>
      </c>
    </row>
    <row r="4501" spans="4:4" x14ac:dyDescent="0.25">
      <c r="D4501">
        <f t="shared" ca="1" si="83"/>
        <v>40.937471136760536</v>
      </c>
    </row>
    <row r="4502" spans="4:4" x14ac:dyDescent="0.25">
      <c r="D4502">
        <f t="shared" ca="1" si="83"/>
        <v>53.734586792215794</v>
      </c>
    </row>
    <row r="4503" spans="4:4" x14ac:dyDescent="0.25">
      <c r="D4503">
        <f t="shared" ca="1" si="83"/>
        <v>52.634684384691276</v>
      </c>
    </row>
    <row r="4504" spans="4:4" x14ac:dyDescent="0.25">
      <c r="D4504">
        <f t="shared" ca="1" si="83"/>
        <v>44.101134477314666</v>
      </c>
    </row>
    <row r="4505" spans="4:4" x14ac:dyDescent="0.25">
      <c r="D4505">
        <f t="shared" ca="1" si="83"/>
        <v>44.483044458939901</v>
      </c>
    </row>
    <row r="4506" spans="4:4" x14ac:dyDescent="0.25">
      <c r="D4506">
        <f t="shared" ca="1" si="83"/>
        <v>48.052583181291773</v>
      </c>
    </row>
    <row r="4507" spans="4:4" x14ac:dyDescent="0.25">
      <c r="D4507">
        <f t="shared" ca="1" si="83"/>
        <v>38.469778695138402</v>
      </c>
    </row>
    <row r="4508" spans="4:4" x14ac:dyDescent="0.25">
      <c r="D4508">
        <f t="shared" ca="1" si="83"/>
        <v>46.229838785926496</v>
      </c>
    </row>
    <row r="4509" spans="4:4" x14ac:dyDescent="0.25">
      <c r="D4509">
        <f t="shared" ca="1" si="83"/>
        <v>58.221433218850969</v>
      </c>
    </row>
    <row r="4510" spans="4:4" x14ac:dyDescent="0.25">
      <c r="D4510">
        <f t="shared" ca="1" si="83"/>
        <v>54.664253373148192</v>
      </c>
    </row>
    <row r="4511" spans="4:4" x14ac:dyDescent="0.25">
      <c r="D4511">
        <f t="shared" ca="1" si="83"/>
        <v>54.023692568205604</v>
      </c>
    </row>
    <row r="4512" spans="4:4" x14ac:dyDescent="0.25">
      <c r="D4512">
        <f t="shared" ca="1" si="83"/>
        <v>45.889511837083624</v>
      </c>
    </row>
    <row r="4513" spans="4:4" x14ac:dyDescent="0.25">
      <c r="D4513">
        <f t="shared" ca="1" si="83"/>
        <v>51.302046472406879</v>
      </c>
    </row>
    <row r="4514" spans="4:4" x14ac:dyDescent="0.25">
      <c r="D4514">
        <f t="shared" ca="1" si="83"/>
        <v>40.257309277663595</v>
      </c>
    </row>
    <row r="4515" spans="4:4" x14ac:dyDescent="0.25">
      <c r="D4515">
        <f t="shared" ca="1" si="83"/>
        <v>54.751568587026533</v>
      </c>
    </row>
    <row r="4516" spans="4:4" x14ac:dyDescent="0.25">
      <c r="D4516">
        <f t="shared" ca="1" si="83"/>
        <v>47.371776399191212</v>
      </c>
    </row>
    <row r="4517" spans="4:4" x14ac:dyDescent="0.25">
      <c r="D4517">
        <f t="shared" ca="1" si="83"/>
        <v>48.561348728169257</v>
      </c>
    </row>
    <row r="4518" spans="4:4" x14ac:dyDescent="0.25">
      <c r="D4518">
        <f t="shared" ca="1" si="83"/>
        <v>53.497937965798336</v>
      </c>
    </row>
    <row r="4519" spans="4:4" x14ac:dyDescent="0.25">
      <c r="D4519">
        <f t="shared" ca="1" si="83"/>
        <v>52.794816130412826</v>
      </c>
    </row>
    <row r="4520" spans="4:4" x14ac:dyDescent="0.25">
      <c r="D4520">
        <f t="shared" ca="1" si="83"/>
        <v>52.288149977141714</v>
      </c>
    </row>
    <row r="4521" spans="4:4" x14ac:dyDescent="0.25">
      <c r="D4521">
        <f t="shared" ca="1" si="83"/>
        <v>36.669500007644629</v>
      </c>
    </row>
    <row r="4522" spans="4:4" x14ac:dyDescent="0.25">
      <c r="D4522">
        <f t="shared" ca="1" si="83"/>
        <v>57.246328801625417</v>
      </c>
    </row>
    <row r="4523" spans="4:4" x14ac:dyDescent="0.25">
      <c r="D4523">
        <f t="shared" ca="1" si="83"/>
        <v>51.018408203389797</v>
      </c>
    </row>
    <row r="4524" spans="4:4" x14ac:dyDescent="0.25">
      <c r="D4524">
        <f t="shared" ca="1" si="83"/>
        <v>37.432099475627069</v>
      </c>
    </row>
    <row r="4525" spans="4:4" x14ac:dyDescent="0.25">
      <c r="D4525">
        <f t="shared" ca="1" si="83"/>
        <v>44.879626865489342</v>
      </c>
    </row>
    <row r="4526" spans="4:4" x14ac:dyDescent="0.25">
      <c r="D4526">
        <f t="shared" ca="1" si="83"/>
        <v>48.189537568932664</v>
      </c>
    </row>
    <row r="4527" spans="4:4" x14ac:dyDescent="0.25">
      <c r="D4527">
        <f t="shared" ca="1" si="83"/>
        <v>50.728902642027869</v>
      </c>
    </row>
    <row r="4528" spans="4:4" x14ac:dyDescent="0.25">
      <c r="D4528">
        <f t="shared" ca="1" si="83"/>
        <v>36.972586773488601</v>
      </c>
    </row>
    <row r="4529" spans="4:4" x14ac:dyDescent="0.25">
      <c r="D4529">
        <f t="shared" ca="1" si="83"/>
        <v>53.712316751773365</v>
      </c>
    </row>
    <row r="4530" spans="4:4" x14ac:dyDescent="0.25">
      <c r="D4530">
        <f t="shared" ca="1" si="83"/>
        <v>49.696729359337951</v>
      </c>
    </row>
    <row r="4531" spans="4:4" x14ac:dyDescent="0.25">
      <c r="D4531">
        <f t="shared" ca="1" si="83"/>
        <v>45.319161980145388</v>
      </c>
    </row>
    <row r="4532" spans="4:4" x14ac:dyDescent="0.25">
      <c r="D4532">
        <f t="shared" ca="1" si="83"/>
        <v>59.094450818282198</v>
      </c>
    </row>
    <row r="4533" spans="4:4" x14ac:dyDescent="0.25">
      <c r="D4533">
        <f t="shared" ca="1" si="83"/>
        <v>48.126859741881482</v>
      </c>
    </row>
    <row r="4534" spans="4:4" x14ac:dyDescent="0.25">
      <c r="D4534">
        <f t="shared" ca="1" si="83"/>
        <v>57.460675215070125</v>
      </c>
    </row>
    <row r="4535" spans="4:4" x14ac:dyDescent="0.25">
      <c r="D4535">
        <f t="shared" ca="1" si="83"/>
        <v>49.24464081079384</v>
      </c>
    </row>
    <row r="4536" spans="4:4" x14ac:dyDescent="0.25">
      <c r="D4536">
        <f t="shared" ca="1" si="83"/>
        <v>52.03616080262654</v>
      </c>
    </row>
    <row r="4537" spans="4:4" x14ac:dyDescent="0.25">
      <c r="D4537">
        <f t="shared" ca="1" si="83"/>
        <v>50.020415697440356</v>
      </c>
    </row>
    <row r="4538" spans="4:4" x14ac:dyDescent="0.25">
      <c r="D4538">
        <f t="shared" ca="1" si="83"/>
        <v>46.331480867833172</v>
      </c>
    </row>
    <row r="4539" spans="4:4" x14ac:dyDescent="0.25">
      <c r="D4539">
        <f t="shared" ca="1" si="83"/>
        <v>48.765988763414995</v>
      </c>
    </row>
    <row r="4540" spans="4:4" x14ac:dyDescent="0.25">
      <c r="D4540">
        <f t="shared" ca="1" si="83"/>
        <v>51.573759234049163</v>
      </c>
    </row>
    <row r="4541" spans="4:4" x14ac:dyDescent="0.25">
      <c r="D4541">
        <f t="shared" ca="1" si="83"/>
        <v>50.474793057143515</v>
      </c>
    </row>
    <row r="4542" spans="4:4" x14ac:dyDescent="0.25">
      <c r="D4542">
        <f t="shared" ca="1" si="83"/>
        <v>52.431867138537974</v>
      </c>
    </row>
    <row r="4543" spans="4:4" x14ac:dyDescent="0.25">
      <c r="D4543">
        <f t="shared" ca="1" si="83"/>
        <v>52.662570256314545</v>
      </c>
    </row>
    <row r="4544" spans="4:4" x14ac:dyDescent="0.25">
      <c r="D4544">
        <f t="shared" ca="1" si="83"/>
        <v>44.787622810133627</v>
      </c>
    </row>
    <row r="4545" spans="4:4" x14ac:dyDescent="0.25">
      <c r="D4545">
        <f t="shared" ca="1" si="83"/>
        <v>55.000528810940629</v>
      </c>
    </row>
    <row r="4546" spans="4:4" x14ac:dyDescent="0.25">
      <c r="D4546">
        <f t="shared" ca="1" si="83"/>
        <v>49.963389538234722</v>
      </c>
    </row>
    <row r="4547" spans="4:4" x14ac:dyDescent="0.25">
      <c r="D4547">
        <f t="shared" ref="D4547:D4610" ca="1" si="84">_xlfn.T.INV(RAND(),25)*$G$3+$F$3</f>
        <v>50.260755792243529</v>
      </c>
    </row>
    <row r="4548" spans="4:4" x14ac:dyDescent="0.25">
      <c r="D4548">
        <f t="shared" ca="1" si="84"/>
        <v>58.612052540036686</v>
      </c>
    </row>
    <row r="4549" spans="4:4" x14ac:dyDescent="0.25">
      <c r="D4549">
        <f t="shared" ca="1" si="84"/>
        <v>48.407870434982819</v>
      </c>
    </row>
    <row r="4550" spans="4:4" x14ac:dyDescent="0.25">
      <c r="D4550">
        <f t="shared" ca="1" si="84"/>
        <v>54.536177772043239</v>
      </c>
    </row>
    <row r="4551" spans="4:4" x14ac:dyDescent="0.25">
      <c r="D4551">
        <f t="shared" ca="1" si="84"/>
        <v>47.476581517708901</v>
      </c>
    </row>
    <row r="4552" spans="4:4" x14ac:dyDescent="0.25">
      <c r="D4552">
        <f t="shared" ca="1" si="84"/>
        <v>51.211343713866718</v>
      </c>
    </row>
    <row r="4553" spans="4:4" x14ac:dyDescent="0.25">
      <c r="D4553">
        <f t="shared" ca="1" si="84"/>
        <v>41.73038858026726</v>
      </c>
    </row>
    <row r="4554" spans="4:4" x14ac:dyDescent="0.25">
      <c r="D4554">
        <f t="shared" ca="1" si="84"/>
        <v>46.349046057107984</v>
      </c>
    </row>
    <row r="4555" spans="4:4" x14ac:dyDescent="0.25">
      <c r="D4555">
        <f t="shared" ca="1" si="84"/>
        <v>49.373912527475674</v>
      </c>
    </row>
    <row r="4556" spans="4:4" x14ac:dyDescent="0.25">
      <c r="D4556">
        <f t="shared" ca="1" si="84"/>
        <v>50.717764883951872</v>
      </c>
    </row>
    <row r="4557" spans="4:4" x14ac:dyDescent="0.25">
      <c r="D4557">
        <f t="shared" ca="1" si="84"/>
        <v>49.190132877191957</v>
      </c>
    </row>
    <row r="4558" spans="4:4" x14ac:dyDescent="0.25">
      <c r="D4558">
        <f t="shared" ca="1" si="84"/>
        <v>51.62296596649923</v>
      </c>
    </row>
    <row r="4559" spans="4:4" x14ac:dyDescent="0.25">
      <c r="D4559">
        <f t="shared" ca="1" si="84"/>
        <v>49.865369760511754</v>
      </c>
    </row>
    <row r="4560" spans="4:4" x14ac:dyDescent="0.25">
      <c r="D4560">
        <f t="shared" ca="1" si="84"/>
        <v>59.226258947117472</v>
      </c>
    </row>
    <row r="4561" spans="4:4" x14ac:dyDescent="0.25">
      <c r="D4561">
        <f t="shared" ca="1" si="84"/>
        <v>46.780548034211371</v>
      </c>
    </row>
    <row r="4562" spans="4:4" x14ac:dyDescent="0.25">
      <c r="D4562">
        <f t="shared" ca="1" si="84"/>
        <v>52.90080174706322</v>
      </c>
    </row>
    <row r="4563" spans="4:4" x14ac:dyDescent="0.25">
      <c r="D4563">
        <f t="shared" ca="1" si="84"/>
        <v>58.713089741293487</v>
      </c>
    </row>
    <row r="4564" spans="4:4" x14ac:dyDescent="0.25">
      <c r="D4564">
        <f t="shared" ca="1" si="84"/>
        <v>48.201543359910474</v>
      </c>
    </row>
    <row r="4565" spans="4:4" x14ac:dyDescent="0.25">
      <c r="D4565">
        <f t="shared" ca="1" si="84"/>
        <v>50.757928892674293</v>
      </c>
    </row>
    <row r="4566" spans="4:4" x14ac:dyDescent="0.25">
      <c r="D4566">
        <f t="shared" ca="1" si="84"/>
        <v>47.426467497542262</v>
      </c>
    </row>
    <row r="4567" spans="4:4" x14ac:dyDescent="0.25">
      <c r="D4567">
        <f t="shared" ca="1" si="84"/>
        <v>45.12276302407988</v>
      </c>
    </row>
    <row r="4568" spans="4:4" x14ac:dyDescent="0.25">
      <c r="D4568">
        <f t="shared" ca="1" si="84"/>
        <v>58.881275392195462</v>
      </c>
    </row>
    <row r="4569" spans="4:4" x14ac:dyDescent="0.25">
      <c r="D4569">
        <f t="shared" ca="1" si="84"/>
        <v>51.739414895134843</v>
      </c>
    </row>
    <row r="4570" spans="4:4" x14ac:dyDescent="0.25">
      <c r="D4570">
        <f t="shared" ca="1" si="84"/>
        <v>48.659201479256318</v>
      </c>
    </row>
    <row r="4571" spans="4:4" x14ac:dyDescent="0.25">
      <c r="D4571">
        <f t="shared" ca="1" si="84"/>
        <v>55.787932182700182</v>
      </c>
    </row>
    <row r="4572" spans="4:4" x14ac:dyDescent="0.25">
      <c r="D4572">
        <f t="shared" ca="1" si="84"/>
        <v>50.00291990360919</v>
      </c>
    </row>
    <row r="4573" spans="4:4" x14ac:dyDescent="0.25">
      <c r="D4573">
        <f t="shared" ca="1" si="84"/>
        <v>50.463315759162739</v>
      </c>
    </row>
    <row r="4574" spans="4:4" x14ac:dyDescent="0.25">
      <c r="D4574">
        <f t="shared" ca="1" si="84"/>
        <v>52.268323821486284</v>
      </c>
    </row>
    <row r="4575" spans="4:4" x14ac:dyDescent="0.25">
      <c r="D4575">
        <f t="shared" ca="1" si="84"/>
        <v>56.488913222790146</v>
      </c>
    </row>
    <row r="4576" spans="4:4" x14ac:dyDescent="0.25">
      <c r="D4576">
        <f t="shared" ca="1" si="84"/>
        <v>54.704020117593032</v>
      </c>
    </row>
    <row r="4577" spans="4:4" x14ac:dyDescent="0.25">
      <c r="D4577">
        <f t="shared" ca="1" si="84"/>
        <v>55.922847234154133</v>
      </c>
    </row>
    <row r="4578" spans="4:4" x14ac:dyDescent="0.25">
      <c r="D4578">
        <f t="shared" ca="1" si="84"/>
        <v>53.956977495870539</v>
      </c>
    </row>
    <row r="4579" spans="4:4" x14ac:dyDescent="0.25">
      <c r="D4579">
        <f t="shared" ca="1" si="84"/>
        <v>48.674294206338772</v>
      </c>
    </row>
    <row r="4580" spans="4:4" x14ac:dyDescent="0.25">
      <c r="D4580">
        <f t="shared" ca="1" si="84"/>
        <v>53.889837139525952</v>
      </c>
    </row>
    <row r="4581" spans="4:4" x14ac:dyDescent="0.25">
      <c r="D4581">
        <f t="shared" ca="1" si="84"/>
        <v>49.041383196967573</v>
      </c>
    </row>
    <row r="4582" spans="4:4" x14ac:dyDescent="0.25">
      <c r="D4582">
        <f t="shared" ca="1" si="84"/>
        <v>46.413457588084675</v>
      </c>
    </row>
    <row r="4583" spans="4:4" x14ac:dyDescent="0.25">
      <c r="D4583">
        <f t="shared" ca="1" si="84"/>
        <v>58.439068024484044</v>
      </c>
    </row>
    <row r="4584" spans="4:4" x14ac:dyDescent="0.25">
      <c r="D4584">
        <f t="shared" ca="1" si="84"/>
        <v>49.828182098688998</v>
      </c>
    </row>
    <row r="4585" spans="4:4" x14ac:dyDescent="0.25">
      <c r="D4585">
        <f t="shared" ca="1" si="84"/>
        <v>51.782782429079589</v>
      </c>
    </row>
    <row r="4586" spans="4:4" x14ac:dyDescent="0.25">
      <c r="D4586">
        <f t="shared" ca="1" si="84"/>
        <v>45.922001150528452</v>
      </c>
    </row>
    <row r="4587" spans="4:4" x14ac:dyDescent="0.25">
      <c r="D4587">
        <f t="shared" ca="1" si="84"/>
        <v>51.516597151680365</v>
      </c>
    </row>
    <row r="4588" spans="4:4" x14ac:dyDescent="0.25">
      <c r="D4588">
        <f t="shared" ca="1" si="84"/>
        <v>55.605557001562012</v>
      </c>
    </row>
    <row r="4589" spans="4:4" x14ac:dyDescent="0.25">
      <c r="D4589">
        <f t="shared" ca="1" si="84"/>
        <v>53.992715005769114</v>
      </c>
    </row>
    <row r="4590" spans="4:4" x14ac:dyDescent="0.25">
      <c r="D4590">
        <f t="shared" ca="1" si="84"/>
        <v>53.36041366692691</v>
      </c>
    </row>
    <row r="4591" spans="4:4" x14ac:dyDescent="0.25">
      <c r="D4591">
        <f t="shared" ca="1" si="84"/>
        <v>47.789158749143553</v>
      </c>
    </row>
    <row r="4592" spans="4:4" x14ac:dyDescent="0.25">
      <c r="D4592">
        <f t="shared" ca="1" si="84"/>
        <v>46.976372998058665</v>
      </c>
    </row>
    <row r="4593" spans="4:4" x14ac:dyDescent="0.25">
      <c r="D4593">
        <f t="shared" ca="1" si="84"/>
        <v>53.422392034717355</v>
      </c>
    </row>
    <row r="4594" spans="4:4" x14ac:dyDescent="0.25">
      <c r="D4594">
        <f t="shared" ca="1" si="84"/>
        <v>48.07496710670133</v>
      </c>
    </row>
    <row r="4595" spans="4:4" x14ac:dyDescent="0.25">
      <c r="D4595">
        <f t="shared" ca="1" si="84"/>
        <v>50.013057671756471</v>
      </c>
    </row>
    <row r="4596" spans="4:4" x14ac:dyDescent="0.25">
      <c r="D4596">
        <f t="shared" ca="1" si="84"/>
        <v>46.523842966401489</v>
      </c>
    </row>
    <row r="4597" spans="4:4" x14ac:dyDescent="0.25">
      <c r="D4597">
        <f t="shared" ca="1" si="84"/>
        <v>51.799890421948916</v>
      </c>
    </row>
    <row r="4598" spans="4:4" x14ac:dyDescent="0.25">
      <c r="D4598">
        <f t="shared" ca="1" si="84"/>
        <v>49.382804531157909</v>
      </c>
    </row>
    <row r="4599" spans="4:4" x14ac:dyDescent="0.25">
      <c r="D4599">
        <f t="shared" ca="1" si="84"/>
        <v>54.127644105064327</v>
      </c>
    </row>
    <row r="4600" spans="4:4" x14ac:dyDescent="0.25">
      <c r="D4600">
        <f t="shared" ca="1" si="84"/>
        <v>52.065351814858403</v>
      </c>
    </row>
    <row r="4601" spans="4:4" x14ac:dyDescent="0.25">
      <c r="D4601">
        <f t="shared" ca="1" si="84"/>
        <v>47.928907205251953</v>
      </c>
    </row>
    <row r="4602" spans="4:4" x14ac:dyDescent="0.25">
      <c r="D4602">
        <f t="shared" ca="1" si="84"/>
        <v>51.347604350963316</v>
      </c>
    </row>
    <row r="4603" spans="4:4" x14ac:dyDescent="0.25">
      <c r="D4603">
        <f t="shared" ca="1" si="84"/>
        <v>52.022918393800737</v>
      </c>
    </row>
    <row r="4604" spans="4:4" x14ac:dyDescent="0.25">
      <c r="D4604">
        <f t="shared" ca="1" si="84"/>
        <v>49.846951057824775</v>
      </c>
    </row>
    <row r="4605" spans="4:4" x14ac:dyDescent="0.25">
      <c r="D4605">
        <f t="shared" ca="1" si="84"/>
        <v>42.066205092396032</v>
      </c>
    </row>
    <row r="4606" spans="4:4" x14ac:dyDescent="0.25">
      <c r="D4606">
        <f t="shared" ca="1" si="84"/>
        <v>42.345408266206057</v>
      </c>
    </row>
    <row r="4607" spans="4:4" x14ac:dyDescent="0.25">
      <c r="D4607">
        <f t="shared" ca="1" si="84"/>
        <v>52.834709313356392</v>
      </c>
    </row>
    <row r="4608" spans="4:4" x14ac:dyDescent="0.25">
      <c r="D4608">
        <f t="shared" ca="1" si="84"/>
        <v>47.502052833799937</v>
      </c>
    </row>
    <row r="4609" spans="4:4" x14ac:dyDescent="0.25">
      <c r="D4609">
        <f t="shared" ca="1" si="84"/>
        <v>49.061976335936045</v>
      </c>
    </row>
    <row r="4610" spans="4:4" x14ac:dyDescent="0.25">
      <c r="D4610">
        <f t="shared" ca="1" si="84"/>
        <v>54.000041979439885</v>
      </c>
    </row>
    <row r="4611" spans="4:4" x14ac:dyDescent="0.25">
      <c r="D4611">
        <f t="shared" ref="D4611:D4674" ca="1" si="85">_xlfn.T.INV(RAND(),25)*$G$3+$F$3</f>
        <v>49.764811675893462</v>
      </c>
    </row>
    <row r="4612" spans="4:4" x14ac:dyDescent="0.25">
      <c r="D4612">
        <f t="shared" ca="1" si="85"/>
        <v>51.61873969621211</v>
      </c>
    </row>
    <row r="4613" spans="4:4" x14ac:dyDescent="0.25">
      <c r="D4613">
        <f t="shared" ca="1" si="85"/>
        <v>45.443354772336015</v>
      </c>
    </row>
    <row r="4614" spans="4:4" x14ac:dyDescent="0.25">
      <c r="D4614">
        <f t="shared" ca="1" si="85"/>
        <v>58.333054702051868</v>
      </c>
    </row>
    <row r="4615" spans="4:4" x14ac:dyDescent="0.25">
      <c r="D4615">
        <f t="shared" ca="1" si="85"/>
        <v>49.253115815300397</v>
      </c>
    </row>
    <row r="4616" spans="4:4" x14ac:dyDescent="0.25">
      <c r="D4616">
        <f t="shared" ca="1" si="85"/>
        <v>51.841123951242324</v>
      </c>
    </row>
    <row r="4617" spans="4:4" x14ac:dyDescent="0.25">
      <c r="D4617">
        <f t="shared" ca="1" si="85"/>
        <v>44.999150794071852</v>
      </c>
    </row>
    <row r="4618" spans="4:4" x14ac:dyDescent="0.25">
      <c r="D4618">
        <f t="shared" ca="1" si="85"/>
        <v>53.423567623608406</v>
      </c>
    </row>
    <row r="4619" spans="4:4" x14ac:dyDescent="0.25">
      <c r="D4619">
        <f t="shared" ca="1" si="85"/>
        <v>43.146853622729175</v>
      </c>
    </row>
    <row r="4620" spans="4:4" x14ac:dyDescent="0.25">
      <c r="D4620">
        <f t="shared" ca="1" si="85"/>
        <v>50.864793292649161</v>
      </c>
    </row>
    <row r="4621" spans="4:4" x14ac:dyDescent="0.25">
      <c r="D4621">
        <f t="shared" ca="1" si="85"/>
        <v>53.081568006276392</v>
      </c>
    </row>
    <row r="4622" spans="4:4" x14ac:dyDescent="0.25">
      <c r="D4622">
        <f t="shared" ca="1" si="85"/>
        <v>48.287085016507845</v>
      </c>
    </row>
    <row r="4623" spans="4:4" x14ac:dyDescent="0.25">
      <c r="D4623">
        <f t="shared" ca="1" si="85"/>
        <v>43.599875519754399</v>
      </c>
    </row>
    <row r="4624" spans="4:4" x14ac:dyDescent="0.25">
      <c r="D4624">
        <f t="shared" ca="1" si="85"/>
        <v>52.641136311100468</v>
      </c>
    </row>
    <row r="4625" spans="4:4" x14ac:dyDescent="0.25">
      <c r="D4625">
        <f t="shared" ca="1" si="85"/>
        <v>54.211867958168604</v>
      </c>
    </row>
    <row r="4626" spans="4:4" x14ac:dyDescent="0.25">
      <c r="D4626">
        <f t="shared" ca="1" si="85"/>
        <v>51.425829653104344</v>
      </c>
    </row>
    <row r="4627" spans="4:4" x14ac:dyDescent="0.25">
      <c r="D4627">
        <f t="shared" ca="1" si="85"/>
        <v>47.074189912132503</v>
      </c>
    </row>
    <row r="4628" spans="4:4" x14ac:dyDescent="0.25">
      <c r="D4628">
        <f t="shared" ca="1" si="85"/>
        <v>55.594676086857447</v>
      </c>
    </row>
    <row r="4629" spans="4:4" x14ac:dyDescent="0.25">
      <c r="D4629">
        <f t="shared" ca="1" si="85"/>
        <v>50.033249549124918</v>
      </c>
    </row>
    <row r="4630" spans="4:4" x14ac:dyDescent="0.25">
      <c r="D4630">
        <f t="shared" ca="1" si="85"/>
        <v>41.407014096618887</v>
      </c>
    </row>
    <row r="4631" spans="4:4" x14ac:dyDescent="0.25">
      <c r="D4631">
        <f t="shared" ca="1" si="85"/>
        <v>49.987652901189122</v>
      </c>
    </row>
    <row r="4632" spans="4:4" x14ac:dyDescent="0.25">
      <c r="D4632">
        <f t="shared" ca="1" si="85"/>
        <v>53.155100637356405</v>
      </c>
    </row>
    <row r="4633" spans="4:4" x14ac:dyDescent="0.25">
      <c r="D4633">
        <f t="shared" ca="1" si="85"/>
        <v>43.839739079344582</v>
      </c>
    </row>
    <row r="4634" spans="4:4" x14ac:dyDescent="0.25">
      <c r="D4634">
        <f t="shared" ca="1" si="85"/>
        <v>48.497793939566641</v>
      </c>
    </row>
    <row r="4635" spans="4:4" x14ac:dyDescent="0.25">
      <c r="D4635">
        <f t="shared" ca="1" si="85"/>
        <v>45.343166464058754</v>
      </c>
    </row>
    <row r="4636" spans="4:4" x14ac:dyDescent="0.25">
      <c r="D4636">
        <f t="shared" ca="1" si="85"/>
        <v>45.237149434060605</v>
      </c>
    </row>
    <row r="4637" spans="4:4" x14ac:dyDescent="0.25">
      <c r="D4637">
        <f t="shared" ca="1" si="85"/>
        <v>48.434552621559902</v>
      </c>
    </row>
    <row r="4638" spans="4:4" x14ac:dyDescent="0.25">
      <c r="D4638">
        <f t="shared" ca="1" si="85"/>
        <v>47.213175463718756</v>
      </c>
    </row>
    <row r="4639" spans="4:4" x14ac:dyDescent="0.25">
      <c r="D4639">
        <f t="shared" ca="1" si="85"/>
        <v>50.844642909020088</v>
      </c>
    </row>
    <row r="4640" spans="4:4" x14ac:dyDescent="0.25">
      <c r="D4640">
        <f t="shared" ca="1" si="85"/>
        <v>44.716619499078817</v>
      </c>
    </row>
    <row r="4641" spans="4:4" x14ac:dyDescent="0.25">
      <c r="D4641">
        <f t="shared" ca="1" si="85"/>
        <v>45.217093831937142</v>
      </c>
    </row>
    <row r="4642" spans="4:4" x14ac:dyDescent="0.25">
      <c r="D4642">
        <f t="shared" ca="1" si="85"/>
        <v>59.026857594783806</v>
      </c>
    </row>
    <row r="4643" spans="4:4" x14ac:dyDescent="0.25">
      <c r="D4643">
        <f t="shared" ca="1" si="85"/>
        <v>54.006536375122728</v>
      </c>
    </row>
    <row r="4644" spans="4:4" x14ac:dyDescent="0.25">
      <c r="D4644">
        <f t="shared" ca="1" si="85"/>
        <v>49.154821409372715</v>
      </c>
    </row>
    <row r="4645" spans="4:4" x14ac:dyDescent="0.25">
      <c r="D4645">
        <f t="shared" ca="1" si="85"/>
        <v>49.377347546778161</v>
      </c>
    </row>
    <row r="4646" spans="4:4" x14ac:dyDescent="0.25">
      <c r="D4646">
        <f t="shared" ca="1" si="85"/>
        <v>50.679939052536604</v>
      </c>
    </row>
    <row r="4647" spans="4:4" x14ac:dyDescent="0.25">
      <c r="D4647">
        <f t="shared" ca="1" si="85"/>
        <v>48.396766805483146</v>
      </c>
    </row>
    <row r="4648" spans="4:4" x14ac:dyDescent="0.25">
      <c r="D4648">
        <f t="shared" ca="1" si="85"/>
        <v>48.834130194229452</v>
      </c>
    </row>
    <row r="4649" spans="4:4" x14ac:dyDescent="0.25">
      <c r="D4649">
        <f t="shared" ca="1" si="85"/>
        <v>49.314265687697457</v>
      </c>
    </row>
    <row r="4650" spans="4:4" x14ac:dyDescent="0.25">
      <c r="D4650">
        <f t="shared" ca="1" si="85"/>
        <v>53.375346472559727</v>
      </c>
    </row>
    <row r="4651" spans="4:4" x14ac:dyDescent="0.25">
      <c r="D4651">
        <f t="shared" ca="1" si="85"/>
        <v>54.336693968615975</v>
      </c>
    </row>
    <row r="4652" spans="4:4" x14ac:dyDescent="0.25">
      <c r="D4652">
        <f t="shared" ca="1" si="85"/>
        <v>55.480441793561788</v>
      </c>
    </row>
    <row r="4653" spans="4:4" x14ac:dyDescent="0.25">
      <c r="D4653">
        <f t="shared" ca="1" si="85"/>
        <v>47.609853023627956</v>
      </c>
    </row>
    <row r="4654" spans="4:4" x14ac:dyDescent="0.25">
      <c r="D4654">
        <f t="shared" ca="1" si="85"/>
        <v>50.498878025826642</v>
      </c>
    </row>
    <row r="4655" spans="4:4" x14ac:dyDescent="0.25">
      <c r="D4655">
        <f t="shared" ca="1" si="85"/>
        <v>48.432183191194333</v>
      </c>
    </row>
    <row r="4656" spans="4:4" x14ac:dyDescent="0.25">
      <c r="D4656">
        <f t="shared" ca="1" si="85"/>
        <v>45.085598026191946</v>
      </c>
    </row>
    <row r="4657" spans="4:4" x14ac:dyDescent="0.25">
      <c r="D4657">
        <f t="shared" ca="1" si="85"/>
        <v>49.168280818287009</v>
      </c>
    </row>
    <row r="4658" spans="4:4" x14ac:dyDescent="0.25">
      <c r="D4658">
        <f t="shared" ca="1" si="85"/>
        <v>52.995279810561613</v>
      </c>
    </row>
    <row r="4659" spans="4:4" x14ac:dyDescent="0.25">
      <c r="D4659">
        <f t="shared" ca="1" si="85"/>
        <v>51.087567643676408</v>
      </c>
    </row>
    <row r="4660" spans="4:4" x14ac:dyDescent="0.25">
      <c r="D4660">
        <f t="shared" ca="1" si="85"/>
        <v>55.594031822540721</v>
      </c>
    </row>
    <row r="4661" spans="4:4" x14ac:dyDescent="0.25">
      <c r="D4661">
        <f t="shared" ca="1" si="85"/>
        <v>52.06317754800228</v>
      </c>
    </row>
    <row r="4662" spans="4:4" x14ac:dyDescent="0.25">
      <c r="D4662">
        <f t="shared" ca="1" si="85"/>
        <v>46.702461336808803</v>
      </c>
    </row>
    <row r="4663" spans="4:4" x14ac:dyDescent="0.25">
      <c r="D4663">
        <f t="shared" ca="1" si="85"/>
        <v>52.770421233548241</v>
      </c>
    </row>
    <row r="4664" spans="4:4" x14ac:dyDescent="0.25">
      <c r="D4664">
        <f t="shared" ca="1" si="85"/>
        <v>43.846083371069973</v>
      </c>
    </row>
    <row r="4665" spans="4:4" x14ac:dyDescent="0.25">
      <c r="D4665">
        <f t="shared" ca="1" si="85"/>
        <v>46.732886137462643</v>
      </c>
    </row>
    <row r="4666" spans="4:4" x14ac:dyDescent="0.25">
      <c r="D4666">
        <f t="shared" ca="1" si="85"/>
        <v>45.66216872823432</v>
      </c>
    </row>
    <row r="4667" spans="4:4" x14ac:dyDescent="0.25">
      <c r="D4667">
        <f t="shared" ca="1" si="85"/>
        <v>52.805671155728099</v>
      </c>
    </row>
    <row r="4668" spans="4:4" x14ac:dyDescent="0.25">
      <c r="D4668">
        <f t="shared" ca="1" si="85"/>
        <v>49.274145471613316</v>
      </c>
    </row>
    <row r="4669" spans="4:4" x14ac:dyDescent="0.25">
      <c r="D4669">
        <f t="shared" ca="1" si="85"/>
        <v>50.231579180442402</v>
      </c>
    </row>
    <row r="4670" spans="4:4" x14ac:dyDescent="0.25">
      <c r="D4670">
        <f t="shared" ca="1" si="85"/>
        <v>53.848970379227943</v>
      </c>
    </row>
    <row r="4671" spans="4:4" x14ac:dyDescent="0.25">
      <c r="D4671">
        <f t="shared" ca="1" si="85"/>
        <v>53.122690598780672</v>
      </c>
    </row>
    <row r="4672" spans="4:4" x14ac:dyDescent="0.25">
      <c r="D4672">
        <f t="shared" ca="1" si="85"/>
        <v>36.744128035008742</v>
      </c>
    </row>
    <row r="4673" spans="4:4" x14ac:dyDescent="0.25">
      <c r="D4673">
        <f t="shared" ca="1" si="85"/>
        <v>51.279181157866638</v>
      </c>
    </row>
    <row r="4674" spans="4:4" x14ac:dyDescent="0.25">
      <c r="D4674">
        <f t="shared" ca="1" si="85"/>
        <v>47.323311598595865</v>
      </c>
    </row>
    <row r="4675" spans="4:4" x14ac:dyDescent="0.25">
      <c r="D4675">
        <f t="shared" ref="D4675:D4738" ca="1" si="86">_xlfn.T.INV(RAND(),25)*$G$3+$F$3</f>
        <v>54.408938193867364</v>
      </c>
    </row>
    <row r="4676" spans="4:4" x14ac:dyDescent="0.25">
      <c r="D4676">
        <f t="shared" ca="1" si="86"/>
        <v>39.428504070611595</v>
      </c>
    </row>
    <row r="4677" spans="4:4" x14ac:dyDescent="0.25">
      <c r="D4677">
        <f t="shared" ca="1" si="86"/>
        <v>48.425873694240295</v>
      </c>
    </row>
    <row r="4678" spans="4:4" x14ac:dyDescent="0.25">
      <c r="D4678">
        <f t="shared" ca="1" si="86"/>
        <v>47.637257841737956</v>
      </c>
    </row>
    <row r="4679" spans="4:4" x14ac:dyDescent="0.25">
      <c r="D4679">
        <f t="shared" ca="1" si="86"/>
        <v>48.854234736036581</v>
      </c>
    </row>
    <row r="4680" spans="4:4" x14ac:dyDescent="0.25">
      <c r="D4680">
        <f t="shared" ca="1" si="86"/>
        <v>47.889036335593765</v>
      </c>
    </row>
    <row r="4681" spans="4:4" x14ac:dyDescent="0.25">
      <c r="D4681">
        <f t="shared" ca="1" si="86"/>
        <v>50.316225980131819</v>
      </c>
    </row>
    <row r="4682" spans="4:4" x14ac:dyDescent="0.25">
      <c r="D4682">
        <f t="shared" ca="1" si="86"/>
        <v>43.256899468921212</v>
      </c>
    </row>
    <row r="4683" spans="4:4" x14ac:dyDescent="0.25">
      <c r="D4683">
        <f t="shared" ca="1" si="86"/>
        <v>45.892684171519434</v>
      </c>
    </row>
    <row r="4684" spans="4:4" x14ac:dyDescent="0.25">
      <c r="D4684">
        <f t="shared" ca="1" si="86"/>
        <v>51.672505452149203</v>
      </c>
    </row>
    <row r="4685" spans="4:4" x14ac:dyDescent="0.25">
      <c r="D4685">
        <f t="shared" ca="1" si="86"/>
        <v>45.846666240681408</v>
      </c>
    </row>
    <row r="4686" spans="4:4" x14ac:dyDescent="0.25">
      <c r="D4686">
        <f t="shared" ca="1" si="86"/>
        <v>51.484332313702772</v>
      </c>
    </row>
    <row r="4687" spans="4:4" x14ac:dyDescent="0.25">
      <c r="D4687">
        <f t="shared" ca="1" si="86"/>
        <v>49.130383394796752</v>
      </c>
    </row>
    <row r="4688" spans="4:4" x14ac:dyDescent="0.25">
      <c r="D4688">
        <f t="shared" ca="1" si="86"/>
        <v>51.072743252690714</v>
      </c>
    </row>
    <row r="4689" spans="4:4" x14ac:dyDescent="0.25">
      <c r="D4689">
        <f t="shared" ca="1" si="86"/>
        <v>56.418217321029395</v>
      </c>
    </row>
    <row r="4690" spans="4:4" x14ac:dyDescent="0.25">
      <c r="D4690">
        <f t="shared" ca="1" si="86"/>
        <v>49.664481191253422</v>
      </c>
    </row>
    <row r="4691" spans="4:4" x14ac:dyDescent="0.25">
      <c r="D4691">
        <f t="shared" ca="1" si="86"/>
        <v>55.803206804922354</v>
      </c>
    </row>
    <row r="4692" spans="4:4" x14ac:dyDescent="0.25">
      <c r="D4692">
        <f t="shared" ca="1" si="86"/>
        <v>38.027326088747742</v>
      </c>
    </row>
    <row r="4693" spans="4:4" x14ac:dyDescent="0.25">
      <c r="D4693">
        <f t="shared" ca="1" si="86"/>
        <v>46.503521132565538</v>
      </c>
    </row>
    <row r="4694" spans="4:4" x14ac:dyDescent="0.25">
      <c r="D4694">
        <f t="shared" ca="1" si="86"/>
        <v>47.44189259274436</v>
      </c>
    </row>
    <row r="4695" spans="4:4" x14ac:dyDescent="0.25">
      <c r="D4695">
        <f t="shared" ca="1" si="86"/>
        <v>48.167714275951134</v>
      </c>
    </row>
    <row r="4696" spans="4:4" x14ac:dyDescent="0.25">
      <c r="D4696">
        <f t="shared" ca="1" si="86"/>
        <v>53.793198650249828</v>
      </c>
    </row>
    <row r="4697" spans="4:4" x14ac:dyDescent="0.25">
      <c r="D4697">
        <f t="shared" ca="1" si="86"/>
        <v>46.753028162769773</v>
      </c>
    </row>
    <row r="4698" spans="4:4" x14ac:dyDescent="0.25">
      <c r="D4698">
        <f t="shared" ca="1" si="86"/>
        <v>56.12745573512089</v>
      </c>
    </row>
    <row r="4699" spans="4:4" x14ac:dyDescent="0.25">
      <c r="D4699">
        <f t="shared" ca="1" si="86"/>
        <v>45.541379622904365</v>
      </c>
    </row>
    <row r="4700" spans="4:4" x14ac:dyDescent="0.25">
      <c r="D4700">
        <f t="shared" ca="1" si="86"/>
        <v>35.626980102107765</v>
      </c>
    </row>
    <row r="4701" spans="4:4" x14ac:dyDescent="0.25">
      <c r="D4701">
        <f t="shared" ca="1" si="86"/>
        <v>48.187664773365121</v>
      </c>
    </row>
    <row r="4702" spans="4:4" x14ac:dyDescent="0.25">
      <c r="D4702">
        <f t="shared" ca="1" si="86"/>
        <v>49.818907621948867</v>
      </c>
    </row>
    <row r="4703" spans="4:4" x14ac:dyDescent="0.25">
      <c r="D4703">
        <f t="shared" ca="1" si="86"/>
        <v>46.660207527404587</v>
      </c>
    </row>
    <row r="4704" spans="4:4" x14ac:dyDescent="0.25">
      <c r="D4704">
        <f t="shared" ca="1" si="86"/>
        <v>43.904123030315276</v>
      </c>
    </row>
    <row r="4705" spans="4:4" x14ac:dyDescent="0.25">
      <c r="D4705">
        <f t="shared" ca="1" si="86"/>
        <v>48.834950746126559</v>
      </c>
    </row>
    <row r="4706" spans="4:4" x14ac:dyDescent="0.25">
      <c r="D4706">
        <f t="shared" ca="1" si="86"/>
        <v>56.018093929567996</v>
      </c>
    </row>
    <row r="4707" spans="4:4" x14ac:dyDescent="0.25">
      <c r="D4707">
        <f t="shared" ca="1" si="86"/>
        <v>57.31236226580544</v>
      </c>
    </row>
    <row r="4708" spans="4:4" x14ac:dyDescent="0.25">
      <c r="D4708">
        <f t="shared" ca="1" si="86"/>
        <v>53.434036879383214</v>
      </c>
    </row>
    <row r="4709" spans="4:4" x14ac:dyDescent="0.25">
      <c r="D4709">
        <f t="shared" ca="1" si="86"/>
        <v>54.727579656151207</v>
      </c>
    </row>
    <row r="4710" spans="4:4" x14ac:dyDescent="0.25">
      <c r="D4710">
        <f t="shared" ca="1" si="86"/>
        <v>54.283767951281568</v>
      </c>
    </row>
    <row r="4711" spans="4:4" x14ac:dyDescent="0.25">
      <c r="D4711">
        <f t="shared" ca="1" si="86"/>
        <v>51.523034266826798</v>
      </c>
    </row>
    <row r="4712" spans="4:4" x14ac:dyDescent="0.25">
      <c r="D4712">
        <f t="shared" ca="1" si="86"/>
        <v>44.809115754313503</v>
      </c>
    </row>
    <row r="4713" spans="4:4" x14ac:dyDescent="0.25">
      <c r="D4713">
        <f t="shared" ca="1" si="86"/>
        <v>46.829405286923105</v>
      </c>
    </row>
    <row r="4714" spans="4:4" x14ac:dyDescent="0.25">
      <c r="D4714">
        <f t="shared" ca="1" si="86"/>
        <v>46.112911285813951</v>
      </c>
    </row>
    <row r="4715" spans="4:4" x14ac:dyDescent="0.25">
      <c r="D4715">
        <f t="shared" ca="1" si="86"/>
        <v>43.01179995086995</v>
      </c>
    </row>
    <row r="4716" spans="4:4" x14ac:dyDescent="0.25">
      <c r="D4716">
        <f t="shared" ca="1" si="86"/>
        <v>53.277942511253109</v>
      </c>
    </row>
    <row r="4717" spans="4:4" x14ac:dyDescent="0.25">
      <c r="D4717">
        <f t="shared" ca="1" si="86"/>
        <v>46.669614109397763</v>
      </c>
    </row>
    <row r="4718" spans="4:4" x14ac:dyDescent="0.25">
      <c r="D4718">
        <f t="shared" ca="1" si="86"/>
        <v>52.804750254251161</v>
      </c>
    </row>
    <row r="4719" spans="4:4" x14ac:dyDescent="0.25">
      <c r="D4719">
        <f t="shared" ca="1" si="86"/>
        <v>55.738098006999216</v>
      </c>
    </row>
    <row r="4720" spans="4:4" x14ac:dyDescent="0.25">
      <c r="D4720">
        <f t="shared" ca="1" si="86"/>
        <v>51.994779533889357</v>
      </c>
    </row>
    <row r="4721" spans="4:4" x14ac:dyDescent="0.25">
      <c r="D4721">
        <f t="shared" ca="1" si="86"/>
        <v>48.743962126119278</v>
      </c>
    </row>
    <row r="4722" spans="4:4" x14ac:dyDescent="0.25">
      <c r="D4722">
        <f t="shared" ca="1" si="86"/>
        <v>45.648720614620672</v>
      </c>
    </row>
    <row r="4723" spans="4:4" x14ac:dyDescent="0.25">
      <c r="D4723">
        <f t="shared" ca="1" si="86"/>
        <v>58.025646764128098</v>
      </c>
    </row>
    <row r="4724" spans="4:4" x14ac:dyDescent="0.25">
      <c r="D4724">
        <f t="shared" ca="1" si="86"/>
        <v>45.470800638512252</v>
      </c>
    </row>
    <row r="4725" spans="4:4" x14ac:dyDescent="0.25">
      <c r="D4725">
        <f t="shared" ca="1" si="86"/>
        <v>45.37138566482782</v>
      </c>
    </row>
    <row r="4726" spans="4:4" x14ac:dyDescent="0.25">
      <c r="D4726">
        <f t="shared" ca="1" si="86"/>
        <v>44.402044482694315</v>
      </c>
    </row>
    <row r="4727" spans="4:4" x14ac:dyDescent="0.25">
      <c r="D4727">
        <f t="shared" ca="1" si="86"/>
        <v>63.705448136077543</v>
      </c>
    </row>
    <row r="4728" spans="4:4" x14ac:dyDescent="0.25">
      <c r="D4728">
        <f t="shared" ca="1" si="86"/>
        <v>51.385455117314848</v>
      </c>
    </row>
    <row r="4729" spans="4:4" x14ac:dyDescent="0.25">
      <c r="D4729">
        <f t="shared" ca="1" si="86"/>
        <v>54.598702674930358</v>
      </c>
    </row>
    <row r="4730" spans="4:4" x14ac:dyDescent="0.25">
      <c r="D4730">
        <f t="shared" ca="1" si="86"/>
        <v>45.297182411001813</v>
      </c>
    </row>
    <row r="4731" spans="4:4" x14ac:dyDescent="0.25">
      <c r="D4731">
        <f t="shared" ca="1" si="86"/>
        <v>53.384966268115136</v>
      </c>
    </row>
    <row r="4732" spans="4:4" x14ac:dyDescent="0.25">
      <c r="D4732">
        <f t="shared" ca="1" si="86"/>
        <v>40.244609432748192</v>
      </c>
    </row>
    <row r="4733" spans="4:4" x14ac:dyDescent="0.25">
      <c r="D4733">
        <f t="shared" ca="1" si="86"/>
        <v>55.206166419063543</v>
      </c>
    </row>
    <row r="4734" spans="4:4" x14ac:dyDescent="0.25">
      <c r="D4734">
        <f t="shared" ca="1" si="86"/>
        <v>40.432364948187725</v>
      </c>
    </row>
    <row r="4735" spans="4:4" x14ac:dyDescent="0.25">
      <c r="D4735">
        <f t="shared" ca="1" si="86"/>
        <v>46.44025249355672</v>
      </c>
    </row>
    <row r="4736" spans="4:4" x14ac:dyDescent="0.25">
      <c r="D4736">
        <f t="shared" ca="1" si="86"/>
        <v>45.954404634752976</v>
      </c>
    </row>
    <row r="4737" spans="4:4" x14ac:dyDescent="0.25">
      <c r="D4737">
        <f t="shared" ca="1" si="86"/>
        <v>49.466958824720344</v>
      </c>
    </row>
    <row r="4738" spans="4:4" x14ac:dyDescent="0.25">
      <c r="D4738">
        <f t="shared" ca="1" si="86"/>
        <v>56.65359037915826</v>
      </c>
    </row>
    <row r="4739" spans="4:4" x14ac:dyDescent="0.25">
      <c r="D4739">
        <f t="shared" ref="D4739:D4802" ca="1" si="87">_xlfn.T.INV(RAND(),25)*$G$3+$F$3</f>
        <v>48.458710071074577</v>
      </c>
    </row>
    <row r="4740" spans="4:4" x14ac:dyDescent="0.25">
      <c r="D4740">
        <f t="shared" ca="1" si="87"/>
        <v>51.885312068511254</v>
      </c>
    </row>
    <row r="4741" spans="4:4" x14ac:dyDescent="0.25">
      <c r="D4741">
        <f t="shared" ca="1" si="87"/>
        <v>59.092563982988594</v>
      </c>
    </row>
    <row r="4742" spans="4:4" x14ac:dyDescent="0.25">
      <c r="D4742">
        <f t="shared" ca="1" si="87"/>
        <v>58.922033474965545</v>
      </c>
    </row>
    <row r="4743" spans="4:4" x14ac:dyDescent="0.25">
      <c r="D4743">
        <f t="shared" ca="1" si="87"/>
        <v>54.234340083536274</v>
      </c>
    </row>
    <row r="4744" spans="4:4" x14ac:dyDescent="0.25">
      <c r="D4744">
        <f t="shared" ca="1" si="87"/>
        <v>50.523354781721416</v>
      </c>
    </row>
    <row r="4745" spans="4:4" x14ac:dyDescent="0.25">
      <c r="D4745">
        <f t="shared" ca="1" si="87"/>
        <v>38.44383759257552</v>
      </c>
    </row>
    <row r="4746" spans="4:4" x14ac:dyDescent="0.25">
      <c r="D4746">
        <f t="shared" ca="1" si="87"/>
        <v>50.122073108175897</v>
      </c>
    </row>
    <row r="4747" spans="4:4" x14ac:dyDescent="0.25">
      <c r="D4747">
        <f t="shared" ca="1" si="87"/>
        <v>38.978168866356505</v>
      </c>
    </row>
    <row r="4748" spans="4:4" x14ac:dyDescent="0.25">
      <c r="D4748">
        <f t="shared" ca="1" si="87"/>
        <v>47.968702424093728</v>
      </c>
    </row>
    <row r="4749" spans="4:4" x14ac:dyDescent="0.25">
      <c r="D4749">
        <f t="shared" ca="1" si="87"/>
        <v>41.331081165919485</v>
      </c>
    </row>
    <row r="4750" spans="4:4" x14ac:dyDescent="0.25">
      <c r="D4750">
        <f t="shared" ca="1" si="87"/>
        <v>41.898008357145287</v>
      </c>
    </row>
    <row r="4751" spans="4:4" x14ac:dyDescent="0.25">
      <c r="D4751">
        <f t="shared" ca="1" si="87"/>
        <v>55.482071073065427</v>
      </c>
    </row>
    <row r="4752" spans="4:4" x14ac:dyDescent="0.25">
      <c r="D4752">
        <f t="shared" ca="1" si="87"/>
        <v>49.657464766460116</v>
      </c>
    </row>
    <row r="4753" spans="4:4" x14ac:dyDescent="0.25">
      <c r="D4753">
        <f t="shared" ca="1" si="87"/>
        <v>50.849620788618175</v>
      </c>
    </row>
    <row r="4754" spans="4:4" x14ac:dyDescent="0.25">
      <c r="D4754">
        <f t="shared" ca="1" si="87"/>
        <v>45.106910029495545</v>
      </c>
    </row>
    <row r="4755" spans="4:4" x14ac:dyDescent="0.25">
      <c r="D4755">
        <f t="shared" ca="1" si="87"/>
        <v>44.667133021417385</v>
      </c>
    </row>
    <row r="4756" spans="4:4" x14ac:dyDescent="0.25">
      <c r="D4756">
        <f t="shared" ca="1" si="87"/>
        <v>58.464188383903348</v>
      </c>
    </row>
    <row r="4757" spans="4:4" x14ac:dyDescent="0.25">
      <c r="D4757">
        <f t="shared" ca="1" si="87"/>
        <v>46.009882020097905</v>
      </c>
    </row>
    <row r="4758" spans="4:4" x14ac:dyDescent="0.25">
      <c r="D4758">
        <f t="shared" ca="1" si="87"/>
        <v>48.89742814859035</v>
      </c>
    </row>
    <row r="4759" spans="4:4" x14ac:dyDescent="0.25">
      <c r="D4759">
        <f t="shared" ca="1" si="87"/>
        <v>43.883030508540813</v>
      </c>
    </row>
    <row r="4760" spans="4:4" x14ac:dyDescent="0.25">
      <c r="D4760">
        <f t="shared" ca="1" si="87"/>
        <v>46.112046627180668</v>
      </c>
    </row>
    <row r="4761" spans="4:4" x14ac:dyDescent="0.25">
      <c r="D4761">
        <f t="shared" ca="1" si="87"/>
        <v>46.664842329144747</v>
      </c>
    </row>
    <row r="4762" spans="4:4" x14ac:dyDescent="0.25">
      <c r="D4762">
        <f t="shared" ca="1" si="87"/>
        <v>53.571647155899171</v>
      </c>
    </row>
    <row r="4763" spans="4:4" x14ac:dyDescent="0.25">
      <c r="D4763">
        <f t="shared" ca="1" si="87"/>
        <v>44.682936225827262</v>
      </c>
    </row>
    <row r="4764" spans="4:4" x14ac:dyDescent="0.25">
      <c r="D4764">
        <f t="shared" ca="1" si="87"/>
        <v>45.80395181853342</v>
      </c>
    </row>
    <row r="4765" spans="4:4" x14ac:dyDescent="0.25">
      <c r="D4765">
        <f t="shared" ca="1" si="87"/>
        <v>51.936289715477599</v>
      </c>
    </row>
    <row r="4766" spans="4:4" x14ac:dyDescent="0.25">
      <c r="D4766">
        <f t="shared" ca="1" si="87"/>
        <v>48.321868261777603</v>
      </c>
    </row>
    <row r="4767" spans="4:4" x14ac:dyDescent="0.25">
      <c r="D4767">
        <f t="shared" ca="1" si="87"/>
        <v>44.987178024787042</v>
      </c>
    </row>
    <row r="4768" spans="4:4" x14ac:dyDescent="0.25">
      <c r="D4768">
        <f t="shared" ca="1" si="87"/>
        <v>45.418073417817617</v>
      </c>
    </row>
    <row r="4769" spans="4:4" x14ac:dyDescent="0.25">
      <c r="D4769">
        <f t="shared" ca="1" si="87"/>
        <v>49.244393976306235</v>
      </c>
    </row>
    <row r="4770" spans="4:4" x14ac:dyDescent="0.25">
      <c r="D4770">
        <f t="shared" ca="1" si="87"/>
        <v>55.1514562557538</v>
      </c>
    </row>
    <row r="4771" spans="4:4" x14ac:dyDescent="0.25">
      <c r="D4771">
        <f t="shared" ca="1" si="87"/>
        <v>54.638199158448316</v>
      </c>
    </row>
    <row r="4772" spans="4:4" x14ac:dyDescent="0.25">
      <c r="D4772">
        <f t="shared" ca="1" si="87"/>
        <v>48.612746871485932</v>
      </c>
    </row>
    <row r="4773" spans="4:4" x14ac:dyDescent="0.25">
      <c r="D4773">
        <f t="shared" ca="1" si="87"/>
        <v>54.041232425327081</v>
      </c>
    </row>
    <row r="4774" spans="4:4" x14ac:dyDescent="0.25">
      <c r="D4774">
        <f t="shared" ca="1" si="87"/>
        <v>52.163486684738821</v>
      </c>
    </row>
    <row r="4775" spans="4:4" x14ac:dyDescent="0.25">
      <c r="D4775">
        <f t="shared" ca="1" si="87"/>
        <v>45.553093469866518</v>
      </c>
    </row>
    <row r="4776" spans="4:4" x14ac:dyDescent="0.25">
      <c r="D4776">
        <f t="shared" ca="1" si="87"/>
        <v>46.44398136145093</v>
      </c>
    </row>
    <row r="4777" spans="4:4" x14ac:dyDescent="0.25">
      <c r="D4777">
        <f t="shared" ca="1" si="87"/>
        <v>45.354801027679315</v>
      </c>
    </row>
    <row r="4778" spans="4:4" x14ac:dyDescent="0.25">
      <c r="D4778">
        <f t="shared" ca="1" si="87"/>
        <v>54.048658895225742</v>
      </c>
    </row>
    <row r="4779" spans="4:4" x14ac:dyDescent="0.25">
      <c r="D4779">
        <f t="shared" ca="1" si="87"/>
        <v>56.665278672773091</v>
      </c>
    </row>
    <row r="4780" spans="4:4" x14ac:dyDescent="0.25">
      <c r="D4780">
        <f t="shared" ca="1" si="87"/>
        <v>53.465991389526707</v>
      </c>
    </row>
    <row r="4781" spans="4:4" x14ac:dyDescent="0.25">
      <c r="D4781">
        <f t="shared" ca="1" si="87"/>
        <v>54.72821357858556</v>
      </c>
    </row>
    <row r="4782" spans="4:4" x14ac:dyDescent="0.25">
      <c r="D4782">
        <f t="shared" ca="1" si="87"/>
        <v>40.198980367302667</v>
      </c>
    </row>
    <row r="4783" spans="4:4" x14ac:dyDescent="0.25">
      <c r="D4783">
        <f t="shared" ca="1" si="87"/>
        <v>46.902353876756763</v>
      </c>
    </row>
    <row r="4784" spans="4:4" x14ac:dyDescent="0.25">
      <c r="D4784">
        <f t="shared" ca="1" si="87"/>
        <v>46.039414082057739</v>
      </c>
    </row>
    <row r="4785" spans="4:4" x14ac:dyDescent="0.25">
      <c r="D4785">
        <f t="shared" ca="1" si="87"/>
        <v>46.171560306239698</v>
      </c>
    </row>
    <row r="4786" spans="4:4" x14ac:dyDescent="0.25">
      <c r="D4786">
        <f t="shared" ca="1" si="87"/>
        <v>57.069171410593732</v>
      </c>
    </row>
    <row r="4787" spans="4:4" x14ac:dyDescent="0.25">
      <c r="D4787">
        <f t="shared" ca="1" si="87"/>
        <v>46.253894419360385</v>
      </c>
    </row>
    <row r="4788" spans="4:4" x14ac:dyDescent="0.25">
      <c r="D4788">
        <f t="shared" ca="1" si="87"/>
        <v>44.196189028875658</v>
      </c>
    </row>
    <row r="4789" spans="4:4" x14ac:dyDescent="0.25">
      <c r="D4789">
        <f t="shared" ca="1" si="87"/>
        <v>47.718191165474778</v>
      </c>
    </row>
    <row r="4790" spans="4:4" x14ac:dyDescent="0.25">
      <c r="D4790">
        <f t="shared" ca="1" si="87"/>
        <v>42.579801557588929</v>
      </c>
    </row>
    <row r="4791" spans="4:4" x14ac:dyDescent="0.25">
      <c r="D4791">
        <f t="shared" ca="1" si="87"/>
        <v>49.931737686165548</v>
      </c>
    </row>
    <row r="4792" spans="4:4" x14ac:dyDescent="0.25">
      <c r="D4792">
        <f t="shared" ca="1" si="87"/>
        <v>42.641480520610386</v>
      </c>
    </row>
    <row r="4793" spans="4:4" x14ac:dyDescent="0.25">
      <c r="D4793">
        <f t="shared" ca="1" si="87"/>
        <v>51.730216349121008</v>
      </c>
    </row>
    <row r="4794" spans="4:4" x14ac:dyDescent="0.25">
      <c r="D4794">
        <f t="shared" ca="1" si="87"/>
        <v>45.325316659102192</v>
      </c>
    </row>
    <row r="4795" spans="4:4" x14ac:dyDescent="0.25">
      <c r="D4795">
        <f t="shared" ca="1" si="87"/>
        <v>52.765993159256617</v>
      </c>
    </row>
    <row r="4796" spans="4:4" x14ac:dyDescent="0.25">
      <c r="D4796">
        <f t="shared" ca="1" si="87"/>
        <v>49.42036915179861</v>
      </c>
    </row>
    <row r="4797" spans="4:4" x14ac:dyDescent="0.25">
      <c r="D4797">
        <f t="shared" ca="1" si="87"/>
        <v>52.873337200258518</v>
      </c>
    </row>
    <row r="4798" spans="4:4" x14ac:dyDescent="0.25">
      <c r="D4798">
        <f t="shared" ca="1" si="87"/>
        <v>58.477434534230902</v>
      </c>
    </row>
    <row r="4799" spans="4:4" x14ac:dyDescent="0.25">
      <c r="D4799">
        <f t="shared" ca="1" si="87"/>
        <v>46.884223751588145</v>
      </c>
    </row>
    <row r="4800" spans="4:4" x14ac:dyDescent="0.25">
      <c r="D4800">
        <f t="shared" ca="1" si="87"/>
        <v>49.339160208370764</v>
      </c>
    </row>
    <row r="4801" spans="4:4" x14ac:dyDescent="0.25">
      <c r="D4801">
        <f t="shared" ca="1" si="87"/>
        <v>44.087632916620073</v>
      </c>
    </row>
    <row r="4802" spans="4:4" x14ac:dyDescent="0.25">
      <c r="D4802">
        <f t="shared" ca="1" si="87"/>
        <v>47.891579158840798</v>
      </c>
    </row>
    <row r="4803" spans="4:4" x14ac:dyDescent="0.25">
      <c r="D4803">
        <f t="shared" ref="D4803:D4866" ca="1" si="88">_xlfn.T.INV(RAND(),25)*$G$3+$F$3</f>
        <v>44.08476556980083</v>
      </c>
    </row>
    <row r="4804" spans="4:4" x14ac:dyDescent="0.25">
      <c r="D4804">
        <f t="shared" ca="1" si="88"/>
        <v>47.693076362670467</v>
      </c>
    </row>
    <row r="4805" spans="4:4" x14ac:dyDescent="0.25">
      <c r="D4805">
        <f t="shared" ca="1" si="88"/>
        <v>47.286180324704745</v>
      </c>
    </row>
    <row r="4806" spans="4:4" x14ac:dyDescent="0.25">
      <c r="D4806">
        <f t="shared" ca="1" si="88"/>
        <v>50.207131107449555</v>
      </c>
    </row>
    <row r="4807" spans="4:4" x14ac:dyDescent="0.25">
      <c r="D4807">
        <f t="shared" ca="1" si="88"/>
        <v>56.220988886682903</v>
      </c>
    </row>
    <row r="4808" spans="4:4" x14ac:dyDescent="0.25">
      <c r="D4808">
        <f t="shared" ca="1" si="88"/>
        <v>55.95863731591627</v>
      </c>
    </row>
    <row r="4809" spans="4:4" x14ac:dyDescent="0.25">
      <c r="D4809">
        <f t="shared" ca="1" si="88"/>
        <v>59.163885217460816</v>
      </c>
    </row>
    <row r="4810" spans="4:4" x14ac:dyDescent="0.25">
      <c r="D4810">
        <f t="shared" ca="1" si="88"/>
        <v>53.446485410488648</v>
      </c>
    </row>
    <row r="4811" spans="4:4" x14ac:dyDescent="0.25">
      <c r="D4811">
        <f t="shared" ca="1" si="88"/>
        <v>52.817642665500053</v>
      </c>
    </row>
    <row r="4812" spans="4:4" x14ac:dyDescent="0.25">
      <c r="D4812">
        <f t="shared" ca="1" si="88"/>
        <v>51.010265774534268</v>
      </c>
    </row>
    <row r="4813" spans="4:4" x14ac:dyDescent="0.25">
      <c r="D4813">
        <f t="shared" ca="1" si="88"/>
        <v>43.457554069709282</v>
      </c>
    </row>
    <row r="4814" spans="4:4" x14ac:dyDescent="0.25">
      <c r="D4814">
        <f t="shared" ca="1" si="88"/>
        <v>47.26261479099621</v>
      </c>
    </row>
    <row r="4815" spans="4:4" x14ac:dyDescent="0.25">
      <c r="D4815">
        <f t="shared" ca="1" si="88"/>
        <v>41.229908292673294</v>
      </c>
    </row>
    <row r="4816" spans="4:4" x14ac:dyDescent="0.25">
      <c r="D4816">
        <f t="shared" ca="1" si="88"/>
        <v>50.461383489140104</v>
      </c>
    </row>
    <row r="4817" spans="4:4" x14ac:dyDescent="0.25">
      <c r="D4817">
        <f t="shared" ca="1" si="88"/>
        <v>52.311131885411001</v>
      </c>
    </row>
    <row r="4818" spans="4:4" x14ac:dyDescent="0.25">
      <c r="D4818">
        <f t="shared" ca="1" si="88"/>
        <v>46.760187291277333</v>
      </c>
    </row>
    <row r="4819" spans="4:4" x14ac:dyDescent="0.25">
      <c r="D4819">
        <f t="shared" ca="1" si="88"/>
        <v>44.0979416718774</v>
      </c>
    </row>
    <row r="4820" spans="4:4" x14ac:dyDescent="0.25">
      <c r="D4820">
        <f t="shared" ca="1" si="88"/>
        <v>51.857846514097432</v>
      </c>
    </row>
    <row r="4821" spans="4:4" x14ac:dyDescent="0.25">
      <c r="D4821">
        <f t="shared" ca="1" si="88"/>
        <v>44.633942483594339</v>
      </c>
    </row>
    <row r="4822" spans="4:4" x14ac:dyDescent="0.25">
      <c r="D4822">
        <f t="shared" ca="1" si="88"/>
        <v>55.12133700009435</v>
      </c>
    </row>
    <row r="4823" spans="4:4" x14ac:dyDescent="0.25">
      <c r="D4823">
        <f t="shared" ca="1" si="88"/>
        <v>43.951892788322759</v>
      </c>
    </row>
    <row r="4824" spans="4:4" x14ac:dyDescent="0.25">
      <c r="D4824">
        <f t="shared" ca="1" si="88"/>
        <v>47.178207827858813</v>
      </c>
    </row>
    <row r="4825" spans="4:4" x14ac:dyDescent="0.25">
      <c r="D4825">
        <f t="shared" ca="1" si="88"/>
        <v>48.038900382093324</v>
      </c>
    </row>
    <row r="4826" spans="4:4" x14ac:dyDescent="0.25">
      <c r="D4826">
        <f t="shared" ca="1" si="88"/>
        <v>53.520383822609581</v>
      </c>
    </row>
    <row r="4827" spans="4:4" x14ac:dyDescent="0.25">
      <c r="D4827">
        <f t="shared" ca="1" si="88"/>
        <v>43.862744326313887</v>
      </c>
    </row>
    <row r="4828" spans="4:4" x14ac:dyDescent="0.25">
      <c r="D4828">
        <f t="shared" ca="1" si="88"/>
        <v>45.200224237782564</v>
      </c>
    </row>
    <row r="4829" spans="4:4" x14ac:dyDescent="0.25">
      <c r="D4829">
        <f t="shared" ca="1" si="88"/>
        <v>46.470740105806549</v>
      </c>
    </row>
    <row r="4830" spans="4:4" x14ac:dyDescent="0.25">
      <c r="D4830">
        <f t="shared" ca="1" si="88"/>
        <v>65.494481990870412</v>
      </c>
    </row>
    <row r="4831" spans="4:4" x14ac:dyDescent="0.25">
      <c r="D4831">
        <f t="shared" ca="1" si="88"/>
        <v>47.773396939225698</v>
      </c>
    </row>
    <row r="4832" spans="4:4" x14ac:dyDescent="0.25">
      <c r="D4832">
        <f t="shared" ca="1" si="88"/>
        <v>51.430188846703253</v>
      </c>
    </row>
    <row r="4833" spans="4:4" x14ac:dyDescent="0.25">
      <c r="D4833">
        <f t="shared" ca="1" si="88"/>
        <v>50.028280127087633</v>
      </c>
    </row>
    <row r="4834" spans="4:4" x14ac:dyDescent="0.25">
      <c r="D4834">
        <f t="shared" ca="1" si="88"/>
        <v>47.813981115231641</v>
      </c>
    </row>
    <row r="4835" spans="4:4" x14ac:dyDescent="0.25">
      <c r="D4835">
        <f t="shared" ca="1" si="88"/>
        <v>54.34263915811011</v>
      </c>
    </row>
    <row r="4836" spans="4:4" x14ac:dyDescent="0.25">
      <c r="D4836">
        <f t="shared" ca="1" si="88"/>
        <v>45.517101407462022</v>
      </c>
    </row>
    <row r="4837" spans="4:4" x14ac:dyDescent="0.25">
      <c r="D4837">
        <f t="shared" ca="1" si="88"/>
        <v>44.086184149063264</v>
      </c>
    </row>
    <row r="4838" spans="4:4" x14ac:dyDescent="0.25">
      <c r="D4838">
        <f t="shared" ca="1" si="88"/>
        <v>47.843585306235745</v>
      </c>
    </row>
    <row r="4839" spans="4:4" x14ac:dyDescent="0.25">
      <c r="D4839">
        <f t="shared" ca="1" si="88"/>
        <v>40.978040060005554</v>
      </c>
    </row>
    <row r="4840" spans="4:4" x14ac:dyDescent="0.25">
      <c r="D4840">
        <f t="shared" ca="1" si="88"/>
        <v>42.395261695435146</v>
      </c>
    </row>
    <row r="4841" spans="4:4" x14ac:dyDescent="0.25">
      <c r="D4841">
        <f t="shared" ca="1" si="88"/>
        <v>52.092275599208641</v>
      </c>
    </row>
    <row r="4842" spans="4:4" x14ac:dyDescent="0.25">
      <c r="D4842">
        <f t="shared" ca="1" si="88"/>
        <v>49.433167302182966</v>
      </c>
    </row>
    <row r="4843" spans="4:4" x14ac:dyDescent="0.25">
      <c r="D4843">
        <f t="shared" ca="1" si="88"/>
        <v>43.430243187757746</v>
      </c>
    </row>
    <row r="4844" spans="4:4" x14ac:dyDescent="0.25">
      <c r="D4844">
        <f t="shared" ca="1" si="88"/>
        <v>37.528237363547362</v>
      </c>
    </row>
    <row r="4845" spans="4:4" x14ac:dyDescent="0.25">
      <c r="D4845">
        <f t="shared" ca="1" si="88"/>
        <v>45.853547000302363</v>
      </c>
    </row>
    <row r="4846" spans="4:4" x14ac:dyDescent="0.25">
      <c r="D4846">
        <f t="shared" ca="1" si="88"/>
        <v>45.776094383877677</v>
      </c>
    </row>
    <row r="4847" spans="4:4" x14ac:dyDescent="0.25">
      <c r="D4847">
        <f t="shared" ca="1" si="88"/>
        <v>43.095627974188773</v>
      </c>
    </row>
    <row r="4848" spans="4:4" x14ac:dyDescent="0.25">
      <c r="D4848">
        <f t="shared" ca="1" si="88"/>
        <v>49.559310157465809</v>
      </c>
    </row>
    <row r="4849" spans="4:4" x14ac:dyDescent="0.25">
      <c r="D4849">
        <f t="shared" ca="1" si="88"/>
        <v>48.428526004051186</v>
      </c>
    </row>
    <row r="4850" spans="4:4" x14ac:dyDescent="0.25">
      <c r="D4850">
        <f t="shared" ca="1" si="88"/>
        <v>50.616831142684589</v>
      </c>
    </row>
    <row r="4851" spans="4:4" x14ac:dyDescent="0.25">
      <c r="D4851">
        <f t="shared" ca="1" si="88"/>
        <v>55.725665497309585</v>
      </c>
    </row>
    <row r="4852" spans="4:4" x14ac:dyDescent="0.25">
      <c r="D4852">
        <f t="shared" ca="1" si="88"/>
        <v>46.955288628314044</v>
      </c>
    </row>
    <row r="4853" spans="4:4" x14ac:dyDescent="0.25">
      <c r="D4853">
        <f t="shared" ca="1" si="88"/>
        <v>47.850468343043772</v>
      </c>
    </row>
    <row r="4854" spans="4:4" x14ac:dyDescent="0.25">
      <c r="D4854">
        <f t="shared" ca="1" si="88"/>
        <v>56.657619493322684</v>
      </c>
    </row>
    <row r="4855" spans="4:4" x14ac:dyDescent="0.25">
      <c r="D4855">
        <f t="shared" ca="1" si="88"/>
        <v>48.7454997742012</v>
      </c>
    </row>
    <row r="4856" spans="4:4" x14ac:dyDescent="0.25">
      <c r="D4856">
        <f t="shared" ca="1" si="88"/>
        <v>48.332194175291683</v>
      </c>
    </row>
    <row r="4857" spans="4:4" x14ac:dyDescent="0.25">
      <c r="D4857">
        <f t="shared" ca="1" si="88"/>
        <v>47.113445922824994</v>
      </c>
    </row>
    <row r="4858" spans="4:4" x14ac:dyDescent="0.25">
      <c r="D4858">
        <f t="shared" ca="1" si="88"/>
        <v>45.311454228487165</v>
      </c>
    </row>
    <row r="4859" spans="4:4" x14ac:dyDescent="0.25">
      <c r="D4859">
        <f t="shared" ca="1" si="88"/>
        <v>52.404899961645356</v>
      </c>
    </row>
    <row r="4860" spans="4:4" x14ac:dyDescent="0.25">
      <c r="D4860">
        <f t="shared" ca="1" si="88"/>
        <v>51.690450551907944</v>
      </c>
    </row>
    <row r="4861" spans="4:4" x14ac:dyDescent="0.25">
      <c r="D4861">
        <f t="shared" ca="1" si="88"/>
        <v>52.787981514625272</v>
      </c>
    </row>
    <row r="4862" spans="4:4" x14ac:dyDescent="0.25">
      <c r="D4862">
        <f t="shared" ca="1" si="88"/>
        <v>43.896011626211568</v>
      </c>
    </row>
    <row r="4863" spans="4:4" x14ac:dyDescent="0.25">
      <c r="D4863">
        <f t="shared" ca="1" si="88"/>
        <v>50.945532578411715</v>
      </c>
    </row>
    <row r="4864" spans="4:4" x14ac:dyDescent="0.25">
      <c r="D4864">
        <f t="shared" ca="1" si="88"/>
        <v>48.032827715048946</v>
      </c>
    </row>
    <row r="4865" spans="4:4" x14ac:dyDescent="0.25">
      <c r="D4865">
        <f t="shared" ca="1" si="88"/>
        <v>46.66715408095456</v>
      </c>
    </row>
    <row r="4866" spans="4:4" x14ac:dyDescent="0.25">
      <c r="D4866">
        <f t="shared" ca="1" si="88"/>
        <v>55.789304536863469</v>
      </c>
    </row>
    <row r="4867" spans="4:4" x14ac:dyDescent="0.25">
      <c r="D4867">
        <f t="shared" ref="D4867:D4930" ca="1" si="89">_xlfn.T.INV(RAND(),25)*$G$3+$F$3</f>
        <v>51.781548323529222</v>
      </c>
    </row>
    <row r="4868" spans="4:4" x14ac:dyDescent="0.25">
      <c r="D4868">
        <f t="shared" ca="1" si="89"/>
        <v>56.142593463140791</v>
      </c>
    </row>
    <row r="4869" spans="4:4" x14ac:dyDescent="0.25">
      <c r="D4869">
        <f t="shared" ca="1" si="89"/>
        <v>47.037290378323711</v>
      </c>
    </row>
    <row r="4870" spans="4:4" x14ac:dyDescent="0.25">
      <c r="D4870">
        <f t="shared" ca="1" si="89"/>
        <v>53.073220149944859</v>
      </c>
    </row>
    <row r="4871" spans="4:4" x14ac:dyDescent="0.25">
      <c r="D4871">
        <f t="shared" ca="1" si="89"/>
        <v>41.970158920040149</v>
      </c>
    </row>
    <row r="4872" spans="4:4" x14ac:dyDescent="0.25">
      <c r="D4872">
        <f t="shared" ca="1" si="89"/>
        <v>44.846803031609653</v>
      </c>
    </row>
    <row r="4873" spans="4:4" x14ac:dyDescent="0.25">
      <c r="D4873">
        <f t="shared" ca="1" si="89"/>
        <v>53.328828691529118</v>
      </c>
    </row>
    <row r="4874" spans="4:4" x14ac:dyDescent="0.25">
      <c r="D4874">
        <f t="shared" ca="1" si="89"/>
        <v>50.03692791104541</v>
      </c>
    </row>
    <row r="4875" spans="4:4" x14ac:dyDescent="0.25">
      <c r="D4875">
        <f t="shared" ca="1" si="89"/>
        <v>53.80092887858936</v>
      </c>
    </row>
    <row r="4876" spans="4:4" x14ac:dyDescent="0.25">
      <c r="D4876">
        <f t="shared" ca="1" si="89"/>
        <v>46.257475063391475</v>
      </c>
    </row>
    <row r="4877" spans="4:4" x14ac:dyDescent="0.25">
      <c r="D4877">
        <f t="shared" ca="1" si="89"/>
        <v>52.424904779155462</v>
      </c>
    </row>
    <row r="4878" spans="4:4" x14ac:dyDescent="0.25">
      <c r="D4878">
        <f t="shared" ca="1" si="89"/>
        <v>46.221602107493368</v>
      </c>
    </row>
    <row r="4879" spans="4:4" x14ac:dyDescent="0.25">
      <c r="D4879">
        <f t="shared" ca="1" si="89"/>
        <v>47.819145668283383</v>
      </c>
    </row>
    <row r="4880" spans="4:4" x14ac:dyDescent="0.25">
      <c r="D4880">
        <f t="shared" ca="1" si="89"/>
        <v>45.065476047836597</v>
      </c>
    </row>
    <row r="4881" spans="4:4" x14ac:dyDescent="0.25">
      <c r="D4881">
        <f t="shared" ca="1" si="89"/>
        <v>45.156739052162386</v>
      </c>
    </row>
    <row r="4882" spans="4:4" x14ac:dyDescent="0.25">
      <c r="D4882">
        <f t="shared" ca="1" si="89"/>
        <v>49.101308206804553</v>
      </c>
    </row>
    <row r="4883" spans="4:4" x14ac:dyDescent="0.25">
      <c r="D4883">
        <f t="shared" ca="1" si="89"/>
        <v>39.092759238006614</v>
      </c>
    </row>
    <row r="4884" spans="4:4" x14ac:dyDescent="0.25">
      <c r="D4884">
        <f t="shared" ca="1" si="89"/>
        <v>45.985003803982309</v>
      </c>
    </row>
    <row r="4885" spans="4:4" x14ac:dyDescent="0.25">
      <c r="D4885">
        <f t="shared" ca="1" si="89"/>
        <v>56.035755812327608</v>
      </c>
    </row>
    <row r="4886" spans="4:4" x14ac:dyDescent="0.25">
      <c r="D4886">
        <f t="shared" ca="1" si="89"/>
        <v>42.9373724383533</v>
      </c>
    </row>
    <row r="4887" spans="4:4" x14ac:dyDescent="0.25">
      <c r="D4887">
        <f t="shared" ca="1" si="89"/>
        <v>46.86848441865758</v>
      </c>
    </row>
    <row r="4888" spans="4:4" x14ac:dyDescent="0.25">
      <c r="D4888">
        <f t="shared" ca="1" si="89"/>
        <v>53.219445807049595</v>
      </c>
    </row>
    <row r="4889" spans="4:4" x14ac:dyDescent="0.25">
      <c r="D4889">
        <f t="shared" ca="1" si="89"/>
        <v>55.581792075308094</v>
      </c>
    </row>
    <row r="4890" spans="4:4" x14ac:dyDescent="0.25">
      <c r="D4890">
        <f t="shared" ca="1" si="89"/>
        <v>47.051384625728559</v>
      </c>
    </row>
    <row r="4891" spans="4:4" x14ac:dyDescent="0.25">
      <c r="D4891">
        <f t="shared" ca="1" si="89"/>
        <v>51.745845057145601</v>
      </c>
    </row>
    <row r="4892" spans="4:4" x14ac:dyDescent="0.25">
      <c r="D4892">
        <f t="shared" ca="1" si="89"/>
        <v>47.633802210221766</v>
      </c>
    </row>
    <row r="4893" spans="4:4" x14ac:dyDescent="0.25">
      <c r="D4893">
        <f t="shared" ca="1" si="89"/>
        <v>50.126952602646362</v>
      </c>
    </row>
    <row r="4894" spans="4:4" x14ac:dyDescent="0.25">
      <c r="D4894">
        <f t="shared" ca="1" si="89"/>
        <v>50.490751153770283</v>
      </c>
    </row>
    <row r="4895" spans="4:4" x14ac:dyDescent="0.25">
      <c r="D4895">
        <f t="shared" ca="1" si="89"/>
        <v>50.386497812457876</v>
      </c>
    </row>
    <row r="4896" spans="4:4" x14ac:dyDescent="0.25">
      <c r="D4896">
        <f t="shared" ca="1" si="89"/>
        <v>61.812943453623674</v>
      </c>
    </row>
    <row r="4897" spans="4:4" x14ac:dyDescent="0.25">
      <c r="D4897">
        <f t="shared" ca="1" si="89"/>
        <v>53.919751450750084</v>
      </c>
    </row>
    <row r="4898" spans="4:4" x14ac:dyDescent="0.25">
      <c r="D4898">
        <f t="shared" ca="1" si="89"/>
        <v>45.386397787703658</v>
      </c>
    </row>
    <row r="4899" spans="4:4" x14ac:dyDescent="0.25">
      <c r="D4899">
        <f t="shared" ca="1" si="89"/>
        <v>49.548813063585584</v>
      </c>
    </row>
    <row r="4900" spans="4:4" x14ac:dyDescent="0.25">
      <c r="D4900">
        <f t="shared" ca="1" si="89"/>
        <v>55.369203098064283</v>
      </c>
    </row>
    <row r="4901" spans="4:4" x14ac:dyDescent="0.25">
      <c r="D4901">
        <f t="shared" ca="1" si="89"/>
        <v>53.517303605010895</v>
      </c>
    </row>
    <row r="4902" spans="4:4" x14ac:dyDescent="0.25">
      <c r="D4902">
        <f t="shared" ca="1" si="89"/>
        <v>51.503424778229039</v>
      </c>
    </row>
    <row r="4903" spans="4:4" x14ac:dyDescent="0.25">
      <c r="D4903">
        <f t="shared" ca="1" si="89"/>
        <v>58.518787513026922</v>
      </c>
    </row>
    <row r="4904" spans="4:4" x14ac:dyDescent="0.25">
      <c r="D4904">
        <f t="shared" ca="1" si="89"/>
        <v>47.501859015584131</v>
      </c>
    </row>
    <row r="4905" spans="4:4" x14ac:dyDescent="0.25">
      <c r="D4905">
        <f t="shared" ca="1" si="89"/>
        <v>51.70627790025857</v>
      </c>
    </row>
    <row r="4906" spans="4:4" x14ac:dyDescent="0.25">
      <c r="D4906">
        <f t="shared" ca="1" si="89"/>
        <v>47.106104683357664</v>
      </c>
    </row>
    <row r="4907" spans="4:4" x14ac:dyDescent="0.25">
      <c r="D4907">
        <f t="shared" ca="1" si="89"/>
        <v>54.260615797752067</v>
      </c>
    </row>
    <row r="4908" spans="4:4" x14ac:dyDescent="0.25">
      <c r="D4908">
        <f t="shared" ca="1" si="89"/>
        <v>48.929793608325589</v>
      </c>
    </row>
    <row r="4909" spans="4:4" x14ac:dyDescent="0.25">
      <c r="D4909">
        <f t="shared" ca="1" si="89"/>
        <v>43.151110616532122</v>
      </c>
    </row>
    <row r="4910" spans="4:4" x14ac:dyDescent="0.25">
      <c r="D4910">
        <f t="shared" ca="1" si="89"/>
        <v>50.727155975061081</v>
      </c>
    </row>
    <row r="4911" spans="4:4" x14ac:dyDescent="0.25">
      <c r="D4911">
        <f t="shared" ca="1" si="89"/>
        <v>54.993705417810681</v>
      </c>
    </row>
    <row r="4912" spans="4:4" x14ac:dyDescent="0.25">
      <c r="D4912">
        <f t="shared" ca="1" si="89"/>
        <v>51.194455567072602</v>
      </c>
    </row>
    <row r="4913" spans="4:4" x14ac:dyDescent="0.25">
      <c r="D4913">
        <f t="shared" ca="1" si="89"/>
        <v>48.614381937617097</v>
      </c>
    </row>
    <row r="4914" spans="4:4" x14ac:dyDescent="0.25">
      <c r="D4914">
        <f t="shared" ca="1" si="89"/>
        <v>50.527906366929585</v>
      </c>
    </row>
    <row r="4915" spans="4:4" x14ac:dyDescent="0.25">
      <c r="D4915">
        <f t="shared" ca="1" si="89"/>
        <v>58.28517571014082</v>
      </c>
    </row>
    <row r="4916" spans="4:4" x14ac:dyDescent="0.25">
      <c r="D4916">
        <f t="shared" ca="1" si="89"/>
        <v>51.477790629639415</v>
      </c>
    </row>
    <row r="4917" spans="4:4" x14ac:dyDescent="0.25">
      <c r="D4917">
        <f t="shared" ca="1" si="89"/>
        <v>51.845646665316288</v>
      </c>
    </row>
    <row r="4918" spans="4:4" x14ac:dyDescent="0.25">
      <c r="D4918">
        <f t="shared" ca="1" si="89"/>
        <v>54.098963065101962</v>
      </c>
    </row>
    <row r="4919" spans="4:4" x14ac:dyDescent="0.25">
      <c r="D4919">
        <f t="shared" ca="1" si="89"/>
        <v>45.152939647150596</v>
      </c>
    </row>
    <row r="4920" spans="4:4" x14ac:dyDescent="0.25">
      <c r="D4920">
        <f t="shared" ca="1" si="89"/>
        <v>46.980232918904832</v>
      </c>
    </row>
    <row r="4921" spans="4:4" x14ac:dyDescent="0.25">
      <c r="D4921">
        <f t="shared" ca="1" si="89"/>
        <v>42.296613903392078</v>
      </c>
    </row>
    <row r="4922" spans="4:4" x14ac:dyDescent="0.25">
      <c r="D4922">
        <f t="shared" ca="1" si="89"/>
        <v>48.364017935968299</v>
      </c>
    </row>
    <row r="4923" spans="4:4" x14ac:dyDescent="0.25">
      <c r="D4923">
        <f t="shared" ca="1" si="89"/>
        <v>50.996105590605794</v>
      </c>
    </row>
    <row r="4924" spans="4:4" x14ac:dyDescent="0.25">
      <c r="D4924">
        <f t="shared" ca="1" si="89"/>
        <v>46.510873681439243</v>
      </c>
    </row>
    <row r="4925" spans="4:4" x14ac:dyDescent="0.25">
      <c r="D4925">
        <f t="shared" ca="1" si="89"/>
        <v>47.832528778577405</v>
      </c>
    </row>
    <row r="4926" spans="4:4" x14ac:dyDescent="0.25">
      <c r="D4926">
        <f t="shared" ca="1" si="89"/>
        <v>49.85842996550538</v>
      </c>
    </row>
    <row r="4927" spans="4:4" x14ac:dyDescent="0.25">
      <c r="D4927">
        <f t="shared" ca="1" si="89"/>
        <v>40.837436472340379</v>
      </c>
    </row>
    <row r="4928" spans="4:4" x14ac:dyDescent="0.25">
      <c r="D4928">
        <f t="shared" ca="1" si="89"/>
        <v>55.959255230325176</v>
      </c>
    </row>
    <row r="4929" spans="4:4" x14ac:dyDescent="0.25">
      <c r="D4929">
        <f t="shared" ca="1" si="89"/>
        <v>55.793994300047359</v>
      </c>
    </row>
    <row r="4930" spans="4:4" x14ac:dyDescent="0.25">
      <c r="D4930">
        <f t="shared" ca="1" si="89"/>
        <v>51.953684309352681</v>
      </c>
    </row>
    <row r="4931" spans="4:4" x14ac:dyDescent="0.25">
      <c r="D4931">
        <f t="shared" ref="D4931:D4994" ca="1" si="90">_xlfn.T.INV(RAND(),25)*$G$3+$F$3</f>
        <v>48.205295490870284</v>
      </c>
    </row>
    <row r="4932" spans="4:4" x14ac:dyDescent="0.25">
      <c r="D4932">
        <f t="shared" ca="1" si="90"/>
        <v>49.103633636689779</v>
      </c>
    </row>
    <row r="4933" spans="4:4" x14ac:dyDescent="0.25">
      <c r="D4933">
        <f t="shared" ca="1" si="90"/>
        <v>54.77208045664689</v>
      </c>
    </row>
    <row r="4934" spans="4:4" x14ac:dyDescent="0.25">
      <c r="D4934">
        <f t="shared" ca="1" si="90"/>
        <v>40.296165083784253</v>
      </c>
    </row>
    <row r="4935" spans="4:4" x14ac:dyDescent="0.25">
      <c r="D4935">
        <f t="shared" ca="1" si="90"/>
        <v>49.130647324941293</v>
      </c>
    </row>
    <row r="4936" spans="4:4" x14ac:dyDescent="0.25">
      <c r="D4936">
        <f t="shared" ca="1" si="90"/>
        <v>48.672319539492385</v>
      </c>
    </row>
    <row r="4937" spans="4:4" x14ac:dyDescent="0.25">
      <c r="D4937">
        <f t="shared" ca="1" si="90"/>
        <v>53.575468628666691</v>
      </c>
    </row>
    <row r="4938" spans="4:4" x14ac:dyDescent="0.25">
      <c r="D4938">
        <f t="shared" ca="1" si="90"/>
        <v>54.760291750654289</v>
      </c>
    </row>
    <row r="4939" spans="4:4" x14ac:dyDescent="0.25">
      <c r="D4939">
        <f t="shared" ca="1" si="90"/>
        <v>50.329649102107453</v>
      </c>
    </row>
    <row r="4940" spans="4:4" x14ac:dyDescent="0.25">
      <c r="D4940">
        <f t="shared" ca="1" si="90"/>
        <v>42.14942074153857</v>
      </c>
    </row>
    <row r="4941" spans="4:4" x14ac:dyDescent="0.25">
      <c r="D4941">
        <f t="shared" ca="1" si="90"/>
        <v>42.996916917209283</v>
      </c>
    </row>
    <row r="4942" spans="4:4" x14ac:dyDescent="0.25">
      <c r="D4942">
        <f t="shared" ca="1" si="90"/>
        <v>40.328616315400652</v>
      </c>
    </row>
    <row r="4943" spans="4:4" x14ac:dyDescent="0.25">
      <c r="D4943">
        <f t="shared" ca="1" si="90"/>
        <v>53.09383425495075</v>
      </c>
    </row>
    <row r="4944" spans="4:4" x14ac:dyDescent="0.25">
      <c r="D4944">
        <f t="shared" ca="1" si="90"/>
        <v>51.698255096727827</v>
      </c>
    </row>
    <row r="4945" spans="4:4" x14ac:dyDescent="0.25">
      <c r="D4945">
        <f t="shared" ca="1" si="90"/>
        <v>52.745854897559433</v>
      </c>
    </row>
    <row r="4946" spans="4:4" x14ac:dyDescent="0.25">
      <c r="D4946">
        <f t="shared" ca="1" si="90"/>
        <v>52.898570489687572</v>
      </c>
    </row>
    <row r="4947" spans="4:4" x14ac:dyDescent="0.25">
      <c r="D4947">
        <f t="shared" ca="1" si="90"/>
        <v>45.587324337766468</v>
      </c>
    </row>
    <row r="4948" spans="4:4" x14ac:dyDescent="0.25">
      <c r="D4948">
        <f t="shared" ca="1" si="90"/>
        <v>50.309763788212415</v>
      </c>
    </row>
    <row r="4949" spans="4:4" x14ac:dyDescent="0.25">
      <c r="D4949">
        <f t="shared" ca="1" si="90"/>
        <v>46.00800543910421</v>
      </c>
    </row>
    <row r="4950" spans="4:4" x14ac:dyDescent="0.25">
      <c r="D4950">
        <f t="shared" ca="1" si="90"/>
        <v>51.986384621856089</v>
      </c>
    </row>
    <row r="4951" spans="4:4" x14ac:dyDescent="0.25">
      <c r="D4951">
        <f t="shared" ca="1" si="90"/>
        <v>52.677374409429518</v>
      </c>
    </row>
    <row r="4952" spans="4:4" x14ac:dyDescent="0.25">
      <c r="D4952">
        <f t="shared" ca="1" si="90"/>
        <v>43.175689088688323</v>
      </c>
    </row>
    <row r="4953" spans="4:4" x14ac:dyDescent="0.25">
      <c r="D4953">
        <f t="shared" ca="1" si="90"/>
        <v>54.95456313771458</v>
      </c>
    </row>
    <row r="4954" spans="4:4" x14ac:dyDescent="0.25">
      <c r="D4954">
        <f t="shared" ca="1" si="90"/>
        <v>44.057815596758537</v>
      </c>
    </row>
    <row r="4955" spans="4:4" x14ac:dyDescent="0.25">
      <c r="D4955">
        <f t="shared" ca="1" si="90"/>
        <v>49.719323205345752</v>
      </c>
    </row>
    <row r="4956" spans="4:4" x14ac:dyDescent="0.25">
      <c r="D4956">
        <f t="shared" ca="1" si="90"/>
        <v>45.811005401631583</v>
      </c>
    </row>
    <row r="4957" spans="4:4" x14ac:dyDescent="0.25">
      <c r="D4957">
        <f t="shared" ca="1" si="90"/>
        <v>54.861944847224862</v>
      </c>
    </row>
    <row r="4958" spans="4:4" x14ac:dyDescent="0.25">
      <c r="D4958">
        <f t="shared" ca="1" si="90"/>
        <v>50.882303567528908</v>
      </c>
    </row>
    <row r="4959" spans="4:4" x14ac:dyDescent="0.25">
      <c r="D4959">
        <f t="shared" ca="1" si="90"/>
        <v>52.224348155506831</v>
      </c>
    </row>
    <row r="4960" spans="4:4" x14ac:dyDescent="0.25">
      <c r="D4960">
        <f t="shared" ca="1" si="90"/>
        <v>45.853686957605582</v>
      </c>
    </row>
    <row r="4961" spans="4:4" x14ac:dyDescent="0.25">
      <c r="D4961">
        <f t="shared" ca="1" si="90"/>
        <v>46.399324285548545</v>
      </c>
    </row>
    <row r="4962" spans="4:4" x14ac:dyDescent="0.25">
      <c r="D4962">
        <f t="shared" ca="1" si="90"/>
        <v>37.008120752069708</v>
      </c>
    </row>
    <row r="4963" spans="4:4" x14ac:dyDescent="0.25">
      <c r="D4963">
        <f t="shared" ca="1" si="90"/>
        <v>44.730975153896225</v>
      </c>
    </row>
    <row r="4964" spans="4:4" x14ac:dyDescent="0.25">
      <c r="D4964">
        <f t="shared" ca="1" si="90"/>
        <v>52.784300805289952</v>
      </c>
    </row>
    <row r="4965" spans="4:4" x14ac:dyDescent="0.25">
      <c r="D4965">
        <f t="shared" ca="1" si="90"/>
        <v>43.334201847856292</v>
      </c>
    </row>
    <row r="4966" spans="4:4" x14ac:dyDescent="0.25">
      <c r="D4966">
        <f t="shared" ca="1" si="90"/>
        <v>53.565576114372256</v>
      </c>
    </row>
    <row r="4967" spans="4:4" x14ac:dyDescent="0.25">
      <c r="D4967">
        <f t="shared" ca="1" si="90"/>
        <v>50.951498799933333</v>
      </c>
    </row>
    <row r="4968" spans="4:4" x14ac:dyDescent="0.25">
      <c r="D4968">
        <f t="shared" ca="1" si="90"/>
        <v>53.410604238037038</v>
      </c>
    </row>
    <row r="4969" spans="4:4" x14ac:dyDescent="0.25">
      <c r="D4969">
        <f t="shared" ca="1" si="90"/>
        <v>56.636683134504089</v>
      </c>
    </row>
    <row r="4970" spans="4:4" x14ac:dyDescent="0.25">
      <c r="D4970">
        <f t="shared" ca="1" si="90"/>
        <v>49.834439815194962</v>
      </c>
    </row>
    <row r="4971" spans="4:4" x14ac:dyDescent="0.25">
      <c r="D4971">
        <f t="shared" ca="1" si="90"/>
        <v>49.406329649049027</v>
      </c>
    </row>
    <row r="4972" spans="4:4" x14ac:dyDescent="0.25">
      <c r="D4972">
        <f t="shared" ca="1" si="90"/>
        <v>43.418114327125963</v>
      </c>
    </row>
    <row r="4973" spans="4:4" x14ac:dyDescent="0.25">
      <c r="D4973">
        <f t="shared" ca="1" si="90"/>
        <v>50.518774502012185</v>
      </c>
    </row>
    <row r="4974" spans="4:4" x14ac:dyDescent="0.25">
      <c r="D4974">
        <f t="shared" ca="1" si="90"/>
        <v>49.389759283452783</v>
      </c>
    </row>
    <row r="4975" spans="4:4" x14ac:dyDescent="0.25">
      <c r="D4975">
        <f t="shared" ca="1" si="90"/>
        <v>50.10997137542865</v>
      </c>
    </row>
    <row r="4976" spans="4:4" x14ac:dyDescent="0.25">
      <c r="D4976">
        <f t="shared" ca="1" si="90"/>
        <v>47.340870003517821</v>
      </c>
    </row>
    <row r="4977" spans="4:4" x14ac:dyDescent="0.25">
      <c r="D4977">
        <f t="shared" ca="1" si="90"/>
        <v>54.094445317033816</v>
      </c>
    </row>
    <row r="4978" spans="4:4" x14ac:dyDescent="0.25">
      <c r="D4978">
        <f t="shared" ca="1" si="90"/>
        <v>41.913787949314688</v>
      </c>
    </row>
    <row r="4979" spans="4:4" x14ac:dyDescent="0.25">
      <c r="D4979">
        <f t="shared" ca="1" si="90"/>
        <v>41.835210266413846</v>
      </c>
    </row>
    <row r="4980" spans="4:4" x14ac:dyDescent="0.25">
      <c r="D4980">
        <f t="shared" ca="1" si="90"/>
        <v>41.088079376118351</v>
      </c>
    </row>
    <row r="4981" spans="4:4" x14ac:dyDescent="0.25">
      <c r="D4981">
        <f t="shared" ca="1" si="90"/>
        <v>53.510118826841776</v>
      </c>
    </row>
    <row r="4982" spans="4:4" x14ac:dyDescent="0.25">
      <c r="D4982">
        <f t="shared" ca="1" si="90"/>
        <v>44.671266041881658</v>
      </c>
    </row>
    <row r="4983" spans="4:4" x14ac:dyDescent="0.25">
      <c r="D4983">
        <f t="shared" ca="1" si="90"/>
        <v>46.261014092257746</v>
      </c>
    </row>
    <row r="4984" spans="4:4" x14ac:dyDescent="0.25">
      <c r="D4984">
        <f t="shared" ca="1" si="90"/>
        <v>59.052458161826834</v>
      </c>
    </row>
    <row r="4985" spans="4:4" x14ac:dyDescent="0.25">
      <c r="D4985">
        <f t="shared" ca="1" si="90"/>
        <v>46.417198547218824</v>
      </c>
    </row>
    <row r="4986" spans="4:4" x14ac:dyDescent="0.25">
      <c r="D4986">
        <f t="shared" ca="1" si="90"/>
        <v>51.096029756370065</v>
      </c>
    </row>
    <row r="4987" spans="4:4" x14ac:dyDescent="0.25">
      <c r="D4987">
        <f t="shared" ca="1" si="90"/>
        <v>44.022018347463984</v>
      </c>
    </row>
    <row r="4988" spans="4:4" x14ac:dyDescent="0.25">
      <c r="D4988">
        <f t="shared" ca="1" si="90"/>
        <v>55.436876167579491</v>
      </c>
    </row>
    <row r="4989" spans="4:4" x14ac:dyDescent="0.25">
      <c r="D4989">
        <f t="shared" ca="1" si="90"/>
        <v>44.113068206266433</v>
      </c>
    </row>
    <row r="4990" spans="4:4" x14ac:dyDescent="0.25">
      <c r="D4990">
        <f t="shared" ca="1" si="90"/>
        <v>51.901076480036423</v>
      </c>
    </row>
    <row r="4991" spans="4:4" x14ac:dyDescent="0.25">
      <c r="D4991">
        <f t="shared" ca="1" si="90"/>
        <v>53.994766329918718</v>
      </c>
    </row>
    <row r="4992" spans="4:4" x14ac:dyDescent="0.25">
      <c r="D4992">
        <f t="shared" ca="1" si="90"/>
        <v>56.147805804486829</v>
      </c>
    </row>
    <row r="4993" spans="4:4" x14ac:dyDescent="0.25">
      <c r="D4993">
        <f t="shared" ca="1" si="90"/>
        <v>44.320275536908547</v>
      </c>
    </row>
    <row r="4994" spans="4:4" x14ac:dyDescent="0.25">
      <c r="D4994">
        <f t="shared" ca="1" si="90"/>
        <v>48.577074599638955</v>
      </c>
    </row>
    <row r="4995" spans="4:4" x14ac:dyDescent="0.25">
      <c r="D4995">
        <f t="shared" ref="D4995:D5000" ca="1" si="91">_xlfn.T.INV(RAND(),25)*$G$3+$F$3</f>
        <v>47.024954002677887</v>
      </c>
    </row>
    <row r="4996" spans="4:4" x14ac:dyDescent="0.25">
      <c r="D4996">
        <f t="shared" ca="1" si="91"/>
        <v>51.104230443526056</v>
      </c>
    </row>
    <row r="4997" spans="4:4" x14ac:dyDescent="0.25">
      <c r="D4997">
        <f t="shared" ca="1" si="91"/>
        <v>51.633812921670753</v>
      </c>
    </row>
    <row r="4998" spans="4:4" x14ac:dyDescent="0.25">
      <c r="D4998">
        <f t="shared" ca="1" si="91"/>
        <v>49.891752490510356</v>
      </c>
    </row>
    <row r="4999" spans="4:4" x14ac:dyDescent="0.25">
      <c r="D4999">
        <f t="shared" ca="1" si="91"/>
        <v>47.215076807279047</v>
      </c>
    </row>
    <row r="5000" spans="4:4" x14ac:dyDescent="0.25">
      <c r="D5000">
        <f t="shared" ca="1" si="91"/>
        <v>55.307342422375044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2021-03-03T06:06:53Z</dcterms:modified>
</cp:coreProperties>
</file>