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2526/Dropbox (Personal)/Studying/Accounting/Financial Accounting/2024 Fall MBA/recitation nov 1 (2nd after midterm)/"/>
    </mc:Choice>
  </mc:AlternateContent>
  <xr:revisionPtr revIDLastSave="0" documentId="13_ncr:1_{1EEC708C-766A-C94E-A8ED-FF5F84B350C2}" xr6:coauthVersionLast="47" xr6:coauthVersionMax="47" xr10:uidLastSave="{00000000-0000-0000-0000-000000000000}"/>
  <bookViews>
    <workbookView xWindow="-42880" yWindow="-800" windowWidth="24300" windowHeight="21100" activeTab="1" xr2:uid="{465F57D5-20C9-A944-87B5-AE21B3918565}"/>
  </bookViews>
  <sheets>
    <sheet name="HW6 Q1" sheetId="1" r:id="rId1"/>
    <sheet name="HW6 Q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2" l="1"/>
  <c r="D36" i="2"/>
  <c r="D33" i="2"/>
  <c r="D34" i="2" s="1"/>
  <c r="D45" i="2"/>
  <c r="D46" i="2" s="1"/>
  <c r="C45" i="2"/>
  <c r="C41" i="2"/>
  <c r="D24" i="2"/>
  <c r="D25" i="2" s="1"/>
  <c r="C24" i="2"/>
  <c r="C25" i="2" s="1"/>
  <c r="C20" i="2"/>
  <c r="D13" i="2"/>
  <c r="D16" i="2" s="1"/>
  <c r="D12" i="2"/>
  <c r="D9" i="2" s="1"/>
  <c r="D10" i="2" s="1"/>
  <c r="C10" i="1" a="1"/>
  <c r="C10" i="1" s="1"/>
  <c r="D21" i="1" s="1"/>
  <c r="D20" i="1"/>
  <c r="D15" i="2" l="1"/>
  <c r="C46" i="2"/>
  <c r="B13" i="1"/>
  <c r="F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<sst xmlns="http://schemas.openxmlformats.org/spreadsheetml/2006/main" count="69" uniqueCount="47">
  <si>
    <t>(a)</t>
  </si>
  <si>
    <t>Ending BDA</t>
  </si>
  <si>
    <t>EB</t>
  </si>
  <si>
    <t>=</t>
  </si>
  <si>
    <t>BB</t>
  </si>
  <si>
    <t>+</t>
  </si>
  <si>
    <t>BDE</t>
  </si>
  <si>
    <t>-</t>
  </si>
  <si>
    <t>writeoffes</t>
  </si>
  <si>
    <t>?</t>
  </si>
  <si>
    <t xml:space="preserve">(c) </t>
  </si>
  <si>
    <t>Total Units</t>
  </si>
  <si>
    <t>Kravis</t>
  </si>
  <si>
    <t>Geffen</t>
  </si>
  <si>
    <t>Price per unit</t>
  </si>
  <si>
    <t>labor price</t>
  </si>
  <si>
    <t>machine price</t>
  </si>
  <si>
    <t>required labor per unit</t>
  </si>
  <si>
    <t>required machine per unit</t>
  </si>
  <si>
    <t xml:space="preserve">total overhead </t>
  </si>
  <si>
    <t>total labor required:</t>
  </si>
  <si>
    <t>allocated overheads per unit:</t>
  </si>
  <si>
    <t>allocation basis</t>
  </si>
  <si>
    <t>allocation rate</t>
  </si>
  <si>
    <t xml:space="preserve">Kravis </t>
  </si>
  <si>
    <t>Price</t>
  </si>
  <si>
    <t>Labor</t>
  </si>
  <si>
    <t>Machine</t>
  </si>
  <si>
    <t>Overhead</t>
  </si>
  <si>
    <t>Total Costs</t>
  </si>
  <si>
    <t>Gross Margin</t>
  </si>
  <si>
    <t>=SUMPRODUCT(A2:A5,1-B2:B5)</t>
  </si>
  <si>
    <t>=B13-D13+H13</t>
  </si>
  <si>
    <t>=(1000-30)/1000</t>
  </si>
  <si>
    <t>=1-C10/SUM(A1:A5)</t>
  </si>
  <si>
    <t>=G6/D9</t>
  </si>
  <si>
    <t>=B3*F3</t>
  </si>
  <si>
    <t>=B4*F4</t>
  </si>
  <si>
    <t>=D12*G6/(SUM($D$12:$D$13))/1000</t>
  </si>
  <si>
    <t>=D13*G6/(SUM($D$12:$D$13))/1000</t>
  </si>
  <si>
    <t>=SUM(D21:D23)</t>
  </si>
  <si>
    <t>=D20-D24</t>
  </si>
  <si>
    <t>=G6/D30</t>
  </si>
  <si>
    <t>batches</t>
  </si>
  <si>
    <t>=B31+B30</t>
  </si>
  <si>
    <t>=G6*B30/D33/B3</t>
  </si>
  <si>
    <t>=G6*B31/D33/B4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</si>
</sst>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2633-353F-B84D-9AFD-B6E9F66F22A1}">
  <dimension ref="A2:H21"/>
  <sheetViews>
    <sheetView workbookViewId="0">
      <selection activeCell="E22" sqref="E22"/>
    </sheetView>
  </sheetViews>
  <sheetFormatPr baseColWidth="10" defaultRowHeight="16" x14ac:dyDescent="0.2"/>
  <sheetData>
    <row r="2" spans="1:8" x14ac:dyDescent="0.2">
      <c r="A2">
        <v>4000</v>
      </c>
      <c r="B2">
        <v>0.95</v>
      </c>
    </row>
    <row r="3" spans="1:8" x14ac:dyDescent="0.2">
      <c r="A3">
        <v>3500</v>
      </c>
      <c r="B3">
        <v>0.9</v>
      </c>
    </row>
    <row r="4" spans="1:8" x14ac:dyDescent="0.2">
      <c r="A4">
        <v>3000</v>
      </c>
      <c r="B4">
        <v>0.75</v>
      </c>
    </row>
    <row r="5" spans="1:8" x14ac:dyDescent="0.2">
      <c r="A5">
        <v>2500</v>
      </c>
      <c r="B5">
        <v>0.5</v>
      </c>
    </row>
    <row r="9" spans="1:8" x14ac:dyDescent="0.2">
      <c r="A9" t="s">
        <v>0</v>
      </c>
    </row>
    <row r="10" spans="1:8" x14ac:dyDescent="0.2">
      <c r="B10" t="s">
        <v>1</v>
      </c>
      <c r="C10" cm="1">
        <f t="array" ref="C10">SUMPRODUCT(A2:A5,1-B2:B5)</f>
        <v>2550</v>
      </c>
      <c r="D10" s="1" t="s">
        <v>31</v>
      </c>
    </row>
    <row r="12" spans="1:8" x14ac:dyDescent="0.2">
      <c r="B12" t="s">
        <v>2</v>
      </c>
      <c r="C12" s="1" t="s">
        <v>3</v>
      </c>
      <c r="D12" t="s">
        <v>4</v>
      </c>
      <c r="E12" s="1" t="s">
        <v>5</v>
      </c>
      <c r="F12" t="s">
        <v>6</v>
      </c>
      <c r="G12" s="1" t="s">
        <v>7</v>
      </c>
      <c r="H12" t="s">
        <v>8</v>
      </c>
    </row>
    <row r="13" spans="1:8" x14ac:dyDescent="0.2">
      <c r="B13">
        <f>C10</f>
        <v>2550</v>
      </c>
      <c r="D13">
        <v>30</v>
      </c>
      <c r="F13" s="2" t="s">
        <v>9</v>
      </c>
      <c r="H13">
        <v>30</v>
      </c>
    </row>
    <row r="15" spans="1:8" x14ac:dyDescent="0.2">
      <c r="F15">
        <f>B13-D13+H13</f>
        <v>2550</v>
      </c>
    </row>
    <row r="16" spans="1:8" x14ac:dyDescent="0.2">
      <c r="F16" s="1" t="s">
        <v>32</v>
      </c>
    </row>
    <row r="19" spans="1:5" x14ac:dyDescent="0.2">
      <c r="A19" t="s">
        <v>10</v>
      </c>
    </row>
    <row r="20" spans="1:5" x14ac:dyDescent="0.2">
      <c r="B20">
        <v>2020</v>
      </c>
      <c r="D20">
        <f>(1000-30)/1000</f>
        <v>0.97</v>
      </c>
      <c r="E20" s="1" t="s">
        <v>33</v>
      </c>
    </row>
    <row r="21" spans="1:5" x14ac:dyDescent="0.2">
      <c r="B21">
        <v>2021</v>
      </c>
      <c r="D21">
        <f>1-C10/SUM(A1:A5)</f>
        <v>0.80384615384615388</v>
      </c>
      <c r="E21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EFED-3FF5-764B-A011-FA4E7962D164}">
  <dimension ref="A2:G46"/>
  <sheetViews>
    <sheetView tabSelected="1" workbookViewId="0">
      <selection activeCell="G39" sqref="G39"/>
    </sheetView>
  </sheetViews>
  <sheetFormatPr baseColWidth="10" defaultRowHeight="16" x14ac:dyDescent="0.2"/>
  <cols>
    <col min="2" max="2" width="25.1640625" bestFit="1" customWidth="1"/>
    <col min="3" max="3" width="15.83203125" customWidth="1"/>
    <col min="4" max="4" width="15.1640625" customWidth="1"/>
    <col min="5" max="5" width="15.83203125" customWidth="1"/>
    <col min="6" max="6" width="19.6640625" bestFit="1" customWidth="1"/>
    <col min="7" max="7" width="22.6640625" bestFit="1" customWidth="1"/>
  </cols>
  <sheetData>
    <row r="2" spans="1:7" x14ac:dyDescent="0.2"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2">
      <c r="A3" t="s">
        <v>12</v>
      </c>
      <c r="B3">
        <v>1000</v>
      </c>
      <c r="C3">
        <v>75</v>
      </c>
      <c r="D3">
        <v>10</v>
      </c>
      <c r="E3">
        <v>20</v>
      </c>
      <c r="F3">
        <v>1</v>
      </c>
      <c r="G3">
        <v>2</v>
      </c>
    </row>
    <row r="4" spans="1:7" x14ac:dyDescent="0.2">
      <c r="A4" t="s">
        <v>13</v>
      </c>
      <c r="B4">
        <v>1000</v>
      </c>
      <c r="C4">
        <v>60</v>
      </c>
      <c r="D4">
        <v>10</v>
      </c>
      <c r="E4">
        <v>20</v>
      </c>
      <c r="F4">
        <v>2</v>
      </c>
      <c r="G4">
        <v>1</v>
      </c>
    </row>
    <row r="6" spans="1:7" x14ac:dyDescent="0.2">
      <c r="F6" t="s">
        <v>19</v>
      </c>
      <c r="G6">
        <v>33000</v>
      </c>
    </row>
    <row r="8" spans="1:7" x14ac:dyDescent="0.2">
      <c r="A8" t="s">
        <v>0</v>
      </c>
    </row>
    <row r="9" spans="1:7" x14ac:dyDescent="0.2">
      <c r="B9" t="s">
        <v>22</v>
      </c>
      <c r="D9">
        <f>10*D12+10*D13</f>
        <v>30000</v>
      </c>
    </row>
    <row r="10" spans="1:7" x14ac:dyDescent="0.2">
      <c r="B10" t="s">
        <v>23</v>
      </c>
      <c r="D10">
        <f>G6/D9</f>
        <v>1.1000000000000001</v>
      </c>
      <c r="E10" s="1" t="s">
        <v>35</v>
      </c>
    </row>
    <row r="12" spans="1:7" x14ac:dyDescent="0.2">
      <c r="B12" t="s">
        <v>20</v>
      </c>
      <c r="C12" t="s">
        <v>12</v>
      </c>
      <c r="D12">
        <f>B3*F3</f>
        <v>1000</v>
      </c>
      <c r="E12" s="1" t="s">
        <v>36</v>
      </c>
    </row>
    <row r="13" spans="1:7" x14ac:dyDescent="0.2">
      <c r="C13" t="s">
        <v>13</v>
      </c>
      <c r="D13">
        <f>B4*F4</f>
        <v>2000</v>
      </c>
      <c r="E13" s="1" t="s">
        <v>37</v>
      </c>
    </row>
    <row r="15" spans="1:7" x14ac:dyDescent="0.2">
      <c r="B15" t="s">
        <v>21</v>
      </c>
      <c r="C15" t="s">
        <v>12</v>
      </c>
      <c r="D15">
        <f>D12*G6/(SUM($D$12:$D$13))/1000</f>
        <v>11</v>
      </c>
      <c r="E15" s="1" t="s">
        <v>38</v>
      </c>
    </row>
    <row r="16" spans="1:7" x14ac:dyDescent="0.2">
      <c r="C16" t="s">
        <v>13</v>
      </c>
      <c r="D16">
        <f>D13*G6/(SUM($D$12:$D$13))/1000</f>
        <v>22</v>
      </c>
      <c r="E16" s="1" t="s">
        <v>39</v>
      </c>
    </row>
    <row r="19" spans="1:5" x14ac:dyDescent="0.2">
      <c r="C19" t="s">
        <v>24</v>
      </c>
      <c r="D19" t="s">
        <v>13</v>
      </c>
    </row>
    <row r="20" spans="1:5" x14ac:dyDescent="0.2">
      <c r="B20" t="s">
        <v>25</v>
      </c>
      <c r="C20">
        <f>75</f>
        <v>75</v>
      </c>
      <c r="D20">
        <v>60</v>
      </c>
    </row>
    <row r="21" spans="1:5" x14ac:dyDescent="0.2">
      <c r="B21" t="s">
        <v>26</v>
      </c>
      <c r="C21">
        <v>10</v>
      </c>
      <c r="D21">
        <v>20</v>
      </c>
    </row>
    <row r="22" spans="1:5" x14ac:dyDescent="0.2">
      <c r="B22" t="s">
        <v>27</v>
      </c>
      <c r="C22">
        <v>40</v>
      </c>
      <c r="D22">
        <v>20</v>
      </c>
    </row>
    <row r="23" spans="1:5" x14ac:dyDescent="0.2">
      <c r="B23" t="s">
        <v>28</v>
      </c>
      <c r="C23">
        <v>11</v>
      </c>
      <c r="D23">
        <v>22</v>
      </c>
    </row>
    <row r="24" spans="1:5" x14ac:dyDescent="0.2">
      <c r="B24" t="s">
        <v>29</v>
      </c>
      <c r="C24">
        <f>SUM(C21:C23)</f>
        <v>61</v>
      </c>
      <c r="D24">
        <f>SUM(D21:D23)</f>
        <v>62</v>
      </c>
      <c r="E24" s="1" t="s">
        <v>40</v>
      </c>
    </row>
    <row r="25" spans="1:5" x14ac:dyDescent="0.2">
      <c r="B25" t="s">
        <v>30</v>
      </c>
      <c r="C25">
        <f>C20-C24</f>
        <v>14</v>
      </c>
      <c r="D25">
        <f>D20-D24</f>
        <v>-2</v>
      </c>
      <c r="E25" s="1" t="s">
        <v>41</v>
      </c>
    </row>
    <row r="28" spans="1:5" x14ac:dyDescent="0.2">
      <c r="A28" t="s">
        <v>10</v>
      </c>
    </row>
    <row r="29" spans="1:5" x14ac:dyDescent="0.2">
      <c r="B29" t="s">
        <v>43</v>
      </c>
    </row>
    <row r="30" spans="1:5" x14ac:dyDescent="0.2">
      <c r="A30" t="s">
        <v>12</v>
      </c>
      <c r="B30">
        <v>100</v>
      </c>
    </row>
    <row r="31" spans="1:5" x14ac:dyDescent="0.2">
      <c r="A31" t="s">
        <v>13</v>
      </c>
      <c r="B31">
        <v>10</v>
      </c>
    </row>
    <row r="33" spans="2:5" x14ac:dyDescent="0.2">
      <c r="B33" t="s">
        <v>22</v>
      </c>
      <c r="D33">
        <f>B31+B30</f>
        <v>110</v>
      </c>
      <c r="E33" s="1" t="s">
        <v>44</v>
      </c>
    </row>
    <row r="34" spans="2:5" x14ac:dyDescent="0.2">
      <c r="B34" t="s">
        <v>23</v>
      </c>
      <c r="D34">
        <f>G6/D33</f>
        <v>300</v>
      </c>
      <c r="E34" s="1" t="s">
        <v>42</v>
      </c>
    </row>
    <row r="36" spans="2:5" x14ac:dyDescent="0.2">
      <c r="B36" t="s">
        <v>21</v>
      </c>
      <c r="C36" t="s">
        <v>12</v>
      </c>
      <c r="D36">
        <f>G6*B30/D33/B3</f>
        <v>30</v>
      </c>
      <c r="E36" s="1" t="s">
        <v>45</v>
      </c>
    </row>
    <row r="37" spans="2:5" x14ac:dyDescent="0.2">
      <c r="C37" t="s">
        <v>13</v>
      </c>
      <c r="D37">
        <f>G6*B31/D33/B4</f>
        <v>3</v>
      </c>
      <c r="E37" s="1" t="s">
        <v>46</v>
      </c>
    </row>
    <row r="40" spans="2:5" x14ac:dyDescent="0.2">
      <c r="C40" t="s">
        <v>24</v>
      </c>
      <c r="D40" t="s">
        <v>13</v>
      </c>
    </row>
    <row r="41" spans="2:5" x14ac:dyDescent="0.2">
      <c r="B41" t="s">
        <v>25</v>
      </c>
      <c r="C41">
        <f>75</f>
        <v>75</v>
      </c>
      <c r="D41">
        <v>60</v>
      </c>
    </row>
    <row r="42" spans="2:5" x14ac:dyDescent="0.2">
      <c r="B42" t="s">
        <v>26</v>
      </c>
      <c r="C42">
        <v>10</v>
      </c>
      <c r="D42">
        <v>20</v>
      </c>
    </row>
    <row r="43" spans="2:5" x14ac:dyDescent="0.2">
      <c r="B43" t="s">
        <v>27</v>
      </c>
      <c r="C43">
        <v>40</v>
      </c>
      <c r="D43">
        <v>20</v>
      </c>
    </row>
    <row r="44" spans="2:5" x14ac:dyDescent="0.2">
      <c r="B44" t="s">
        <v>28</v>
      </c>
      <c r="C44">
        <v>30</v>
      </c>
      <c r="D44">
        <v>3</v>
      </c>
    </row>
    <row r="45" spans="2:5" x14ac:dyDescent="0.2">
      <c r="B45" t="s">
        <v>29</v>
      </c>
      <c r="C45">
        <f>SUM(C42:C44)</f>
        <v>80</v>
      </c>
      <c r="D45">
        <f>SUM(D42:D44)</f>
        <v>43</v>
      </c>
    </row>
    <row r="46" spans="2:5" x14ac:dyDescent="0.2">
      <c r="B46" t="s">
        <v>30</v>
      </c>
      <c r="C46">
        <f>C41-C45</f>
        <v>-5</v>
      </c>
      <c r="D46">
        <f>D41-D45</f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HW6 Q1</vt:lpstr>
      <vt:lpstr>HW6 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Jiao</dc:creator>
  <cp:lastModifiedBy>Jiao, Dian</cp:lastModifiedBy>
  <dcterms:created xsi:type="dcterms:W3CDTF">2023-11-15T02:38:20Z</dcterms:created>
  <dcterms:modified xsi:type="dcterms:W3CDTF">2024-11-01T15:47:08Z</dcterms:modified>
</cp:coreProperties>
</file>