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00d787885a4dc1/Studying/Accounting/Financial Accounting/2023 Fall MBA/"/>
    </mc:Choice>
  </mc:AlternateContent>
  <xr:revisionPtr revIDLastSave="60" documentId="8_{3C00D05C-2A10-9542-BBFA-8D8C19D87DBD}" xr6:coauthVersionLast="47" xr6:coauthVersionMax="47" xr10:uidLastSave="{43D56538-8C65-F540-B5AC-AA6D9A4092CF}"/>
  <bookViews>
    <workbookView xWindow="-38400" yWindow="4680" windowWidth="38400" windowHeight="21100" xr2:uid="{0E0A6AC7-6842-B24C-8E2A-4CBB0962DC6E}"/>
  </bookViews>
  <sheets>
    <sheet name="Q2_Balance Shee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5" l="1"/>
  <c r="L37" i="5"/>
  <c r="L36" i="5"/>
  <c r="L35" i="5"/>
  <c r="L34" i="5"/>
  <c r="L32" i="5"/>
  <c r="L31" i="5"/>
  <c r="L30" i="5"/>
  <c r="L28" i="5"/>
  <c r="L24" i="5"/>
  <c r="L25" i="5"/>
  <c r="L26" i="5"/>
  <c r="L23" i="5"/>
  <c r="L22" i="5"/>
  <c r="L21" i="5"/>
  <c r="L20" i="5"/>
  <c r="L17" i="5"/>
  <c r="L16" i="5"/>
</calcChain>
</file>

<file path=xl/sharedStrings.xml><?xml version="1.0" encoding="utf-8"?>
<sst xmlns="http://schemas.openxmlformats.org/spreadsheetml/2006/main" count="80" uniqueCount="75">
  <si>
    <t>Inventory</t>
  </si>
  <si>
    <r>
      <t xml:space="preserve">Shake Shack Inc.
</t>
    </r>
    <r>
      <rPr>
        <sz val="12"/>
        <color theme="1"/>
        <rFont val="Times New Roman"/>
        <family val="1"/>
      </rPr>
      <t>Consolidated Balance Sheets</t>
    </r>
  </si>
  <si>
    <t>December 31, 2022</t>
  </si>
  <si>
    <t>December 31, 2021</t>
  </si>
  <si>
    <t>ASSETS</t>
  </si>
  <si>
    <t>Current Assets</t>
  </si>
  <si>
    <t>Cash and Cash Equivalents</t>
  </si>
  <si>
    <t>Accounts Receivable</t>
  </si>
  <si>
    <t>Prepaid Expense</t>
  </si>
  <si>
    <t xml:space="preserve">    Total Current Assets</t>
  </si>
  <si>
    <t>Noncurrent Assets</t>
  </si>
  <si>
    <t>PP&amp;E, gross</t>
  </si>
  <si>
    <t>Less: Accumulated Depreciation</t>
  </si>
  <si>
    <t xml:space="preserve">    Total Noncurrent Assets</t>
  </si>
  <si>
    <t xml:space="preserve">    Total Assets</t>
  </si>
  <si>
    <t>LIABILITIES AND SHAREHOLDERS' EQUITY</t>
  </si>
  <si>
    <t>Current Liabilities</t>
  </si>
  <si>
    <t>Accounts Payable</t>
  </si>
  <si>
    <t>Accrued Expense</t>
  </si>
  <si>
    <t>Accrued Wages</t>
  </si>
  <si>
    <t>Income Tax Payable</t>
  </si>
  <si>
    <t xml:space="preserve">    Total Current Liabilities</t>
  </si>
  <si>
    <t>Noncurrent Liabilities</t>
  </si>
  <si>
    <t>Bonds Payable</t>
  </si>
  <si>
    <t xml:space="preserve">    Total Liabilities</t>
  </si>
  <si>
    <t>Shareholders' Equity</t>
  </si>
  <si>
    <t>Common Stock</t>
  </si>
  <si>
    <t>Treasury Stock</t>
  </si>
  <si>
    <t>Retained Earnings</t>
  </si>
  <si>
    <t xml:space="preserve">    Total Shareholders' Equity</t>
  </si>
  <si>
    <t xml:space="preserve">    Total Liabilities and Shareholders' Equity</t>
  </si>
  <si>
    <t>• Depreciation expense was recorded for the company’s PP&amp;E.</t>
  </si>
  <si>
    <t>info</t>
  </si>
  <si>
    <t>Operations</t>
  </si>
  <si>
    <t>Net Income</t>
  </si>
  <si>
    <t>Dep Exp</t>
  </si>
  <si>
    <t>• New equipment was purchased for cash.</t>
  </si>
  <si>
    <t>• Bonds payable and common stock were issued for cash.</t>
  </si>
  <si>
    <t>• The company also repurchased its own common stock for cash, the amount of which is reflected in the Treasury Stock account.</t>
  </si>
  <si>
    <t>• Accounts payable is related to merchandise purchases.</t>
  </si>
  <si>
    <t xml:space="preserve">• The company sold some of its restaurants (property and equipment) for cash at a gain of $25,000 during the year. </t>
  </si>
  <si>
    <t>R/E (t+1) = R/E (t) + N/I - Div</t>
  </si>
  <si>
    <r>
      <t xml:space="preserve">• </t>
    </r>
    <r>
      <rPr>
        <b/>
        <sz val="12"/>
        <color theme="1"/>
        <rFont val="Times New Roman"/>
        <family val="1"/>
      </rPr>
      <t xml:space="preserve">No dividend </t>
    </r>
    <r>
      <rPr>
        <sz val="12"/>
        <color theme="1"/>
        <rFont val="Times New Roman"/>
        <family val="1"/>
      </rPr>
      <t xml:space="preserve">was declared or paid during the year. </t>
    </r>
  </si>
  <si>
    <t>A/D (t+1) = A/D (t) + D/E - Sale</t>
  </si>
  <si>
    <t>Note: A/D in the equation should be positive</t>
  </si>
  <si>
    <r>
      <t xml:space="preserve">  The restaurants’ original purchase cost amounted to $300,000, and its </t>
    </r>
    <r>
      <rPr>
        <b/>
        <sz val="12"/>
        <color theme="1"/>
        <rFont val="Times New Roman"/>
        <family val="1"/>
      </rPr>
      <t>associated accumulated depreciation</t>
    </r>
    <r>
      <rPr>
        <sz val="12"/>
        <color theme="1"/>
        <rFont val="Times New Roman"/>
        <family val="1"/>
      </rPr>
      <t xml:space="preserve"> at the point of sale amounted to $65,000.</t>
    </r>
  </si>
  <si>
    <r>
      <t xml:space="preserve">• The company’s stock-based compensation to its employees is $6,000. It is a </t>
    </r>
    <r>
      <rPr>
        <b/>
        <sz val="12"/>
        <color theme="1"/>
        <rFont val="Times New Roman"/>
        <family val="1"/>
      </rPr>
      <t>non-cash expense</t>
    </r>
    <r>
      <rPr>
        <sz val="12"/>
        <color theme="1"/>
        <rFont val="Times New Roman"/>
        <family val="1"/>
      </rPr>
      <t xml:space="preserve"> and is credited to (i.e., increases) common stock.</t>
    </r>
  </si>
  <si>
    <t>SBC</t>
  </si>
  <si>
    <t>Gain Sale PPE</t>
  </si>
  <si>
    <t xml:space="preserve">change in current assets </t>
  </si>
  <si>
    <t>A/R</t>
  </si>
  <si>
    <t>Inv</t>
  </si>
  <si>
    <t>Prepaid Exp</t>
  </si>
  <si>
    <t>change in current liabilities</t>
  </si>
  <si>
    <t>A/P</t>
  </si>
  <si>
    <t>A/E</t>
  </si>
  <si>
    <t>A/W</t>
  </si>
  <si>
    <t>T/P</t>
  </si>
  <si>
    <t>Total</t>
  </si>
  <si>
    <t>Investing</t>
  </si>
  <si>
    <t>op, inv</t>
  </si>
  <si>
    <t>op, fin</t>
  </si>
  <si>
    <t>fin</t>
  </si>
  <si>
    <t>n/i, fin</t>
  </si>
  <si>
    <t>op</t>
  </si>
  <si>
    <t>inv</t>
  </si>
  <si>
    <t>Sale PPE</t>
  </si>
  <si>
    <t>Gain = Cash received - Net Value</t>
  </si>
  <si>
    <t>Purchase PPE</t>
  </si>
  <si>
    <t>PPE (t+1) = PPE (t) + Purchase - Sale</t>
  </si>
  <si>
    <t>Note: All in BV</t>
  </si>
  <si>
    <t>Financing</t>
  </si>
  <si>
    <t>Stock Issue</t>
  </si>
  <si>
    <t>Stock Repurchase</t>
  </si>
  <si>
    <t>Bond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</si>
</sst>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u val="double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0" fontId="3" fillId="0" borderId="1" xfId="0" applyFont="1" applyBorder="1"/>
    <xf numFmtId="37" fontId="4" fillId="0" borderId="1" xfId="0" quotePrefix="1" applyNumberFormat="1" applyFont="1" applyBorder="1" applyAlignment="1">
      <alignment horizontal="center"/>
    </xf>
    <xf numFmtId="0" fontId="4" fillId="0" borderId="0" xfId="0" applyFont="1"/>
    <xf numFmtId="37" fontId="3" fillId="0" borderId="0" xfId="0" applyNumberFormat="1" applyFont="1"/>
    <xf numFmtId="37" fontId="5" fillId="0" borderId="0" xfId="0" applyNumberFormat="1" applyFont="1"/>
    <xf numFmtId="37" fontId="6" fillId="0" borderId="0" xfId="0" applyNumberFormat="1" applyFont="1"/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6C965E33-EBBF-C74B-9DDC-C31A49E5DF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DF34-D2F8-4A41-AB41-DE6A5F8CAA84}">
  <dimension ref="A1:Q39"/>
  <sheetViews>
    <sheetView tabSelected="1" zoomScale="122" zoomScaleNormal="122" workbookViewId="0">
      <selection activeCell="L40" sqref="L40"/>
    </sheetView>
  </sheetViews>
  <sheetFormatPr baseColWidth="10" defaultColWidth="11.1640625" defaultRowHeight="16" x14ac:dyDescent="0.2"/>
  <cols>
    <col min="1" max="3" width="11.1640625" style="1"/>
    <col min="4" max="4" width="10.6640625" style="1" customWidth="1"/>
    <col min="5" max="5" width="19.6640625" style="5" customWidth="1"/>
    <col min="6" max="6" width="19" style="5" customWidth="1"/>
    <col min="7" max="7" width="11.1640625" style="1"/>
    <col min="8" max="8" width="11.1640625" style="4"/>
    <col min="9" max="9" width="25.83203125" style="1" customWidth="1"/>
    <col min="10" max="10" width="16.33203125" style="1" bestFit="1" customWidth="1"/>
    <col min="11" max="16384" width="11.1640625" style="1"/>
  </cols>
  <sheetData>
    <row r="1" spans="1:14" ht="16.25" customHeight="1" x14ac:dyDescent="0.2">
      <c r="A1" s="8" t="s">
        <v>1</v>
      </c>
      <c r="B1" s="8"/>
      <c r="C1" s="8"/>
      <c r="D1" s="8"/>
      <c r="E1" s="8"/>
      <c r="F1" s="8"/>
    </row>
    <row r="2" spans="1:14" x14ac:dyDescent="0.2">
      <c r="A2" s="8"/>
      <c r="B2" s="8"/>
      <c r="C2" s="8"/>
      <c r="D2" s="8"/>
      <c r="E2" s="8"/>
      <c r="F2" s="8"/>
      <c r="I2" s="4" t="s">
        <v>32</v>
      </c>
    </row>
    <row r="3" spans="1:14" x14ac:dyDescent="0.2">
      <c r="A3" s="2"/>
      <c r="B3" s="2"/>
      <c r="C3" s="2"/>
      <c r="D3" s="2"/>
      <c r="E3" s="3" t="s">
        <v>2</v>
      </c>
      <c r="F3" s="3" t="s">
        <v>3</v>
      </c>
      <c r="H3" s="4" t="s">
        <v>60</v>
      </c>
      <c r="I3" s="1" t="s">
        <v>40</v>
      </c>
    </row>
    <row r="4" spans="1:14" x14ac:dyDescent="0.2">
      <c r="A4" s="4" t="s">
        <v>4</v>
      </c>
      <c r="I4" s="1" t="s">
        <v>45</v>
      </c>
    </row>
    <row r="5" spans="1:14" x14ac:dyDescent="0.2">
      <c r="A5" s="4" t="s">
        <v>5</v>
      </c>
      <c r="H5" s="4" t="s">
        <v>61</v>
      </c>
      <c r="I5" s="1" t="s">
        <v>46</v>
      </c>
    </row>
    <row r="6" spans="1:14" x14ac:dyDescent="0.2">
      <c r="A6" s="1" t="s">
        <v>6</v>
      </c>
      <c r="E6" s="5">
        <v>231000</v>
      </c>
      <c r="F6" s="5">
        <v>302000</v>
      </c>
      <c r="H6" s="4" t="s">
        <v>65</v>
      </c>
      <c r="I6" s="1" t="s">
        <v>36</v>
      </c>
    </row>
    <row r="7" spans="1:14" x14ac:dyDescent="0.2">
      <c r="A7" s="1" t="s">
        <v>7</v>
      </c>
      <c r="E7" s="5">
        <v>95000</v>
      </c>
      <c r="F7" s="5">
        <v>94000</v>
      </c>
      <c r="H7" s="4" t="s">
        <v>62</v>
      </c>
      <c r="I7" s="1" t="s">
        <v>37</v>
      </c>
    </row>
    <row r="8" spans="1:14" x14ac:dyDescent="0.2">
      <c r="A8" s="1" t="s">
        <v>0</v>
      </c>
      <c r="E8" s="5">
        <v>4000</v>
      </c>
      <c r="F8" s="5">
        <v>3000</v>
      </c>
      <c r="H8" s="4" t="s">
        <v>62</v>
      </c>
      <c r="I8" s="1" t="s">
        <v>38</v>
      </c>
    </row>
    <row r="9" spans="1:14" x14ac:dyDescent="0.2">
      <c r="A9" s="1" t="s">
        <v>8</v>
      </c>
      <c r="E9" s="5">
        <v>15000</v>
      </c>
      <c r="F9" s="5">
        <v>10000</v>
      </c>
      <c r="H9" s="4" t="s">
        <v>64</v>
      </c>
      <c r="I9" s="1" t="s">
        <v>39</v>
      </c>
    </row>
    <row r="10" spans="1:14" x14ac:dyDescent="0.2">
      <c r="A10" s="1" t="s">
        <v>9</v>
      </c>
      <c r="E10" s="6">
        <v>345000</v>
      </c>
      <c r="F10" s="6">
        <v>409000</v>
      </c>
      <c r="H10" s="4" t="s">
        <v>63</v>
      </c>
      <c r="I10" s="1" t="s">
        <v>42</v>
      </c>
    </row>
    <row r="11" spans="1:14" x14ac:dyDescent="0.2">
      <c r="H11" s="4" t="s">
        <v>64</v>
      </c>
      <c r="I11" s="1" t="s">
        <v>31</v>
      </c>
    </row>
    <row r="12" spans="1:14" x14ac:dyDescent="0.2">
      <c r="A12" s="4" t="s">
        <v>10</v>
      </c>
    </row>
    <row r="13" spans="1:14" x14ac:dyDescent="0.2">
      <c r="A13" s="1" t="s">
        <v>11</v>
      </c>
      <c r="E13" s="5">
        <v>1441000</v>
      </c>
      <c r="F13" s="5">
        <v>1271000</v>
      </c>
    </row>
    <row r="14" spans="1:14" x14ac:dyDescent="0.2">
      <c r="A14" s="1" t="s">
        <v>12</v>
      </c>
      <c r="E14" s="5">
        <v>-290000</v>
      </c>
      <c r="F14" s="5">
        <v>-223000</v>
      </c>
    </row>
    <row r="15" spans="1:14" x14ac:dyDescent="0.2">
      <c r="A15" s="1" t="s">
        <v>13</v>
      </c>
      <c r="E15" s="6">
        <v>1151000</v>
      </c>
      <c r="F15" s="6">
        <v>1048000</v>
      </c>
    </row>
    <row r="16" spans="1:14" x14ac:dyDescent="0.2">
      <c r="A16" s="1" t="s">
        <v>14</v>
      </c>
      <c r="E16" s="7">
        <v>1496000</v>
      </c>
      <c r="F16" s="7">
        <v>1457000</v>
      </c>
      <c r="H16" s="4" t="s">
        <v>33</v>
      </c>
      <c r="J16" s="1" t="s">
        <v>34</v>
      </c>
      <c r="L16" s="5">
        <f>E33-F33</f>
        <v>-25000</v>
      </c>
      <c r="N16" s="1" t="s">
        <v>41</v>
      </c>
    </row>
    <row r="17" spans="1:17" x14ac:dyDescent="0.2">
      <c r="J17" s="1" t="s">
        <v>35</v>
      </c>
      <c r="L17" s="5">
        <f>-E14+F14+65000</f>
        <v>132000</v>
      </c>
      <c r="N17" s="1" t="s">
        <v>43</v>
      </c>
      <c r="Q17" s="1" t="s">
        <v>44</v>
      </c>
    </row>
    <row r="18" spans="1:17" x14ac:dyDescent="0.2">
      <c r="A18" s="4" t="s">
        <v>15</v>
      </c>
      <c r="J18" s="1" t="s">
        <v>47</v>
      </c>
      <c r="L18" s="1">
        <v>6000</v>
      </c>
    </row>
    <row r="19" spans="1:17" x14ac:dyDescent="0.2">
      <c r="A19" s="4" t="s">
        <v>16</v>
      </c>
      <c r="J19" s="1" t="s">
        <v>48</v>
      </c>
      <c r="L19" s="1">
        <v>-25000</v>
      </c>
    </row>
    <row r="20" spans="1:17" x14ac:dyDescent="0.2">
      <c r="A20" s="1" t="s">
        <v>17</v>
      </c>
      <c r="E20" s="5">
        <v>20000</v>
      </c>
      <c r="F20" s="5">
        <v>19000</v>
      </c>
      <c r="I20" s="1" t="s">
        <v>49</v>
      </c>
      <c r="J20" s="1" t="s">
        <v>50</v>
      </c>
      <c r="L20" s="5">
        <f>-(E7-F7)</f>
        <v>-1000</v>
      </c>
    </row>
    <row r="21" spans="1:17" x14ac:dyDescent="0.2">
      <c r="A21" s="1" t="s">
        <v>18</v>
      </c>
      <c r="E21" s="5">
        <v>48000</v>
      </c>
      <c r="F21" s="5">
        <v>37000</v>
      </c>
      <c r="J21" s="1" t="s">
        <v>51</v>
      </c>
      <c r="L21" s="5">
        <f>-(E8-F8)</f>
        <v>-1000</v>
      </c>
    </row>
    <row r="22" spans="1:17" x14ac:dyDescent="0.2">
      <c r="A22" s="1" t="s">
        <v>19</v>
      </c>
      <c r="E22" s="5">
        <v>18000</v>
      </c>
      <c r="F22" s="5">
        <v>15000</v>
      </c>
      <c r="J22" s="1" t="s">
        <v>52</v>
      </c>
      <c r="L22" s="5">
        <f>-(E9-F9)</f>
        <v>-5000</v>
      </c>
    </row>
    <row r="23" spans="1:17" x14ac:dyDescent="0.2">
      <c r="A23" s="1" t="s">
        <v>20</v>
      </c>
      <c r="E23" s="5">
        <v>62000</v>
      </c>
      <c r="F23" s="5">
        <v>50000</v>
      </c>
      <c r="I23" s="1" t="s">
        <v>53</v>
      </c>
      <c r="J23" s="1" t="s">
        <v>54</v>
      </c>
      <c r="L23" s="5">
        <f>E20-F20</f>
        <v>1000</v>
      </c>
    </row>
    <row r="24" spans="1:17" x14ac:dyDescent="0.2">
      <c r="A24" s="1" t="s">
        <v>21</v>
      </c>
      <c r="E24" s="6">
        <v>148000</v>
      </c>
      <c r="F24" s="6">
        <v>121000</v>
      </c>
      <c r="J24" s="1" t="s">
        <v>55</v>
      </c>
      <c r="L24" s="5">
        <f t="shared" ref="L24:L26" si="0">E21-F21</f>
        <v>11000</v>
      </c>
    </row>
    <row r="25" spans="1:17" x14ac:dyDescent="0.2">
      <c r="J25" s="1" t="s">
        <v>56</v>
      </c>
      <c r="L25" s="5">
        <f t="shared" si="0"/>
        <v>3000</v>
      </c>
    </row>
    <row r="26" spans="1:17" x14ac:dyDescent="0.2">
      <c r="A26" s="4" t="s">
        <v>22</v>
      </c>
      <c r="J26" s="1" t="s">
        <v>57</v>
      </c>
      <c r="L26" s="5">
        <f t="shared" si="0"/>
        <v>12000</v>
      </c>
    </row>
    <row r="27" spans="1:17" x14ac:dyDescent="0.2">
      <c r="A27" s="1" t="s">
        <v>23</v>
      </c>
      <c r="E27" s="6">
        <v>927000</v>
      </c>
      <c r="F27" s="6">
        <v>900000</v>
      </c>
    </row>
    <row r="28" spans="1:17" x14ac:dyDescent="0.2">
      <c r="A28" s="1" t="s">
        <v>24</v>
      </c>
      <c r="E28" s="6">
        <v>1075000</v>
      </c>
      <c r="F28" s="6">
        <v>1021000</v>
      </c>
      <c r="I28" s="1" t="s">
        <v>58</v>
      </c>
      <c r="L28" s="5">
        <f>SUM(L16:L26)</f>
        <v>108000</v>
      </c>
    </row>
    <row r="29" spans="1:17" x14ac:dyDescent="0.2">
      <c r="A29" s="4"/>
    </row>
    <row r="30" spans="1:17" x14ac:dyDescent="0.2">
      <c r="A30" s="4" t="s">
        <v>25</v>
      </c>
      <c r="H30" s="4" t="s">
        <v>59</v>
      </c>
      <c r="J30" s="1" t="s">
        <v>66</v>
      </c>
      <c r="L30" s="1">
        <f>25000+(300000-65000)</f>
        <v>260000</v>
      </c>
      <c r="N30" s="1" t="s">
        <v>67</v>
      </c>
    </row>
    <row r="31" spans="1:17" x14ac:dyDescent="0.2">
      <c r="A31" s="1" t="s">
        <v>26</v>
      </c>
      <c r="E31" s="5">
        <v>447000</v>
      </c>
      <c r="F31" s="5">
        <v>432000</v>
      </c>
      <c r="J31" s="1" t="s">
        <v>68</v>
      </c>
      <c r="L31" s="5">
        <f>-(E13-F13+300000)</f>
        <v>-470000</v>
      </c>
      <c r="N31" s="1" t="s">
        <v>69</v>
      </c>
      <c r="Q31" s="1" t="s">
        <v>70</v>
      </c>
    </row>
    <row r="32" spans="1:17" x14ac:dyDescent="0.2">
      <c r="A32" s="1" t="s">
        <v>27</v>
      </c>
      <c r="E32" s="5">
        <v>-5000</v>
      </c>
      <c r="F32" s="5">
        <v>0</v>
      </c>
      <c r="I32" s="1" t="s">
        <v>58</v>
      </c>
      <c r="L32" s="5">
        <f>L31+L30</f>
        <v>-210000</v>
      </c>
    </row>
    <row r="33" spans="1:12" x14ac:dyDescent="0.2">
      <c r="A33" s="1" t="s">
        <v>28</v>
      </c>
      <c r="E33" s="6">
        <v>-21000</v>
      </c>
      <c r="F33" s="6">
        <v>4000</v>
      </c>
    </row>
    <row r="34" spans="1:12" x14ac:dyDescent="0.2">
      <c r="A34" s="1" t="s">
        <v>29</v>
      </c>
      <c r="E34" s="6">
        <v>421000</v>
      </c>
      <c r="F34" s="6">
        <v>436000</v>
      </c>
      <c r="H34" s="4" t="s">
        <v>71</v>
      </c>
      <c r="J34" s="1" t="s">
        <v>72</v>
      </c>
      <c r="L34" s="5">
        <f>E31-F31-6000</f>
        <v>9000</v>
      </c>
    </row>
    <row r="35" spans="1:12" x14ac:dyDescent="0.2">
      <c r="A35" s="1" t="s">
        <v>30</v>
      </c>
      <c r="E35" s="7">
        <v>1496000</v>
      </c>
      <c r="F35" s="7">
        <v>1457000</v>
      </c>
      <c r="J35" s="1" t="s">
        <v>73</v>
      </c>
      <c r="L35" s="5">
        <f>E32-F32</f>
        <v>-5000</v>
      </c>
    </row>
    <row r="36" spans="1:12" x14ac:dyDescent="0.2">
      <c r="J36" s="1" t="s">
        <v>74</v>
      </c>
      <c r="L36" s="5">
        <f>E27-F27</f>
        <v>27000</v>
      </c>
    </row>
    <row r="37" spans="1:12" x14ac:dyDescent="0.2">
      <c r="I37" s="1" t="s">
        <v>58</v>
      </c>
      <c r="L37" s="5">
        <f>SUM(L34:L36)</f>
        <v>31000</v>
      </c>
    </row>
    <row r="39" spans="1:12" x14ac:dyDescent="0.2">
      <c r="H39" s="4" t="s">
        <v>58</v>
      </c>
      <c r="L39" s="5">
        <f>L37+L32+L28</f>
        <v>-71000</v>
      </c>
    </row>
  </sheetData>
  <mergeCells count="1">
    <mergeCell ref="A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Q2_Balance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Dian Jiao</cp:lastModifiedBy>
  <dcterms:created xsi:type="dcterms:W3CDTF">2023-10-04T02:44:32Z</dcterms:created>
  <dcterms:modified xsi:type="dcterms:W3CDTF">2023-11-02T13:49:04Z</dcterms:modified>
</cp:coreProperties>
</file>