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autoCompressPictures="0"/>
  <xr:revisionPtr revIDLastSave="0" documentId="13_ncr:1_{EA2236C3-25BF-4B2A-A4B8-6B18387797DE}" xr6:coauthVersionLast="46" xr6:coauthVersionMax="47" xr10:uidLastSave="{00000000-0000-0000-0000-000000000000}"/>
  <bookViews>
    <workbookView xWindow="-108" yWindow="-108" windowWidth="23256" windowHeight="12576" tabRatio="788" xr2:uid="{00000000-000D-0000-FFFF-FFFF00000000}"/>
  </bookViews>
  <sheets>
    <sheet name="Calendar" sheetId="14" r:id="rId1"/>
    <sheet name="Sheet1" sheetId="15" r:id="rId2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<sst xmlns="http://schemas.openxmlformats.org/spreadsheetml/2006/main" count="64" uniqueCount="48">
  <si>
    <t>Notes:</t>
  </si>
  <si>
    <t>MONDAY</t>
  </si>
  <si>
    <t>November</t>
  </si>
  <si>
    <t>Monitor</t>
  </si>
  <si>
    <t>Run Experiment</t>
  </si>
  <si>
    <t>Jan. 2022</t>
  </si>
  <si>
    <t>Make bags/Trays</t>
  </si>
  <si>
    <t xml:space="preserve">Find storage space/place to conduct experiment </t>
  </si>
  <si>
    <t>agaricus will probably take 2 months to get to fruiting bodies</t>
  </si>
  <si>
    <t>Obtain additives (gypsum)</t>
  </si>
  <si>
    <t>Tally equipment, make note of what we need</t>
  </si>
  <si>
    <t>Continue resarch on preffered substrates</t>
  </si>
  <si>
    <t>Get more sawdust</t>
  </si>
  <si>
    <t>Determine exact ratios</t>
  </si>
  <si>
    <t>Find better medium for agaricus</t>
  </si>
  <si>
    <t>Finish Storage</t>
  </si>
  <si>
    <t>Make sure we have species idnetified</t>
  </si>
  <si>
    <t>Types of Agars</t>
  </si>
  <si>
    <t>Lab:</t>
  </si>
  <si>
    <t>Resarch:</t>
  </si>
  <si>
    <t>Week:</t>
  </si>
  <si>
    <t>Things to put in calender</t>
  </si>
  <si>
    <t>Make Growth Containers</t>
  </si>
  <si>
    <t>Lab</t>
  </si>
  <si>
    <t>Communication</t>
  </si>
  <si>
    <t>Research/Writing</t>
  </si>
  <si>
    <t>Classes Start</t>
  </si>
  <si>
    <t>Winter</t>
  </si>
  <si>
    <t>Start Trials</t>
  </si>
  <si>
    <t>Isolates, check on substrates</t>
  </si>
  <si>
    <t>Write up data collection methods, Data Analysis</t>
  </si>
  <si>
    <t>Review Data Collection Techniques</t>
  </si>
  <si>
    <t xml:space="preserve">Make List of Equipment needed for trials, Decide on substrates for each species. </t>
  </si>
  <si>
    <t>Write up Methods/Materials</t>
  </si>
  <si>
    <t>Holliday</t>
  </si>
  <si>
    <t>Long-term storage for isolates, Confirm species</t>
  </si>
  <si>
    <t>New agar for Agaricus</t>
  </si>
  <si>
    <t>Call for isolates</t>
  </si>
  <si>
    <t>Identify gaps in Literature</t>
  </si>
  <si>
    <t xml:space="preserve">Have all equipment </t>
  </si>
  <si>
    <t>Midterms</t>
  </si>
  <si>
    <t>Continue growth</t>
  </si>
  <si>
    <t>Economic analysis</t>
  </si>
  <si>
    <t>Data collection</t>
  </si>
  <si>
    <t>Data collection, Growth</t>
  </si>
  <si>
    <t>Begain data analysis (?)</t>
  </si>
  <si>
    <t>Considder mid-scale production</t>
  </si>
  <si>
    <r>
      <t xml:space="preserve">Find place to store containers,  </t>
    </r>
    <r>
      <rPr>
        <b/>
        <sz val="11"/>
        <rFont val="Trebuchet MS"/>
        <family val="2"/>
        <scheme val="minor"/>
      </rPr>
      <t>Obtain remaining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</si>
</sst>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b/>
      <sz val="18"/>
      <name val="Trebuchet MS"/>
      <family val="2"/>
      <scheme val="minor"/>
    </font>
    <font>
      <b/>
      <sz val="11"/>
      <name val="Trebuchet MS"/>
      <family val="2"/>
      <scheme val="minor"/>
    </font>
    <font>
      <b/>
      <sz val="11"/>
      <color theme="1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7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43" fontId="11" fillId="0" borderId="0" applyFont="0" applyFill="0" applyBorder="0" applyAlignment="0" applyProtection="0"/>
  </cellStyleXfs>
  <cellXfs count="27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/>
    <xf numFmtId="43" fontId="0" fillId="0" borderId="0" xfId="16" applyFont="1" applyAlignment="1">
      <alignment vertical="top" wrapText="1"/>
    </xf>
    <xf numFmtId="43" fontId="0" fillId="0" borderId="0" xfId="16" applyFont="1" applyAlignment="1">
      <alignment horizontal="left" vertical="top" wrapText="1"/>
    </xf>
    <xf numFmtId="0" fontId="18" fillId="0" borderId="6" xfId="6" applyNumberFormat="1" applyFont="1" applyFill="1">
      <alignment horizontal="left" vertical="top" wrapText="1" indent="1"/>
    </xf>
    <xf numFmtId="0" fontId="17" fillId="0" borderId="0" xfId="0" applyFont="1" applyAlignment="1">
      <alignment vertical="top" wrapTex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Comma" xfId="16" builtinId="3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M168"/>
  <sheetViews>
    <sheetView showGridLines="0" tabSelected="1" zoomScale="76" zoomScaleNormal="100" workbookViewId="0">
      <selection activeCell="K10" sqref="K10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32.6640625" customWidth="1"/>
    <col min="11" max="11" width="29.5546875" customWidth="1"/>
    <col min="12" max="12" width="21.77734375" customWidth="1"/>
    <col min="14" max="14" width="6.77734375" customWidth="1"/>
  </cols>
  <sheetData>
    <row r="1" spans="1:13" ht="54" customHeight="1" x14ac:dyDescent="0.9">
      <c r="A1" s="2"/>
      <c r="B1" s="1">
        <v>2021</v>
      </c>
      <c r="C1" s="16" t="s">
        <v>2</v>
      </c>
      <c r="D1" s="16"/>
      <c r="E1" s="16"/>
      <c r="F1" s="2"/>
      <c r="G1" s="2"/>
      <c r="H1" s="2"/>
      <c r="J1" s="22" t="s">
        <v>25</v>
      </c>
      <c r="K1" s="22" t="s">
        <v>23</v>
      </c>
      <c r="L1" s="22" t="s">
        <v>24</v>
      </c>
    </row>
    <row r="2" spans="1:13" ht="14.25" customHeight="1" x14ac:dyDescent="0.3">
      <c r="A2" s="3"/>
      <c r="B2" s="6" t="s">
        <v>1</v>
      </c>
      <c r="C2" s="7" t="str">
        <f>UPPER(TEXT(C3,"dddd"))</f>
        <v>TUESDAY</v>
      </c>
      <c r="D2" s="6" t="str">
        <f t="shared" ref="D2:H2" si="0">UPPER(TEXT(D3,"dddd"))</f>
        <v>WEDNESDAY</v>
      </c>
      <c r="E2" s="7" t="str">
        <f t="shared" si="0"/>
        <v>THURSDAY</v>
      </c>
      <c r="F2" s="6" t="str">
        <f t="shared" si="0"/>
        <v>FRIDAY</v>
      </c>
      <c r="G2" s="7" t="str">
        <f t="shared" si="0"/>
        <v>SATURDAY</v>
      </c>
      <c r="H2" s="6" t="str">
        <f t="shared" si="0"/>
        <v>SUNDAY</v>
      </c>
    </row>
    <row r="3" spans="1:13" ht="16.5" customHeight="1" x14ac:dyDescent="0.3">
      <c r="B3" s="4">
        <f t="array" ref="B3:H3">Days+1+DATE(Calendar1Year,Calendar1MonthOption,1)-WEEKDAY(DATE(Calendar1Year,Calendar1MonthOption,1),WeekdayOption)</f>
        <v>44501</v>
      </c>
      <c r="C3" s="4">
        <v>44502</v>
      </c>
      <c r="D3" s="4">
        <v>44503</v>
      </c>
      <c r="E3" s="4">
        <v>44504</v>
      </c>
      <c r="F3" s="4">
        <v>44505</v>
      </c>
      <c r="G3" s="4">
        <v>44506</v>
      </c>
      <c r="H3" s="5">
        <v>44507</v>
      </c>
    </row>
    <row r="4" spans="1:13" ht="56.25" customHeight="1" x14ac:dyDescent="0.3">
      <c r="B4" s="9"/>
      <c r="C4" s="9"/>
      <c r="D4" s="9"/>
      <c r="E4" s="9"/>
      <c r="F4" s="9"/>
      <c r="G4" s="9"/>
      <c r="H4" s="10"/>
    </row>
    <row r="5" spans="1:13" ht="16.5" customHeight="1" x14ac:dyDescent="0.3">
      <c r="B5" s="4">
        <f t="array" ref="B5:H5">Days+8+DATE(Calendar1Year,Calendar1MonthOption,1)-WEEKDAY(DATE(Calendar1Year,Calendar1MonthOption,1),WeekdayOption)</f>
        <v>44508</v>
      </c>
      <c r="C5" s="4">
        <v>44509</v>
      </c>
      <c r="D5" s="4">
        <v>44510</v>
      </c>
      <c r="E5" s="4">
        <v>44511</v>
      </c>
      <c r="F5" s="4">
        <v>44512</v>
      </c>
      <c r="G5" s="4">
        <v>44513</v>
      </c>
      <c r="H5" s="5">
        <v>44514</v>
      </c>
    </row>
    <row r="6" spans="1:13" ht="56.25" customHeight="1" x14ac:dyDescent="0.3">
      <c r="B6" s="9" t="s">
        <v>29</v>
      </c>
      <c r="C6" s="9" t="s">
        <v>36</v>
      </c>
      <c r="D6" s="9" t="s">
        <v>37</v>
      </c>
      <c r="E6" s="9" t="s">
        <v>34</v>
      </c>
      <c r="F6" s="9" t="s">
        <v>12</v>
      </c>
      <c r="G6" s="9"/>
      <c r="H6" s="12"/>
      <c r="J6" s="21" t="s">
        <v>38</v>
      </c>
      <c r="K6" s="24" t="s">
        <v>35</v>
      </c>
      <c r="L6" s="23" t="s">
        <v>47</v>
      </c>
    </row>
    <row r="7" spans="1:13" ht="16.5" customHeight="1" x14ac:dyDescent="0.3">
      <c r="B7" s="4">
        <f t="array" ref="B7:H7">Days+15+DATE(Calendar1Year,Calendar1MonthOption,1)-WEEKDAY(DATE(Calendar1Year,Calendar1MonthOption,1),WeekdayOption)</f>
        <v>44515</v>
      </c>
      <c r="C7" s="4">
        <v>44516</v>
      </c>
      <c r="D7" s="4">
        <v>44517</v>
      </c>
      <c r="E7" s="4">
        <v>44518</v>
      </c>
      <c r="F7" s="4">
        <v>44519</v>
      </c>
      <c r="G7" s="4">
        <v>44520</v>
      </c>
      <c r="H7" s="5">
        <v>44521</v>
      </c>
      <c r="K7" s="20"/>
    </row>
    <row r="8" spans="1:13" ht="56.25" customHeight="1" x14ac:dyDescent="0.3">
      <c r="B8" s="9"/>
      <c r="C8" s="9"/>
      <c r="D8" s="9"/>
      <c r="E8" s="9"/>
      <c r="F8" s="9"/>
      <c r="G8" s="9"/>
      <c r="H8" s="10"/>
      <c r="J8" s="21" t="s">
        <v>32</v>
      </c>
      <c r="K8" s="21"/>
      <c r="L8" s="21"/>
      <c r="M8" s="20"/>
    </row>
    <row r="9" spans="1:13" ht="16.5" customHeight="1" x14ac:dyDescent="0.3">
      <c r="B9" s="4">
        <f t="array" ref="B9:H9">Days+22+DATE(Calendar1Year,Calendar1MonthOption,1)-WEEKDAY(DATE(Calendar1Year,Calendar1MonthOption,1),WeekdayOption)</f>
        <v>44522</v>
      </c>
      <c r="C9" s="4">
        <v>44523</v>
      </c>
      <c r="D9" s="4">
        <v>44524</v>
      </c>
      <c r="E9" s="4">
        <v>44525</v>
      </c>
      <c r="F9" s="4">
        <v>44526</v>
      </c>
      <c r="G9" s="4">
        <v>44527</v>
      </c>
      <c r="H9" s="5">
        <v>44528</v>
      </c>
      <c r="K9" s="21"/>
      <c r="L9" s="21"/>
      <c r="M9" s="20"/>
    </row>
    <row r="10" spans="1:13" ht="56.25" customHeight="1" x14ac:dyDescent="0.3">
      <c r="B10" s="9"/>
      <c r="C10" s="9"/>
      <c r="D10" s="9"/>
      <c r="E10" s="9" t="s">
        <v>34</v>
      </c>
      <c r="F10" s="9"/>
      <c r="G10" s="9"/>
      <c r="H10" s="10"/>
      <c r="J10" s="21" t="s">
        <v>33</v>
      </c>
      <c r="K10" s="21"/>
      <c r="L10" s="21" t="s">
        <v>39</v>
      </c>
      <c r="M10" s="20"/>
    </row>
    <row r="11" spans="1:13" ht="16.5" customHeight="1" x14ac:dyDescent="0.3">
      <c r="B11" s="4">
        <f t="array" ref="B11:H11">Days+29+DATE(Calendar1Year,Calendar1MonthOption,1)-WEEKDAY(DATE(Calendar1Year,Calendar1MonthOption,1),WeekdayOption)</f>
        <v>44529</v>
      </c>
      <c r="C11" s="4">
        <v>44530</v>
      </c>
      <c r="D11" s="4">
        <v>44531</v>
      </c>
      <c r="E11" s="4">
        <v>44532</v>
      </c>
      <c r="F11" s="4">
        <v>44533</v>
      </c>
      <c r="G11" s="4">
        <v>44534</v>
      </c>
      <c r="H11" s="5">
        <v>44535</v>
      </c>
      <c r="J11" s="21"/>
      <c r="K11" s="20"/>
      <c r="L11" s="20"/>
      <c r="M11" s="20"/>
    </row>
    <row r="12" spans="1:13" ht="57" customHeight="1" x14ac:dyDescent="0.3">
      <c r="B12" s="9"/>
      <c r="C12" s="9"/>
      <c r="D12" s="9"/>
      <c r="E12" s="9"/>
      <c r="F12" s="9"/>
      <c r="G12" s="9"/>
      <c r="H12" s="10"/>
      <c r="J12" s="21" t="s">
        <v>30</v>
      </c>
      <c r="K12" s="21" t="s">
        <v>22</v>
      </c>
      <c r="L12" s="20"/>
      <c r="M12" s="20"/>
    </row>
    <row r="13" spans="1:13" ht="16.5" customHeight="1" x14ac:dyDescent="0.3">
      <c r="B13" s="4">
        <f t="array" ref="B13:C13">Days+36+DATE(Calendar1Year,Calendar1MonthOption,1)-WEEKDAY(DATE(Calendar1Year,Calendar1MonthOption,1),WeekdayOption)</f>
        <v>44536</v>
      </c>
      <c r="C13" s="4">
        <v>44537</v>
      </c>
      <c r="D13" s="17" t="s">
        <v>0</v>
      </c>
      <c r="E13" s="17"/>
      <c r="F13" s="17"/>
      <c r="G13" s="17"/>
      <c r="H13" s="17"/>
    </row>
    <row r="14" spans="1:13" ht="63.75" customHeight="1" x14ac:dyDescent="0.3">
      <c r="B14" s="9"/>
      <c r="C14" s="9"/>
      <c r="D14" s="13"/>
      <c r="E14" s="13"/>
      <c r="F14" s="13"/>
      <c r="G14" s="13"/>
      <c r="H14" s="13"/>
    </row>
    <row r="15" spans="1:13" ht="54" customHeight="1" x14ac:dyDescent="0.9">
      <c r="A15" s="2"/>
      <c r="B15" s="1">
        <f>YEAR(DATE(Calendar1Year,Calendar1MonthOption+1,1))</f>
        <v>2021</v>
      </c>
      <c r="C15" s="16" t="str">
        <f>TEXT(DATE(Calendar1Year,Calendar1MonthOption+1,1),"mmmm")</f>
        <v>December</v>
      </c>
      <c r="D15" s="16"/>
      <c r="E15" s="16"/>
      <c r="F15" s="8"/>
      <c r="G15" s="8"/>
      <c r="H15" s="2"/>
      <c r="J15" s="21"/>
      <c r="K15" s="21"/>
      <c r="L15" s="21"/>
    </row>
    <row r="16" spans="1:13" ht="14.25" customHeight="1" x14ac:dyDescent="0.3">
      <c r="A16" s="3"/>
      <c r="B16" s="6" t="str">
        <f>UPPER(TEXT(B17,"dddd"))</f>
        <v>MONDAY</v>
      </c>
      <c r="C16" s="7" t="str">
        <f t="shared" ref="C16:H16" si="1">UPPER(TEXT(C17,"dddd"))</f>
        <v>TUESDAY</v>
      </c>
      <c r="D16" s="6" t="str">
        <f t="shared" si="1"/>
        <v>WEDNESDAY</v>
      </c>
      <c r="E16" s="7" t="str">
        <f t="shared" si="1"/>
        <v>THURSDAY</v>
      </c>
      <c r="F16" s="6" t="str">
        <f t="shared" si="1"/>
        <v>FRIDAY</v>
      </c>
      <c r="G16" s="7" t="str">
        <f t="shared" si="1"/>
        <v>SATURDAY</v>
      </c>
      <c r="H16" s="6" t="str">
        <f t="shared" si="1"/>
        <v>SUNDAY</v>
      </c>
      <c r="J16" s="21"/>
      <c r="K16" s="21"/>
      <c r="L16" s="21"/>
    </row>
    <row r="17" spans="1:12" ht="16.5" customHeight="1" x14ac:dyDescent="0.3">
      <c r="B17" s="4">
        <f t="array" ref="B17:H17">Days+1+DATE(Calendar2Year,Calendar2MonthOption,1)-WEEKDAY(DATE(Calendar2Year,Calendar2MonthOption,1),WeekdayOption)</f>
        <v>44529</v>
      </c>
      <c r="C17" s="4">
        <v>44530</v>
      </c>
      <c r="D17" s="4">
        <v>44531</v>
      </c>
      <c r="E17" s="4">
        <v>44532</v>
      </c>
      <c r="F17" s="4">
        <v>44533</v>
      </c>
      <c r="G17" s="4">
        <v>44534</v>
      </c>
      <c r="H17" s="5">
        <v>44535</v>
      </c>
      <c r="J17" s="21"/>
      <c r="K17" s="21"/>
      <c r="L17" s="21"/>
    </row>
    <row r="18" spans="1:12" ht="56.25" customHeight="1" x14ac:dyDescent="0.3">
      <c r="B18" s="9" t="s">
        <v>22</v>
      </c>
      <c r="C18" s="9"/>
      <c r="D18" s="9"/>
      <c r="E18" s="9"/>
      <c r="F18" s="9"/>
      <c r="G18" s="9"/>
      <c r="H18" s="10"/>
      <c r="J18" s="21"/>
      <c r="K18" s="21" t="s">
        <v>22</v>
      </c>
      <c r="L18" s="21"/>
    </row>
    <row r="19" spans="1:12" ht="16.5" customHeight="1" x14ac:dyDescent="0.3">
      <c r="B19" s="4">
        <f t="array" ref="B19:H19">Days+8+DATE(Calendar2Year,Calendar2MonthOption,1)-WEEKDAY(DATE(Calendar2Year,Calendar2MonthOption,1),WeekdayOption)</f>
        <v>44536</v>
      </c>
      <c r="C19" s="4">
        <v>44537</v>
      </c>
      <c r="D19" s="4">
        <v>44538</v>
      </c>
      <c r="E19" s="4">
        <v>44539</v>
      </c>
      <c r="F19" s="4">
        <v>44540</v>
      </c>
      <c r="G19" s="4">
        <v>44541</v>
      </c>
      <c r="H19" s="5">
        <v>44542</v>
      </c>
      <c r="J19" s="21"/>
      <c r="K19" s="21"/>
      <c r="L19" s="21"/>
    </row>
    <row r="20" spans="1:12" ht="56.25" customHeight="1" x14ac:dyDescent="0.3">
      <c r="B20" s="9"/>
      <c r="C20" s="9"/>
      <c r="D20" s="9"/>
      <c r="E20" s="9"/>
      <c r="F20" s="25" t="s">
        <v>40</v>
      </c>
      <c r="G20" s="9"/>
      <c r="H20" s="10"/>
      <c r="J20" s="21"/>
      <c r="K20" s="21"/>
      <c r="L20" s="21"/>
    </row>
    <row r="21" spans="1:12" ht="16.5" customHeight="1" x14ac:dyDescent="0.3">
      <c r="B21" s="4">
        <f t="array" ref="B21:H21">Days+15+DATE(Calendar2Year,Calendar2MonthOption,1)-WEEKDAY(DATE(Calendar2Year,Calendar2MonthOption,1),WeekdayOption)</f>
        <v>44543</v>
      </c>
      <c r="C21" s="4">
        <v>44544</v>
      </c>
      <c r="D21" s="4">
        <v>44545</v>
      </c>
      <c r="E21" s="4">
        <v>44546</v>
      </c>
      <c r="F21" s="4">
        <v>44547</v>
      </c>
      <c r="G21" s="4">
        <v>44548</v>
      </c>
      <c r="H21" s="5">
        <v>44549</v>
      </c>
      <c r="J21" s="21"/>
      <c r="K21" s="21"/>
      <c r="L21" s="21"/>
    </row>
    <row r="22" spans="1:12" ht="56.25" customHeight="1" x14ac:dyDescent="0.3">
      <c r="B22" s="9"/>
      <c r="C22" s="9"/>
      <c r="D22" s="9"/>
      <c r="E22" s="9"/>
      <c r="F22" s="9"/>
      <c r="G22" s="25" t="s">
        <v>27</v>
      </c>
      <c r="H22" s="10"/>
      <c r="J22" s="21"/>
      <c r="K22" s="21"/>
      <c r="L22" s="21"/>
    </row>
    <row r="23" spans="1:12" ht="16.5" customHeight="1" x14ac:dyDescent="0.3">
      <c r="B23" s="4">
        <f t="array" ref="B23:H23">Days+22+DATE(Calendar2Year,Calendar2MonthOption,1)-WEEKDAY(DATE(Calendar2Year,Calendar2MonthOption,1),WeekdayOption)</f>
        <v>44550</v>
      </c>
      <c r="C23" s="4">
        <v>44551</v>
      </c>
      <c r="D23" s="4">
        <v>44552</v>
      </c>
      <c r="E23" s="4">
        <v>44553</v>
      </c>
      <c r="F23" s="4">
        <v>44554</v>
      </c>
      <c r="G23" s="4">
        <v>44555</v>
      </c>
      <c r="H23" s="5">
        <v>44556</v>
      </c>
      <c r="J23" s="21"/>
      <c r="K23" s="21"/>
      <c r="L23" s="21"/>
    </row>
    <row r="24" spans="1:12" ht="56.25" customHeight="1" x14ac:dyDescent="0.3">
      <c r="B24" s="9"/>
      <c r="C24" s="9"/>
      <c r="D24" s="9"/>
      <c r="E24" s="9"/>
      <c r="F24" s="9"/>
      <c r="G24" s="9"/>
      <c r="H24" s="10"/>
      <c r="J24" s="21"/>
      <c r="K24" s="21"/>
      <c r="L24" s="21"/>
    </row>
    <row r="25" spans="1:12" ht="16.5" customHeight="1" x14ac:dyDescent="0.3">
      <c r="B25" s="4">
        <f t="array" ref="B25:H25">Days+29+DATE(Calendar2Year,Calendar2MonthOption,1)-WEEKDAY(DATE(Calendar2Year,Calendar2MonthOption,1),WeekdayOption)</f>
        <v>44557</v>
      </c>
      <c r="C25" s="4">
        <v>44558</v>
      </c>
      <c r="D25" s="4">
        <v>44559</v>
      </c>
      <c r="E25" s="4">
        <v>44560</v>
      </c>
      <c r="F25" s="4">
        <v>44561</v>
      </c>
      <c r="G25" s="4">
        <v>44562</v>
      </c>
      <c r="H25" s="5">
        <v>44563</v>
      </c>
    </row>
    <row r="26" spans="1:12" ht="57" customHeight="1" x14ac:dyDescent="0.3">
      <c r="B26" s="9"/>
      <c r="C26" s="9"/>
      <c r="D26" s="9"/>
      <c r="E26" s="9"/>
      <c r="F26" s="9"/>
      <c r="G26" s="9"/>
      <c r="H26" s="11"/>
    </row>
    <row r="27" spans="1:12" ht="16.5" customHeight="1" x14ac:dyDescent="0.3">
      <c r="B27" s="4">
        <f t="array" ref="B27:C27">Days+36+DATE(Calendar2Year,Calendar2MonthOption,1)-WEEKDAY(DATE(Calendar2Year,Calendar2MonthOption,1),WeekdayOption)</f>
        <v>44564</v>
      </c>
      <c r="C27" s="4">
        <v>44565</v>
      </c>
      <c r="D27" s="18" t="s">
        <v>0</v>
      </c>
      <c r="E27" s="18"/>
      <c r="F27" s="18"/>
      <c r="G27" s="18"/>
      <c r="H27" s="18"/>
    </row>
    <row r="28" spans="1:12" ht="63.75" customHeight="1" x14ac:dyDescent="0.3">
      <c r="B28" s="9"/>
      <c r="C28" s="9"/>
      <c r="D28" s="13"/>
      <c r="E28" s="13"/>
      <c r="F28" s="13"/>
      <c r="G28" s="13"/>
      <c r="H28" s="13"/>
    </row>
    <row r="29" spans="1:12" ht="54" customHeight="1" x14ac:dyDescent="0.9">
      <c r="A29" s="2"/>
      <c r="B29" s="1">
        <f>YEAR(DATE(Calendar2Year,Calendar2MonthOption+1,1))</f>
        <v>2022</v>
      </c>
      <c r="C29" s="16" t="str">
        <f>TEXT(DATE(Calendar2Year,Calendar2MonthOption+1,1),"mmmm")</f>
        <v>January</v>
      </c>
      <c r="D29" s="16"/>
      <c r="E29" s="16"/>
      <c r="F29" s="8"/>
      <c r="G29" s="8"/>
      <c r="H29" s="2"/>
    </row>
    <row r="30" spans="1:12" ht="14.25" customHeight="1" x14ac:dyDescent="0.3">
      <c r="A30" s="3"/>
      <c r="B30" s="6" t="str">
        <f>UPPER(TEXT(B31,"dddd"))</f>
        <v>MONDAY</v>
      </c>
      <c r="C30" s="7" t="str">
        <f t="shared" ref="C30" si="2">UPPER(TEXT(C31,"dddd"))</f>
        <v>TUESDAY</v>
      </c>
      <c r="D30" s="6" t="str">
        <f t="shared" ref="D30" si="3">UPPER(TEXT(D31,"dddd"))</f>
        <v>WEDNESDAY</v>
      </c>
      <c r="E30" s="7" t="str">
        <f t="shared" ref="E30" si="4">UPPER(TEXT(E31,"dddd"))</f>
        <v>THURSDAY</v>
      </c>
      <c r="F30" s="6" t="str">
        <f t="shared" ref="F30" si="5">UPPER(TEXT(F31,"dddd"))</f>
        <v>FRIDAY</v>
      </c>
      <c r="G30" s="7" t="str">
        <f t="shared" ref="G30" si="6">UPPER(TEXT(G31,"dddd"))</f>
        <v>SATURDAY</v>
      </c>
      <c r="H30" s="6" t="str">
        <f t="shared" ref="H30" si="7">UPPER(TEXT(H31,"dddd"))</f>
        <v>SUNDAY</v>
      </c>
    </row>
    <row r="31" spans="1:12" ht="16.5" customHeight="1" x14ac:dyDescent="0.3">
      <c r="B31" s="4">
        <f t="array" ref="B31:H31">Days+1+DATE(Calendar3Year,Calendar3MonthOption,1)-WEEKDAY(DATE(Calendar3Year,Calendar3MonthOption,1),WeekdayOption)</f>
        <v>44557</v>
      </c>
      <c r="C31" s="4">
        <v>44558</v>
      </c>
      <c r="D31" s="4">
        <v>44559</v>
      </c>
      <c r="E31" s="4">
        <v>44560</v>
      </c>
      <c r="F31" s="4">
        <v>44561</v>
      </c>
      <c r="G31" s="4">
        <v>44562</v>
      </c>
      <c r="H31" s="5">
        <v>44563</v>
      </c>
    </row>
    <row r="32" spans="1:12" ht="56.25" customHeight="1" x14ac:dyDescent="0.3">
      <c r="B32" s="9"/>
      <c r="C32" s="9"/>
      <c r="D32" s="9"/>
      <c r="E32" s="9"/>
      <c r="F32" s="9"/>
      <c r="G32" s="9"/>
      <c r="H32" s="10"/>
    </row>
    <row r="33" spans="1:13" ht="16.5" customHeight="1" x14ac:dyDescent="0.3">
      <c r="B33" s="4">
        <f t="array" ref="B33:H33">Days+8+DATE(Calendar3Year,Calendar3MonthOption,1)-WEEKDAY(DATE(Calendar3Year,Calendar3MonthOption,1),WeekdayOption)</f>
        <v>44564</v>
      </c>
      <c r="C33" s="4">
        <v>44565</v>
      </c>
      <c r="D33" s="4">
        <v>44566</v>
      </c>
      <c r="E33" s="4">
        <v>44567</v>
      </c>
      <c r="F33" s="4">
        <v>44568</v>
      </c>
      <c r="G33" s="4">
        <v>44569</v>
      </c>
      <c r="H33" s="5">
        <v>44570</v>
      </c>
    </row>
    <row r="34" spans="1:13" ht="56.25" customHeight="1" x14ac:dyDescent="0.3">
      <c r="B34" s="9"/>
      <c r="C34" s="9"/>
      <c r="D34" s="9"/>
      <c r="E34" s="9"/>
      <c r="F34" s="9"/>
      <c r="G34" s="9"/>
      <c r="H34" s="10"/>
    </row>
    <row r="35" spans="1:13" ht="16.5" customHeight="1" x14ac:dyDescent="0.3">
      <c r="B35" s="4">
        <f t="array" ref="B35:H35">Days+15+DATE(Calendar3Year,Calendar3MonthOption,1)-WEEKDAY(DATE(Calendar3Year,Calendar3MonthOption,1),WeekdayOption)</f>
        <v>44571</v>
      </c>
      <c r="C35" s="4">
        <v>44572</v>
      </c>
      <c r="D35" s="4">
        <v>44573</v>
      </c>
      <c r="E35" s="4">
        <v>44574</v>
      </c>
      <c r="F35" s="4">
        <v>44575</v>
      </c>
      <c r="G35" s="4">
        <v>44576</v>
      </c>
      <c r="H35" s="5">
        <v>44577</v>
      </c>
    </row>
    <row r="36" spans="1:13" ht="56.25" customHeight="1" x14ac:dyDescent="0.3">
      <c r="B36" s="9" t="s">
        <v>26</v>
      </c>
      <c r="C36" s="9"/>
      <c r="D36" s="9"/>
      <c r="E36" s="9"/>
      <c r="F36" s="9"/>
      <c r="G36" s="9"/>
      <c r="H36" s="10"/>
      <c r="J36" s="20" t="s">
        <v>31</v>
      </c>
      <c r="K36" s="26" t="s">
        <v>28</v>
      </c>
      <c r="L36" s="20"/>
      <c r="M36" s="20"/>
    </row>
    <row r="37" spans="1:13" ht="16.5" customHeight="1" x14ac:dyDescent="0.3">
      <c r="B37" s="4">
        <f t="array" ref="B37:H37">Days+22+DATE(Calendar3Year,Calendar3MonthOption,1)-WEEKDAY(DATE(Calendar3Year,Calendar3MonthOption,1),WeekdayOption)</f>
        <v>44578</v>
      </c>
      <c r="C37" s="4">
        <v>44579</v>
      </c>
      <c r="D37" s="4">
        <v>44580</v>
      </c>
      <c r="E37" s="4">
        <v>44581</v>
      </c>
      <c r="F37" s="4">
        <v>44582</v>
      </c>
      <c r="G37" s="4">
        <v>44583</v>
      </c>
      <c r="H37" s="5">
        <v>44584</v>
      </c>
    </row>
    <row r="38" spans="1:13" ht="56.25" customHeight="1" x14ac:dyDescent="0.3">
      <c r="B38" s="9"/>
      <c r="C38" s="9"/>
      <c r="D38" s="9"/>
      <c r="E38" s="9"/>
      <c r="F38" s="9"/>
      <c r="G38" s="9"/>
      <c r="H38" s="10"/>
      <c r="J38" t="s">
        <v>42</v>
      </c>
      <c r="K38" t="s">
        <v>41</v>
      </c>
    </row>
    <row r="39" spans="1:13" ht="16.5" customHeight="1" x14ac:dyDescent="0.3">
      <c r="B39" s="4">
        <f t="array" ref="B39:H39">Days+29+DATE(Calendar3Year,Calendar3MonthOption,1)-WEEKDAY(DATE(Calendar3Year,Calendar3MonthOption,1),WeekdayOption)</f>
        <v>44585</v>
      </c>
      <c r="C39" s="4">
        <v>44586</v>
      </c>
      <c r="D39" s="4">
        <v>44587</v>
      </c>
      <c r="E39" s="4">
        <v>44588</v>
      </c>
      <c r="F39" s="4">
        <v>44589</v>
      </c>
      <c r="G39" s="4">
        <v>44590</v>
      </c>
      <c r="H39" s="5">
        <v>44591</v>
      </c>
    </row>
    <row r="40" spans="1:13" ht="57" customHeight="1" x14ac:dyDescent="0.3">
      <c r="B40" s="9"/>
      <c r="C40" s="9"/>
      <c r="D40" s="9"/>
      <c r="E40" s="9"/>
      <c r="F40" s="9"/>
      <c r="G40" s="9"/>
      <c r="H40" s="11"/>
    </row>
    <row r="41" spans="1:13" ht="16.5" customHeight="1" x14ac:dyDescent="0.3">
      <c r="B41" s="4">
        <f t="array" ref="B41:C41">Days+36+DATE(Calendar3Year,Calendar3MonthOption,1)-WEEKDAY(DATE(Calendar3Year,Calendar3MonthOption,1),WeekdayOption)</f>
        <v>44592</v>
      </c>
      <c r="C41" s="4">
        <v>44593</v>
      </c>
      <c r="D41" s="18" t="s">
        <v>0</v>
      </c>
      <c r="E41" s="18"/>
      <c r="F41" s="18"/>
      <c r="G41" s="18"/>
      <c r="H41" s="18"/>
    </row>
    <row r="42" spans="1:13" ht="63.75" customHeight="1" x14ac:dyDescent="0.3">
      <c r="B42" s="9"/>
      <c r="C42" s="9"/>
      <c r="D42" s="13"/>
      <c r="E42" s="13"/>
      <c r="F42" s="13"/>
      <c r="G42" s="13"/>
      <c r="H42" s="13"/>
    </row>
    <row r="43" spans="1:13" ht="54" customHeight="1" x14ac:dyDescent="0.9">
      <c r="A43" s="2"/>
      <c r="B43" s="1">
        <f>YEAR(DATE(Calendar3Year,Calendar3MonthOption+1,1))</f>
        <v>2022</v>
      </c>
      <c r="C43" s="16" t="str">
        <f>TEXT(DATE(Calendar3Year,Calendar3MonthOption+1,1),"mmmm")</f>
        <v>February</v>
      </c>
      <c r="D43" s="16"/>
      <c r="E43" s="16"/>
      <c r="F43" s="8"/>
      <c r="G43" s="8"/>
      <c r="H43" s="2"/>
    </row>
    <row r="44" spans="1:13" ht="14.25" customHeight="1" x14ac:dyDescent="0.3">
      <c r="A44" s="3"/>
      <c r="B44" s="6" t="str">
        <f>UPPER(TEXT(B45,"dddd"))</f>
        <v>MONDAY</v>
      </c>
      <c r="C44" s="7" t="str">
        <f t="shared" ref="C44" si="8">UPPER(TEXT(C45,"dddd"))</f>
        <v>TUESDAY</v>
      </c>
      <c r="D44" s="6" t="str">
        <f t="shared" ref="D44" si="9">UPPER(TEXT(D45,"dddd"))</f>
        <v>WEDNESDAY</v>
      </c>
      <c r="E44" s="7" t="str">
        <f t="shared" ref="E44" si="10">UPPER(TEXT(E45,"dddd"))</f>
        <v>THURSDAY</v>
      </c>
      <c r="F44" s="6" t="str">
        <f t="shared" ref="F44" si="11">UPPER(TEXT(F45,"dddd"))</f>
        <v>FRIDAY</v>
      </c>
      <c r="G44" s="7" t="str">
        <f t="shared" ref="G44" si="12">UPPER(TEXT(G45,"dddd"))</f>
        <v>SATURDAY</v>
      </c>
      <c r="H44" s="6" t="str">
        <f t="shared" ref="H44" si="13">UPPER(TEXT(H45,"dddd"))</f>
        <v>SUNDAY</v>
      </c>
    </row>
    <row r="45" spans="1:13" ht="16.5" customHeight="1" x14ac:dyDescent="0.3">
      <c r="B45" s="4">
        <f t="array" ref="B45:H45">Days+1+DATE(Calendar4Year,Calendar4MonthOption,1)-WEEKDAY(DATE(Calendar4Year,Calendar4MonthOption,1),WeekdayOption)</f>
        <v>44592</v>
      </c>
      <c r="C45" s="4">
        <v>44593</v>
      </c>
      <c r="D45" s="4">
        <v>44594</v>
      </c>
      <c r="E45" s="4">
        <v>44595</v>
      </c>
      <c r="F45" s="4">
        <v>44596</v>
      </c>
      <c r="G45" s="4">
        <v>44597</v>
      </c>
      <c r="H45" s="5">
        <v>44598</v>
      </c>
    </row>
    <row r="46" spans="1:13" ht="56.25" customHeight="1" x14ac:dyDescent="0.3">
      <c r="B46" s="9"/>
      <c r="C46" s="9"/>
      <c r="D46" s="9"/>
      <c r="E46" s="9"/>
      <c r="F46" s="9"/>
      <c r="G46" s="9"/>
      <c r="H46" s="10"/>
      <c r="K46" t="s">
        <v>44</v>
      </c>
    </row>
    <row r="47" spans="1:13" ht="16.5" customHeight="1" x14ac:dyDescent="0.3">
      <c r="B47" s="4">
        <f t="array" ref="B47:H47">Days+8+DATE(Calendar4Year,Calendar4MonthOption,1)-WEEKDAY(DATE(Calendar4Year,Calendar4MonthOption,1),WeekdayOption)</f>
        <v>44599</v>
      </c>
      <c r="C47" s="4">
        <v>44600</v>
      </c>
      <c r="D47" s="4">
        <v>44601</v>
      </c>
      <c r="E47" s="4">
        <v>44602</v>
      </c>
      <c r="F47" s="4">
        <v>44603</v>
      </c>
      <c r="G47" s="4">
        <v>44604</v>
      </c>
      <c r="H47" s="5">
        <v>44605</v>
      </c>
    </row>
    <row r="48" spans="1:13" ht="56.25" customHeight="1" x14ac:dyDescent="0.3">
      <c r="B48" s="9"/>
      <c r="C48" s="9"/>
      <c r="D48" s="9"/>
      <c r="E48" s="9"/>
      <c r="F48" s="9"/>
      <c r="G48" s="9"/>
      <c r="H48" s="10"/>
      <c r="J48" t="s">
        <v>45</v>
      </c>
      <c r="K48" t="s">
        <v>43</v>
      </c>
    </row>
    <row r="49" spans="1:11" ht="16.5" customHeight="1" x14ac:dyDescent="0.3">
      <c r="B49" s="4">
        <f t="array" ref="B49:H49">Days+15+DATE(Calendar4Year,Calendar4MonthOption,1)-WEEKDAY(DATE(Calendar4Year,Calendar4MonthOption,1),WeekdayOption)</f>
        <v>44606</v>
      </c>
      <c r="C49" s="4">
        <v>44607</v>
      </c>
      <c r="D49" s="4">
        <v>44608</v>
      </c>
      <c r="E49" s="4">
        <v>44609</v>
      </c>
      <c r="F49" s="4">
        <v>44610</v>
      </c>
      <c r="G49" s="4">
        <v>44611</v>
      </c>
      <c r="H49" s="5">
        <v>44612</v>
      </c>
    </row>
    <row r="50" spans="1:11" ht="56.25" customHeight="1" x14ac:dyDescent="0.3">
      <c r="B50" s="9"/>
      <c r="C50" s="9"/>
      <c r="D50" s="9"/>
      <c r="E50" s="9"/>
      <c r="F50" s="9"/>
      <c r="G50" s="9"/>
      <c r="H50" s="10"/>
      <c r="J50" t="s">
        <v>46</v>
      </c>
      <c r="K50" t="s">
        <v>43</v>
      </c>
    </row>
    <row r="51" spans="1:11" ht="16.5" customHeight="1" x14ac:dyDescent="0.3">
      <c r="B51" s="4">
        <f t="array" ref="B51:H51">Days+22+DATE(Calendar4Year,Calendar4MonthOption,1)-WEEKDAY(DATE(Calendar4Year,Calendar4MonthOption,1),WeekdayOption)</f>
        <v>44613</v>
      </c>
      <c r="C51" s="4">
        <v>44614</v>
      </c>
      <c r="D51" s="4">
        <v>44615</v>
      </c>
      <c r="E51" s="4">
        <v>44616</v>
      </c>
      <c r="F51" s="4">
        <v>44617</v>
      </c>
      <c r="G51" s="4">
        <v>44618</v>
      </c>
      <c r="H51" s="5">
        <v>44619</v>
      </c>
    </row>
    <row r="52" spans="1:11" ht="56.25" customHeight="1" x14ac:dyDescent="0.3">
      <c r="B52" s="9"/>
      <c r="C52" s="9"/>
      <c r="D52" s="9"/>
      <c r="E52" s="9"/>
      <c r="F52" s="9"/>
      <c r="G52" s="9"/>
      <c r="H52" s="10"/>
    </row>
    <row r="53" spans="1:11" ht="16.5" customHeight="1" x14ac:dyDescent="0.3">
      <c r="B53" s="4">
        <f t="array" ref="B53:H53">Days+29+DATE(Calendar4Year,Calendar4MonthOption,1)-WEEKDAY(DATE(Calendar4Year,Calendar4MonthOption,1),WeekdayOption)</f>
        <v>44620</v>
      </c>
      <c r="C53" s="4">
        <v>44621</v>
      </c>
      <c r="D53" s="4">
        <v>44622</v>
      </c>
      <c r="E53" s="4">
        <v>44623</v>
      </c>
      <c r="F53" s="4">
        <v>44624</v>
      </c>
      <c r="G53" s="4">
        <v>44625</v>
      </c>
      <c r="H53" s="5">
        <v>44626</v>
      </c>
    </row>
    <row r="54" spans="1:11" ht="57" customHeight="1" x14ac:dyDescent="0.3">
      <c r="B54" s="9"/>
      <c r="C54" s="9"/>
      <c r="D54" s="9"/>
      <c r="E54" s="9"/>
      <c r="F54" s="9"/>
      <c r="G54" s="9"/>
      <c r="H54" s="11"/>
    </row>
    <row r="55" spans="1:11" ht="16.5" customHeight="1" x14ac:dyDescent="0.3">
      <c r="B55" s="4">
        <f t="array" ref="B55:C55">Days+36+DATE(Calendar4Year,Calendar4MonthOption,1)-WEEKDAY(DATE(Calendar4Year,Calendar4MonthOption,1),WeekdayOption)</f>
        <v>44627</v>
      </c>
      <c r="C55" s="4">
        <v>44628</v>
      </c>
      <c r="D55" s="14" t="s">
        <v>0</v>
      </c>
      <c r="E55" s="15"/>
      <c r="F55" s="15"/>
      <c r="G55" s="15"/>
      <c r="H55" s="15"/>
    </row>
    <row r="56" spans="1:11" ht="63.75" customHeight="1" x14ac:dyDescent="0.3">
      <c r="B56" s="9"/>
      <c r="C56" s="9"/>
      <c r="D56" s="13"/>
      <c r="E56" s="13"/>
      <c r="F56" s="13"/>
      <c r="G56" s="13"/>
      <c r="H56" s="13"/>
    </row>
    <row r="57" spans="1:11" ht="54" customHeight="1" x14ac:dyDescent="0.9">
      <c r="A57" s="2"/>
      <c r="B57" s="1">
        <f>YEAR(DATE(Calendar4Year,Calendar4MonthOption+1,1))</f>
        <v>2022</v>
      </c>
      <c r="C57" s="16" t="str">
        <f>TEXT(DATE(Calendar4Year,Calendar4MonthOption+1,1),"mmmm")</f>
        <v>March</v>
      </c>
      <c r="D57" s="16"/>
      <c r="E57" s="16"/>
      <c r="F57" s="8"/>
      <c r="G57" s="8"/>
      <c r="H57" s="2"/>
    </row>
    <row r="58" spans="1:11" ht="14.25" customHeight="1" x14ac:dyDescent="0.3">
      <c r="A58" s="3"/>
      <c r="B58" s="6" t="str">
        <f>UPPER(TEXT(B59,"dddd"))</f>
        <v>MONDAY</v>
      </c>
      <c r="C58" s="7" t="str">
        <f t="shared" ref="C58" si="14">UPPER(TEXT(C59,"dddd"))</f>
        <v>TUESDAY</v>
      </c>
      <c r="D58" s="6" t="str">
        <f t="shared" ref="D58" si="15">UPPER(TEXT(D59,"dddd"))</f>
        <v>WEDNESDAY</v>
      </c>
      <c r="E58" s="7" t="str">
        <f t="shared" ref="E58" si="16">UPPER(TEXT(E59,"dddd"))</f>
        <v>THURSDAY</v>
      </c>
      <c r="F58" s="6" t="str">
        <f t="shared" ref="F58" si="17">UPPER(TEXT(F59,"dddd"))</f>
        <v>FRIDAY</v>
      </c>
      <c r="G58" s="7" t="str">
        <f t="shared" ref="G58" si="18">UPPER(TEXT(G59,"dddd"))</f>
        <v>SATURDAY</v>
      </c>
      <c r="H58" s="6" t="str">
        <f t="shared" ref="H58" si="19">UPPER(TEXT(H59,"dddd"))</f>
        <v>SUNDAY</v>
      </c>
    </row>
    <row r="59" spans="1:11" ht="16.5" customHeight="1" x14ac:dyDescent="0.3">
      <c r="B59" s="4">
        <f t="array" ref="B59:H59">Days+1+DATE(Calendar5Year,Calendar5MonthOption,1)-WEEKDAY(DATE(Calendar5Year,Calendar5MonthOption,1),WeekdayOption)</f>
        <v>44620</v>
      </c>
      <c r="C59" s="4">
        <v>44621</v>
      </c>
      <c r="D59" s="4">
        <v>44622</v>
      </c>
      <c r="E59" s="4">
        <v>44623</v>
      </c>
      <c r="F59" s="4">
        <v>44624</v>
      </c>
      <c r="G59" s="4">
        <v>44625</v>
      </c>
      <c r="H59" s="5">
        <v>44626</v>
      </c>
    </row>
    <row r="60" spans="1:11" ht="56.25" customHeight="1" x14ac:dyDescent="0.3">
      <c r="B60" s="9"/>
      <c r="C60" s="9"/>
      <c r="D60" s="9"/>
      <c r="E60" s="9"/>
      <c r="F60" s="9"/>
      <c r="G60" s="9"/>
      <c r="H60" s="10"/>
    </row>
    <row r="61" spans="1:11" ht="16.5" customHeight="1" x14ac:dyDescent="0.3">
      <c r="B61" s="4">
        <f t="array" ref="B61:H61">Days+8+DATE(Calendar5Year,Calendar5MonthOption,1)-WEEKDAY(DATE(Calendar5Year,Calendar5MonthOption,1),WeekdayOption)</f>
        <v>44627</v>
      </c>
      <c r="C61" s="4">
        <v>44628</v>
      </c>
      <c r="D61" s="4">
        <v>44629</v>
      </c>
      <c r="E61" s="4">
        <v>44630</v>
      </c>
      <c r="F61" s="4">
        <v>44631</v>
      </c>
      <c r="G61" s="4">
        <v>44632</v>
      </c>
      <c r="H61" s="5">
        <v>44633</v>
      </c>
    </row>
    <row r="62" spans="1:11" ht="56.25" customHeight="1" x14ac:dyDescent="0.3">
      <c r="B62" s="9"/>
      <c r="C62" s="9"/>
      <c r="D62" s="9"/>
      <c r="E62" s="9"/>
      <c r="F62" s="9"/>
      <c r="G62" s="9"/>
      <c r="H62" s="10"/>
    </row>
    <row r="63" spans="1:11" ht="16.5" customHeight="1" x14ac:dyDescent="0.3">
      <c r="B63" s="4">
        <f t="array" ref="B63:H63">Days+15+DATE(Calendar5Year,Calendar5MonthOption,1)-WEEKDAY(DATE(Calendar5Year,Calendar5MonthOption,1),WeekdayOption)</f>
        <v>44634</v>
      </c>
      <c r="C63" s="4">
        <v>44635</v>
      </c>
      <c r="D63" s="4">
        <v>44636</v>
      </c>
      <c r="E63" s="4">
        <v>44637</v>
      </c>
      <c r="F63" s="4">
        <v>44638</v>
      </c>
      <c r="G63" s="4">
        <v>44639</v>
      </c>
      <c r="H63" s="5">
        <v>44640</v>
      </c>
    </row>
    <row r="64" spans="1:11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ref="B65:H65">Days+22+DATE(Calendar5Year,Calendar5MonthOption,1)-WEEKDAY(DATE(Calendar5Year,Calendar5MonthOption,1),WeekdayOption)</f>
        <v>44641</v>
      </c>
      <c r="C65" s="4">
        <v>44642</v>
      </c>
      <c r="D65" s="4">
        <v>44643</v>
      </c>
      <c r="E65" s="4">
        <v>44644</v>
      </c>
      <c r="F65" s="4">
        <v>44645</v>
      </c>
      <c r="G65" s="4">
        <v>44646</v>
      </c>
      <c r="H65" s="5">
        <v>44647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ref="B67:H67">Days+29+DATE(Calendar5Year,Calendar5MonthOption,1)-WEEKDAY(DATE(Calendar5Year,Calendar5MonthOption,1),WeekdayOption)</f>
        <v>44648</v>
      </c>
      <c r="C67" s="4">
        <v>44649</v>
      </c>
      <c r="D67" s="4">
        <v>44650</v>
      </c>
      <c r="E67" s="4">
        <v>44651</v>
      </c>
      <c r="F67" s="4">
        <v>44652</v>
      </c>
      <c r="G67" s="4">
        <v>44653</v>
      </c>
      <c r="H67" s="5">
        <v>44654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ref="B69:C69">Days+36+DATE(Calendar5Year,Calendar5MonthOption,1)-WEEKDAY(DATE(Calendar5Year,Calendar5MonthOption,1),WeekdayOption)</f>
        <v>44655</v>
      </c>
      <c r="C69" s="4">
        <v>44656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>YEAR(DATE(Calendar5Year,Calendar5MonthOption+1,1))</f>
        <v>2022</v>
      </c>
      <c r="C71" s="16" t="str">
        <f>TEXT(DATE(Calendar5Year,Calendar5MonthOption+1,1),"mmmm")</f>
        <v>April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>UPPER(TEXT(B73,"dddd"))</f>
        <v>MONDAY</v>
      </c>
      <c r="C72" s="7" t="str">
        <f t="shared" ref="C72" si="20">UPPER(TEXT(C73,"dddd"))</f>
        <v>TUESDAY</v>
      </c>
      <c r="D72" s="6" t="str">
        <f t="shared" ref="D72" si="21">UPPER(TEXT(D73,"dddd"))</f>
        <v>WEDNESDAY</v>
      </c>
      <c r="E72" s="7" t="str">
        <f t="shared" ref="E72" si="22">UPPER(TEXT(E73,"dddd"))</f>
        <v>THURSDAY</v>
      </c>
      <c r="F72" s="6" t="str">
        <f t="shared" ref="F72" si="23">UPPER(TEXT(F73,"dddd"))</f>
        <v>FRIDAY</v>
      </c>
      <c r="G72" s="7" t="str">
        <f t="shared" ref="G72" si="24">UPPER(TEXT(G73,"dddd"))</f>
        <v>SATURDAY</v>
      </c>
      <c r="H72" s="6" t="str">
        <f t="shared" ref="H72" si="25">UPPER(TEXT(H73,"dddd"))</f>
        <v>SUNDAY</v>
      </c>
    </row>
    <row r="73" spans="1:8" ht="16.5" customHeight="1" x14ac:dyDescent="0.3">
      <c r="B73" s="4">
        <f t="array" ref="B73:H73">Days+1+DATE(Calendar6Year,Calendar6MonthOption,1)-WEEKDAY(DATE(Calendar6Year,Calendar6MonthOption,1),WeekdayOption)</f>
        <v>44648</v>
      </c>
      <c r="C73" s="4">
        <v>44649</v>
      </c>
      <c r="D73" s="4">
        <v>44650</v>
      </c>
      <c r="E73" s="4">
        <v>44651</v>
      </c>
      <c r="F73" s="4">
        <v>44652</v>
      </c>
      <c r="G73" s="4">
        <v>44653</v>
      </c>
      <c r="H73" s="5">
        <v>44654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ref="B75:H75">Days+8+DATE(Calendar6Year,Calendar6MonthOption,1)-WEEKDAY(DATE(Calendar6Year,Calendar6MonthOption,1),WeekdayOption)</f>
        <v>44655</v>
      </c>
      <c r="C75" s="4">
        <v>44656</v>
      </c>
      <c r="D75" s="4">
        <v>44657</v>
      </c>
      <c r="E75" s="4">
        <v>44658</v>
      </c>
      <c r="F75" s="4">
        <v>44659</v>
      </c>
      <c r="G75" s="4">
        <v>44660</v>
      </c>
      <c r="H75" s="5">
        <v>44661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ref="B77:H77">Days+15+DATE(Calendar6Year,Calendar6MonthOption,1)-WEEKDAY(DATE(Calendar6Year,Calendar6MonthOption,1),WeekdayOption)</f>
        <v>44662</v>
      </c>
      <c r="C77" s="4">
        <v>44663</v>
      </c>
      <c r="D77" s="4">
        <v>44664</v>
      </c>
      <c r="E77" s="4">
        <v>44665</v>
      </c>
      <c r="F77" s="4">
        <v>44666</v>
      </c>
      <c r="G77" s="4">
        <v>44667</v>
      </c>
      <c r="H77" s="5">
        <v>44668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ref="B79:H79">Days+22+DATE(Calendar6Year,Calendar6MonthOption,1)-WEEKDAY(DATE(Calendar6Year,Calendar6MonthOption,1),WeekdayOption)</f>
        <v>44669</v>
      </c>
      <c r="C79" s="4">
        <v>44670</v>
      </c>
      <c r="D79" s="4">
        <v>44671</v>
      </c>
      <c r="E79" s="4">
        <v>44672</v>
      </c>
      <c r="F79" s="4">
        <v>44673</v>
      </c>
      <c r="G79" s="4">
        <v>44674</v>
      </c>
      <c r="H79" s="5">
        <v>44675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ref="B81:H81">Days+29+DATE(Calendar6Year,Calendar6MonthOption,1)-WEEKDAY(DATE(Calendar6Year,Calendar6MonthOption,1),WeekdayOption)</f>
        <v>44676</v>
      </c>
      <c r="C81" s="4">
        <v>44677</v>
      </c>
      <c r="D81" s="4">
        <v>44678</v>
      </c>
      <c r="E81" s="4">
        <v>44679</v>
      </c>
      <c r="F81" s="4">
        <v>44680</v>
      </c>
      <c r="G81" s="4">
        <v>44681</v>
      </c>
      <c r="H81" s="5">
        <v>44682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ref="B83:C83">Days+36+DATE(Calendar6Year,Calendar6MonthOption,1)-WEEKDAY(DATE(Calendar6Year,Calendar6MonthOption,1),WeekdayOption)</f>
        <v>44683</v>
      </c>
      <c r="C83" s="4">
        <v>44684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>YEAR(DATE(Calendar6Year,Calendar6MonthOption+1,1))</f>
        <v>2022</v>
      </c>
      <c r="C85" s="16" t="str">
        <f>TEXT(DATE(Calendar6Year,Calendar6MonthOption+1,1),"mmmm")</f>
        <v>May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>UPPER(TEXT(B87,"dddd"))</f>
        <v>MONDAY</v>
      </c>
      <c r="C86" s="7" t="str">
        <f t="shared" ref="C86" si="26">UPPER(TEXT(C87,"dddd"))</f>
        <v>TUESDAY</v>
      </c>
      <c r="D86" s="6" t="str">
        <f t="shared" ref="D86" si="27">UPPER(TEXT(D87,"dddd"))</f>
        <v>WEDNESDAY</v>
      </c>
      <c r="E86" s="7" t="str">
        <f t="shared" ref="E86" si="28">UPPER(TEXT(E87,"dddd"))</f>
        <v>THURSDAY</v>
      </c>
      <c r="F86" s="6" t="str">
        <f t="shared" ref="F86" si="29">UPPER(TEXT(F87,"dddd"))</f>
        <v>FRIDAY</v>
      </c>
      <c r="G86" s="7" t="str">
        <f t="shared" ref="G86" si="30">UPPER(TEXT(G87,"dddd"))</f>
        <v>SATURDAY</v>
      </c>
      <c r="H86" s="6" t="str">
        <f t="shared" ref="H86" si="31">UPPER(TEXT(H87,"dddd"))</f>
        <v>SUNDAY</v>
      </c>
    </row>
    <row r="87" spans="1:8" ht="16.5" customHeight="1" x14ac:dyDescent="0.3">
      <c r="B87" s="4">
        <f t="array" ref="B87:H87">Days+1+DATE(Calendar7Year,Calendar7MonthOption,1)-WEEKDAY(DATE(Calendar7Year,Calendar7MonthOption,1),WeekdayOption)</f>
        <v>44676</v>
      </c>
      <c r="C87" s="4">
        <v>44677</v>
      </c>
      <c r="D87" s="4">
        <v>44678</v>
      </c>
      <c r="E87" s="4">
        <v>44679</v>
      </c>
      <c r="F87" s="4">
        <v>44680</v>
      </c>
      <c r="G87" s="4">
        <v>44681</v>
      </c>
      <c r="H87" s="5">
        <v>44682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ref="B89:H89">Days+8+DATE(Calendar7Year,Calendar7MonthOption,1)-WEEKDAY(DATE(Calendar7Year,Calendar7MonthOption,1),WeekdayOption)</f>
        <v>44683</v>
      </c>
      <c r="C89" s="4">
        <v>44684</v>
      </c>
      <c r="D89" s="4">
        <v>44685</v>
      </c>
      <c r="E89" s="4">
        <v>44686</v>
      </c>
      <c r="F89" s="4">
        <v>44687</v>
      </c>
      <c r="G89" s="4">
        <v>44688</v>
      </c>
      <c r="H89" s="5">
        <v>44689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ref="B91:H91">Days+15+DATE(Calendar7Year,Calendar7MonthOption,1)-WEEKDAY(DATE(Calendar7Year,Calendar7MonthOption,1),WeekdayOption)</f>
        <v>44690</v>
      </c>
      <c r="C91" s="4">
        <v>44691</v>
      </c>
      <c r="D91" s="4">
        <v>44692</v>
      </c>
      <c r="E91" s="4">
        <v>44693</v>
      </c>
      <c r="F91" s="4">
        <v>44694</v>
      </c>
      <c r="G91" s="4">
        <v>44695</v>
      </c>
      <c r="H91" s="5">
        <v>44696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ref="B93:H93">Days+22+DATE(Calendar7Year,Calendar7MonthOption,1)-WEEKDAY(DATE(Calendar7Year,Calendar7MonthOption,1),WeekdayOption)</f>
        <v>44697</v>
      </c>
      <c r="C93" s="4">
        <v>44698</v>
      </c>
      <c r="D93" s="4">
        <v>44699</v>
      </c>
      <c r="E93" s="4">
        <v>44700</v>
      </c>
      <c r="F93" s="4">
        <v>44701</v>
      </c>
      <c r="G93" s="4">
        <v>44702</v>
      </c>
      <c r="H93" s="5">
        <v>44703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ref="B95:H95">Days+29+DATE(Calendar7Year,Calendar7MonthOption,1)-WEEKDAY(DATE(Calendar7Year,Calendar7MonthOption,1),WeekdayOption)</f>
        <v>44704</v>
      </c>
      <c r="C95" s="4">
        <v>44705</v>
      </c>
      <c r="D95" s="4">
        <v>44706</v>
      </c>
      <c r="E95" s="4">
        <v>44707</v>
      </c>
      <c r="F95" s="4">
        <v>44708</v>
      </c>
      <c r="G95" s="4">
        <v>44709</v>
      </c>
      <c r="H95" s="5">
        <v>44710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ref="B97:C97">Days+36+DATE(Calendar7Year,Calendar7MonthOption,1)-WEEKDAY(DATE(Calendar7Year,Calendar7MonthOption,1),WeekdayOption)</f>
        <v>44711</v>
      </c>
      <c r="C97" s="4">
        <v>44712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>YEAR(DATE(Calendar7Year,Calendar7MonthOption+1,1))</f>
        <v>2022</v>
      </c>
      <c r="C99" s="16" t="str">
        <f>TEXT(DATE(Calendar7Year,Calendar7MonthOption+1,1),"mmmm")</f>
        <v>June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>UPPER(TEXT(B101,"dddd"))</f>
        <v>MONDAY</v>
      </c>
      <c r="C100" s="7" t="str">
        <f t="shared" ref="C100" si="32">UPPER(TEXT(C101,"dddd"))</f>
        <v>TUESDAY</v>
      </c>
      <c r="D100" s="6" t="str">
        <f t="shared" ref="D100" si="33">UPPER(TEXT(D101,"dddd"))</f>
        <v>WEDNESDAY</v>
      </c>
      <c r="E100" s="7" t="str">
        <f t="shared" ref="E100" si="34">UPPER(TEXT(E101,"dddd"))</f>
        <v>THURSDAY</v>
      </c>
      <c r="F100" s="6" t="str">
        <f t="shared" ref="F100" si="35">UPPER(TEXT(F101,"dddd"))</f>
        <v>FRIDAY</v>
      </c>
      <c r="G100" s="7" t="str">
        <f t="shared" ref="G100" si="36">UPPER(TEXT(G101,"dddd"))</f>
        <v>SATURDAY</v>
      </c>
      <c r="H100" s="6" t="str">
        <f t="shared" ref="H100" si="37">UPPER(TEXT(H101,"dddd"))</f>
        <v>SUNDAY</v>
      </c>
    </row>
    <row r="101" spans="1:8" ht="16.5" customHeight="1" x14ac:dyDescent="0.3">
      <c r="B101" s="4">
        <f t="array" ref="B101:H101">Days+1+DATE(Calendar8Year,Calendar8MonthOption,1)-WEEKDAY(DATE(Calendar8Year,Calendar8MonthOption,1),WeekdayOption)</f>
        <v>44711</v>
      </c>
      <c r="C101" s="4">
        <v>44712</v>
      </c>
      <c r="D101" s="4">
        <v>44713</v>
      </c>
      <c r="E101" s="4">
        <v>44714</v>
      </c>
      <c r="F101" s="4">
        <v>44715</v>
      </c>
      <c r="G101" s="4">
        <v>44716</v>
      </c>
      <c r="H101" s="5">
        <v>44717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ref="B103:H103">Days+8+DATE(Calendar8Year,Calendar8MonthOption,1)-WEEKDAY(DATE(Calendar8Year,Calendar8MonthOption,1),WeekdayOption)</f>
        <v>44718</v>
      </c>
      <c r="C103" s="4">
        <v>44719</v>
      </c>
      <c r="D103" s="4">
        <v>44720</v>
      </c>
      <c r="E103" s="4">
        <v>44721</v>
      </c>
      <c r="F103" s="4">
        <v>44722</v>
      </c>
      <c r="G103" s="4">
        <v>44723</v>
      </c>
      <c r="H103" s="5">
        <v>44724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ref="B105:H105">Days+15+DATE(Calendar8Year,Calendar8MonthOption,1)-WEEKDAY(DATE(Calendar8Year,Calendar8MonthOption,1),WeekdayOption)</f>
        <v>44725</v>
      </c>
      <c r="C105" s="4">
        <v>44726</v>
      </c>
      <c r="D105" s="4">
        <v>44727</v>
      </c>
      <c r="E105" s="4">
        <v>44728</v>
      </c>
      <c r="F105" s="4">
        <v>44729</v>
      </c>
      <c r="G105" s="4">
        <v>44730</v>
      </c>
      <c r="H105" s="5">
        <v>44731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ref="B107:H107">Days+22+DATE(Calendar8Year,Calendar8MonthOption,1)-WEEKDAY(DATE(Calendar8Year,Calendar8MonthOption,1),WeekdayOption)</f>
        <v>44732</v>
      </c>
      <c r="C107" s="4">
        <v>44733</v>
      </c>
      <c r="D107" s="4">
        <v>44734</v>
      </c>
      <c r="E107" s="4">
        <v>44735</v>
      </c>
      <c r="F107" s="4">
        <v>44736</v>
      </c>
      <c r="G107" s="4">
        <v>44737</v>
      </c>
      <c r="H107" s="5">
        <v>44738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ref="B109:H109">Days+29+DATE(Calendar8Year,Calendar8MonthOption,1)-WEEKDAY(DATE(Calendar8Year,Calendar8MonthOption,1),WeekdayOption)</f>
        <v>44739</v>
      </c>
      <c r="C109" s="4">
        <v>44740</v>
      </c>
      <c r="D109" s="4">
        <v>44741</v>
      </c>
      <c r="E109" s="4">
        <v>44742</v>
      </c>
      <c r="F109" s="4">
        <v>44743</v>
      </c>
      <c r="G109" s="4">
        <v>44744</v>
      </c>
      <c r="H109" s="5">
        <v>44745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ref="B111:C111">Days+36+DATE(Calendar8Year,Calendar8MonthOption,1)-WEEKDAY(DATE(Calendar8Year,Calendar8MonthOption,1),WeekdayOption)</f>
        <v>44746</v>
      </c>
      <c r="C111" s="4">
        <v>44747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>YEAR(DATE(Calendar8Year,Calendar8MonthOption+1,1))</f>
        <v>2022</v>
      </c>
      <c r="C113" s="16" t="str">
        <f>TEXT(DATE(Calendar8Year,Calendar8MonthOption+1,1),"mmmm")</f>
        <v>July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>UPPER(TEXT(B115,"dddd"))</f>
        <v>MONDAY</v>
      </c>
      <c r="C114" s="7" t="str">
        <f t="shared" ref="C114" si="38">UPPER(TEXT(C115,"dddd"))</f>
        <v>TUESDAY</v>
      </c>
      <c r="D114" s="6" t="str">
        <f t="shared" ref="D114" si="39">UPPER(TEXT(D115,"dddd"))</f>
        <v>WEDNESDAY</v>
      </c>
      <c r="E114" s="7" t="str">
        <f t="shared" ref="E114" si="40">UPPER(TEXT(E115,"dddd"))</f>
        <v>THURSDAY</v>
      </c>
      <c r="F114" s="6" t="str">
        <f t="shared" ref="F114" si="41">UPPER(TEXT(F115,"dddd"))</f>
        <v>FRIDAY</v>
      </c>
      <c r="G114" s="7" t="str">
        <f t="shared" ref="G114" si="42">UPPER(TEXT(G115,"dddd"))</f>
        <v>SATURDAY</v>
      </c>
      <c r="H114" s="6" t="str">
        <f t="shared" ref="H114" si="43">UPPER(TEXT(H115,"dddd"))</f>
        <v>SUNDAY</v>
      </c>
    </row>
    <row r="115" spans="1:8" ht="16.5" customHeight="1" x14ac:dyDescent="0.3">
      <c r="B115" s="4">
        <f t="array" ref="B115:H115">Days+1+DATE(Calendar9Year,Calendar9MonthOption,1)-WEEKDAY(DATE(Calendar9Year,Calendar9MonthOption,1),WeekdayOption)</f>
        <v>44739</v>
      </c>
      <c r="C115" s="4">
        <v>44740</v>
      </c>
      <c r="D115" s="4">
        <v>44741</v>
      </c>
      <c r="E115" s="4">
        <v>44742</v>
      </c>
      <c r="F115" s="4">
        <v>44743</v>
      </c>
      <c r="G115" s="4">
        <v>44744</v>
      </c>
      <c r="H115" s="5">
        <v>44745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ref="B117:H117">Days+8+DATE(Calendar9Year,Calendar9MonthOption,1)-WEEKDAY(DATE(Calendar9Year,Calendar9MonthOption,1),WeekdayOption)</f>
        <v>44746</v>
      </c>
      <c r="C117" s="4">
        <v>44747</v>
      </c>
      <c r="D117" s="4">
        <v>44748</v>
      </c>
      <c r="E117" s="4">
        <v>44749</v>
      </c>
      <c r="F117" s="4">
        <v>44750</v>
      </c>
      <c r="G117" s="4">
        <v>44751</v>
      </c>
      <c r="H117" s="5">
        <v>44752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ref="B119:H119">Days+15+DATE(Calendar9Year,Calendar9MonthOption,1)-WEEKDAY(DATE(Calendar9Year,Calendar9MonthOption,1),WeekdayOption)</f>
        <v>44753</v>
      </c>
      <c r="C119" s="4">
        <v>44754</v>
      </c>
      <c r="D119" s="4">
        <v>44755</v>
      </c>
      <c r="E119" s="4">
        <v>44756</v>
      </c>
      <c r="F119" s="4">
        <v>44757</v>
      </c>
      <c r="G119" s="4">
        <v>44758</v>
      </c>
      <c r="H119" s="5">
        <v>44759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ref="B121:H121">Days+22+DATE(Calendar9Year,Calendar9MonthOption,1)-WEEKDAY(DATE(Calendar9Year,Calendar9MonthOption,1),WeekdayOption)</f>
        <v>44760</v>
      </c>
      <c r="C121" s="4">
        <v>44761</v>
      </c>
      <c r="D121" s="4">
        <v>44762</v>
      </c>
      <c r="E121" s="4">
        <v>44763</v>
      </c>
      <c r="F121" s="4">
        <v>44764</v>
      </c>
      <c r="G121" s="4">
        <v>44765</v>
      </c>
      <c r="H121" s="5">
        <v>44766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ref="B123:H123">Days+29+DATE(Calendar9Year,Calendar9MonthOption,1)-WEEKDAY(DATE(Calendar9Year,Calendar9MonthOption,1),WeekdayOption)</f>
        <v>44767</v>
      </c>
      <c r="C123" s="4">
        <v>44768</v>
      </c>
      <c r="D123" s="4">
        <v>44769</v>
      </c>
      <c r="E123" s="4">
        <v>44770</v>
      </c>
      <c r="F123" s="4">
        <v>44771</v>
      </c>
      <c r="G123" s="4">
        <v>44772</v>
      </c>
      <c r="H123" s="5">
        <v>44773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ref="B125:C125">Days+36+DATE(Calendar9Year,Calendar9MonthOption,1)-WEEKDAY(DATE(Calendar9Year,Calendar9MonthOption,1),WeekdayOption)</f>
        <v>44774</v>
      </c>
      <c r="C125" s="4">
        <v>44775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>YEAR(DATE(Calendar9Year,Calendar9MonthOption+1,1))</f>
        <v>2022</v>
      </c>
      <c r="C127" s="16" t="str">
        <f>TEXT(DATE(Calendar9Year,Calendar9MonthOption+1,1),"mmmm")</f>
        <v>August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>UPPER(TEXT(B129,"dddd"))</f>
        <v>MONDAY</v>
      </c>
      <c r="C128" s="7" t="str">
        <f t="shared" ref="C128:H128" si="44">UPPER(TEXT(C129,"dddd"))</f>
        <v>TUESDAY</v>
      </c>
      <c r="D128" s="6" t="str">
        <f t="shared" si="44"/>
        <v>WEDNESDAY</v>
      </c>
      <c r="E128" s="7" t="str">
        <f t="shared" si="44"/>
        <v>THURSDAY</v>
      </c>
      <c r="F128" s="6" t="str">
        <f t="shared" si="44"/>
        <v>FRIDAY</v>
      </c>
      <c r="G128" s="7" t="str">
        <f t="shared" si="44"/>
        <v>SATURDAY</v>
      </c>
      <c r="H128" s="6" t="str">
        <f t="shared" si="44"/>
        <v>SUNDAY</v>
      </c>
    </row>
    <row r="129" spans="2:8" ht="16.5" customHeight="1" x14ac:dyDescent="0.3">
      <c r="B129" s="4">
        <f t="array" ref="B129:H129">Days+1+DATE(Calendar10Year,Calendar10MonthOption,1)-WEEKDAY(DATE(Calendar10Year,Calendar10MonthOption,1),WeekdayOption)</f>
        <v>44774</v>
      </c>
      <c r="C129" s="4">
        <v>44775</v>
      </c>
      <c r="D129" s="4">
        <v>44776</v>
      </c>
      <c r="E129" s="4">
        <v>44777</v>
      </c>
      <c r="F129" s="4">
        <v>44778</v>
      </c>
      <c r="G129" s="4">
        <v>44779</v>
      </c>
      <c r="H129" s="5">
        <v>44780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ref="B131:H131">Days+8+DATE(Calendar10Year,Calendar10MonthOption,1)-WEEKDAY(DATE(Calendar10Year,Calendar10MonthOption,1),WeekdayOption)</f>
        <v>44781</v>
      </c>
      <c r="C131" s="4">
        <v>44782</v>
      </c>
      <c r="D131" s="4">
        <v>44783</v>
      </c>
      <c r="E131" s="4">
        <v>44784</v>
      </c>
      <c r="F131" s="4">
        <v>44785</v>
      </c>
      <c r="G131" s="4">
        <v>44786</v>
      </c>
      <c r="H131" s="5">
        <v>44787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ref="B133:H133">Days+15+DATE(Calendar10Year,Calendar10MonthOption,1)-WEEKDAY(DATE(Calendar10Year,Calendar10MonthOption,1),WeekdayOption)</f>
        <v>44788</v>
      </c>
      <c r="C133" s="4">
        <v>44789</v>
      </c>
      <c r="D133" s="4">
        <v>44790</v>
      </c>
      <c r="E133" s="4">
        <v>44791</v>
      </c>
      <c r="F133" s="4">
        <v>44792</v>
      </c>
      <c r="G133" s="4">
        <v>44793</v>
      </c>
      <c r="H133" s="5">
        <v>44794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ref="B135:H135">Days+22+DATE(Calendar10Year,Calendar10MonthOption,1)-WEEKDAY(DATE(Calendar10Year,Calendar10MonthOption,1),WeekdayOption)</f>
        <v>44795</v>
      </c>
      <c r="C135" s="4">
        <v>44796</v>
      </c>
      <c r="D135" s="4">
        <v>44797</v>
      </c>
      <c r="E135" s="4">
        <v>44798</v>
      </c>
      <c r="F135" s="4">
        <v>44799</v>
      </c>
      <c r="G135" s="4">
        <v>44800</v>
      </c>
      <c r="H135" s="5">
        <v>44801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ref="B137:H137">Days+29+DATE(Calendar10Year,Calendar10MonthOption,1)-WEEKDAY(DATE(Calendar10Year,Calendar10MonthOption,1),WeekdayOption)</f>
        <v>44802</v>
      </c>
      <c r="C137" s="4">
        <v>44803</v>
      </c>
      <c r="D137" s="4">
        <v>44804</v>
      </c>
      <c r="E137" s="4">
        <v>44805</v>
      </c>
      <c r="F137" s="4">
        <v>44806</v>
      </c>
      <c r="G137" s="4">
        <v>44807</v>
      </c>
      <c r="H137" s="5">
        <v>44808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ref="B139:C139">Days+36+DATE(Calendar10Year,Calendar10MonthOption,1)-WEEKDAY(DATE(Calendar10Year,Calendar10MonthOption,1),WeekdayOption)</f>
        <v>44809</v>
      </c>
      <c r="C139" s="4">
        <v>44810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3"/>
      <c r="E140" s="13"/>
      <c r="F140" s="13"/>
      <c r="G140" s="13"/>
      <c r="H140" s="13"/>
    </row>
    <row r="141" spans="2:8" ht="54" customHeight="1" x14ac:dyDescent="0.9">
      <c r="B141" s="1">
        <f>YEAR(DATE(Calendar10Year,Calendar10MonthOption+1,1))</f>
        <v>2022</v>
      </c>
      <c r="C141" s="16" t="str">
        <f>TEXT(DATE(Calendar10Year,Calendar10MonthOption+1,1),"mmmm")</f>
        <v>September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>UPPER(TEXT(B143,"dddd"))</f>
        <v>MONDAY</v>
      </c>
      <c r="C142" s="7" t="str">
        <f t="shared" ref="C142:H142" si="45">UPPER(TEXT(C143,"dddd"))</f>
        <v>TUESDAY</v>
      </c>
      <c r="D142" s="6" t="str">
        <f t="shared" si="45"/>
        <v>WEDNESDAY</v>
      </c>
      <c r="E142" s="7" t="str">
        <f t="shared" si="45"/>
        <v>THURSDAY</v>
      </c>
      <c r="F142" s="6" t="str">
        <f t="shared" si="45"/>
        <v>FRIDAY</v>
      </c>
      <c r="G142" s="7" t="str">
        <f t="shared" si="45"/>
        <v>SATURDAY</v>
      </c>
      <c r="H142" s="6" t="str">
        <f t="shared" si="45"/>
        <v>SUNDAY</v>
      </c>
    </row>
    <row r="143" spans="2:8" ht="16.5" customHeight="1" x14ac:dyDescent="0.3">
      <c r="B143" s="4">
        <f t="array" ref="B143:H143">Days+1+DATE(Calendar11Year,Calendar11MonthOption,1)-WEEKDAY(DATE(Calendar11Year,Calendar11MonthOption,1),WeekdayOption)</f>
        <v>44802</v>
      </c>
      <c r="C143" s="4">
        <v>44803</v>
      </c>
      <c r="D143" s="4">
        <v>44804</v>
      </c>
      <c r="E143" s="4">
        <v>44805</v>
      </c>
      <c r="F143" s="4">
        <v>44806</v>
      </c>
      <c r="G143" s="4">
        <v>44807</v>
      </c>
      <c r="H143" s="5">
        <v>44808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ref="B145:H145">Days+8+DATE(Calendar11Year,Calendar11MonthOption,1)-WEEKDAY(DATE(Calendar11Year,Calendar11MonthOption,1),WeekdayOption)</f>
        <v>44809</v>
      </c>
      <c r="C145" s="4">
        <v>44810</v>
      </c>
      <c r="D145" s="4">
        <v>44811</v>
      </c>
      <c r="E145" s="4">
        <v>44812</v>
      </c>
      <c r="F145" s="4">
        <v>44813</v>
      </c>
      <c r="G145" s="4">
        <v>44814</v>
      </c>
      <c r="H145" s="5">
        <v>44815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ref="B147:H147">Days+15+DATE(Calendar11Year,Calendar11MonthOption,1)-WEEKDAY(DATE(Calendar11Year,Calendar11MonthOption,1),WeekdayOption)</f>
        <v>44816</v>
      </c>
      <c r="C147" s="4">
        <v>44817</v>
      </c>
      <c r="D147" s="4">
        <v>44818</v>
      </c>
      <c r="E147" s="4">
        <v>44819</v>
      </c>
      <c r="F147" s="4">
        <v>44820</v>
      </c>
      <c r="G147" s="4">
        <v>44821</v>
      </c>
      <c r="H147" s="5">
        <v>44822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ref="B149:H149">Days+22+DATE(Calendar11Year,Calendar11MonthOption,1)-WEEKDAY(DATE(Calendar11Year,Calendar11MonthOption,1),WeekdayOption)</f>
        <v>44823</v>
      </c>
      <c r="C149" s="4">
        <v>44824</v>
      </c>
      <c r="D149" s="4">
        <v>44825</v>
      </c>
      <c r="E149" s="4">
        <v>44826</v>
      </c>
      <c r="F149" s="4">
        <v>44827</v>
      </c>
      <c r="G149" s="4">
        <v>44828</v>
      </c>
      <c r="H149" s="5">
        <v>44829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ref="B151:H151">Days+29+DATE(Calendar11Year,Calendar11MonthOption,1)-WEEKDAY(DATE(Calendar11Year,Calendar11MonthOption,1),WeekdayOption)</f>
        <v>44830</v>
      </c>
      <c r="C151" s="4">
        <v>44831</v>
      </c>
      <c r="D151" s="4">
        <v>44832</v>
      </c>
      <c r="E151" s="4">
        <v>44833</v>
      </c>
      <c r="F151" s="4">
        <v>44834</v>
      </c>
      <c r="G151" s="4">
        <v>44835</v>
      </c>
      <c r="H151" s="5">
        <v>44836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ref="B153:C153">Days+36+DATE(Calendar11Year,Calendar11MonthOption,1)-WEEKDAY(DATE(Calendar11Year,Calendar11MonthOption,1),WeekdayOption)</f>
        <v>44837</v>
      </c>
      <c r="C153" s="4">
        <v>44838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3"/>
      <c r="E154" s="13"/>
      <c r="F154" s="13"/>
      <c r="G154" s="13"/>
      <c r="H154" s="13"/>
    </row>
    <row r="155" spans="2:8" ht="54" customHeight="1" x14ac:dyDescent="0.9">
      <c r="B155" s="1">
        <f>YEAR(DATE(Calendar11Year,Calendar11MonthOption+1,1))</f>
        <v>2022</v>
      </c>
      <c r="C155" s="16" t="str">
        <f>TEXT(DATE(Calendar11Year,Calendar11MonthOption+1,1),"mmmm")</f>
        <v>October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>UPPER(TEXT(B157,"dddd"))</f>
        <v>MONDAY</v>
      </c>
      <c r="C156" s="7" t="str">
        <f t="shared" ref="C156:H156" si="46">UPPER(TEXT(C157,"dddd"))</f>
        <v>TUESDAY</v>
      </c>
      <c r="D156" s="6" t="str">
        <f t="shared" si="46"/>
        <v>WEDNESDAY</v>
      </c>
      <c r="E156" s="7" t="str">
        <f t="shared" si="46"/>
        <v>THURSDAY</v>
      </c>
      <c r="F156" s="6" t="str">
        <f t="shared" si="46"/>
        <v>FRIDAY</v>
      </c>
      <c r="G156" s="7" t="str">
        <f t="shared" si="46"/>
        <v>SATURDAY</v>
      </c>
      <c r="H156" s="6" t="str">
        <f t="shared" si="46"/>
        <v>SUNDAY</v>
      </c>
    </row>
    <row r="157" spans="2:8" ht="16.5" customHeight="1" x14ac:dyDescent="0.3">
      <c r="B157" s="4">
        <f t="array" ref="B157:H157">Days+1+DATE(Calendar12Year,Calendar12MonthOption,1)-WEEKDAY(DATE(Calendar12Year,Calendar12MonthOption,1),WeekdayOption)</f>
        <v>44830</v>
      </c>
      <c r="C157" s="4">
        <v>44831</v>
      </c>
      <c r="D157" s="4">
        <v>44832</v>
      </c>
      <c r="E157" s="4">
        <v>44833</v>
      </c>
      <c r="F157" s="4">
        <v>44834</v>
      </c>
      <c r="G157" s="4">
        <v>44835</v>
      </c>
      <c r="H157" s="5">
        <v>44836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ref="B159:H159">Days+8+DATE(Calendar12Year,Calendar12MonthOption,1)-WEEKDAY(DATE(Calendar12Year,Calendar12MonthOption,1),WeekdayOption)</f>
        <v>44837</v>
      </c>
      <c r="C159" s="4">
        <v>44838</v>
      </c>
      <c r="D159" s="4">
        <v>44839</v>
      </c>
      <c r="E159" s="4">
        <v>44840</v>
      </c>
      <c r="F159" s="4">
        <v>44841</v>
      </c>
      <c r="G159" s="4">
        <v>44842</v>
      </c>
      <c r="H159" s="5">
        <v>44843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ref="B161:H161">Days+15+DATE(Calendar12Year,Calendar12MonthOption,1)-WEEKDAY(DATE(Calendar12Year,Calendar12MonthOption,1),WeekdayOption)</f>
        <v>44844</v>
      </c>
      <c r="C161" s="4">
        <v>44845</v>
      </c>
      <c r="D161" s="4">
        <v>44846</v>
      </c>
      <c r="E161" s="4">
        <v>44847</v>
      </c>
      <c r="F161" s="4">
        <v>44848</v>
      </c>
      <c r="G161" s="4">
        <v>44849</v>
      </c>
      <c r="H161" s="5">
        <v>44850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ref="B163:H163">Days+22+DATE(Calendar12Year,Calendar12MonthOption,1)-WEEKDAY(DATE(Calendar12Year,Calendar12MonthOption,1),WeekdayOption)</f>
        <v>44851</v>
      </c>
      <c r="C163" s="4">
        <v>44852</v>
      </c>
      <c r="D163" s="4">
        <v>44853</v>
      </c>
      <c r="E163" s="4">
        <v>44854</v>
      </c>
      <c r="F163" s="4">
        <v>44855</v>
      </c>
      <c r="G163" s="4">
        <v>44856</v>
      </c>
      <c r="H163" s="5">
        <v>44857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ref="B165:H165">Days+29+DATE(Calendar12Year,Calendar12MonthOption,1)-WEEKDAY(DATE(Calendar12Year,Calendar12MonthOption,1),WeekdayOption)</f>
        <v>44858</v>
      </c>
      <c r="C165" s="4">
        <v>44859</v>
      </c>
      <c r="D165" s="4">
        <v>44860</v>
      </c>
      <c r="E165" s="4">
        <v>44861</v>
      </c>
      <c r="F165" s="4">
        <v>44862</v>
      </c>
      <c r="G165" s="4">
        <v>44863</v>
      </c>
      <c r="H165" s="5">
        <v>44864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ref="B167:C167">Days+36+DATE(Calendar12Year,Calendar12MonthOption,1)-WEEKDAY(DATE(Calendar12Year,Calendar12MonthOption,1),WeekdayOption)</f>
        <v>44865</v>
      </c>
      <c r="C167" s="4">
        <v>44866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D96F-AA6C-4BBD-96B5-8FE861BF08FC}">
  <dimension ref="A5:N30"/>
  <sheetViews>
    <sheetView workbookViewId="0">
      <selection activeCell="B29" sqref="B29"/>
    </sheetView>
  </sheetViews>
  <sheetFormatPr defaultRowHeight="14.4" x14ac:dyDescent="0.3"/>
  <sheetData>
    <row r="5" spans="1:14" x14ac:dyDescent="0.3">
      <c r="B5" t="s">
        <v>21</v>
      </c>
    </row>
    <row r="8" spans="1:14" x14ac:dyDescent="0.3">
      <c r="A8" t="s">
        <v>20</v>
      </c>
      <c r="B8" s="19" t="s">
        <v>19</v>
      </c>
      <c r="C8" s="19"/>
      <c r="D8" s="19"/>
      <c r="E8" s="19"/>
      <c r="F8" s="19" t="s">
        <v>18</v>
      </c>
    </row>
    <row r="11" spans="1:14" x14ac:dyDescent="0.3">
      <c r="B11" t="s">
        <v>17</v>
      </c>
      <c r="F11" t="s">
        <v>16</v>
      </c>
    </row>
    <row r="12" spans="1:14" x14ac:dyDescent="0.3">
      <c r="F12" t="s">
        <v>15</v>
      </c>
      <c r="I12" t="s">
        <v>14</v>
      </c>
    </row>
    <row r="13" spans="1:14" x14ac:dyDescent="0.3">
      <c r="B13" t="s">
        <v>13</v>
      </c>
      <c r="F13" t="s">
        <v>12</v>
      </c>
    </row>
    <row r="14" spans="1:14" x14ac:dyDescent="0.3">
      <c r="B14" t="s">
        <v>11</v>
      </c>
      <c r="F14" t="s">
        <v>10</v>
      </c>
    </row>
    <row r="15" spans="1:14" x14ac:dyDescent="0.3">
      <c r="F15" t="s">
        <v>9</v>
      </c>
      <c r="N15" t="s">
        <v>8</v>
      </c>
    </row>
    <row r="16" spans="1:14" x14ac:dyDescent="0.3">
      <c r="B16" t="s">
        <v>7</v>
      </c>
    </row>
    <row r="17" spans="5:6" x14ac:dyDescent="0.3">
      <c r="F17" s="19" t="s">
        <v>6</v>
      </c>
    </row>
    <row r="27" spans="5:6" x14ac:dyDescent="0.3">
      <c r="E27" t="s">
        <v>5</v>
      </c>
    </row>
    <row r="28" spans="5:6" x14ac:dyDescent="0.3">
      <c r="F28" s="19" t="s">
        <v>4</v>
      </c>
    </row>
    <row r="30" spans="5:6" x14ac:dyDescent="0.3">
      <c r="F30" s="1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0B811-C719-4185-89E0-24F7901BF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AAFA5-FE93-4207-990F-59C175C9E17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1985F9A9-ECBA-4D89-95B6-46BC703810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62</vt:i4>
      </vt:variant>
    </vt:vector>
  </HeadingPairs>
  <TitlesOfParts>
    <vt:vector size="64" baseType="lpstr">
      <vt:lpstr>Calendar</vt:lpstr>
      <vt:lpstr>Sheet1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2021-08-09T05:09:45Z</dcterms:created>
  <dcterms:modified xsi:type="dcterms:W3CDTF">2021-11-09T07:41:18Z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